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ivana\Documents\MČ _ Kolovraty\dostupné bydlení\final\"/>
    </mc:Choice>
  </mc:AlternateContent>
  <xr:revisionPtr revIDLastSave="0" documentId="8_{C0A1EAE3-DCDB-476C-89BD-5B5B6575BFE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kapitulace stavby" sheetId="1" r:id="rId1"/>
    <sheet name="SO-01.04 - Skrývka ornice..." sheetId="2" r:id="rId2"/>
    <sheet name="SO-02.01 - Vodovodní příp..." sheetId="3" r:id="rId3"/>
    <sheet name="SO-02.04 - Přípojka elekt..." sheetId="4" r:id="rId4"/>
    <sheet name="SO-02.05 - Přípojka elekt..." sheetId="5" r:id="rId5"/>
    <sheet name="SO-03.01 - Retenční nádrž..." sheetId="6" r:id="rId6"/>
    <sheet name="SO-04.01 - Architektonick..." sheetId="7" r:id="rId7"/>
    <sheet name="SO-04.02 - Konstrukční čá..." sheetId="8" r:id="rId8"/>
    <sheet name="SO-04.03.01 - Dešťová kan..." sheetId="9" r:id="rId9"/>
    <sheet name="SO-04.03.02 - Splašková k..." sheetId="10" r:id="rId10"/>
    <sheet name="SO-04.03.03 - Společné pr..." sheetId="11" r:id="rId11"/>
    <sheet name="SO-04.03.04 - Byt 1+KK - ZTI" sheetId="12" r:id="rId12"/>
    <sheet name="SO-04.03.05 - Byt 2+KK - ZTI" sheetId="13" r:id="rId13"/>
    <sheet name="SO-04.03.06 - Byt 3+KK - ZTI" sheetId="14" r:id="rId14"/>
    <sheet name="SO-04.03.08 - Závlahový s..." sheetId="15" r:id="rId15"/>
    <sheet name="SO-04.03.07 - Zařizovací ..." sheetId="16" r:id="rId16"/>
    <sheet name="SO-04.04.01 - Silnoproud" sheetId="17" r:id="rId17"/>
    <sheet name="SO-04.04.02 - Slaboproud" sheetId="18" r:id="rId18"/>
    <sheet name="SO-04.04.03 - EPS" sheetId="19" r:id="rId19"/>
    <sheet name="SO-04.04.04 - Umělé osvět..." sheetId="20" r:id="rId20"/>
    <sheet name="SO-04.05.01 - ÚT" sheetId="21" r:id="rId21"/>
    <sheet name="SO-04.05.02 - Tepelné čer..." sheetId="22" r:id="rId22"/>
    <sheet name="SO-04.06 - Fotovoltaika" sheetId="23" r:id="rId23"/>
    <sheet name="SO-04.09 - Interierové za..." sheetId="24" r:id="rId24"/>
    <sheet name="SO-04.10.01 - VZT byty" sheetId="25" r:id="rId25"/>
    <sheet name="SO-04.10.02 - CHÚC" sheetId="26" r:id="rId26"/>
    <sheet name="SO-05.02 - Sjezd na komun..." sheetId="27" r:id="rId27"/>
    <sheet name="SO-05.05 - Exterierový mo..." sheetId="28" r:id="rId28"/>
    <sheet name="SO-05.03 - Oplocení předz..." sheetId="29" r:id="rId29"/>
    <sheet name="SO-05.04 - Oplocení pozemku" sheetId="30" r:id="rId30"/>
    <sheet name="VRN - Vedlejší rozpočtové..." sheetId="31" r:id="rId31"/>
    <sheet name="Seznam figur" sheetId="32" r:id="rId32"/>
    <sheet name="Pokyny pro vyplnění" sheetId="33" r:id="rId33"/>
  </sheets>
  <definedNames>
    <definedName name="_xlnm._FilterDatabase" localSheetId="1" hidden="1">'SO-01.04 - Skrývka ornice...'!$C$87:$K$150</definedName>
    <definedName name="_xlnm._FilterDatabase" localSheetId="2" hidden="1">'SO-02.01 - Vodovodní příp...'!$C$90:$K$175</definedName>
    <definedName name="_xlnm._FilterDatabase" localSheetId="3" hidden="1">'SO-02.04 - Přípojka elekt...'!$C$87:$K$110</definedName>
    <definedName name="_xlnm._FilterDatabase" localSheetId="4" hidden="1">'SO-02.05 - Přípojka elekt...'!$C$85:$K$98</definedName>
    <definedName name="_xlnm._FilterDatabase" localSheetId="5" hidden="1">'SO-03.01 - Retenční nádrž...'!$C$91:$K$120</definedName>
    <definedName name="_xlnm._FilterDatabase" localSheetId="6" hidden="1">'SO-04.01 - Architektonick...'!$C$107:$K$2261</definedName>
    <definedName name="_xlnm._FilterDatabase" localSheetId="7" hidden="1">'SO-04.02 - Konstrukční čá...'!$C$90:$K$1020</definedName>
    <definedName name="_xlnm._FilterDatabase" localSheetId="8" hidden="1">'SO-04.03.01 - Dešťová kan...'!$C$96:$K$210</definedName>
    <definedName name="_xlnm._FilterDatabase" localSheetId="9" hidden="1">'SO-04.03.02 - Splašková k...'!$C$93:$K$157</definedName>
    <definedName name="_xlnm._FilterDatabase" localSheetId="10" hidden="1">'SO-04.03.03 - Společné pr...'!$C$95:$K$173</definedName>
    <definedName name="_xlnm._FilterDatabase" localSheetId="11" hidden="1">'SO-04.03.04 - Byt 1+KK - ZTI'!$C$95:$K$166</definedName>
    <definedName name="_xlnm._FilterDatabase" localSheetId="12" hidden="1">'SO-04.03.05 - Byt 2+KK - ZTI'!$C$95:$K$173</definedName>
    <definedName name="_xlnm._FilterDatabase" localSheetId="13" hidden="1">'SO-04.03.06 - Byt 3+KK - ZTI'!$C$95:$K$164</definedName>
    <definedName name="_xlnm._FilterDatabase" localSheetId="15" hidden="1">'SO-04.03.07 - Zařizovací ...'!$C$95:$K$235</definedName>
    <definedName name="_xlnm._FilterDatabase" localSheetId="14" hidden="1">'SO-04.03.08 - Závlahový s...'!$C$96:$K$139</definedName>
    <definedName name="_xlnm._FilterDatabase" localSheetId="16" hidden="1">'SO-04.04.01 - Silnoproud'!$C$100:$K$316</definedName>
    <definedName name="_xlnm._FilterDatabase" localSheetId="17" hidden="1">'SO-04.04.02 - Slaboproud'!$C$98:$K$169</definedName>
    <definedName name="_xlnm._FilterDatabase" localSheetId="18" hidden="1">'SO-04.04.03 - EPS'!$C$96:$K$216</definedName>
    <definedName name="_xlnm._FilterDatabase" localSheetId="19" hidden="1">'SO-04.04.04 - Umělé osvět...'!$C$95:$K$158</definedName>
    <definedName name="_xlnm._FilterDatabase" localSheetId="20" hidden="1">'SO-04.05.01 - ÚT'!$C$98:$K$217</definedName>
    <definedName name="_xlnm._FilterDatabase" localSheetId="21" hidden="1">'SO-04.05.02 - Tepelné čer...'!$C$96:$K$208</definedName>
    <definedName name="_xlnm._FilterDatabase" localSheetId="22" hidden="1">'SO-04.06 - Fotovoltaika'!$C$84:$K$114</definedName>
    <definedName name="_xlnm._FilterDatabase" localSheetId="23" hidden="1">'SO-04.09 - Interierové za...'!$C$84:$K$92</definedName>
    <definedName name="_xlnm._FilterDatabase" localSheetId="24" hidden="1">'SO-04.10.01 - VZT byty'!$C$95:$K$155</definedName>
    <definedName name="_xlnm._FilterDatabase" localSheetId="25" hidden="1">'SO-04.10.02 - CHÚC'!$C$92:$K$103</definedName>
    <definedName name="_xlnm._FilterDatabase" localSheetId="26" hidden="1">'SO-05.02 - Sjezd na komun...'!$C$96:$K$345</definedName>
    <definedName name="_xlnm._FilterDatabase" localSheetId="28" hidden="1">'SO-05.03 - Oplocení předz...'!$C$88:$K$120</definedName>
    <definedName name="_xlnm._FilterDatabase" localSheetId="29" hidden="1">'SO-05.04 - Oplocení pozemku'!$C$88:$K$125</definedName>
    <definedName name="_xlnm._FilterDatabase" localSheetId="27" hidden="1">'SO-05.05 - Exterierový mo...'!$C$84:$K$92</definedName>
    <definedName name="_xlnm._FilterDatabase" localSheetId="30" hidden="1">'VRN - Vedlejší rozpočtové...'!$C$82:$K$111</definedName>
    <definedName name="_xlnm.Print_Titles" localSheetId="0">'Rekapitulace stavby'!$52:$52</definedName>
    <definedName name="_xlnm.Print_Titles" localSheetId="31">'Seznam figur'!$9:$9</definedName>
    <definedName name="_xlnm.Print_Titles" localSheetId="1">'SO-01.04 - Skrývka ornice...'!$87:$87</definedName>
    <definedName name="_xlnm.Print_Titles" localSheetId="2">'SO-02.01 - Vodovodní příp...'!$90:$90</definedName>
    <definedName name="_xlnm.Print_Titles" localSheetId="3">'SO-02.04 - Přípojka elekt...'!$87:$87</definedName>
    <definedName name="_xlnm.Print_Titles" localSheetId="4">'SO-02.05 - Přípojka elekt...'!$85:$85</definedName>
    <definedName name="_xlnm.Print_Titles" localSheetId="5">'SO-03.01 - Retenční nádrž...'!$91:$91</definedName>
    <definedName name="_xlnm.Print_Titles" localSheetId="6">'SO-04.01 - Architektonick...'!$107:$107</definedName>
    <definedName name="_xlnm.Print_Titles" localSheetId="7">'SO-04.02 - Konstrukční čá...'!$90:$90</definedName>
    <definedName name="_xlnm.Print_Titles" localSheetId="8">'SO-04.03.01 - Dešťová kan...'!$96:$96</definedName>
    <definedName name="_xlnm.Print_Titles" localSheetId="9">'SO-04.03.02 - Splašková k...'!$93:$93</definedName>
    <definedName name="_xlnm.Print_Titles" localSheetId="10">'SO-04.03.03 - Společné pr...'!$95:$95</definedName>
    <definedName name="_xlnm.Print_Titles" localSheetId="11">'SO-04.03.04 - Byt 1+KK - ZTI'!$95:$95</definedName>
    <definedName name="_xlnm.Print_Titles" localSheetId="12">'SO-04.03.05 - Byt 2+KK - ZTI'!$95:$95</definedName>
    <definedName name="_xlnm.Print_Titles" localSheetId="13">'SO-04.03.06 - Byt 3+KK - ZTI'!$95:$95</definedName>
    <definedName name="_xlnm.Print_Titles" localSheetId="15">'SO-04.03.07 - Zařizovací ...'!$95:$95</definedName>
    <definedName name="_xlnm.Print_Titles" localSheetId="14">'SO-04.03.08 - Závlahový s...'!$96:$96</definedName>
    <definedName name="_xlnm.Print_Titles" localSheetId="16">'SO-04.04.01 - Silnoproud'!$100:$100</definedName>
    <definedName name="_xlnm.Print_Titles" localSheetId="17">'SO-04.04.02 - Slaboproud'!$98:$98</definedName>
    <definedName name="_xlnm.Print_Titles" localSheetId="18">'SO-04.04.03 - EPS'!$96:$96</definedName>
    <definedName name="_xlnm.Print_Titles" localSheetId="19">'SO-04.04.04 - Umělé osvět...'!$95:$95</definedName>
    <definedName name="_xlnm.Print_Titles" localSheetId="20">'SO-04.05.01 - ÚT'!$98:$98</definedName>
    <definedName name="_xlnm.Print_Titles" localSheetId="21">'SO-04.05.02 - Tepelné čer...'!$96:$96</definedName>
    <definedName name="_xlnm.Print_Titles" localSheetId="22">'SO-04.06 - Fotovoltaika'!$84:$84</definedName>
    <definedName name="_xlnm.Print_Titles" localSheetId="23">'SO-04.09 - Interierové za...'!$84:$84</definedName>
    <definedName name="_xlnm.Print_Titles" localSheetId="24">'SO-04.10.01 - VZT byty'!$95:$95</definedName>
    <definedName name="_xlnm.Print_Titles" localSheetId="25">'SO-04.10.02 - CHÚC'!$92:$92</definedName>
    <definedName name="_xlnm.Print_Titles" localSheetId="26">'SO-05.02 - Sjezd na komun...'!$96:$96</definedName>
    <definedName name="_xlnm.Print_Titles" localSheetId="28">'SO-05.03 - Oplocení předz...'!$88:$88</definedName>
    <definedName name="_xlnm.Print_Titles" localSheetId="29">'SO-05.04 - Oplocení pozemku'!$88:$88</definedName>
    <definedName name="_xlnm.Print_Titles" localSheetId="27">'SO-05.05 - Exterierový mo...'!$84:$84</definedName>
    <definedName name="_xlnm.Print_Titles" localSheetId="30">'VRN - Vedlejší rozpočtové...'!$82:$82</definedName>
    <definedName name="_xlnm.Print_Area" localSheetId="32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stavby'!$C$42:$AQ$94</definedName>
    <definedName name="_xlnm.Print_Area" localSheetId="31">'Seznam figur'!$C$4:$G$732</definedName>
    <definedName name="_xlnm.Print_Area" localSheetId="1">'SO-01.04 - Skrývka ornice...'!$C$4:$J$41,'SO-01.04 - Skrývka ornice...'!$C$47:$J$67,'SO-01.04 - Skrývka ornice...'!$C$73:$K$150</definedName>
    <definedName name="_xlnm.Print_Area" localSheetId="2">'SO-02.01 - Vodovodní příp...'!$C$4:$J$41,'SO-02.01 - Vodovodní příp...'!$C$47:$J$70,'SO-02.01 - Vodovodní příp...'!$C$76:$K$175</definedName>
    <definedName name="_xlnm.Print_Area" localSheetId="3">'SO-02.04 - Přípojka elekt...'!$C$4:$J$41,'SO-02.04 - Přípojka elekt...'!$C$47:$J$67,'SO-02.04 - Přípojka elekt...'!$C$73:$K$110</definedName>
    <definedName name="_xlnm.Print_Area" localSheetId="4">'SO-02.05 - Přípojka elekt...'!$C$4:$J$41,'SO-02.05 - Přípojka elekt...'!$C$47:$J$65,'SO-02.05 - Přípojka elekt...'!$C$71:$K$98</definedName>
    <definedName name="_xlnm.Print_Area" localSheetId="5">'SO-03.01 - Retenční nádrž...'!$C$4:$J$41,'SO-03.01 - Retenční nádrž...'!$C$47:$J$71,'SO-03.01 - Retenční nádrž...'!$C$77:$K$120</definedName>
    <definedName name="_xlnm.Print_Area" localSheetId="6">'SO-04.01 - Architektonick...'!$C$4:$J$41,'SO-04.01 - Architektonick...'!$C$47:$J$87,'SO-04.01 - Architektonick...'!$C$93:$K$2261</definedName>
    <definedName name="_xlnm.Print_Area" localSheetId="7">'SO-04.02 - Konstrukční čá...'!$C$4:$J$41,'SO-04.02 - Konstrukční čá...'!$C$47:$J$70,'SO-04.02 - Konstrukční čá...'!$C$76:$K$1020</definedName>
    <definedName name="_xlnm.Print_Area" localSheetId="8">'SO-04.03.01 - Dešťová kan...'!$C$4:$J$43,'SO-04.03.01 - Dešťová kan...'!$C$49:$J$74,'SO-04.03.01 - Dešťová kan...'!$C$80:$K$210</definedName>
    <definedName name="_xlnm.Print_Area" localSheetId="9">'SO-04.03.02 - Splašková k...'!$C$4:$J$43,'SO-04.03.02 - Splašková k...'!$C$49:$J$71,'SO-04.03.02 - Splašková k...'!$C$77:$K$157</definedName>
    <definedName name="_xlnm.Print_Area" localSheetId="10">'SO-04.03.03 - Společné pr...'!$C$4:$J$43,'SO-04.03.03 - Společné pr...'!$C$49:$J$73,'SO-04.03.03 - Společné pr...'!$C$79:$K$173</definedName>
    <definedName name="_xlnm.Print_Area" localSheetId="11">'SO-04.03.04 - Byt 1+KK - ZTI'!$C$4:$J$43,'SO-04.03.04 - Byt 1+KK - ZTI'!$C$49:$J$73,'SO-04.03.04 - Byt 1+KK - ZTI'!$C$79:$K$166</definedName>
    <definedName name="_xlnm.Print_Area" localSheetId="12">'SO-04.03.05 - Byt 2+KK - ZTI'!$C$4:$J$43,'SO-04.03.05 - Byt 2+KK - ZTI'!$C$49:$J$73,'SO-04.03.05 - Byt 2+KK - ZTI'!$C$79:$K$173</definedName>
    <definedName name="_xlnm.Print_Area" localSheetId="13">'SO-04.03.06 - Byt 3+KK - ZTI'!$C$4:$J$43,'SO-04.03.06 - Byt 3+KK - ZTI'!$C$49:$J$73,'SO-04.03.06 - Byt 3+KK - ZTI'!$C$79:$K$164</definedName>
    <definedName name="_xlnm.Print_Area" localSheetId="15">'SO-04.03.07 - Zařizovací ...'!$C$4:$J$43,'SO-04.03.07 - Zařizovací ...'!$C$49:$J$73,'SO-04.03.07 - Zařizovací ...'!$C$79:$K$235</definedName>
    <definedName name="_xlnm.Print_Area" localSheetId="14">'SO-04.03.08 - Závlahový s...'!$C$4:$J$43,'SO-04.03.08 - Závlahový s...'!$C$49:$J$74,'SO-04.03.08 - Závlahový s...'!$C$80:$K$139</definedName>
    <definedName name="_xlnm.Print_Area" localSheetId="16">'SO-04.04.01 - Silnoproud'!$C$4:$J$43,'SO-04.04.01 - Silnoproud'!$C$49:$J$78,'SO-04.04.01 - Silnoproud'!$C$84:$K$316</definedName>
    <definedName name="_xlnm.Print_Area" localSheetId="17">'SO-04.04.02 - Slaboproud'!$C$4:$J$43,'SO-04.04.02 - Slaboproud'!$C$49:$J$76,'SO-04.04.02 - Slaboproud'!$C$82:$K$169</definedName>
    <definedName name="_xlnm.Print_Area" localSheetId="18">'SO-04.04.03 - EPS'!$C$4:$J$43,'SO-04.04.03 - EPS'!$C$49:$J$74,'SO-04.04.03 - EPS'!$C$80:$K$216</definedName>
    <definedName name="_xlnm.Print_Area" localSheetId="19">'SO-04.04.04 - Umělé osvět...'!$C$4:$J$43,'SO-04.04.04 - Umělé osvět...'!$C$49:$J$73,'SO-04.04.04 - Umělé osvět...'!$C$79:$K$158</definedName>
    <definedName name="_xlnm.Print_Area" localSheetId="20">'SO-04.05.01 - ÚT'!$C$4:$J$43,'SO-04.05.01 - ÚT'!$C$49:$J$76,'SO-04.05.01 - ÚT'!$C$82:$K$217</definedName>
    <definedName name="_xlnm.Print_Area" localSheetId="21">'SO-04.05.02 - Tepelné čer...'!$C$4:$J$43,'SO-04.05.02 - Tepelné čer...'!$C$49:$J$74,'SO-04.05.02 - Tepelné čer...'!$C$80:$K$208</definedName>
    <definedName name="_xlnm.Print_Area" localSheetId="22">'SO-04.06 - Fotovoltaika'!$C$4:$J$41,'SO-04.06 - Fotovoltaika'!$C$47:$J$64,'SO-04.06 - Fotovoltaika'!$C$70:$K$114</definedName>
    <definedName name="_xlnm.Print_Area" localSheetId="23">'SO-04.09 - Interierové za...'!$C$4:$J$41,'SO-04.09 - Interierové za...'!$C$47:$J$64,'SO-04.09 - Interierové za...'!$C$70:$K$92</definedName>
    <definedName name="_xlnm.Print_Area" localSheetId="24">'SO-04.10.01 - VZT byty'!$C$4:$J$43,'SO-04.10.01 - VZT byty'!$C$49:$J$73,'SO-04.10.01 - VZT byty'!$C$79:$K$155</definedName>
    <definedName name="_xlnm.Print_Area" localSheetId="25">'SO-04.10.02 - CHÚC'!$C$4:$J$43,'SO-04.10.02 - CHÚC'!$C$49:$J$70,'SO-04.10.02 - CHÚC'!$C$76:$K$103</definedName>
    <definedName name="_xlnm.Print_Area" localSheetId="26">'SO-05.02 - Sjezd na komun...'!$C$4:$J$41,'SO-05.02 - Sjezd na komun...'!$C$47:$J$76,'SO-05.02 - Sjezd na komun...'!$C$82:$K$345</definedName>
    <definedName name="_xlnm.Print_Area" localSheetId="28">'SO-05.03 - Oplocení předz...'!$C$4:$J$41,'SO-05.03 - Oplocení předz...'!$C$47:$J$68,'SO-05.03 - Oplocení předz...'!$C$74:$K$120</definedName>
    <definedName name="_xlnm.Print_Area" localSheetId="29">'SO-05.04 - Oplocení pozemku'!$C$4:$J$41,'SO-05.04 - Oplocení pozemku'!$C$47:$J$68,'SO-05.04 - Oplocení pozemku'!$C$74:$K$125</definedName>
    <definedName name="_xlnm.Print_Area" localSheetId="27">'SO-05.05 - Exterierový mo...'!$C$4:$J$41,'SO-05.05 - Exterierový mo...'!$C$47:$J$64,'SO-05.05 - Exterierový mo...'!$C$70:$K$92</definedName>
    <definedName name="_xlnm.Print_Area" localSheetId="30">'VRN - Vedlejší rozpočtové...'!$C$4:$J$39,'VRN - Vedlejší rozpočtové...'!$C$45:$J$64,'VRN - Vedlejší rozpočtové...'!$C$70:$K$111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2" l="1"/>
  <c r="J37" i="31"/>
  <c r="J36" i="31"/>
  <c r="AY93" i="1" s="1"/>
  <c r="J35" i="31"/>
  <c r="AX93" i="1" s="1"/>
  <c r="BI110" i="31"/>
  <c r="BH110" i="31"/>
  <c r="BG110" i="31"/>
  <c r="BE110" i="31"/>
  <c r="T110" i="31"/>
  <c r="R110" i="31"/>
  <c r="P110" i="31"/>
  <c r="BI108" i="31"/>
  <c r="BH108" i="31"/>
  <c r="BG108" i="31"/>
  <c r="BE108" i="31"/>
  <c r="T108" i="31"/>
  <c r="R108" i="31"/>
  <c r="P108" i="31"/>
  <c r="BI105" i="31"/>
  <c r="BH105" i="31"/>
  <c r="BG105" i="31"/>
  <c r="BE105" i="31"/>
  <c r="T105" i="31"/>
  <c r="R105" i="31"/>
  <c r="P105" i="31"/>
  <c r="BI103" i="31"/>
  <c r="BH103" i="31"/>
  <c r="BG103" i="31"/>
  <c r="BE103" i="31"/>
  <c r="T103" i="31"/>
  <c r="R103" i="31"/>
  <c r="P103" i="31"/>
  <c r="BI101" i="31"/>
  <c r="BH101" i="31"/>
  <c r="BG101" i="31"/>
  <c r="BE101" i="31"/>
  <c r="T101" i="31"/>
  <c r="R101" i="31"/>
  <c r="P101" i="31"/>
  <c r="BI99" i="31"/>
  <c r="BH99" i="31"/>
  <c r="BG99" i="31"/>
  <c r="BE99" i="31"/>
  <c r="T99" i="31"/>
  <c r="R99" i="31"/>
  <c r="P99" i="31"/>
  <c r="BI97" i="31"/>
  <c r="BH97" i="31"/>
  <c r="BG97" i="31"/>
  <c r="BE97" i="31"/>
  <c r="T97" i="31"/>
  <c r="R97" i="31"/>
  <c r="P97" i="31"/>
  <c r="BI95" i="31"/>
  <c r="BH95" i="31"/>
  <c r="BG95" i="31"/>
  <c r="BE95" i="31"/>
  <c r="T95" i="31"/>
  <c r="R95" i="31"/>
  <c r="P95" i="31"/>
  <c r="BI94" i="31"/>
  <c r="BH94" i="31"/>
  <c r="BG94" i="31"/>
  <c r="BE94" i="31"/>
  <c r="T94" i="31"/>
  <c r="R94" i="31"/>
  <c r="P94" i="31"/>
  <c r="BI92" i="31"/>
  <c r="BH92" i="31"/>
  <c r="BG92" i="31"/>
  <c r="BE92" i="31"/>
  <c r="T92" i="31"/>
  <c r="R92" i="31"/>
  <c r="P92" i="31"/>
  <c r="BI90" i="31"/>
  <c r="BH90" i="31"/>
  <c r="BG90" i="31"/>
  <c r="BE90" i="31"/>
  <c r="T90" i="31"/>
  <c r="R90" i="31"/>
  <c r="P90" i="31"/>
  <c r="BI88" i="31"/>
  <c r="BH88" i="31"/>
  <c r="BG88" i="31"/>
  <c r="BE88" i="31"/>
  <c r="T88" i="31"/>
  <c r="R88" i="31"/>
  <c r="P88" i="31"/>
  <c r="BI86" i="31"/>
  <c r="BH86" i="31"/>
  <c r="BG86" i="31"/>
  <c r="BE86" i="31"/>
  <c r="T86" i="31"/>
  <c r="R86" i="31"/>
  <c r="P86" i="31"/>
  <c r="J80" i="31"/>
  <c r="J79" i="31"/>
  <c r="F79" i="31"/>
  <c r="F77" i="31"/>
  <c r="E75" i="31"/>
  <c r="J55" i="31"/>
  <c r="J54" i="31"/>
  <c r="F54" i="31"/>
  <c r="F52" i="31"/>
  <c r="E50" i="31"/>
  <c r="J18" i="31"/>
  <c r="E18" i="31"/>
  <c r="F55" i="31" s="1"/>
  <c r="J17" i="31"/>
  <c r="J12" i="31"/>
  <c r="J77" i="31" s="1"/>
  <c r="E7" i="31"/>
  <c r="E73" i="31"/>
  <c r="J39" i="30"/>
  <c r="J38" i="30"/>
  <c r="AY92" i="1" s="1"/>
  <c r="J37" i="30"/>
  <c r="AX92" i="1"/>
  <c r="BI124" i="30"/>
  <c r="BH124" i="30"/>
  <c r="BG124" i="30"/>
  <c r="BE124" i="30"/>
  <c r="T124" i="30"/>
  <c r="T123" i="30" s="1"/>
  <c r="R124" i="30"/>
  <c r="R123" i="30"/>
  <c r="P124" i="30"/>
  <c r="P123" i="30"/>
  <c r="BI122" i="30"/>
  <c r="BH122" i="30"/>
  <c r="BG122" i="30"/>
  <c r="BE122" i="30"/>
  <c r="T122" i="30"/>
  <c r="R122" i="30"/>
  <c r="P122" i="30"/>
  <c r="BI117" i="30"/>
  <c r="BH117" i="30"/>
  <c r="BG117" i="30"/>
  <c r="BE117" i="30"/>
  <c r="T117" i="30"/>
  <c r="R117" i="30"/>
  <c r="P117" i="30"/>
  <c r="BI116" i="30"/>
  <c r="BH116" i="30"/>
  <c r="BG116" i="30"/>
  <c r="BE116" i="30"/>
  <c r="T116" i="30"/>
  <c r="R116" i="30"/>
  <c r="P116" i="30"/>
  <c r="BI114" i="30"/>
  <c r="BH114" i="30"/>
  <c r="BG114" i="30"/>
  <c r="BE114" i="30"/>
  <c r="T114" i="30"/>
  <c r="R114" i="30"/>
  <c r="P114" i="30"/>
  <c r="BI113" i="30"/>
  <c r="BH113" i="30"/>
  <c r="BG113" i="30"/>
  <c r="BE113" i="30"/>
  <c r="T113" i="30"/>
  <c r="R113" i="30"/>
  <c r="P113" i="30"/>
  <c r="BI111" i="30"/>
  <c r="BH111" i="30"/>
  <c r="BG111" i="30"/>
  <c r="BE111" i="30"/>
  <c r="T111" i="30"/>
  <c r="R111" i="30"/>
  <c r="P111" i="30"/>
  <c r="BI110" i="30"/>
  <c r="BH110" i="30"/>
  <c r="BG110" i="30"/>
  <c r="BE110" i="30"/>
  <c r="T110" i="30"/>
  <c r="R110" i="30"/>
  <c r="P110" i="30"/>
  <c r="BI107" i="30"/>
  <c r="BH107" i="30"/>
  <c r="BG107" i="30"/>
  <c r="BE107" i="30"/>
  <c r="T107" i="30"/>
  <c r="R107" i="30"/>
  <c r="P107" i="30"/>
  <c r="BI100" i="30"/>
  <c r="BH100" i="30"/>
  <c r="BG100" i="30"/>
  <c r="BE100" i="30"/>
  <c r="T100" i="30"/>
  <c r="R100" i="30"/>
  <c r="P100" i="30"/>
  <c r="BI92" i="30"/>
  <c r="BH92" i="30"/>
  <c r="BG92" i="30"/>
  <c r="BE92" i="30"/>
  <c r="T92" i="30"/>
  <c r="T91" i="30"/>
  <c r="R92" i="30"/>
  <c r="R91" i="30" s="1"/>
  <c r="P92" i="30"/>
  <c r="P91" i="30"/>
  <c r="J86" i="30"/>
  <c r="J85" i="30"/>
  <c r="F85" i="30"/>
  <c r="F83" i="30"/>
  <c r="E81" i="30"/>
  <c r="J59" i="30"/>
  <c r="J58" i="30"/>
  <c r="F58" i="30"/>
  <c r="F56" i="30"/>
  <c r="E54" i="30"/>
  <c r="J20" i="30"/>
  <c r="E20" i="30"/>
  <c r="F59" i="30"/>
  <c r="J19" i="30"/>
  <c r="J14" i="30"/>
  <c r="J56" i="30"/>
  <c r="E7" i="30"/>
  <c r="E77" i="30"/>
  <c r="J39" i="29"/>
  <c r="J38" i="29"/>
  <c r="AY91" i="1"/>
  <c r="J37" i="29"/>
  <c r="AX91" i="1"/>
  <c r="BI119" i="29"/>
  <c r="BH119" i="29"/>
  <c r="BG119" i="29"/>
  <c r="BE119" i="29"/>
  <c r="T119" i="29"/>
  <c r="T118" i="29"/>
  <c r="R119" i="29"/>
  <c r="R118" i="29"/>
  <c r="P119" i="29"/>
  <c r="P118" i="29" s="1"/>
  <c r="BI117" i="29"/>
  <c r="BH117" i="29"/>
  <c r="BG117" i="29"/>
  <c r="BE117" i="29"/>
  <c r="T117" i="29"/>
  <c r="R117" i="29"/>
  <c r="P117" i="29"/>
  <c r="BI113" i="29"/>
  <c r="BH113" i="29"/>
  <c r="BG113" i="29"/>
  <c r="BE113" i="29"/>
  <c r="T113" i="29"/>
  <c r="R113" i="29"/>
  <c r="P113" i="29"/>
  <c r="BI112" i="29"/>
  <c r="BH112" i="29"/>
  <c r="BG112" i="29"/>
  <c r="BE112" i="29"/>
  <c r="T112" i="29"/>
  <c r="R112" i="29"/>
  <c r="P112" i="29"/>
  <c r="BI108" i="29"/>
  <c r="BH108" i="29"/>
  <c r="BG108" i="29"/>
  <c r="BE108" i="29"/>
  <c r="T108" i="29"/>
  <c r="R108" i="29"/>
  <c r="P108" i="29"/>
  <c r="BI107" i="29"/>
  <c r="BH107" i="29"/>
  <c r="BG107" i="29"/>
  <c r="BE107" i="29"/>
  <c r="T107" i="29"/>
  <c r="R107" i="29"/>
  <c r="P107" i="29"/>
  <c r="BI105" i="29"/>
  <c r="BH105" i="29"/>
  <c r="BG105" i="29"/>
  <c r="BE105" i="29"/>
  <c r="T105" i="29"/>
  <c r="R105" i="29"/>
  <c r="P105" i="29"/>
  <c r="BI104" i="29"/>
  <c r="BH104" i="29"/>
  <c r="BG104" i="29"/>
  <c r="BE104" i="29"/>
  <c r="T104" i="29"/>
  <c r="R104" i="29"/>
  <c r="P104" i="29"/>
  <c r="BI97" i="29"/>
  <c r="BH97" i="29"/>
  <c r="BG97" i="29"/>
  <c r="BE97" i="29"/>
  <c r="T97" i="29"/>
  <c r="R97" i="29"/>
  <c r="P97" i="29"/>
  <c r="BI92" i="29"/>
  <c r="BH92" i="29"/>
  <c r="BG92" i="29"/>
  <c r="BE92" i="29"/>
  <c r="T92" i="29"/>
  <c r="T91" i="29"/>
  <c r="R92" i="29"/>
  <c r="R91" i="29" s="1"/>
  <c r="P92" i="29"/>
  <c r="P91" i="29" s="1"/>
  <c r="J86" i="29"/>
  <c r="J85" i="29"/>
  <c r="F85" i="29"/>
  <c r="F83" i="29"/>
  <c r="E81" i="29"/>
  <c r="J59" i="29"/>
  <c r="J58" i="29"/>
  <c r="F58" i="29"/>
  <c r="F56" i="29"/>
  <c r="E54" i="29"/>
  <c r="J20" i="29"/>
  <c r="E20" i="29"/>
  <c r="F86" i="29"/>
  <c r="J19" i="29"/>
  <c r="J14" i="29"/>
  <c r="J83" i="29" s="1"/>
  <c r="E7" i="29"/>
  <c r="E50" i="29"/>
  <c r="J39" i="28"/>
  <c r="J38" i="28"/>
  <c r="AY90" i="1"/>
  <c r="J37" i="28"/>
  <c r="AX90" i="1"/>
  <c r="BI92" i="28"/>
  <c r="BH92" i="28"/>
  <c r="BG92" i="28"/>
  <c r="BE92" i="28"/>
  <c r="T92" i="28"/>
  <c r="R92" i="28"/>
  <c r="P92" i="28"/>
  <c r="BI90" i="28"/>
  <c r="BH90" i="28"/>
  <c r="BG90" i="28"/>
  <c r="BE90" i="28"/>
  <c r="T90" i="28"/>
  <c r="R90" i="28"/>
  <c r="P90" i="28"/>
  <c r="BI89" i="28"/>
  <c r="BH89" i="28"/>
  <c r="BG89" i="28"/>
  <c r="BE89" i="28"/>
  <c r="T89" i="28"/>
  <c r="R89" i="28"/>
  <c r="P89" i="28"/>
  <c r="BI88" i="28"/>
  <c r="BH88" i="28"/>
  <c r="BG88" i="28"/>
  <c r="BE88" i="28"/>
  <c r="T88" i="28"/>
  <c r="R88" i="28"/>
  <c r="P88" i="28"/>
  <c r="BI87" i="28"/>
  <c r="BH87" i="28"/>
  <c r="BG87" i="28"/>
  <c r="BE87" i="28"/>
  <c r="T87" i="28"/>
  <c r="R87" i="28"/>
  <c r="P87" i="28"/>
  <c r="BI86" i="28"/>
  <c r="BH86" i="28"/>
  <c r="BG86" i="28"/>
  <c r="BE86" i="28"/>
  <c r="T86" i="28"/>
  <c r="R86" i="28"/>
  <c r="P86" i="28"/>
  <c r="J82" i="28"/>
  <c r="J81" i="28"/>
  <c r="F81" i="28"/>
  <c r="F79" i="28"/>
  <c r="E77" i="28"/>
  <c r="J59" i="28"/>
  <c r="J58" i="28"/>
  <c r="F58" i="28"/>
  <c r="F56" i="28"/>
  <c r="E54" i="28"/>
  <c r="J20" i="28"/>
  <c r="E20" i="28"/>
  <c r="F82" i="28" s="1"/>
  <c r="J19" i="28"/>
  <c r="J14" i="28"/>
  <c r="J79" i="28"/>
  <c r="E7" i="28"/>
  <c r="E73" i="28" s="1"/>
  <c r="J39" i="27"/>
  <c r="J38" i="27"/>
  <c r="AY89" i="1" s="1"/>
  <c r="J37" i="27"/>
  <c r="AX89" i="1" s="1"/>
  <c r="BI342" i="27"/>
  <c r="BH342" i="27"/>
  <c r="BG342" i="27"/>
  <c r="BE342" i="27"/>
  <c r="T342" i="27"/>
  <c r="T341" i="27" s="1"/>
  <c r="T340" i="27" s="1"/>
  <c r="R342" i="27"/>
  <c r="R341" i="27"/>
  <c r="R340" i="27"/>
  <c r="P342" i="27"/>
  <c r="P341" i="27"/>
  <c r="P340" i="27"/>
  <c r="BI336" i="27"/>
  <c r="BH336" i="27"/>
  <c r="BG336" i="27"/>
  <c r="BE336" i="27"/>
  <c r="T336" i="27"/>
  <c r="T335" i="27" s="1"/>
  <c r="T334" i="27" s="1"/>
  <c r="R336" i="27"/>
  <c r="R335" i="27" s="1"/>
  <c r="R334" i="27" s="1"/>
  <c r="P336" i="27"/>
  <c r="P335" i="27"/>
  <c r="P334" i="27"/>
  <c r="BI332" i="27"/>
  <c r="BH332" i="27"/>
  <c r="BG332" i="27"/>
  <c r="BE332" i="27"/>
  <c r="T332" i="27"/>
  <c r="R332" i="27"/>
  <c r="P332" i="27"/>
  <c r="BI330" i="27"/>
  <c r="BH330" i="27"/>
  <c r="BG330" i="27"/>
  <c r="BE330" i="27"/>
  <c r="T330" i="27"/>
  <c r="R330" i="27"/>
  <c r="P330" i="27"/>
  <c r="BI326" i="27"/>
  <c r="BH326" i="27"/>
  <c r="BG326" i="27"/>
  <c r="BE326" i="27"/>
  <c r="T326" i="27"/>
  <c r="R326" i="27"/>
  <c r="P326" i="27"/>
  <c r="BI321" i="27"/>
  <c r="BH321" i="27"/>
  <c r="BG321" i="27"/>
  <c r="BE321" i="27"/>
  <c r="T321" i="27"/>
  <c r="R321" i="27"/>
  <c r="P321" i="27"/>
  <c r="BI317" i="27"/>
  <c r="BH317" i="27"/>
  <c r="BG317" i="27"/>
  <c r="BE317" i="27"/>
  <c r="T317" i="27"/>
  <c r="R317" i="27"/>
  <c r="P317" i="27"/>
  <c r="BI313" i="27"/>
  <c r="BH313" i="27"/>
  <c r="BG313" i="27"/>
  <c r="BE313" i="27"/>
  <c r="T313" i="27"/>
  <c r="R313" i="27"/>
  <c r="P313" i="27"/>
  <c r="BI311" i="27"/>
  <c r="BH311" i="27"/>
  <c r="BG311" i="27"/>
  <c r="BE311" i="27"/>
  <c r="T311" i="27"/>
  <c r="R311" i="27"/>
  <c r="P311" i="27"/>
  <c r="BI310" i="27"/>
  <c r="BH310" i="27"/>
  <c r="BG310" i="27"/>
  <c r="BE310" i="27"/>
  <c r="T310" i="27"/>
  <c r="R310" i="27"/>
  <c r="P310" i="27"/>
  <c r="BI309" i="27"/>
  <c r="BH309" i="27"/>
  <c r="BG309" i="27"/>
  <c r="BE309" i="27"/>
  <c r="T309" i="27"/>
  <c r="R309" i="27"/>
  <c r="P309" i="27"/>
  <c r="BI305" i="27"/>
  <c r="BH305" i="27"/>
  <c r="BG305" i="27"/>
  <c r="BE305" i="27"/>
  <c r="T305" i="27"/>
  <c r="R305" i="27"/>
  <c r="P305" i="27"/>
  <c r="BI301" i="27"/>
  <c r="BH301" i="27"/>
  <c r="BG301" i="27"/>
  <c r="BE301" i="27"/>
  <c r="T301" i="27"/>
  <c r="R301" i="27"/>
  <c r="P301" i="27"/>
  <c r="BI298" i="27"/>
  <c r="BH298" i="27"/>
  <c r="BG298" i="27"/>
  <c r="BE298" i="27"/>
  <c r="T298" i="27"/>
  <c r="R298" i="27"/>
  <c r="P298" i="27"/>
  <c r="BI296" i="27"/>
  <c r="BH296" i="27"/>
  <c r="BG296" i="27"/>
  <c r="BE296" i="27"/>
  <c r="T296" i="27"/>
  <c r="R296" i="27"/>
  <c r="P296" i="27"/>
  <c r="BI294" i="27"/>
  <c r="BH294" i="27"/>
  <c r="BG294" i="27"/>
  <c r="BE294" i="27"/>
  <c r="T294" i="27"/>
  <c r="R294" i="27"/>
  <c r="P294" i="27"/>
  <c r="BI293" i="27"/>
  <c r="BH293" i="27"/>
  <c r="BG293" i="27"/>
  <c r="BE293" i="27"/>
  <c r="T293" i="27"/>
  <c r="R293" i="27"/>
  <c r="P293" i="27"/>
  <c r="BI288" i="27"/>
  <c r="BH288" i="27"/>
  <c r="BG288" i="27"/>
  <c r="BE288" i="27"/>
  <c r="T288" i="27"/>
  <c r="R288" i="27"/>
  <c r="P288" i="27"/>
  <c r="BI287" i="27"/>
  <c r="BH287" i="27"/>
  <c r="BG287" i="27"/>
  <c r="BE287" i="27"/>
  <c r="T287" i="27"/>
  <c r="R287" i="27"/>
  <c r="P287" i="27"/>
  <c r="BI283" i="27"/>
  <c r="BH283" i="27"/>
  <c r="BG283" i="27"/>
  <c r="BE283" i="27"/>
  <c r="T283" i="27"/>
  <c r="R283" i="27"/>
  <c r="P283" i="27"/>
  <c r="BI280" i="27"/>
  <c r="BH280" i="27"/>
  <c r="BG280" i="27"/>
  <c r="BE280" i="27"/>
  <c r="T280" i="27"/>
  <c r="R280" i="27"/>
  <c r="P280" i="27"/>
  <c r="BI277" i="27"/>
  <c r="BH277" i="27"/>
  <c r="BG277" i="27"/>
  <c r="BE277" i="27"/>
  <c r="T277" i="27"/>
  <c r="R277" i="27"/>
  <c r="P277" i="27"/>
  <c r="BI275" i="27"/>
  <c r="BH275" i="27"/>
  <c r="BG275" i="27"/>
  <c r="BE275" i="27"/>
  <c r="T275" i="27"/>
  <c r="R275" i="27"/>
  <c r="P275" i="27"/>
  <c r="BI271" i="27"/>
  <c r="BH271" i="27"/>
  <c r="BG271" i="27"/>
  <c r="BE271" i="27"/>
  <c r="T271" i="27"/>
  <c r="R271" i="27"/>
  <c r="P271" i="27"/>
  <c r="BI267" i="27"/>
  <c r="BH267" i="27"/>
  <c r="BG267" i="27"/>
  <c r="BE267" i="27"/>
  <c r="T267" i="27"/>
  <c r="R267" i="27"/>
  <c r="P267" i="27"/>
  <c r="BI266" i="27"/>
  <c r="BH266" i="27"/>
  <c r="BG266" i="27"/>
  <c r="BE266" i="27"/>
  <c r="T266" i="27"/>
  <c r="R266" i="27"/>
  <c r="P266" i="27"/>
  <c r="BI264" i="27"/>
  <c r="BH264" i="27"/>
  <c r="BG264" i="27"/>
  <c r="BE264" i="27"/>
  <c r="T264" i="27"/>
  <c r="R264" i="27"/>
  <c r="P264" i="27"/>
  <c r="BI258" i="27"/>
  <c r="BH258" i="27"/>
  <c r="BG258" i="27"/>
  <c r="BE258" i="27"/>
  <c r="T258" i="27"/>
  <c r="R258" i="27"/>
  <c r="P258" i="27"/>
  <c r="BI257" i="27"/>
  <c r="BH257" i="27"/>
  <c r="BG257" i="27"/>
  <c r="BE257" i="27"/>
  <c r="T257" i="27"/>
  <c r="R257" i="27"/>
  <c r="P257" i="27"/>
  <c r="BI254" i="27"/>
  <c r="BH254" i="27"/>
  <c r="BG254" i="27"/>
  <c r="BE254" i="27"/>
  <c r="T254" i="27"/>
  <c r="R254" i="27"/>
  <c r="P254" i="27"/>
  <c r="BI250" i="27"/>
  <c r="BH250" i="27"/>
  <c r="BG250" i="27"/>
  <c r="BE250" i="27"/>
  <c r="T250" i="27"/>
  <c r="T249" i="27"/>
  <c r="R250" i="27"/>
  <c r="R249" i="27" s="1"/>
  <c r="P250" i="27"/>
  <c r="P249" i="27" s="1"/>
  <c r="BI248" i="27"/>
  <c r="BH248" i="27"/>
  <c r="BG248" i="27"/>
  <c r="BE248" i="27"/>
  <c r="T248" i="27"/>
  <c r="R248" i="27"/>
  <c r="P248" i="27"/>
  <c r="BI244" i="27"/>
  <c r="BH244" i="27"/>
  <c r="BG244" i="27"/>
  <c r="BE244" i="27"/>
  <c r="T244" i="27"/>
  <c r="R244" i="27"/>
  <c r="P244" i="27"/>
  <c r="BI241" i="27"/>
  <c r="BH241" i="27"/>
  <c r="BG241" i="27"/>
  <c r="BE241" i="27"/>
  <c r="T241" i="27"/>
  <c r="R241" i="27"/>
  <c r="P241" i="27"/>
  <c r="BI238" i="27"/>
  <c r="BH238" i="27"/>
  <c r="BG238" i="27"/>
  <c r="BE238" i="27"/>
  <c r="T238" i="27"/>
  <c r="R238" i="27"/>
  <c r="P238" i="27"/>
  <c r="BI234" i="27"/>
  <c r="BH234" i="27"/>
  <c r="BG234" i="27"/>
  <c r="BE234" i="27"/>
  <c r="T234" i="27"/>
  <c r="R234" i="27"/>
  <c r="P234" i="27"/>
  <c r="BI229" i="27"/>
  <c r="BH229" i="27"/>
  <c r="BG229" i="27"/>
  <c r="BE229" i="27"/>
  <c r="T229" i="27"/>
  <c r="R229" i="27"/>
  <c r="P229" i="27"/>
  <c r="BI225" i="27"/>
  <c r="BH225" i="27"/>
  <c r="BG225" i="27"/>
  <c r="BE225" i="27"/>
  <c r="T225" i="27"/>
  <c r="R225" i="27"/>
  <c r="P225" i="27"/>
  <c r="BI219" i="27"/>
  <c r="BH219" i="27"/>
  <c r="BG219" i="27"/>
  <c r="BE219" i="27"/>
  <c r="T219" i="27"/>
  <c r="R219" i="27"/>
  <c r="P219" i="27"/>
  <c r="BI213" i="27"/>
  <c r="BH213" i="27"/>
  <c r="BG213" i="27"/>
  <c r="BE213" i="27"/>
  <c r="T213" i="27"/>
  <c r="R213" i="27"/>
  <c r="P213" i="27"/>
  <c r="BI207" i="27"/>
  <c r="BH207" i="27"/>
  <c r="BG207" i="27"/>
  <c r="BE207" i="27"/>
  <c r="T207" i="27"/>
  <c r="R207" i="27"/>
  <c r="P207" i="27"/>
  <c r="BI203" i="27"/>
  <c r="BH203" i="27"/>
  <c r="BG203" i="27"/>
  <c r="BE203" i="27"/>
  <c r="T203" i="27"/>
  <c r="R203" i="27"/>
  <c r="P203" i="27"/>
  <c r="BI199" i="27"/>
  <c r="BH199" i="27"/>
  <c r="BG199" i="27"/>
  <c r="BE199" i="27"/>
  <c r="T199" i="27"/>
  <c r="R199" i="27"/>
  <c r="P199" i="27"/>
  <c r="BI191" i="27"/>
  <c r="BH191" i="27"/>
  <c r="BG191" i="27"/>
  <c r="BE191" i="27"/>
  <c r="T191" i="27"/>
  <c r="R191" i="27"/>
  <c r="P191" i="27"/>
  <c r="BI188" i="27"/>
  <c r="BH188" i="27"/>
  <c r="BG188" i="27"/>
  <c r="BE188" i="27"/>
  <c r="T188" i="27"/>
  <c r="R188" i="27"/>
  <c r="P188" i="27"/>
  <c r="BI180" i="27"/>
  <c r="BH180" i="27"/>
  <c r="BG180" i="27"/>
  <c r="BE180" i="27"/>
  <c r="T180" i="27"/>
  <c r="R180" i="27"/>
  <c r="P180" i="27"/>
  <c r="BI176" i="27"/>
  <c r="BH176" i="27"/>
  <c r="BG176" i="27"/>
  <c r="BE176" i="27"/>
  <c r="T176" i="27"/>
  <c r="R176" i="27"/>
  <c r="P176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68" i="27"/>
  <c r="BH168" i="27"/>
  <c r="BG168" i="27"/>
  <c r="BE168" i="27"/>
  <c r="T168" i="27"/>
  <c r="R168" i="27"/>
  <c r="P168" i="27"/>
  <c r="BI164" i="27"/>
  <c r="BH164" i="27"/>
  <c r="BG164" i="27"/>
  <c r="BE164" i="27"/>
  <c r="T164" i="27"/>
  <c r="R164" i="27"/>
  <c r="P164" i="27"/>
  <c r="BI162" i="27"/>
  <c r="BH162" i="27"/>
  <c r="BG162" i="27"/>
  <c r="BE162" i="27"/>
  <c r="T162" i="27"/>
  <c r="R162" i="27"/>
  <c r="P162" i="27"/>
  <c r="BI158" i="27"/>
  <c r="BH158" i="27"/>
  <c r="BG158" i="27"/>
  <c r="BE158" i="27"/>
  <c r="T158" i="27"/>
  <c r="R158" i="27"/>
  <c r="P158" i="27"/>
  <c r="BI153" i="27"/>
  <c r="BH153" i="27"/>
  <c r="BG153" i="27"/>
  <c r="BE153" i="27"/>
  <c r="T153" i="27"/>
  <c r="R153" i="27"/>
  <c r="P153" i="27"/>
  <c r="BI149" i="27"/>
  <c r="BH149" i="27"/>
  <c r="BG149" i="27"/>
  <c r="BE149" i="27"/>
  <c r="T149" i="27"/>
  <c r="R149" i="27"/>
  <c r="P149" i="27"/>
  <c r="BI146" i="27"/>
  <c r="BH146" i="27"/>
  <c r="BG146" i="27"/>
  <c r="BE146" i="27"/>
  <c r="T146" i="27"/>
  <c r="R146" i="27"/>
  <c r="P146" i="27"/>
  <c r="BI143" i="27"/>
  <c r="BH143" i="27"/>
  <c r="BG143" i="27"/>
  <c r="BE143" i="27"/>
  <c r="T143" i="27"/>
  <c r="R143" i="27"/>
  <c r="P143" i="27"/>
  <c r="BI136" i="27"/>
  <c r="BH136" i="27"/>
  <c r="BG136" i="27"/>
  <c r="BE136" i="27"/>
  <c r="T136" i="27"/>
  <c r="R136" i="27"/>
  <c r="P136" i="27"/>
  <c r="BI132" i="27"/>
  <c r="BH132" i="27"/>
  <c r="BG132" i="27"/>
  <c r="BE132" i="27"/>
  <c r="T132" i="27"/>
  <c r="R132" i="27"/>
  <c r="P132" i="27"/>
  <c r="BI127" i="27"/>
  <c r="BH127" i="27"/>
  <c r="BG127" i="27"/>
  <c r="BE127" i="27"/>
  <c r="T127" i="27"/>
  <c r="R127" i="27"/>
  <c r="P127" i="27"/>
  <c r="BI123" i="27"/>
  <c r="BH123" i="27"/>
  <c r="BG123" i="27"/>
  <c r="BE123" i="27"/>
  <c r="T123" i="27"/>
  <c r="R123" i="27"/>
  <c r="P123" i="27"/>
  <c r="BI120" i="27"/>
  <c r="BH120" i="27"/>
  <c r="BG120" i="27"/>
  <c r="BE120" i="27"/>
  <c r="T120" i="27"/>
  <c r="R120" i="27"/>
  <c r="P120" i="27"/>
  <c r="BI116" i="27"/>
  <c r="BH116" i="27"/>
  <c r="BG116" i="27"/>
  <c r="BE116" i="27"/>
  <c r="T116" i="27"/>
  <c r="R116" i="27"/>
  <c r="P116" i="27"/>
  <c r="BI112" i="27"/>
  <c r="BH112" i="27"/>
  <c r="BG112" i="27"/>
  <c r="BE112" i="27"/>
  <c r="T112" i="27"/>
  <c r="R112" i="27"/>
  <c r="P112" i="27"/>
  <c r="BI108" i="27"/>
  <c r="BH108" i="27"/>
  <c r="BG108" i="27"/>
  <c r="BE108" i="27"/>
  <c r="T108" i="27"/>
  <c r="R108" i="27"/>
  <c r="P108" i="27"/>
  <c r="BI104" i="27"/>
  <c r="BH104" i="27"/>
  <c r="BG104" i="27"/>
  <c r="BE104" i="27"/>
  <c r="T104" i="27"/>
  <c r="R104" i="27"/>
  <c r="P104" i="27"/>
  <c r="BI100" i="27"/>
  <c r="BH100" i="27"/>
  <c r="BG100" i="27"/>
  <c r="BE100" i="27"/>
  <c r="T100" i="27"/>
  <c r="R100" i="27"/>
  <c r="P100" i="27"/>
  <c r="J94" i="27"/>
  <c r="J93" i="27"/>
  <c r="F93" i="27"/>
  <c r="F91" i="27"/>
  <c r="E89" i="27"/>
  <c r="J59" i="27"/>
  <c r="J58" i="27"/>
  <c r="F58" i="27"/>
  <c r="F56" i="27"/>
  <c r="E54" i="27"/>
  <c r="J20" i="27"/>
  <c r="E20" i="27"/>
  <c r="F59" i="27"/>
  <c r="J19" i="27"/>
  <c r="J14" i="27"/>
  <c r="J91" i="27"/>
  <c r="E7" i="27"/>
  <c r="E85" i="27" s="1"/>
  <c r="J41" i="26"/>
  <c r="J40" i="26"/>
  <c r="AY87" i="1"/>
  <c r="J39" i="26"/>
  <c r="AX87" i="1" s="1"/>
  <c r="BI103" i="26"/>
  <c r="BH103" i="26"/>
  <c r="BG103" i="26"/>
  <c r="BE103" i="26"/>
  <c r="T103" i="26"/>
  <c r="T102" i="26"/>
  <c r="R103" i="26"/>
  <c r="R102" i="26" s="1"/>
  <c r="P103" i="26"/>
  <c r="P102" i="26"/>
  <c r="BI101" i="26"/>
  <c r="BH101" i="26"/>
  <c r="BG101" i="26"/>
  <c r="BE101" i="26"/>
  <c r="T101" i="26"/>
  <c r="R101" i="26"/>
  <c r="P101" i="26"/>
  <c r="BI100" i="26"/>
  <c r="BH100" i="26"/>
  <c r="BG100" i="26"/>
  <c r="BE100" i="26"/>
  <c r="T100" i="26"/>
  <c r="R100" i="26"/>
  <c r="P100" i="26"/>
  <c r="BI99" i="26"/>
  <c r="BH99" i="26"/>
  <c r="BG99" i="26"/>
  <c r="BE99" i="26"/>
  <c r="T99" i="26"/>
  <c r="R99" i="26"/>
  <c r="P99" i="26"/>
  <c r="BI98" i="26"/>
  <c r="BH98" i="26"/>
  <c r="BG98" i="26"/>
  <c r="BE98" i="26"/>
  <c r="T98" i="26"/>
  <c r="R98" i="26"/>
  <c r="P98" i="26"/>
  <c r="BI97" i="26"/>
  <c r="BH97" i="26"/>
  <c r="BG97" i="26"/>
  <c r="BE97" i="26"/>
  <c r="T97" i="26"/>
  <c r="R97" i="26"/>
  <c r="P97" i="26"/>
  <c r="BI96" i="26"/>
  <c r="BH96" i="26"/>
  <c r="BG96" i="26"/>
  <c r="BE96" i="26"/>
  <c r="T96" i="26"/>
  <c r="R96" i="26"/>
  <c r="P96" i="26"/>
  <c r="BI95" i="26"/>
  <c r="BH95" i="26"/>
  <c r="BG95" i="26"/>
  <c r="BE95" i="26"/>
  <c r="T95" i="26"/>
  <c r="R95" i="26"/>
  <c r="P95" i="26"/>
  <c r="J90" i="26"/>
  <c r="J89" i="26"/>
  <c r="F89" i="26"/>
  <c r="F87" i="26"/>
  <c r="E85" i="26"/>
  <c r="J63" i="26"/>
  <c r="J62" i="26"/>
  <c r="F62" i="26"/>
  <c r="F60" i="26"/>
  <c r="E58" i="26"/>
  <c r="J22" i="26"/>
  <c r="E22" i="26"/>
  <c r="F90" i="26" s="1"/>
  <c r="J21" i="26"/>
  <c r="J16" i="26"/>
  <c r="J87" i="26" s="1"/>
  <c r="E7" i="26"/>
  <c r="E79" i="26" s="1"/>
  <c r="J41" i="25"/>
  <c r="J40" i="25"/>
  <c r="AY86" i="1" s="1"/>
  <c r="J39" i="25"/>
  <c r="AX86" i="1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7" i="25"/>
  <c r="BH137" i="25"/>
  <c r="BG137" i="25"/>
  <c r="BE137" i="25"/>
  <c r="T137" i="25"/>
  <c r="R137" i="25"/>
  <c r="P137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BI128" i="25"/>
  <c r="BH128" i="25"/>
  <c r="BG128" i="25"/>
  <c r="BE128" i="25"/>
  <c r="T128" i="25"/>
  <c r="R128" i="25"/>
  <c r="P128" i="25"/>
  <c r="BI127" i="25"/>
  <c r="BH127" i="25"/>
  <c r="BG127" i="25"/>
  <c r="BE127" i="25"/>
  <c r="T127" i="25"/>
  <c r="R127" i="25"/>
  <c r="P127" i="25"/>
  <c r="BI126" i="25"/>
  <c r="BH126" i="25"/>
  <c r="BG126" i="25"/>
  <c r="BE126" i="25"/>
  <c r="T126" i="25"/>
  <c r="R126" i="25"/>
  <c r="P126" i="25"/>
  <c r="BI125" i="25"/>
  <c r="BH125" i="25"/>
  <c r="BG125" i="25"/>
  <c r="BE125" i="25"/>
  <c r="T125" i="25"/>
  <c r="R125" i="25"/>
  <c r="P125" i="25"/>
  <c r="BI124" i="25"/>
  <c r="BH124" i="25"/>
  <c r="BG124" i="25"/>
  <c r="BE124" i="25"/>
  <c r="T124" i="25"/>
  <c r="R124" i="25"/>
  <c r="P124" i="25"/>
  <c r="BI122" i="25"/>
  <c r="BH122" i="25"/>
  <c r="BG122" i="25"/>
  <c r="BE122" i="25"/>
  <c r="T122" i="25"/>
  <c r="R122" i="25"/>
  <c r="P122" i="25"/>
  <c r="BI121" i="25"/>
  <c r="BH121" i="25"/>
  <c r="BG121" i="25"/>
  <c r="BE121" i="25"/>
  <c r="T121" i="25"/>
  <c r="R121" i="25"/>
  <c r="P121" i="25"/>
  <c r="BI120" i="25"/>
  <c r="BH120" i="25"/>
  <c r="BG120" i="25"/>
  <c r="BE120" i="25"/>
  <c r="T120" i="25"/>
  <c r="R120" i="25"/>
  <c r="P120" i="25"/>
  <c r="BI119" i="25"/>
  <c r="BH119" i="25"/>
  <c r="BG119" i="25"/>
  <c r="BE119" i="25"/>
  <c r="T119" i="25"/>
  <c r="R119" i="25"/>
  <c r="P119" i="25"/>
  <c r="BI118" i="25"/>
  <c r="BH118" i="25"/>
  <c r="BG118" i="25"/>
  <c r="BE118" i="25"/>
  <c r="T118" i="25"/>
  <c r="R118" i="25"/>
  <c r="P118" i="25"/>
  <c r="BI117" i="25"/>
  <c r="BH117" i="25"/>
  <c r="BG117" i="25"/>
  <c r="BE117" i="25"/>
  <c r="T117" i="25"/>
  <c r="R117" i="25"/>
  <c r="P117" i="25"/>
  <c r="BI116" i="25"/>
  <c r="BH116" i="25"/>
  <c r="BG116" i="25"/>
  <c r="BE116" i="25"/>
  <c r="T116" i="25"/>
  <c r="R116" i="25"/>
  <c r="P116" i="25"/>
  <c r="BI115" i="25"/>
  <c r="BH115" i="25"/>
  <c r="BG115" i="25"/>
  <c r="BE115" i="25"/>
  <c r="T115" i="25"/>
  <c r="R115" i="25"/>
  <c r="P115" i="25"/>
  <c r="BI114" i="25"/>
  <c r="BH114" i="25"/>
  <c r="BG114" i="25"/>
  <c r="BE114" i="25"/>
  <c r="T114" i="25"/>
  <c r="R114" i="25"/>
  <c r="P114" i="25"/>
  <c r="BI113" i="25"/>
  <c r="BH113" i="25"/>
  <c r="BG113" i="25"/>
  <c r="BE113" i="25"/>
  <c r="T113" i="25"/>
  <c r="R113" i="25"/>
  <c r="P113" i="25"/>
  <c r="BI112" i="25"/>
  <c r="BH112" i="25"/>
  <c r="BG112" i="25"/>
  <c r="BE112" i="25"/>
  <c r="T112" i="25"/>
  <c r="R112" i="25"/>
  <c r="P112" i="25"/>
  <c r="BI111" i="25"/>
  <c r="BH111" i="25"/>
  <c r="BG111" i="25"/>
  <c r="BE111" i="25"/>
  <c r="T111" i="25"/>
  <c r="R111" i="25"/>
  <c r="P111" i="25"/>
  <c r="BI109" i="25"/>
  <c r="BH109" i="25"/>
  <c r="BG109" i="25"/>
  <c r="BE109" i="25"/>
  <c r="T109" i="25"/>
  <c r="R109" i="25"/>
  <c r="P109" i="25"/>
  <c r="BI108" i="25"/>
  <c r="BH108" i="25"/>
  <c r="BG108" i="25"/>
  <c r="BE108" i="25"/>
  <c r="T108" i="25"/>
  <c r="R108" i="25"/>
  <c r="P108" i="25"/>
  <c r="BI107" i="25"/>
  <c r="BH107" i="25"/>
  <c r="BG107" i="25"/>
  <c r="BE107" i="25"/>
  <c r="T107" i="25"/>
  <c r="R107" i="25"/>
  <c r="P107" i="25"/>
  <c r="BI106" i="25"/>
  <c r="BH106" i="25"/>
  <c r="BG106" i="25"/>
  <c r="BE106" i="25"/>
  <c r="T106" i="25"/>
  <c r="R106" i="25"/>
  <c r="P106" i="25"/>
  <c r="BI105" i="25"/>
  <c r="BH105" i="25"/>
  <c r="BG105" i="25"/>
  <c r="BE105" i="25"/>
  <c r="T105" i="25"/>
  <c r="R105" i="25"/>
  <c r="P105" i="25"/>
  <c r="BI104" i="25"/>
  <c r="BH104" i="25"/>
  <c r="BG104" i="25"/>
  <c r="BE104" i="25"/>
  <c r="T104" i="25"/>
  <c r="R104" i="25"/>
  <c r="P104" i="25"/>
  <c r="BI103" i="25"/>
  <c r="BH103" i="25"/>
  <c r="BG103" i="25"/>
  <c r="BE103" i="25"/>
  <c r="T103" i="25"/>
  <c r="R103" i="25"/>
  <c r="P103" i="25"/>
  <c r="BI102" i="25"/>
  <c r="BH102" i="25"/>
  <c r="BG102" i="25"/>
  <c r="BE102" i="25"/>
  <c r="T102" i="25"/>
  <c r="R102" i="25"/>
  <c r="P102" i="25"/>
  <c r="BI101" i="25"/>
  <c r="BH101" i="25"/>
  <c r="BG101" i="25"/>
  <c r="BE101" i="25"/>
  <c r="T101" i="25"/>
  <c r="R101" i="25"/>
  <c r="P101" i="25"/>
  <c r="BI100" i="25"/>
  <c r="BH100" i="25"/>
  <c r="BG100" i="25"/>
  <c r="BE100" i="25"/>
  <c r="T100" i="25"/>
  <c r="R100" i="25"/>
  <c r="P100" i="25"/>
  <c r="BI99" i="25"/>
  <c r="BH99" i="25"/>
  <c r="BG99" i="25"/>
  <c r="BE99" i="25"/>
  <c r="T99" i="25"/>
  <c r="R99" i="25"/>
  <c r="P99" i="25"/>
  <c r="BI98" i="25"/>
  <c r="BH98" i="25"/>
  <c r="BG98" i="25"/>
  <c r="BE98" i="25"/>
  <c r="T98" i="25"/>
  <c r="R98" i="25"/>
  <c r="P98" i="25"/>
  <c r="J93" i="25"/>
  <c r="J92" i="25"/>
  <c r="F92" i="25"/>
  <c r="F90" i="25"/>
  <c r="E88" i="25"/>
  <c r="J63" i="25"/>
  <c r="J62" i="25"/>
  <c r="F62" i="25"/>
  <c r="F60" i="25"/>
  <c r="E58" i="25"/>
  <c r="J22" i="25"/>
  <c r="E22" i="25"/>
  <c r="F93" i="25" s="1"/>
  <c r="J21" i="25"/>
  <c r="J16" i="25"/>
  <c r="J90" i="25"/>
  <c r="E7" i="25"/>
  <c r="E82" i="25" s="1"/>
  <c r="J39" i="24"/>
  <c r="J38" i="24"/>
  <c r="AY84" i="1" s="1"/>
  <c r="J37" i="24"/>
  <c r="AX84" i="1" s="1"/>
  <c r="BI92" i="24"/>
  <c r="BH92" i="24"/>
  <c r="BG92" i="24"/>
  <c r="BE92" i="24"/>
  <c r="T92" i="24"/>
  <c r="R92" i="24"/>
  <c r="P92" i="24"/>
  <c r="BI91" i="24"/>
  <c r="BH91" i="24"/>
  <c r="BG91" i="24"/>
  <c r="BE91" i="24"/>
  <c r="T91" i="24"/>
  <c r="R91" i="24"/>
  <c r="P91" i="24"/>
  <c r="BI90" i="24"/>
  <c r="BH90" i="24"/>
  <c r="BG90" i="24"/>
  <c r="BE90" i="24"/>
  <c r="T90" i="24"/>
  <c r="R90" i="24"/>
  <c r="P90" i="24"/>
  <c r="BI89" i="24"/>
  <c r="BH89" i="24"/>
  <c r="BG89" i="24"/>
  <c r="BE89" i="24"/>
  <c r="T89" i="24"/>
  <c r="R89" i="24"/>
  <c r="P89" i="24"/>
  <c r="BI88" i="24"/>
  <c r="BH88" i="24"/>
  <c r="BG88" i="24"/>
  <c r="BE88" i="24"/>
  <c r="T88" i="24"/>
  <c r="R88" i="24"/>
  <c r="P88" i="24"/>
  <c r="BI87" i="24"/>
  <c r="BH87" i="24"/>
  <c r="BG87" i="24"/>
  <c r="BE87" i="24"/>
  <c r="T87" i="24"/>
  <c r="R87" i="24"/>
  <c r="P87" i="24"/>
  <c r="BI86" i="24"/>
  <c r="BH86" i="24"/>
  <c r="BG86" i="24"/>
  <c r="BE86" i="24"/>
  <c r="T86" i="24"/>
  <c r="R86" i="24"/>
  <c r="P86" i="24"/>
  <c r="J82" i="24"/>
  <c r="J81" i="24"/>
  <c r="F81" i="24"/>
  <c r="F79" i="24"/>
  <c r="E77" i="24"/>
  <c r="J59" i="24"/>
  <c r="J58" i="24"/>
  <c r="F58" i="24"/>
  <c r="F56" i="24"/>
  <c r="E54" i="24"/>
  <c r="J20" i="24"/>
  <c r="E20" i="24"/>
  <c r="F59" i="24" s="1"/>
  <c r="J19" i="24"/>
  <c r="J14" i="24"/>
  <c r="J79" i="24"/>
  <c r="E7" i="24"/>
  <c r="E50" i="24" s="1"/>
  <c r="J39" i="23"/>
  <c r="J38" i="23"/>
  <c r="AY83" i="1" s="1"/>
  <c r="J37" i="23"/>
  <c r="AX83" i="1" s="1"/>
  <c r="BI114" i="23"/>
  <c r="BH114" i="23"/>
  <c r="BG114" i="23"/>
  <c r="BE114" i="23"/>
  <c r="T114" i="23"/>
  <c r="R114" i="23"/>
  <c r="P114" i="23"/>
  <c r="BI113" i="23"/>
  <c r="BH113" i="23"/>
  <c r="BG113" i="23"/>
  <c r="BE113" i="23"/>
  <c r="T113" i="23"/>
  <c r="R113" i="23"/>
  <c r="P113" i="23"/>
  <c r="BI112" i="23"/>
  <c r="BH112" i="23"/>
  <c r="BG112" i="23"/>
  <c r="BE112" i="23"/>
  <c r="T112" i="23"/>
  <c r="R112" i="23"/>
  <c r="P112" i="23"/>
  <c r="BI111" i="23"/>
  <c r="BH111" i="23"/>
  <c r="BG111" i="23"/>
  <c r="BE111" i="23"/>
  <c r="T111" i="23"/>
  <c r="R111" i="23"/>
  <c r="P111" i="23"/>
  <c r="BI110" i="23"/>
  <c r="BH110" i="23"/>
  <c r="BG110" i="23"/>
  <c r="BE110" i="23"/>
  <c r="T110" i="23"/>
  <c r="R110" i="23"/>
  <c r="P110" i="23"/>
  <c r="BI109" i="23"/>
  <c r="BH109" i="23"/>
  <c r="BG109" i="23"/>
  <c r="BE109" i="23"/>
  <c r="T109" i="23"/>
  <c r="R109" i="23"/>
  <c r="P109" i="23"/>
  <c r="BI108" i="23"/>
  <c r="BH108" i="23"/>
  <c r="BG108" i="23"/>
  <c r="BE108" i="23"/>
  <c r="T108" i="23"/>
  <c r="R108" i="23"/>
  <c r="P108" i="23"/>
  <c r="BI107" i="23"/>
  <c r="BH107" i="23"/>
  <c r="BG107" i="23"/>
  <c r="BE107" i="23"/>
  <c r="T107" i="23"/>
  <c r="R107" i="23"/>
  <c r="P107" i="23"/>
  <c r="BI106" i="23"/>
  <c r="BH106" i="23"/>
  <c r="BG106" i="23"/>
  <c r="BE106" i="23"/>
  <c r="T106" i="23"/>
  <c r="R106" i="23"/>
  <c r="P106" i="23"/>
  <c r="BI105" i="23"/>
  <c r="BH105" i="23"/>
  <c r="BG105" i="23"/>
  <c r="BE105" i="23"/>
  <c r="T105" i="23"/>
  <c r="R105" i="23"/>
  <c r="P105" i="23"/>
  <c r="BI104" i="23"/>
  <c r="BH104" i="23"/>
  <c r="BG104" i="23"/>
  <c r="BE104" i="23"/>
  <c r="T104" i="23"/>
  <c r="R104" i="23"/>
  <c r="P104" i="23"/>
  <c r="BI103" i="23"/>
  <c r="BH103" i="23"/>
  <c r="BG103" i="23"/>
  <c r="BE103" i="23"/>
  <c r="T103" i="23"/>
  <c r="R103" i="23"/>
  <c r="P103" i="23"/>
  <c r="BI102" i="23"/>
  <c r="BH102" i="23"/>
  <c r="BG102" i="23"/>
  <c r="BE102" i="23"/>
  <c r="T102" i="23"/>
  <c r="R102" i="23"/>
  <c r="P102" i="23"/>
  <c r="BI101" i="23"/>
  <c r="BH101" i="23"/>
  <c r="BG101" i="23"/>
  <c r="BE101" i="23"/>
  <c r="T101" i="23"/>
  <c r="R101" i="23"/>
  <c r="P101" i="23"/>
  <c r="BI100" i="23"/>
  <c r="BH100" i="23"/>
  <c r="BG100" i="23"/>
  <c r="BE100" i="23"/>
  <c r="T100" i="23"/>
  <c r="R100" i="23"/>
  <c r="P100" i="23"/>
  <c r="BI99" i="23"/>
  <c r="BH99" i="23"/>
  <c r="BG99" i="23"/>
  <c r="BE99" i="23"/>
  <c r="T99" i="23"/>
  <c r="R99" i="23"/>
  <c r="P99" i="23"/>
  <c r="BI98" i="23"/>
  <c r="BH98" i="23"/>
  <c r="BG98" i="23"/>
  <c r="BE98" i="23"/>
  <c r="T98" i="23"/>
  <c r="R98" i="23"/>
  <c r="P98" i="23"/>
  <c r="BI97" i="23"/>
  <c r="BH97" i="23"/>
  <c r="BG97" i="23"/>
  <c r="BE97" i="23"/>
  <c r="T97" i="23"/>
  <c r="R97" i="23"/>
  <c r="P97" i="23"/>
  <c r="BI96" i="23"/>
  <c r="BH96" i="23"/>
  <c r="BG96" i="23"/>
  <c r="BE96" i="23"/>
  <c r="T96" i="23"/>
  <c r="R96" i="23"/>
  <c r="P96" i="23"/>
  <c r="BI95" i="23"/>
  <c r="BH95" i="23"/>
  <c r="BG95" i="23"/>
  <c r="BE95" i="23"/>
  <c r="T95" i="23"/>
  <c r="R95" i="23"/>
  <c r="P95" i="23"/>
  <c r="BI94" i="23"/>
  <c r="BH94" i="23"/>
  <c r="BG94" i="23"/>
  <c r="BE94" i="23"/>
  <c r="T94" i="23"/>
  <c r="R94" i="23"/>
  <c r="P94" i="23"/>
  <c r="BI93" i="23"/>
  <c r="BH93" i="23"/>
  <c r="BG93" i="23"/>
  <c r="BE93" i="23"/>
  <c r="T93" i="23"/>
  <c r="R93" i="23"/>
  <c r="P93" i="23"/>
  <c r="BI92" i="23"/>
  <c r="BH92" i="23"/>
  <c r="BG92" i="23"/>
  <c r="BE92" i="23"/>
  <c r="T92" i="23"/>
  <c r="R92" i="23"/>
  <c r="P92" i="23"/>
  <c r="BI91" i="23"/>
  <c r="BH91" i="23"/>
  <c r="BG91" i="23"/>
  <c r="BE91" i="23"/>
  <c r="T91" i="23"/>
  <c r="R91" i="23"/>
  <c r="P91" i="23"/>
  <c r="BI90" i="23"/>
  <c r="BH90" i="23"/>
  <c r="BG90" i="23"/>
  <c r="BE90" i="23"/>
  <c r="T90" i="23"/>
  <c r="R90" i="23"/>
  <c r="P90" i="23"/>
  <c r="BI89" i="23"/>
  <c r="BH89" i="23"/>
  <c r="BG89" i="23"/>
  <c r="BE89" i="23"/>
  <c r="T89" i="23"/>
  <c r="R89" i="23"/>
  <c r="P89" i="23"/>
  <c r="BI88" i="23"/>
  <c r="BH88" i="23"/>
  <c r="BG88" i="23"/>
  <c r="BE88" i="23"/>
  <c r="T88" i="23"/>
  <c r="R88" i="23"/>
  <c r="P88" i="23"/>
  <c r="BI87" i="23"/>
  <c r="BH87" i="23"/>
  <c r="BG87" i="23"/>
  <c r="BE87" i="23"/>
  <c r="T87" i="23"/>
  <c r="R87" i="23"/>
  <c r="P87" i="23"/>
  <c r="BI86" i="23"/>
  <c r="BH86" i="23"/>
  <c r="BG86" i="23"/>
  <c r="BE86" i="23"/>
  <c r="T86" i="23"/>
  <c r="R86" i="23"/>
  <c r="P86" i="23"/>
  <c r="J82" i="23"/>
  <c r="J81" i="23"/>
  <c r="F81" i="23"/>
  <c r="F79" i="23"/>
  <c r="E77" i="23"/>
  <c r="J59" i="23"/>
  <c r="J58" i="23"/>
  <c r="F58" i="23"/>
  <c r="F56" i="23"/>
  <c r="E54" i="23"/>
  <c r="J20" i="23"/>
  <c r="E20" i="23"/>
  <c r="F82" i="23" s="1"/>
  <c r="J19" i="23"/>
  <c r="J14" i="23"/>
  <c r="J56" i="23" s="1"/>
  <c r="E7" i="23"/>
  <c r="E73" i="23"/>
  <c r="J41" i="22"/>
  <c r="J40" i="22"/>
  <c r="AY82" i="1" s="1"/>
  <c r="J39" i="22"/>
  <c r="AX82" i="1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9" i="22"/>
  <c r="BH149" i="22"/>
  <c r="BG149" i="22"/>
  <c r="BE149" i="22"/>
  <c r="T149" i="22"/>
  <c r="R149" i="22"/>
  <c r="P149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6" i="22"/>
  <c r="BH136" i="22"/>
  <c r="BG136" i="22"/>
  <c r="BE136" i="22"/>
  <c r="T136" i="22"/>
  <c r="R136" i="22"/>
  <c r="P136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29" i="22"/>
  <c r="BH129" i="22"/>
  <c r="BG129" i="22"/>
  <c r="BE129" i="22"/>
  <c r="T129" i="22"/>
  <c r="R129" i="22"/>
  <c r="P129" i="22"/>
  <c r="BI128" i="22"/>
  <c r="BH128" i="22"/>
  <c r="BG128" i="22"/>
  <c r="BE128" i="22"/>
  <c r="T128" i="22"/>
  <c r="R128" i="22"/>
  <c r="P128" i="22"/>
  <c r="BI127" i="22"/>
  <c r="BH127" i="22"/>
  <c r="BG127" i="22"/>
  <c r="BE127" i="22"/>
  <c r="T127" i="22"/>
  <c r="R127" i="22"/>
  <c r="P127" i="22"/>
  <c r="BI126" i="22"/>
  <c r="BH126" i="22"/>
  <c r="BG126" i="22"/>
  <c r="BE126" i="22"/>
  <c r="T126" i="22"/>
  <c r="R126" i="22"/>
  <c r="P126" i="22"/>
  <c r="BI125" i="22"/>
  <c r="BH125" i="22"/>
  <c r="BG125" i="22"/>
  <c r="BE125" i="22"/>
  <c r="T125" i="22"/>
  <c r="R125" i="22"/>
  <c r="P125" i="22"/>
  <c r="BI124" i="22"/>
  <c r="BH124" i="22"/>
  <c r="BG124" i="22"/>
  <c r="BE124" i="22"/>
  <c r="T124" i="22"/>
  <c r="R124" i="22"/>
  <c r="P124" i="22"/>
  <c r="BI123" i="22"/>
  <c r="BH123" i="22"/>
  <c r="BG123" i="22"/>
  <c r="BE123" i="22"/>
  <c r="T123" i="22"/>
  <c r="R123" i="22"/>
  <c r="P123" i="22"/>
  <c r="BI122" i="22"/>
  <c r="BH122" i="22"/>
  <c r="BG122" i="22"/>
  <c r="BE122" i="22"/>
  <c r="T122" i="22"/>
  <c r="R122" i="22"/>
  <c r="P122" i="22"/>
  <c r="BI121" i="22"/>
  <c r="BH121" i="22"/>
  <c r="BG121" i="22"/>
  <c r="BE121" i="22"/>
  <c r="T121" i="22"/>
  <c r="R121" i="22"/>
  <c r="P121" i="22"/>
  <c r="BI120" i="22"/>
  <c r="BH120" i="22"/>
  <c r="BG120" i="22"/>
  <c r="BE120" i="22"/>
  <c r="T120" i="22"/>
  <c r="R120" i="22"/>
  <c r="P120" i="22"/>
  <c r="BI119" i="22"/>
  <c r="BH119" i="22"/>
  <c r="BG119" i="22"/>
  <c r="BE119" i="22"/>
  <c r="T119" i="22"/>
  <c r="R119" i="22"/>
  <c r="P119" i="22"/>
  <c r="BI118" i="22"/>
  <c r="BH118" i="22"/>
  <c r="BG118" i="22"/>
  <c r="BE118" i="22"/>
  <c r="T118" i="22"/>
  <c r="R118" i="22"/>
  <c r="P118" i="22"/>
  <c r="BI117" i="22"/>
  <c r="BH117" i="22"/>
  <c r="BG117" i="22"/>
  <c r="BE117" i="22"/>
  <c r="T117" i="22"/>
  <c r="R117" i="22"/>
  <c r="P117" i="22"/>
  <c r="BI116" i="22"/>
  <c r="BH116" i="22"/>
  <c r="BG116" i="22"/>
  <c r="BE116" i="22"/>
  <c r="T116" i="22"/>
  <c r="R116" i="22"/>
  <c r="P116" i="22"/>
  <c r="BI115" i="22"/>
  <c r="BH115" i="22"/>
  <c r="BG115" i="22"/>
  <c r="BE115" i="22"/>
  <c r="T115" i="22"/>
  <c r="R115" i="22"/>
  <c r="P115" i="22"/>
  <c r="BI114" i="22"/>
  <c r="BH114" i="22"/>
  <c r="BG114" i="22"/>
  <c r="BE114" i="22"/>
  <c r="T114" i="22"/>
  <c r="R114" i="22"/>
  <c r="P114" i="22"/>
  <c r="BI113" i="22"/>
  <c r="BH113" i="22"/>
  <c r="BG113" i="22"/>
  <c r="BE113" i="22"/>
  <c r="T113" i="22"/>
  <c r="R113" i="22"/>
  <c r="P113" i="22"/>
  <c r="BI112" i="22"/>
  <c r="BH112" i="22"/>
  <c r="BG112" i="22"/>
  <c r="BE112" i="22"/>
  <c r="T112" i="22"/>
  <c r="R112" i="22"/>
  <c r="P112" i="22"/>
  <c r="BI111" i="22"/>
  <c r="BH111" i="22"/>
  <c r="BG111" i="22"/>
  <c r="BE111" i="22"/>
  <c r="T111" i="22"/>
  <c r="R111" i="22"/>
  <c r="P111" i="22"/>
  <c r="BI110" i="22"/>
  <c r="BH110" i="22"/>
  <c r="BG110" i="22"/>
  <c r="BE110" i="22"/>
  <c r="T110" i="22"/>
  <c r="R110" i="22"/>
  <c r="P110" i="22"/>
  <c r="BI109" i="22"/>
  <c r="BH109" i="22"/>
  <c r="BG109" i="22"/>
  <c r="BE109" i="22"/>
  <c r="T109" i="22"/>
  <c r="R109" i="22"/>
  <c r="P109" i="22"/>
  <c r="BI108" i="22"/>
  <c r="BH108" i="22"/>
  <c r="BG108" i="22"/>
  <c r="BE108" i="22"/>
  <c r="T108" i="22"/>
  <c r="R108" i="22"/>
  <c r="P108" i="22"/>
  <c r="BI107" i="22"/>
  <c r="BH107" i="22"/>
  <c r="BG107" i="22"/>
  <c r="BE107" i="22"/>
  <c r="T107" i="22"/>
  <c r="R107" i="22"/>
  <c r="P107" i="22"/>
  <c r="BI106" i="22"/>
  <c r="BH106" i="22"/>
  <c r="BG106" i="22"/>
  <c r="BE106" i="22"/>
  <c r="T106" i="22"/>
  <c r="R106" i="22"/>
  <c r="P106" i="22"/>
  <c r="BI105" i="22"/>
  <c r="BH105" i="22"/>
  <c r="BG105" i="22"/>
  <c r="BE105" i="22"/>
  <c r="T105" i="22"/>
  <c r="R105" i="22"/>
  <c r="P105" i="22"/>
  <c r="BI104" i="22"/>
  <c r="BH104" i="22"/>
  <c r="BG104" i="22"/>
  <c r="BE104" i="22"/>
  <c r="T104" i="22"/>
  <c r="R104" i="22"/>
  <c r="P104" i="22"/>
  <c r="BI103" i="22"/>
  <c r="BH103" i="22"/>
  <c r="BG103" i="22"/>
  <c r="BE103" i="22"/>
  <c r="T103" i="22"/>
  <c r="R103" i="22"/>
  <c r="P103" i="22"/>
  <c r="BI102" i="22"/>
  <c r="BH102" i="22"/>
  <c r="BG102" i="22"/>
  <c r="BE102" i="22"/>
  <c r="T102" i="22"/>
  <c r="R102" i="22"/>
  <c r="P102" i="22"/>
  <c r="BI101" i="22"/>
  <c r="BH101" i="22"/>
  <c r="BG101" i="22"/>
  <c r="BE101" i="22"/>
  <c r="T101" i="22"/>
  <c r="R101" i="22"/>
  <c r="P101" i="22"/>
  <c r="BI100" i="22"/>
  <c r="BH100" i="22"/>
  <c r="BG100" i="22"/>
  <c r="BE100" i="22"/>
  <c r="T100" i="22"/>
  <c r="R100" i="22"/>
  <c r="P100" i="22"/>
  <c r="BI99" i="22"/>
  <c r="BH99" i="22"/>
  <c r="BG99" i="22"/>
  <c r="BE99" i="22"/>
  <c r="T99" i="22"/>
  <c r="R99" i="22"/>
  <c r="P99" i="22"/>
  <c r="J94" i="22"/>
  <c r="J93" i="22"/>
  <c r="F93" i="22"/>
  <c r="F91" i="22"/>
  <c r="E89" i="22"/>
  <c r="J63" i="22"/>
  <c r="J62" i="22"/>
  <c r="F62" i="22"/>
  <c r="F60" i="22"/>
  <c r="E58" i="22"/>
  <c r="J22" i="22"/>
  <c r="E22" i="22"/>
  <c r="F94" i="22"/>
  <c r="J21" i="22"/>
  <c r="J16" i="22"/>
  <c r="J60" i="22"/>
  <c r="E7" i="22"/>
  <c r="E83" i="22" s="1"/>
  <c r="J41" i="21"/>
  <c r="J40" i="21"/>
  <c r="AY81" i="1"/>
  <c r="J39" i="21"/>
  <c r="AX81" i="1" s="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9" i="21"/>
  <c r="BH209" i="21"/>
  <c r="BG209" i="21"/>
  <c r="BE209" i="21"/>
  <c r="T209" i="21"/>
  <c r="R209" i="21"/>
  <c r="P209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6" i="21"/>
  <c r="BH166" i="21"/>
  <c r="BG166" i="21"/>
  <c r="BE166" i="21"/>
  <c r="T166" i="21"/>
  <c r="R166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BI133" i="21"/>
  <c r="BH133" i="21"/>
  <c r="BG133" i="21"/>
  <c r="BE133" i="21"/>
  <c r="T133" i="21"/>
  <c r="R133" i="21"/>
  <c r="P133" i="21"/>
  <c r="BI132" i="21"/>
  <c r="BH132" i="21"/>
  <c r="BG132" i="21"/>
  <c r="BE132" i="21"/>
  <c r="T132" i="21"/>
  <c r="R132" i="21"/>
  <c r="P132" i="21"/>
  <c r="BI131" i="21"/>
  <c r="BH131" i="21"/>
  <c r="BG131" i="21"/>
  <c r="BE131" i="21"/>
  <c r="T131" i="21"/>
  <c r="R131" i="21"/>
  <c r="P131" i="21"/>
  <c r="BI130" i="21"/>
  <c r="BH130" i="21"/>
  <c r="BG130" i="21"/>
  <c r="BE130" i="21"/>
  <c r="T130" i="21"/>
  <c r="R130" i="21"/>
  <c r="P130" i="21"/>
  <c r="BI129" i="21"/>
  <c r="BH129" i="21"/>
  <c r="BG129" i="21"/>
  <c r="BE129" i="21"/>
  <c r="T129" i="21"/>
  <c r="R129" i="21"/>
  <c r="P129" i="21"/>
  <c r="BI128" i="21"/>
  <c r="BH128" i="21"/>
  <c r="BG128" i="21"/>
  <c r="BE128" i="21"/>
  <c r="T128" i="21"/>
  <c r="R128" i="21"/>
  <c r="P128" i="21"/>
  <c r="BI127" i="21"/>
  <c r="BH127" i="21"/>
  <c r="BG127" i="21"/>
  <c r="BE127" i="21"/>
  <c r="T127" i="21"/>
  <c r="R127" i="21"/>
  <c r="P127" i="21"/>
  <c r="BI126" i="21"/>
  <c r="BH126" i="21"/>
  <c r="BG126" i="21"/>
  <c r="BE126" i="21"/>
  <c r="T126" i="21"/>
  <c r="R126" i="21"/>
  <c r="P126" i="21"/>
  <c r="BI125" i="21"/>
  <c r="BH125" i="21"/>
  <c r="BG125" i="21"/>
  <c r="BE125" i="21"/>
  <c r="T125" i="21"/>
  <c r="R125" i="21"/>
  <c r="P125" i="21"/>
  <c r="BI124" i="21"/>
  <c r="BH124" i="21"/>
  <c r="BG124" i="21"/>
  <c r="BE124" i="21"/>
  <c r="T124" i="21"/>
  <c r="R124" i="21"/>
  <c r="P124" i="21"/>
  <c r="BI122" i="21"/>
  <c r="BH122" i="21"/>
  <c r="BG122" i="21"/>
  <c r="BE122" i="21"/>
  <c r="T122" i="21"/>
  <c r="R122" i="21"/>
  <c r="P122" i="21"/>
  <c r="BI120" i="21"/>
  <c r="BH120" i="21"/>
  <c r="BG120" i="21"/>
  <c r="BE120" i="21"/>
  <c r="T120" i="21"/>
  <c r="R120" i="21"/>
  <c r="P120" i="21"/>
  <c r="BI119" i="21"/>
  <c r="BH119" i="21"/>
  <c r="BG119" i="21"/>
  <c r="BE119" i="21"/>
  <c r="T119" i="21"/>
  <c r="R119" i="21"/>
  <c r="P119" i="21"/>
  <c r="BI117" i="21"/>
  <c r="BH117" i="21"/>
  <c r="BG117" i="21"/>
  <c r="BE117" i="21"/>
  <c r="T117" i="21"/>
  <c r="R117" i="21"/>
  <c r="P117" i="21"/>
  <c r="BI116" i="21"/>
  <c r="BH116" i="21"/>
  <c r="BG116" i="21"/>
  <c r="BE116" i="21"/>
  <c r="T116" i="21"/>
  <c r="R116" i="21"/>
  <c r="P116" i="21"/>
  <c r="BI115" i="21"/>
  <c r="BH115" i="21"/>
  <c r="BG115" i="21"/>
  <c r="BE115" i="21"/>
  <c r="T115" i="21"/>
  <c r="R115" i="21"/>
  <c r="P115" i="21"/>
  <c r="BI114" i="21"/>
  <c r="BH114" i="21"/>
  <c r="BG114" i="21"/>
  <c r="BE114" i="21"/>
  <c r="T114" i="21"/>
  <c r="R114" i="21"/>
  <c r="P114" i="21"/>
  <c r="BI113" i="21"/>
  <c r="BH113" i="21"/>
  <c r="BG113" i="21"/>
  <c r="BE113" i="21"/>
  <c r="T113" i="21"/>
  <c r="R113" i="21"/>
  <c r="P113" i="21"/>
  <c r="BI112" i="21"/>
  <c r="BH112" i="21"/>
  <c r="BG112" i="21"/>
  <c r="BE112" i="21"/>
  <c r="T112" i="21"/>
  <c r="R112" i="21"/>
  <c r="P112" i="21"/>
  <c r="BI111" i="21"/>
  <c r="BH111" i="21"/>
  <c r="BG111" i="21"/>
  <c r="BE111" i="21"/>
  <c r="T111" i="21"/>
  <c r="R111" i="21"/>
  <c r="P111" i="21"/>
  <c r="BI110" i="21"/>
  <c r="BH110" i="21"/>
  <c r="BG110" i="21"/>
  <c r="BE110" i="21"/>
  <c r="T110" i="21"/>
  <c r="R110" i="21"/>
  <c r="P110" i="21"/>
  <c r="BI109" i="21"/>
  <c r="BH109" i="21"/>
  <c r="BG109" i="21"/>
  <c r="BE109" i="21"/>
  <c r="T109" i="21"/>
  <c r="R109" i="21"/>
  <c r="P109" i="21"/>
  <c r="BI108" i="21"/>
  <c r="BH108" i="21"/>
  <c r="BG108" i="21"/>
  <c r="BE108" i="21"/>
  <c r="T108" i="21"/>
  <c r="R108" i="21"/>
  <c r="P108" i="21"/>
  <c r="BI107" i="21"/>
  <c r="BH107" i="21"/>
  <c r="BG107" i="21"/>
  <c r="BE107" i="21"/>
  <c r="T107" i="21"/>
  <c r="R107" i="21"/>
  <c r="P107" i="21"/>
  <c r="BI106" i="21"/>
  <c r="BH106" i="21"/>
  <c r="BG106" i="21"/>
  <c r="BE106" i="21"/>
  <c r="T106" i="21"/>
  <c r="R106" i="21"/>
  <c r="P106" i="21"/>
  <c r="BI105" i="21"/>
  <c r="BH105" i="21"/>
  <c r="BG105" i="21"/>
  <c r="BE105" i="21"/>
  <c r="T105" i="21"/>
  <c r="R105" i="21"/>
  <c r="P105" i="21"/>
  <c r="BI104" i="21"/>
  <c r="BH104" i="21"/>
  <c r="BG104" i="21"/>
  <c r="BE104" i="21"/>
  <c r="T104" i="21"/>
  <c r="R104" i="21"/>
  <c r="P104" i="21"/>
  <c r="BI103" i="21"/>
  <c r="BH103" i="21"/>
  <c r="BG103" i="21"/>
  <c r="BE103" i="21"/>
  <c r="T103" i="21"/>
  <c r="R103" i="21"/>
  <c r="P103" i="21"/>
  <c r="BI102" i="21"/>
  <c r="BH102" i="21"/>
  <c r="BG102" i="21"/>
  <c r="BE102" i="21"/>
  <c r="T102" i="21"/>
  <c r="R102" i="21"/>
  <c r="P102" i="21"/>
  <c r="J96" i="21"/>
  <c r="J95" i="21"/>
  <c r="F95" i="21"/>
  <c r="F93" i="21"/>
  <c r="E91" i="21"/>
  <c r="J63" i="21"/>
  <c r="J62" i="21"/>
  <c r="F62" i="21"/>
  <c r="F60" i="21"/>
  <c r="E58" i="21"/>
  <c r="J22" i="21"/>
  <c r="E22" i="21"/>
  <c r="F96" i="21"/>
  <c r="J21" i="21"/>
  <c r="J16" i="21"/>
  <c r="J93" i="21"/>
  <c r="E7" i="21"/>
  <c r="E85" i="21"/>
  <c r="J41" i="20"/>
  <c r="J40" i="20"/>
  <c r="AY79" i="1"/>
  <c r="J39" i="20"/>
  <c r="AX79" i="1" s="1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4" i="20"/>
  <c r="BH134" i="20"/>
  <c r="BG134" i="20"/>
  <c r="BE134" i="20"/>
  <c r="T134" i="20"/>
  <c r="R134" i="20"/>
  <c r="P134" i="20"/>
  <c r="BI133" i="20"/>
  <c r="BH133" i="20"/>
  <c r="BG133" i="20"/>
  <c r="BE133" i="20"/>
  <c r="T133" i="20"/>
  <c r="R133" i="20"/>
  <c r="P133" i="20"/>
  <c r="BI132" i="20"/>
  <c r="BH132" i="20"/>
  <c r="BG132" i="20"/>
  <c r="BE132" i="20"/>
  <c r="T132" i="20"/>
  <c r="R132" i="20"/>
  <c r="P132" i="20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BI128" i="20"/>
  <c r="BH128" i="20"/>
  <c r="BG128" i="20"/>
  <c r="BE128" i="20"/>
  <c r="T128" i="20"/>
  <c r="R128" i="20"/>
  <c r="P128" i="20"/>
  <c r="BI127" i="20"/>
  <c r="BH127" i="20"/>
  <c r="BG127" i="20"/>
  <c r="BE127" i="20"/>
  <c r="T127" i="20"/>
  <c r="R127" i="20"/>
  <c r="P127" i="20"/>
  <c r="BI126" i="20"/>
  <c r="BH126" i="20"/>
  <c r="BG126" i="20"/>
  <c r="BE126" i="20"/>
  <c r="T126" i="20"/>
  <c r="R126" i="20"/>
  <c r="P126" i="20"/>
  <c r="BI125" i="20"/>
  <c r="BH125" i="20"/>
  <c r="BG125" i="20"/>
  <c r="BE125" i="20"/>
  <c r="T125" i="20"/>
  <c r="R125" i="20"/>
  <c r="P125" i="20"/>
  <c r="BI123" i="20"/>
  <c r="BH123" i="20"/>
  <c r="BG123" i="20"/>
  <c r="BE123" i="20"/>
  <c r="T123" i="20"/>
  <c r="R123" i="20"/>
  <c r="P123" i="20"/>
  <c r="BI122" i="20"/>
  <c r="BH122" i="20"/>
  <c r="BG122" i="20"/>
  <c r="BE122" i="20"/>
  <c r="T122" i="20"/>
  <c r="R122" i="20"/>
  <c r="P122" i="20"/>
  <c r="BI121" i="20"/>
  <c r="BH121" i="20"/>
  <c r="BG121" i="20"/>
  <c r="BE121" i="20"/>
  <c r="T121" i="20"/>
  <c r="R121" i="20"/>
  <c r="P121" i="20"/>
  <c r="BI120" i="20"/>
  <c r="BH120" i="20"/>
  <c r="BG120" i="20"/>
  <c r="BE120" i="20"/>
  <c r="T120" i="20"/>
  <c r="R120" i="20"/>
  <c r="P120" i="20"/>
  <c r="BI119" i="20"/>
  <c r="BH119" i="20"/>
  <c r="BG119" i="20"/>
  <c r="BE119" i="20"/>
  <c r="T119" i="20"/>
  <c r="R119" i="20"/>
  <c r="P119" i="20"/>
  <c r="BI118" i="20"/>
  <c r="BH118" i="20"/>
  <c r="BG118" i="20"/>
  <c r="BE118" i="20"/>
  <c r="T118" i="20"/>
  <c r="R118" i="20"/>
  <c r="P118" i="20"/>
  <c r="BI117" i="20"/>
  <c r="BH117" i="20"/>
  <c r="BG117" i="20"/>
  <c r="BE117" i="20"/>
  <c r="T117" i="20"/>
  <c r="R117" i="20"/>
  <c r="P117" i="20"/>
  <c r="BI116" i="20"/>
  <c r="BH116" i="20"/>
  <c r="BG116" i="20"/>
  <c r="BE116" i="20"/>
  <c r="T116" i="20"/>
  <c r="R116" i="20"/>
  <c r="P116" i="20"/>
  <c r="BI114" i="20"/>
  <c r="BH114" i="20"/>
  <c r="BG114" i="20"/>
  <c r="BE114" i="20"/>
  <c r="T114" i="20"/>
  <c r="R114" i="20"/>
  <c r="P114" i="20"/>
  <c r="BI113" i="20"/>
  <c r="BH113" i="20"/>
  <c r="BG113" i="20"/>
  <c r="BE113" i="20"/>
  <c r="T113" i="20"/>
  <c r="R113" i="20"/>
  <c r="P113" i="20"/>
  <c r="BI112" i="20"/>
  <c r="BH112" i="20"/>
  <c r="BG112" i="20"/>
  <c r="BE112" i="20"/>
  <c r="T112" i="20"/>
  <c r="R112" i="20"/>
  <c r="P112" i="20"/>
  <c r="BI111" i="20"/>
  <c r="BH111" i="20"/>
  <c r="BG111" i="20"/>
  <c r="BE111" i="20"/>
  <c r="T111" i="20"/>
  <c r="R111" i="20"/>
  <c r="P111" i="20"/>
  <c r="BI110" i="20"/>
  <c r="BH110" i="20"/>
  <c r="BG110" i="20"/>
  <c r="BE110" i="20"/>
  <c r="T110" i="20"/>
  <c r="R110" i="20"/>
  <c r="P110" i="20"/>
  <c r="BI109" i="20"/>
  <c r="BH109" i="20"/>
  <c r="BG109" i="20"/>
  <c r="BE109" i="20"/>
  <c r="T109" i="20"/>
  <c r="R109" i="20"/>
  <c r="P109" i="20"/>
  <c r="BI108" i="20"/>
  <c r="BH108" i="20"/>
  <c r="BG108" i="20"/>
  <c r="BE108" i="20"/>
  <c r="T108" i="20"/>
  <c r="R108" i="20"/>
  <c r="P108" i="20"/>
  <c r="BI107" i="20"/>
  <c r="BH107" i="20"/>
  <c r="BG107" i="20"/>
  <c r="BE107" i="20"/>
  <c r="T107" i="20"/>
  <c r="R107" i="20"/>
  <c r="P107" i="20"/>
  <c r="BI106" i="20"/>
  <c r="BH106" i="20"/>
  <c r="BG106" i="20"/>
  <c r="BE106" i="20"/>
  <c r="T106" i="20"/>
  <c r="R106" i="20"/>
  <c r="P106" i="20"/>
  <c r="BI105" i="20"/>
  <c r="BH105" i="20"/>
  <c r="BG105" i="20"/>
  <c r="BE105" i="20"/>
  <c r="T105" i="20"/>
  <c r="R105" i="20"/>
  <c r="P105" i="20"/>
  <c r="BI104" i="20"/>
  <c r="BH104" i="20"/>
  <c r="BG104" i="20"/>
  <c r="BE104" i="20"/>
  <c r="T104" i="20"/>
  <c r="R104" i="20"/>
  <c r="P104" i="20"/>
  <c r="BI103" i="20"/>
  <c r="BH103" i="20"/>
  <c r="BG103" i="20"/>
  <c r="BE103" i="20"/>
  <c r="T103" i="20"/>
  <c r="R103" i="20"/>
  <c r="P103" i="20"/>
  <c r="BI102" i="20"/>
  <c r="BH102" i="20"/>
  <c r="BG102" i="20"/>
  <c r="BE102" i="20"/>
  <c r="T102" i="20"/>
  <c r="R102" i="20"/>
  <c r="P102" i="20"/>
  <c r="BI101" i="20"/>
  <c r="BH101" i="20"/>
  <c r="BG101" i="20"/>
  <c r="BE101" i="20"/>
  <c r="T101" i="20"/>
  <c r="R101" i="20"/>
  <c r="P101" i="20"/>
  <c r="BI100" i="20"/>
  <c r="BH100" i="20"/>
  <c r="BG100" i="20"/>
  <c r="BE100" i="20"/>
  <c r="T100" i="20"/>
  <c r="R100" i="20"/>
  <c r="P100" i="20"/>
  <c r="BI98" i="20"/>
  <c r="BH98" i="20"/>
  <c r="BG98" i="20"/>
  <c r="BE98" i="20"/>
  <c r="T98" i="20"/>
  <c r="R98" i="20"/>
  <c r="P98" i="20"/>
  <c r="BI97" i="20"/>
  <c r="BH97" i="20"/>
  <c r="BG97" i="20"/>
  <c r="BE97" i="20"/>
  <c r="T97" i="20"/>
  <c r="R97" i="20"/>
  <c r="P97" i="20"/>
  <c r="J93" i="20"/>
  <c r="J92" i="20"/>
  <c r="F92" i="20"/>
  <c r="F90" i="20"/>
  <c r="E88" i="20"/>
  <c r="J63" i="20"/>
  <c r="J62" i="20"/>
  <c r="F62" i="20"/>
  <c r="F60" i="20"/>
  <c r="E58" i="20"/>
  <c r="J22" i="20"/>
  <c r="E22" i="20"/>
  <c r="F93" i="20" s="1"/>
  <c r="J21" i="20"/>
  <c r="J16" i="20"/>
  <c r="J90" i="20"/>
  <c r="E7" i="20"/>
  <c r="E52" i="20" s="1"/>
  <c r="J41" i="19"/>
  <c r="J40" i="19"/>
  <c r="AY78" i="1" s="1"/>
  <c r="J39" i="19"/>
  <c r="AX78" i="1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7" i="19"/>
  <c r="BH207" i="19"/>
  <c r="BG207" i="19"/>
  <c r="BE207" i="19"/>
  <c r="T207" i="19"/>
  <c r="T206" i="19" s="1"/>
  <c r="R207" i="19"/>
  <c r="R206" i="19"/>
  <c r="P207" i="19"/>
  <c r="P206" i="19" s="1"/>
  <c r="BI205" i="19"/>
  <c r="BH205" i="19"/>
  <c r="BG205" i="19"/>
  <c r="BE205" i="19"/>
  <c r="T205" i="19"/>
  <c r="R205" i="19"/>
  <c r="P205" i="19"/>
  <c r="BI204" i="19"/>
  <c r="BH204" i="19"/>
  <c r="BG204" i="19"/>
  <c r="BE204" i="19"/>
  <c r="T204" i="19"/>
  <c r="R204" i="19"/>
  <c r="P204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8" i="19"/>
  <c r="BH188" i="19"/>
  <c r="BG188" i="19"/>
  <c r="BE188" i="19"/>
  <c r="T188" i="19"/>
  <c r="R188" i="19"/>
  <c r="P188" i="19"/>
  <c r="BI186" i="19"/>
  <c r="BH186" i="19"/>
  <c r="BG186" i="19"/>
  <c r="BE186" i="19"/>
  <c r="T186" i="19"/>
  <c r="R186" i="19"/>
  <c r="P186" i="19"/>
  <c r="BI184" i="19"/>
  <c r="BH184" i="19"/>
  <c r="BG184" i="19"/>
  <c r="BE184" i="19"/>
  <c r="T184" i="19"/>
  <c r="R184" i="19"/>
  <c r="P184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5" i="19"/>
  <c r="BH175" i="19"/>
  <c r="BG175" i="19"/>
  <c r="BE175" i="19"/>
  <c r="T175" i="19"/>
  <c r="R175" i="19"/>
  <c r="P175" i="19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2" i="19"/>
  <c r="BH172" i="19"/>
  <c r="BG172" i="19"/>
  <c r="BE172" i="19"/>
  <c r="T172" i="19"/>
  <c r="R172" i="19"/>
  <c r="P172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3" i="19"/>
  <c r="BH163" i="19"/>
  <c r="BG163" i="19"/>
  <c r="BE163" i="19"/>
  <c r="T163" i="19"/>
  <c r="R163" i="19"/>
  <c r="P163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39" i="19"/>
  <c r="BH139" i="19"/>
  <c r="BG139" i="19"/>
  <c r="BE139" i="19"/>
  <c r="T139" i="19"/>
  <c r="R139" i="19"/>
  <c r="P139" i="19"/>
  <c r="BI137" i="19"/>
  <c r="BH137" i="19"/>
  <c r="BG137" i="19"/>
  <c r="BE137" i="19"/>
  <c r="T137" i="19"/>
  <c r="R137" i="19"/>
  <c r="P137" i="19"/>
  <c r="BI135" i="19"/>
  <c r="BH135" i="19"/>
  <c r="BG135" i="19"/>
  <c r="BE135" i="19"/>
  <c r="T135" i="19"/>
  <c r="R135" i="19"/>
  <c r="P135" i="19"/>
  <c r="BI133" i="19"/>
  <c r="BH133" i="19"/>
  <c r="BG133" i="19"/>
  <c r="BE133" i="19"/>
  <c r="T133" i="19"/>
  <c r="R133" i="19"/>
  <c r="P133" i="19"/>
  <c r="BI131" i="19"/>
  <c r="BH131" i="19"/>
  <c r="BG131" i="19"/>
  <c r="BE131" i="19"/>
  <c r="T131" i="19"/>
  <c r="R131" i="19"/>
  <c r="P131" i="19"/>
  <c r="BI129" i="19"/>
  <c r="BH129" i="19"/>
  <c r="BG129" i="19"/>
  <c r="BE129" i="19"/>
  <c r="T129" i="19"/>
  <c r="R129" i="19"/>
  <c r="P129" i="19"/>
  <c r="BI127" i="19"/>
  <c r="BH127" i="19"/>
  <c r="BG127" i="19"/>
  <c r="BE127" i="19"/>
  <c r="T127" i="19"/>
  <c r="R127" i="19"/>
  <c r="P127" i="19"/>
  <c r="BI126" i="19"/>
  <c r="BH126" i="19"/>
  <c r="BG126" i="19"/>
  <c r="BE126" i="19"/>
  <c r="T126" i="19"/>
  <c r="R126" i="19"/>
  <c r="P126" i="19"/>
  <c r="BI124" i="19"/>
  <c r="BH124" i="19"/>
  <c r="BG124" i="19"/>
  <c r="BE124" i="19"/>
  <c r="T124" i="19"/>
  <c r="R124" i="19"/>
  <c r="P124" i="19"/>
  <c r="BI123" i="19"/>
  <c r="BH123" i="19"/>
  <c r="BG123" i="19"/>
  <c r="BE123" i="19"/>
  <c r="T123" i="19"/>
  <c r="R123" i="19"/>
  <c r="P123" i="19"/>
  <c r="BI122" i="19"/>
  <c r="BH122" i="19"/>
  <c r="BG122" i="19"/>
  <c r="BE122" i="19"/>
  <c r="T122" i="19"/>
  <c r="R122" i="19"/>
  <c r="P122" i="19"/>
  <c r="BI121" i="19"/>
  <c r="BH121" i="19"/>
  <c r="BG121" i="19"/>
  <c r="BE121" i="19"/>
  <c r="T121" i="19"/>
  <c r="R121" i="19"/>
  <c r="P121" i="19"/>
  <c r="BI119" i="19"/>
  <c r="BH119" i="19"/>
  <c r="BG119" i="19"/>
  <c r="BE119" i="19"/>
  <c r="T119" i="19"/>
  <c r="R119" i="19"/>
  <c r="P119" i="19"/>
  <c r="BI117" i="19"/>
  <c r="BH117" i="19"/>
  <c r="BG117" i="19"/>
  <c r="BE117" i="19"/>
  <c r="T117" i="19"/>
  <c r="R117" i="19"/>
  <c r="P117" i="19"/>
  <c r="BI115" i="19"/>
  <c r="BH115" i="19"/>
  <c r="BG115" i="19"/>
  <c r="BE115" i="19"/>
  <c r="T115" i="19"/>
  <c r="R115" i="19"/>
  <c r="P115" i="19"/>
  <c r="BI113" i="19"/>
  <c r="BH113" i="19"/>
  <c r="BG113" i="19"/>
  <c r="BE113" i="19"/>
  <c r="T113" i="19"/>
  <c r="R113" i="19"/>
  <c r="P113" i="19"/>
  <c r="BI111" i="19"/>
  <c r="BH111" i="19"/>
  <c r="BG111" i="19"/>
  <c r="BE111" i="19"/>
  <c r="T111" i="19"/>
  <c r="R111" i="19"/>
  <c r="P111" i="19"/>
  <c r="BI109" i="19"/>
  <c r="BH109" i="19"/>
  <c r="BG109" i="19"/>
  <c r="BE109" i="19"/>
  <c r="T109" i="19"/>
  <c r="R109" i="19"/>
  <c r="P109" i="19"/>
  <c r="BI107" i="19"/>
  <c r="BH107" i="19"/>
  <c r="BG107" i="19"/>
  <c r="BE107" i="19"/>
  <c r="T107" i="19"/>
  <c r="R107" i="19"/>
  <c r="P107" i="19"/>
  <c r="BI105" i="19"/>
  <c r="BH105" i="19"/>
  <c r="BG105" i="19"/>
  <c r="BE105" i="19"/>
  <c r="T105" i="19"/>
  <c r="R105" i="19"/>
  <c r="P105" i="19"/>
  <c r="BI104" i="19"/>
  <c r="BH104" i="19"/>
  <c r="BG104" i="19"/>
  <c r="BE104" i="19"/>
  <c r="T104" i="19"/>
  <c r="R104" i="19"/>
  <c r="P104" i="19"/>
  <c r="BI103" i="19"/>
  <c r="BH103" i="19"/>
  <c r="BG103" i="19"/>
  <c r="BE103" i="19"/>
  <c r="T103" i="19"/>
  <c r="R103" i="19"/>
  <c r="P103" i="19"/>
  <c r="BI102" i="19"/>
  <c r="BH102" i="19"/>
  <c r="BG102" i="19"/>
  <c r="BE102" i="19"/>
  <c r="T102" i="19"/>
  <c r="R102" i="19"/>
  <c r="P102" i="19"/>
  <c r="BI101" i="19"/>
  <c r="BH101" i="19"/>
  <c r="BG101" i="19"/>
  <c r="BE101" i="19"/>
  <c r="T101" i="19"/>
  <c r="R101" i="19"/>
  <c r="P101" i="19"/>
  <c r="BI100" i="19"/>
  <c r="BH100" i="19"/>
  <c r="BG100" i="19"/>
  <c r="BE100" i="19"/>
  <c r="T100" i="19"/>
  <c r="R100" i="19"/>
  <c r="P100" i="19"/>
  <c r="BI99" i="19"/>
  <c r="BH99" i="19"/>
  <c r="BG99" i="19"/>
  <c r="BE99" i="19"/>
  <c r="T99" i="19"/>
  <c r="R99" i="19"/>
  <c r="P99" i="19"/>
  <c r="J94" i="19"/>
  <c r="J93" i="19"/>
  <c r="F93" i="19"/>
  <c r="F91" i="19"/>
  <c r="E89" i="19"/>
  <c r="J63" i="19"/>
  <c r="J62" i="19"/>
  <c r="F62" i="19"/>
  <c r="F60" i="19"/>
  <c r="E58" i="19"/>
  <c r="J22" i="19"/>
  <c r="E22" i="19"/>
  <c r="F94" i="19" s="1"/>
  <c r="J21" i="19"/>
  <c r="J16" i="19"/>
  <c r="J91" i="19" s="1"/>
  <c r="E7" i="19"/>
  <c r="E83" i="19"/>
  <c r="J41" i="18"/>
  <c r="J40" i="18"/>
  <c r="AY77" i="1" s="1"/>
  <c r="J39" i="18"/>
  <c r="AX77" i="1" s="1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BI133" i="18"/>
  <c r="BH133" i="18"/>
  <c r="BG133" i="18"/>
  <c r="BE133" i="18"/>
  <c r="T133" i="18"/>
  <c r="R133" i="18"/>
  <c r="P133" i="18"/>
  <c r="BI132" i="18"/>
  <c r="BH132" i="18"/>
  <c r="BG132" i="18"/>
  <c r="BE132" i="18"/>
  <c r="T132" i="18"/>
  <c r="R132" i="18"/>
  <c r="P132" i="18"/>
  <c r="BI131" i="18"/>
  <c r="BH131" i="18"/>
  <c r="BG131" i="18"/>
  <c r="BE131" i="18"/>
  <c r="T131" i="18"/>
  <c r="R131" i="18"/>
  <c r="P131" i="18"/>
  <c r="BI130" i="18"/>
  <c r="BH130" i="18"/>
  <c r="BG130" i="18"/>
  <c r="BE130" i="18"/>
  <c r="T130" i="18"/>
  <c r="R130" i="18"/>
  <c r="P130" i="18"/>
  <c r="BI129" i="18"/>
  <c r="BH129" i="18"/>
  <c r="BG129" i="18"/>
  <c r="BE129" i="18"/>
  <c r="T129" i="18"/>
  <c r="R129" i="18"/>
  <c r="P129" i="18"/>
  <c r="BI128" i="18"/>
  <c r="BH128" i="18"/>
  <c r="BG128" i="18"/>
  <c r="BE128" i="18"/>
  <c r="T128" i="18"/>
  <c r="R128" i="18"/>
  <c r="P128" i="18"/>
  <c r="BI127" i="18"/>
  <c r="BH127" i="18"/>
  <c r="BG127" i="18"/>
  <c r="BE127" i="18"/>
  <c r="T127" i="18"/>
  <c r="R127" i="18"/>
  <c r="P127" i="18"/>
  <c r="BI126" i="18"/>
  <c r="BH126" i="18"/>
  <c r="BG126" i="18"/>
  <c r="BE126" i="18"/>
  <c r="T126" i="18"/>
  <c r="R126" i="18"/>
  <c r="P126" i="18"/>
  <c r="BI125" i="18"/>
  <c r="BH125" i="18"/>
  <c r="BG125" i="18"/>
  <c r="BE125" i="18"/>
  <c r="T125" i="18"/>
  <c r="R125" i="18"/>
  <c r="P125" i="18"/>
  <c r="BI123" i="18"/>
  <c r="BH123" i="18"/>
  <c r="BG123" i="18"/>
  <c r="BE123" i="18"/>
  <c r="T123" i="18"/>
  <c r="R123" i="18"/>
  <c r="P123" i="18"/>
  <c r="BI122" i="18"/>
  <c r="BH122" i="18"/>
  <c r="BG122" i="18"/>
  <c r="BE122" i="18"/>
  <c r="T122" i="18"/>
  <c r="R122" i="18"/>
  <c r="P122" i="18"/>
  <c r="BI121" i="18"/>
  <c r="BH121" i="18"/>
  <c r="BG121" i="18"/>
  <c r="BE121" i="18"/>
  <c r="T121" i="18"/>
  <c r="R121" i="18"/>
  <c r="P121" i="18"/>
  <c r="BI120" i="18"/>
  <c r="BH120" i="18"/>
  <c r="BG120" i="18"/>
  <c r="BE120" i="18"/>
  <c r="T120" i="18"/>
  <c r="R120" i="18"/>
  <c r="P120" i="18"/>
  <c r="BI118" i="18"/>
  <c r="BH118" i="18"/>
  <c r="BG118" i="18"/>
  <c r="BE118" i="18"/>
  <c r="T118" i="18"/>
  <c r="R118" i="18"/>
  <c r="P118" i="18"/>
  <c r="BI117" i="18"/>
  <c r="BH117" i="18"/>
  <c r="BG117" i="18"/>
  <c r="BE117" i="18"/>
  <c r="T117" i="18"/>
  <c r="R117" i="18"/>
  <c r="P117" i="18"/>
  <c r="BI116" i="18"/>
  <c r="BH116" i="18"/>
  <c r="BG116" i="18"/>
  <c r="BE116" i="18"/>
  <c r="T116" i="18"/>
  <c r="R116" i="18"/>
  <c r="P116" i="18"/>
  <c r="BI115" i="18"/>
  <c r="BH115" i="18"/>
  <c r="BG115" i="18"/>
  <c r="BE115" i="18"/>
  <c r="T115" i="18"/>
  <c r="R115" i="18"/>
  <c r="P115" i="18"/>
  <c r="BI114" i="18"/>
  <c r="BH114" i="18"/>
  <c r="BG114" i="18"/>
  <c r="BE114" i="18"/>
  <c r="T114" i="18"/>
  <c r="R114" i="18"/>
  <c r="P114" i="18"/>
  <c r="BI113" i="18"/>
  <c r="BH113" i="18"/>
  <c r="BG113" i="18"/>
  <c r="BE113" i="18"/>
  <c r="T113" i="18"/>
  <c r="R113" i="18"/>
  <c r="P113" i="18"/>
  <c r="BI112" i="18"/>
  <c r="BH112" i="18"/>
  <c r="BG112" i="18"/>
  <c r="BE112" i="18"/>
  <c r="T112" i="18"/>
  <c r="R112" i="18"/>
  <c r="P112" i="18"/>
  <c r="BI111" i="18"/>
  <c r="BH111" i="18"/>
  <c r="BG111" i="18"/>
  <c r="BE111" i="18"/>
  <c r="T111" i="18"/>
  <c r="R111" i="18"/>
  <c r="P111" i="18"/>
  <c r="BI110" i="18"/>
  <c r="BH110" i="18"/>
  <c r="BG110" i="18"/>
  <c r="BE110" i="18"/>
  <c r="T110" i="18"/>
  <c r="R110" i="18"/>
  <c r="P110" i="18"/>
  <c r="BI109" i="18"/>
  <c r="BH109" i="18"/>
  <c r="BG109" i="18"/>
  <c r="BE109" i="18"/>
  <c r="T109" i="18"/>
  <c r="R109" i="18"/>
  <c r="P109" i="18"/>
  <c r="BI108" i="18"/>
  <c r="BH108" i="18"/>
  <c r="BG108" i="18"/>
  <c r="BE108" i="18"/>
  <c r="T108" i="18"/>
  <c r="R108" i="18"/>
  <c r="P108" i="18"/>
  <c r="BI107" i="18"/>
  <c r="BH107" i="18"/>
  <c r="BG107" i="18"/>
  <c r="BE107" i="18"/>
  <c r="T107" i="18"/>
  <c r="R107" i="18"/>
  <c r="P107" i="18"/>
  <c r="BI106" i="18"/>
  <c r="BH106" i="18"/>
  <c r="BG106" i="18"/>
  <c r="BE106" i="18"/>
  <c r="T106" i="18"/>
  <c r="R106" i="18"/>
  <c r="P106" i="18"/>
  <c r="BI105" i="18"/>
  <c r="BH105" i="18"/>
  <c r="BG105" i="18"/>
  <c r="BE105" i="18"/>
  <c r="T105" i="18"/>
  <c r="R105" i="18"/>
  <c r="P105" i="18"/>
  <c r="BI104" i="18"/>
  <c r="BH104" i="18"/>
  <c r="BG104" i="18"/>
  <c r="BE104" i="18"/>
  <c r="T104" i="18"/>
  <c r="R104" i="18"/>
  <c r="P104" i="18"/>
  <c r="BI103" i="18"/>
  <c r="BH103" i="18"/>
  <c r="BG103" i="18"/>
  <c r="BE103" i="18"/>
  <c r="T103" i="18"/>
  <c r="R103" i="18"/>
  <c r="P103" i="18"/>
  <c r="BI102" i="18"/>
  <c r="BH102" i="18"/>
  <c r="BG102" i="18"/>
  <c r="BE102" i="18"/>
  <c r="T102" i="18"/>
  <c r="R102" i="18"/>
  <c r="P102" i="18"/>
  <c r="J96" i="18"/>
  <c r="J95" i="18"/>
  <c r="F95" i="18"/>
  <c r="F93" i="18"/>
  <c r="E91" i="18"/>
  <c r="J63" i="18"/>
  <c r="J62" i="18"/>
  <c r="F62" i="18"/>
  <c r="F60" i="18"/>
  <c r="E58" i="18"/>
  <c r="J22" i="18"/>
  <c r="E22" i="18"/>
  <c r="F96" i="18"/>
  <c r="J21" i="18"/>
  <c r="J16" i="18"/>
  <c r="J60" i="18"/>
  <c r="E7" i="18"/>
  <c r="E85" i="18" s="1"/>
  <c r="J41" i="17"/>
  <c r="J40" i="17"/>
  <c r="AY76" i="1"/>
  <c r="J39" i="17"/>
  <c r="AX76" i="1" s="1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5" i="17"/>
  <c r="BH305" i="17"/>
  <c r="BG305" i="17"/>
  <c r="BE305" i="17"/>
  <c r="T305" i="17"/>
  <c r="R305" i="17"/>
  <c r="P305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8" i="17"/>
  <c r="BH298" i="17"/>
  <c r="BG298" i="17"/>
  <c r="BE298" i="17"/>
  <c r="T298" i="17"/>
  <c r="R298" i="17"/>
  <c r="P298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2" i="17"/>
  <c r="BH282" i="17"/>
  <c r="BG282" i="17"/>
  <c r="BE282" i="17"/>
  <c r="T282" i="17"/>
  <c r="R282" i="17"/>
  <c r="P282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3" i="17"/>
  <c r="BH253" i="17"/>
  <c r="BG253" i="17"/>
  <c r="BE253" i="17"/>
  <c r="T253" i="17"/>
  <c r="R253" i="17"/>
  <c r="P253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5" i="17"/>
  <c r="BH245" i="17"/>
  <c r="BG245" i="17"/>
  <c r="BE245" i="17"/>
  <c r="T245" i="17"/>
  <c r="R245" i="17"/>
  <c r="P245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7" i="17"/>
  <c r="BH237" i="17"/>
  <c r="BG237" i="17"/>
  <c r="BE237" i="17"/>
  <c r="T237" i="17"/>
  <c r="R237" i="17"/>
  <c r="P237" i="17"/>
  <c r="BI236" i="17"/>
  <c r="BH236" i="17"/>
  <c r="BG236" i="17"/>
  <c r="BE236" i="17"/>
  <c r="T236" i="17"/>
  <c r="R236" i="17"/>
  <c r="P236" i="17"/>
  <c r="BI235" i="17"/>
  <c r="BH235" i="17"/>
  <c r="BG235" i="17"/>
  <c r="BE235" i="17"/>
  <c r="T235" i="17"/>
  <c r="R235" i="17"/>
  <c r="P235" i="17"/>
  <c r="BI234" i="17"/>
  <c r="BH234" i="17"/>
  <c r="BG234" i="17"/>
  <c r="BE234" i="17"/>
  <c r="T234" i="17"/>
  <c r="R234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4" i="17"/>
  <c r="BH224" i="17"/>
  <c r="BG224" i="17"/>
  <c r="BE224" i="17"/>
  <c r="T224" i="17"/>
  <c r="R224" i="17"/>
  <c r="P224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BI132" i="17"/>
  <c r="BH132" i="17"/>
  <c r="BG132" i="17"/>
  <c r="BE132" i="17"/>
  <c r="T132" i="17"/>
  <c r="R132" i="17"/>
  <c r="P132" i="17"/>
  <c r="BI130" i="17"/>
  <c r="BH130" i="17"/>
  <c r="BG130" i="17"/>
  <c r="BE130" i="17"/>
  <c r="T130" i="17"/>
  <c r="R130" i="17"/>
  <c r="P130" i="17"/>
  <c r="BI129" i="17"/>
  <c r="BH129" i="17"/>
  <c r="BG129" i="17"/>
  <c r="BE129" i="17"/>
  <c r="T129" i="17"/>
  <c r="R129" i="17"/>
  <c r="P129" i="17"/>
  <c r="BI128" i="17"/>
  <c r="BH128" i="17"/>
  <c r="BG128" i="17"/>
  <c r="BE128" i="17"/>
  <c r="T128" i="17"/>
  <c r="R128" i="17"/>
  <c r="P128" i="17"/>
  <c r="BI127" i="17"/>
  <c r="BH127" i="17"/>
  <c r="BG127" i="17"/>
  <c r="BE127" i="17"/>
  <c r="T127" i="17"/>
  <c r="R127" i="17"/>
  <c r="P127" i="17"/>
  <c r="BI126" i="17"/>
  <c r="BH126" i="17"/>
  <c r="BG126" i="17"/>
  <c r="BE126" i="17"/>
  <c r="T126" i="17"/>
  <c r="R126" i="17"/>
  <c r="P126" i="17"/>
  <c r="BI125" i="17"/>
  <c r="BH125" i="17"/>
  <c r="BG125" i="17"/>
  <c r="BE125" i="17"/>
  <c r="T125" i="17"/>
  <c r="R125" i="17"/>
  <c r="P125" i="17"/>
  <c r="BI124" i="17"/>
  <c r="BH124" i="17"/>
  <c r="BG124" i="17"/>
  <c r="BE124" i="17"/>
  <c r="T124" i="17"/>
  <c r="R124" i="17"/>
  <c r="P124" i="17"/>
  <c r="BI123" i="17"/>
  <c r="BH123" i="17"/>
  <c r="BG123" i="17"/>
  <c r="BE123" i="17"/>
  <c r="T123" i="17"/>
  <c r="R123" i="17"/>
  <c r="P123" i="17"/>
  <c r="BI122" i="17"/>
  <c r="BH122" i="17"/>
  <c r="BG122" i="17"/>
  <c r="BE122" i="17"/>
  <c r="T122" i="17"/>
  <c r="R122" i="17"/>
  <c r="P122" i="17"/>
  <c r="BI121" i="17"/>
  <c r="BH121" i="17"/>
  <c r="BG121" i="17"/>
  <c r="BE121" i="17"/>
  <c r="T121" i="17"/>
  <c r="R121" i="17"/>
  <c r="P121" i="17"/>
  <c r="BI120" i="17"/>
  <c r="BH120" i="17"/>
  <c r="BG120" i="17"/>
  <c r="BE120" i="17"/>
  <c r="T120" i="17"/>
  <c r="R120" i="17"/>
  <c r="P120" i="17"/>
  <c r="BI119" i="17"/>
  <c r="BH119" i="17"/>
  <c r="BG119" i="17"/>
  <c r="BE119" i="17"/>
  <c r="T119" i="17"/>
  <c r="R119" i="17"/>
  <c r="P119" i="17"/>
  <c r="BI118" i="17"/>
  <c r="BH118" i="17"/>
  <c r="BG118" i="17"/>
  <c r="BE118" i="17"/>
  <c r="T118" i="17"/>
  <c r="R118" i="17"/>
  <c r="P118" i="17"/>
  <c r="BI117" i="17"/>
  <c r="BH117" i="17"/>
  <c r="BG117" i="17"/>
  <c r="BE117" i="17"/>
  <c r="T117" i="17"/>
  <c r="R117" i="17"/>
  <c r="P117" i="17"/>
  <c r="BI115" i="17"/>
  <c r="BH115" i="17"/>
  <c r="BG115" i="17"/>
  <c r="BE115" i="17"/>
  <c r="T115" i="17"/>
  <c r="R115" i="17"/>
  <c r="P115" i="17"/>
  <c r="BI114" i="17"/>
  <c r="BH114" i="17"/>
  <c r="BG114" i="17"/>
  <c r="BE114" i="17"/>
  <c r="T114" i="17"/>
  <c r="R114" i="17"/>
  <c r="P114" i="17"/>
  <c r="BI113" i="17"/>
  <c r="BH113" i="17"/>
  <c r="BG113" i="17"/>
  <c r="BE113" i="17"/>
  <c r="T113" i="17"/>
  <c r="R113" i="17"/>
  <c r="P113" i="17"/>
  <c r="BI112" i="17"/>
  <c r="BH112" i="17"/>
  <c r="BG112" i="17"/>
  <c r="BE112" i="17"/>
  <c r="T112" i="17"/>
  <c r="R112" i="17"/>
  <c r="P112" i="17"/>
  <c r="BI111" i="17"/>
  <c r="BH111" i="17"/>
  <c r="BG111" i="17"/>
  <c r="BE111" i="17"/>
  <c r="T111" i="17"/>
  <c r="R111" i="17"/>
  <c r="P111" i="17"/>
  <c r="BI110" i="17"/>
  <c r="BH110" i="17"/>
  <c r="BG110" i="17"/>
  <c r="BE110" i="17"/>
  <c r="T110" i="17"/>
  <c r="R110" i="17"/>
  <c r="P110" i="17"/>
  <c r="BI109" i="17"/>
  <c r="BH109" i="17"/>
  <c r="BG109" i="17"/>
  <c r="BE109" i="17"/>
  <c r="T109" i="17"/>
  <c r="R109" i="17"/>
  <c r="P109" i="17"/>
  <c r="BI108" i="17"/>
  <c r="BH108" i="17"/>
  <c r="BG108" i="17"/>
  <c r="BE108" i="17"/>
  <c r="T108" i="17"/>
  <c r="R108" i="17"/>
  <c r="P108" i="17"/>
  <c r="BI107" i="17"/>
  <c r="BH107" i="17"/>
  <c r="BG107" i="17"/>
  <c r="BE107" i="17"/>
  <c r="T107" i="17"/>
  <c r="R107" i="17"/>
  <c r="P107" i="17"/>
  <c r="BI106" i="17"/>
  <c r="BH106" i="17"/>
  <c r="BG106" i="17"/>
  <c r="BE106" i="17"/>
  <c r="T106" i="17"/>
  <c r="R106" i="17"/>
  <c r="P106" i="17"/>
  <c r="BI105" i="17"/>
  <c r="BH105" i="17"/>
  <c r="BG105" i="17"/>
  <c r="BE105" i="17"/>
  <c r="T105" i="17"/>
  <c r="R105" i="17"/>
  <c r="P105" i="17"/>
  <c r="BI104" i="17"/>
  <c r="BH104" i="17"/>
  <c r="BG104" i="17"/>
  <c r="BE104" i="17"/>
  <c r="T104" i="17"/>
  <c r="R104" i="17"/>
  <c r="P104" i="17"/>
  <c r="J98" i="17"/>
  <c r="J97" i="17"/>
  <c r="F97" i="17"/>
  <c r="F95" i="17"/>
  <c r="E93" i="17"/>
  <c r="J63" i="17"/>
  <c r="J62" i="17"/>
  <c r="F62" i="17"/>
  <c r="F60" i="17"/>
  <c r="E58" i="17"/>
  <c r="J22" i="17"/>
  <c r="E22" i="17"/>
  <c r="F98" i="17" s="1"/>
  <c r="J21" i="17"/>
  <c r="J16" i="17"/>
  <c r="J95" i="17" s="1"/>
  <c r="E7" i="17"/>
  <c r="E52" i="17" s="1"/>
  <c r="J41" i="16"/>
  <c r="J40" i="16"/>
  <c r="AY74" i="1" s="1"/>
  <c r="J39" i="16"/>
  <c r="AX74" i="1"/>
  <c r="BI232" i="16"/>
  <c r="BH232" i="16"/>
  <c r="BG232" i="16"/>
  <c r="BE232" i="16"/>
  <c r="T232" i="16"/>
  <c r="R232" i="16"/>
  <c r="P232" i="16"/>
  <c r="BI228" i="16"/>
  <c r="BH228" i="16"/>
  <c r="BG228" i="16"/>
  <c r="BE228" i="16"/>
  <c r="T228" i="16"/>
  <c r="R228" i="16"/>
  <c r="P228" i="16"/>
  <c r="BI224" i="16"/>
  <c r="BH224" i="16"/>
  <c r="BG224" i="16"/>
  <c r="BE224" i="16"/>
  <c r="T224" i="16"/>
  <c r="R224" i="16"/>
  <c r="P224" i="16"/>
  <c r="BI222" i="16"/>
  <c r="BH222" i="16"/>
  <c r="BG222" i="16"/>
  <c r="BE222" i="16"/>
  <c r="T222" i="16"/>
  <c r="R222" i="16"/>
  <c r="P222" i="16"/>
  <c r="BI221" i="16"/>
  <c r="BH221" i="16"/>
  <c r="BG221" i="16"/>
  <c r="BE221" i="16"/>
  <c r="T221" i="16"/>
  <c r="R221" i="16"/>
  <c r="P221" i="16"/>
  <c r="BI220" i="16"/>
  <c r="BH220" i="16"/>
  <c r="BG220" i="16"/>
  <c r="BE220" i="16"/>
  <c r="T220" i="16"/>
  <c r="R220" i="16"/>
  <c r="P220" i="16"/>
  <c r="BI219" i="16"/>
  <c r="BH219" i="16"/>
  <c r="BG219" i="16"/>
  <c r="BE219" i="16"/>
  <c r="T219" i="16"/>
  <c r="R219" i="16"/>
  <c r="P219" i="16"/>
  <c r="BI218" i="16"/>
  <c r="BH218" i="16"/>
  <c r="BG218" i="16"/>
  <c r="BE218" i="16"/>
  <c r="T218" i="16"/>
  <c r="R218" i="16"/>
  <c r="P218" i="16"/>
  <c r="BI217" i="16"/>
  <c r="BH217" i="16"/>
  <c r="BG217" i="16"/>
  <c r="BE217" i="16"/>
  <c r="T217" i="16"/>
  <c r="R217" i="16"/>
  <c r="P217" i="16"/>
  <c r="BI216" i="16"/>
  <c r="BH216" i="16"/>
  <c r="BG216" i="16"/>
  <c r="BE216" i="16"/>
  <c r="T216" i="16"/>
  <c r="R216" i="16"/>
  <c r="P216" i="16"/>
  <c r="BI215" i="16"/>
  <c r="BH215" i="16"/>
  <c r="BG215" i="16"/>
  <c r="BE215" i="16"/>
  <c r="T215" i="16"/>
  <c r="R215" i="16"/>
  <c r="P215" i="16"/>
  <c r="BI214" i="16"/>
  <c r="BH214" i="16"/>
  <c r="BG214" i="16"/>
  <c r="BE214" i="16"/>
  <c r="T214" i="16"/>
  <c r="R214" i="16"/>
  <c r="P214" i="16"/>
  <c r="BI213" i="16"/>
  <c r="BH213" i="16"/>
  <c r="BG213" i="16"/>
  <c r="BE213" i="16"/>
  <c r="T213" i="16"/>
  <c r="R213" i="16"/>
  <c r="P213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10" i="16"/>
  <c r="BH210" i="16"/>
  <c r="BG210" i="16"/>
  <c r="BE210" i="16"/>
  <c r="T210" i="16"/>
  <c r="R210" i="16"/>
  <c r="P210" i="16"/>
  <c r="BI209" i="16"/>
  <c r="BH209" i="16"/>
  <c r="BG209" i="16"/>
  <c r="BE209" i="16"/>
  <c r="T209" i="16"/>
  <c r="R209" i="16"/>
  <c r="P209" i="16"/>
  <c r="BI208" i="16"/>
  <c r="BH208" i="16"/>
  <c r="BG208" i="16"/>
  <c r="BE208" i="16"/>
  <c r="T208" i="16"/>
  <c r="R208" i="16"/>
  <c r="P208" i="16"/>
  <c r="BI207" i="16"/>
  <c r="BH207" i="16"/>
  <c r="BG207" i="16"/>
  <c r="BE207" i="16"/>
  <c r="T207" i="16"/>
  <c r="R207" i="16"/>
  <c r="P207" i="16"/>
  <c r="BI206" i="16"/>
  <c r="BH206" i="16"/>
  <c r="BG206" i="16"/>
  <c r="BE206" i="16"/>
  <c r="T206" i="16"/>
  <c r="R206" i="16"/>
  <c r="P206" i="16"/>
  <c r="BI205" i="16"/>
  <c r="BH205" i="16"/>
  <c r="BG205" i="16"/>
  <c r="BE205" i="16"/>
  <c r="T205" i="16"/>
  <c r="R205" i="16"/>
  <c r="P205" i="16"/>
  <c r="BI204" i="16"/>
  <c r="BH204" i="16"/>
  <c r="BG204" i="16"/>
  <c r="BE204" i="16"/>
  <c r="T204" i="16"/>
  <c r="R204" i="16"/>
  <c r="P204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200" i="16"/>
  <c r="BH200" i="16"/>
  <c r="BG200" i="16"/>
  <c r="BE200" i="16"/>
  <c r="T200" i="16"/>
  <c r="R200" i="16"/>
  <c r="P200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BI132" i="16"/>
  <c r="BH132" i="16"/>
  <c r="BG132" i="16"/>
  <c r="BE132" i="16"/>
  <c r="T132" i="16"/>
  <c r="R132" i="16"/>
  <c r="P132" i="16"/>
  <c r="BI131" i="16"/>
  <c r="BH131" i="16"/>
  <c r="BG131" i="16"/>
  <c r="BE131" i="16"/>
  <c r="T131" i="16"/>
  <c r="R131" i="16"/>
  <c r="P131" i="16"/>
  <c r="BI130" i="16"/>
  <c r="BH130" i="16"/>
  <c r="BG130" i="16"/>
  <c r="BE130" i="16"/>
  <c r="T130" i="16"/>
  <c r="R130" i="16"/>
  <c r="P130" i="16"/>
  <c r="BI129" i="16"/>
  <c r="BH129" i="16"/>
  <c r="BG129" i="16"/>
  <c r="BE129" i="16"/>
  <c r="T129" i="16"/>
  <c r="R129" i="16"/>
  <c r="P129" i="16"/>
  <c r="BI128" i="16"/>
  <c r="BH128" i="16"/>
  <c r="BG128" i="16"/>
  <c r="BE128" i="16"/>
  <c r="T128" i="16"/>
  <c r="R128" i="16"/>
  <c r="P128" i="16"/>
  <c r="BI125" i="16"/>
  <c r="BH125" i="16"/>
  <c r="BG125" i="16"/>
  <c r="BE125" i="16"/>
  <c r="T125" i="16"/>
  <c r="R125" i="16"/>
  <c r="P125" i="16"/>
  <c r="BI124" i="16"/>
  <c r="BH124" i="16"/>
  <c r="BG124" i="16"/>
  <c r="BE124" i="16"/>
  <c r="T124" i="16"/>
  <c r="R124" i="16"/>
  <c r="P124" i="16"/>
  <c r="BI122" i="16"/>
  <c r="BH122" i="16"/>
  <c r="BG122" i="16"/>
  <c r="BE122" i="16"/>
  <c r="T122" i="16"/>
  <c r="R122" i="16"/>
  <c r="P122" i="16"/>
  <c r="BI120" i="16"/>
  <c r="BH120" i="16"/>
  <c r="BG120" i="16"/>
  <c r="BE120" i="16"/>
  <c r="T120" i="16"/>
  <c r="R120" i="16"/>
  <c r="P120" i="16"/>
  <c r="BI119" i="16"/>
  <c r="BH119" i="16"/>
  <c r="BG119" i="16"/>
  <c r="BE119" i="16"/>
  <c r="T119" i="16"/>
  <c r="R119" i="16"/>
  <c r="P119" i="16"/>
  <c r="BI118" i="16"/>
  <c r="BH118" i="16"/>
  <c r="BG118" i="16"/>
  <c r="BE118" i="16"/>
  <c r="T118" i="16"/>
  <c r="R118" i="16"/>
  <c r="P118" i="16"/>
  <c r="BI116" i="16"/>
  <c r="BH116" i="16"/>
  <c r="BG116" i="16"/>
  <c r="BE116" i="16"/>
  <c r="T116" i="16"/>
  <c r="R116" i="16"/>
  <c r="P116" i="16"/>
  <c r="BI115" i="16"/>
  <c r="BH115" i="16"/>
  <c r="BG115" i="16"/>
  <c r="BE115" i="16"/>
  <c r="T115" i="16"/>
  <c r="R115" i="16"/>
  <c r="P115" i="16"/>
  <c r="BI114" i="16"/>
  <c r="BH114" i="16"/>
  <c r="BG114" i="16"/>
  <c r="BE114" i="16"/>
  <c r="T114" i="16"/>
  <c r="R114" i="16"/>
  <c r="P114" i="16"/>
  <c r="BI112" i="16"/>
  <c r="BH112" i="16"/>
  <c r="BG112" i="16"/>
  <c r="BE112" i="16"/>
  <c r="T112" i="16"/>
  <c r="R112" i="16"/>
  <c r="P112" i="16"/>
  <c r="BI111" i="16"/>
  <c r="BH111" i="16"/>
  <c r="BG111" i="16"/>
  <c r="BE111" i="16"/>
  <c r="T111" i="16"/>
  <c r="R111" i="16"/>
  <c r="P111" i="16"/>
  <c r="BI110" i="16"/>
  <c r="BH110" i="16"/>
  <c r="BG110" i="16"/>
  <c r="BE110" i="16"/>
  <c r="T110" i="16"/>
  <c r="R110" i="16"/>
  <c r="P110" i="16"/>
  <c r="BI109" i="16"/>
  <c r="BH109" i="16"/>
  <c r="BG109" i="16"/>
  <c r="BE109" i="16"/>
  <c r="T109" i="16"/>
  <c r="R109" i="16"/>
  <c r="P109" i="16"/>
  <c r="BI108" i="16"/>
  <c r="BH108" i="16"/>
  <c r="BG108" i="16"/>
  <c r="BE108" i="16"/>
  <c r="T108" i="16"/>
  <c r="R108" i="16"/>
  <c r="P108" i="16"/>
  <c r="BI107" i="16"/>
  <c r="BH107" i="16"/>
  <c r="BG107" i="16"/>
  <c r="BE107" i="16"/>
  <c r="T107" i="16"/>
  <c r="R107" i="16"/>
  <c r="P107" i="16"/>
  <c r="BI106" i="16"/>
  <c r="BH106" i="16"/>
  <c r="BG106" i="16"/>
  <c r="BE106" i="16"/>
  <c r="T106" i="16"/>
  <c r="R106" i="16"/>
  <c r="P106" i="16"/>
  <c r="BI105" i="16"/>
  <c r="BH105" i="16"/>
  <c r="BG105" i="16"/>
  <c r="BE105" i="16"/>
  <c r="T105" i="16"/>
  <c r="R105" i="16"/>
  <c r="P105" i="16"/>
  <c r="BI104" i="16"/>
  <c r="BH104" i="16"/>
  <c r="BG104" i="16"/>
  <c r="BE104" i="16"/>
  <c r="T104" i="16"/>
  <c r="R104" i="16"/>
  <c r="P104" i="16"/>
  <c r="BI103" i="16"/>
  <c r="BH103" i="16"/>
  <c r="BG103" i="16"/>
  <c r="BE103" i="16"/>
  <c r="T103" i="16"/>
  <c r="R103" i="16"/>
  <c r="P103" i="16"/>
  <c r="BI102" i="16"/>
  <c r="BH102" i="16"/>
  <c r="BG102" i="16"/>
  <c r="BE102" i="16"/>
  <c r="T102" i="16"/>
  <c r="R102" i="16"/>
  <c r="P102" i="16"/>
  <c r="BI101" i="16"/>
  <c r="BH101" i="16"/>
  <c r="BG101" i="16"/>
  <c r="BE101" i="16"/>
  <c r="T101" i="16"/>
  <c r="R101" i="16"/>
  <c r="P101" i="16"/>
  <c r="BI100" i="16"/>
  <c r="BH100" i="16"/>
  <c r="BG100" i="16"/>
  <c r="BE100" i="16"/>
  <c r="T100" i="16"/>
  <c r="R100" i="16"/>
  <c r="P100" i="16"/>
  <c r="BI99" i="16"/>
  <c r="BH99" i="16"/>
  <c r="BG99" i="16"/>
  <c r="BE99" i="16"/>
  <c r="T99" i="16"/>
  <c r="R99" i="16"/>
  <c r="P99" i="16"/>
  <c r="BI98" i="16"/>
  <c r="BH98" i="16"/>
  <c r="BG98" i="16"/>
  <c r="BE98" i="16"/>
  <c r="T98" i="16"/>
  <c r="R98" i="16"/>
  <c r="P98" i="16"/>
  <c r="J93" i="16"/>
  <c r="J92" i="16"/>
  <c r="F92" i="16"/>
  <c r="F90" i="16"/>
  <c r="E88" i="16"/>
  <c r="J63" i="16"/>
  <c r="J62" i="16"/>
  <c r="F62" i="16"/>
  <c r="F60" i="16"/>
  <c r="E58" i="16"/>
  <c r="J22" i="16"/>
  <c r="E22" i="16"/>
  <c r="F63" i="16"/>
  <c r="J21" i="16"/>
  <c r="J16" i="16"/>
  <c r="J90" i="16" s="1"/>
  <c r="E7" i="16"/>
  <c r="E82" i="16"/>
  <c r="J41" i="15"/>
  <c r="J40" i="15"/>
  <c r="AY73" i="1"/>
  <c r="J39" i="15"/>
  <c r="AX73" i="1" s="1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BI125" i="15"/>
  <c r="BH125" i="15"/>
  <c r="BG125" i="15"/>
  <c r="BE125" i="15"/>
  <c r="T125" i="15"/>
  <c r="R125" i="15"/>
  <c r="P125" i="15"/>
  <c r="BI124" i="15"/>
  <c r="BH124" i="15"/>
  <c r="BG124" i="15"/>
  <c r="BE124" i="15"/>
  <c r="T124" i="15"/>
  <c r="R124" i="15"/>
  <c r="P124" i="15"/>
  <c r="BI123" i="15"/>
  <c r="BH123" i="15"/>
  <c r="BG123" i="15"/>
  <c r="BE123" i="15"/>
  <c r="T123" i="15"/>
  <c r="R123" i="15"/>
  <c r="P123" i="15"/>
  <c r="BI122" i="15"/>
  <c r="BH122" i="15"/>
  <c r="BG122" i="15"/>
  <c r="BE122" i="15"/>
  <c r="T122" i="15"/>
  <c r="R122" i="15"/>
  <c r="P122" i="15"/>
  <c r="BI121" i="15"/>
  <c r="BH121" i="15"/>
  <c r="BG121" i="15"/>
  <c r="BE121" i="15"/>
  <c r="T121" i="15"/>
  <c r="R121" i="15"/>
  <c r="P121" i="15"/>
  <c r="BI120" i="15"/>
  <c r="BH120" i="15"/>
  <c r="BG120" i="15"/>
  <c r="BE120" i="15"/>
  <c r="T120" i="15"/>
  <c r="R120" i="15"/>
  <c r="P120" i="15"/>
  <c r="BI119" i="15"/>
  <c r="BH119" i="15"/>
  <c r="BG119" i="15"/>
  <c r="BE119" i="15"/>
  <c r="T119" i="15"/>
  <c r="R119" i="15"/>
  <c r="P119" i="15"/>
  <c r="BI118" i="15"/>
  <c r="BH118" i="15"/>
  <c r="BG118" i="15"/>
  <c r="BE118" i="15"/>
  <c r="T118" i="15"/>
  <c r="R118" i="15"/>
  <c r="P118" i="15"/>
  <c r="BI117" i="15"/>
  <c r="BH117" i="15"/>
  <c r="BG117" i="15"/>
  <c r="BE117" i="15"/>
  <c r="T117" i="15"/>
  <c r="R117" i="15"/>
  <c r="P117" i="15"/>
  <c r="BI115" i="15"/>
  <c r="BH115" i="15"/>
  <c r="BG115" i="15"/>
  <c r="BE115" i="15"/>
  <c r="T115" i="15"/>
  <c r="R115" i="15"/>
  <c r="P115" i="15"/>
  <c r="BI114" i="15"/>
  <c r="BH114" i="15"/>
  <c r="BG114" i="15"/>
  <c r="BE114" i="15"/>
  <c r="T114" i="15"/>
  <c r="R114" i="15"/>
  <c r="P114" i="15"/>
  <c r="BI113" i="15"/>
  <c r="BH113" i="15"/>
  <c r="BG113" i="15"/>
  <c r="BE113" i="15"/>
  <c r="T113" i="15"/>
  <c r="R113" i="15"/>
  <c r="P113" i="15"/>
  <c r="BI112" i="15"/>
  <c r="BH112" i="15"/>
  <c r="BG112" i="15"/>
  <c r="BE112" i="15"/>
  <c r="T112" i="15"/>
  <c r="R112" i="15"/>
  <c r="P112" i="15"/>
  <c r="BI110" i="15"/>
  <c r="BH110" i="15"/>
  <c r="BG110" i="15"/>
  <c r="BE110" i="15"/>
  <c r="T110" i="15"/>
  <c r="R110" i="15"/>
  <c r="P110" i="15"/>
  <c r="BI109" i="15"/>
  <c r="BH109" i="15"/>
  <c r="BG109" i="15"/>
  <c r="BE109" i="15"/>
  <c r="T109" i="15"/>
  <c r="R109" i="15"/>
  <c r="P109" i="15"/>
  <c r="BI108" i="15"/>
  <c r="BH108" i="15"/>
  <c r="BG108" i="15"/>
  <c r="BE108" i="15"/>
  <c r="T108" i="15"/>
  <c r="R108" i="15"/>
  <c r="P108" i="15"/>
  <c r="BI107" i="15"/>
  <c r="BH107" i="15"/>
  <c r="BG107" i="15"/>
  <c r="BE107" i="15"/>
  <c r="T107" i="15"/>
  <c r="R107" i="15"/>
  <c r="P107" i="15"/>
  <c r="BI106" i="15"/>
  <c r="BH106" i="15"/>
  <c r="BG106" i="15"/>
  <c r="BE106" i="15"/>
  <c r="T106" i="15"/>
  <c r="R106" i="15"/>
  <c r="P106" i="15"/>
  <c r="BI105" i="15"/>
  <c r="BH105" i="15"/>
  <c r="BG105" i="15"/>
  <c r="BE105" i="15"/>
  <c r="T105" i="15"/>
  <c r="R105" i="15"/>
  <c r="P105" i="15"/>
  <c r="BI104" i="15"/>
  <c r="BH104" i="15"/>
  <c r="BG104" i="15"/>
  <c r="BE104" i="15"/>
  <c r="T104" i="15"/>
  <c r="R104" i="15"/>
  <c r="P104" i="15"/>
  <c r="BI103" i="15"/>
  <c r="BH103" i="15"/>
  <c r="BG103" i="15"/>
  <c r="BE103" i="15"/>
  <c r="T103" i="15"/>
  <c r="R103" i="15"/>
  <c r="P103" i="15"/>
  <c r="BI101" i="15"/>
  <c r="BH101" i="15"/>
  <c r="BG101" i="15"/>
  <c r="BE101" i="15"/>
  <c r="T101" i="15"/>
  <c r="R101" i="15"/>
  <c r="P101" i="15"/>
  <c r="BI100" i="15"/>
  <c r="BH100" i="15"/>
  <c r="BG100" i="15"/>
  <c r="BE100" i="15"/>
  <c r="T100" i="15"/>
  <c r="R100" i="15"/>
  <c r="P100" i="15"/>
  <c r="BI99" i="15"/>
  <c r="BH99" i="15"/>
  <c r="BG99" i="15"/>
  <c r="BE99" i="15"/>
  <c r="T99" i="15"/>
  <c r="R99" i="15"/>
  <c r="P99" i="15"/>
  <c r="J94" i="15"/>
  <c r="J93" i="15"/>
  <c r="F93" i="15"/>
  <c r="F91" i="15"/>
  <c r="E89" i="15"/>
  <c r="J63" i="15"/>
  <c r="J62" i="15"/>
  <c r="F62" i="15"/>
  <c r="F60" i="15"/>
  <c r="E58" i="15"/>
  <c r="J22" i="15"/>
  <c r="E22" i="15"/>
  <c r="F94" i="15" s="1"/>
  <c r="J21" i="15"/>
  <c r="J16" i="15"/>
  <c r="J91" i="15" s="1"/>
  <c r="E7" i="15"/>
  <c r="E52" i="15"/>
  <c r="J41" i="14"/>
  <c r="J40" i="14"/>
  <c r="AY72" i="1" s="1"/>
  <c r="J39" i="14"/>
  <c r="AX72" i="1"/>
  <c r="BI161" i="14"/>
  <c r="BH161" i="14"/>
  <c r="BG161" i="14"/>
  <c r="BE161" i="14"/>
  <c r="T161" i="14"/>
  <c r="T160" i="14" s="1"/>
  <c r="R161" i="14"/>
  <c r="R160" i="14"/>
  <c r="P161" i="14"/>
  <c r="P160" i="14" s="1"/>
  <c r="BI158" i="14"/>
  <c r="BH158" i="14"/>
  <c r="BG158" i="14"/>
  <c r="BE158" i="14"/>
  <c r="T158" i="14"/>
  <c r="R158" i="14"/>
  <c r="P158" i="14"/>
  <c r="BI156" i="14"/>
  <c r="BH156" i="14"/>
  <c r="BG156" i="14"/>
  <c r="BE156" i="14"/>
  <c r="T156" i="14"/>
  <c r="R156" i="14"/>
  <c r="P156" i="14"/>
  <c r="BI154" i="14"/>
  <c r="BH154" i="14"/>
  <c r="BG154" i="14"/>
  <c r="BE154" i="14"/>
  <c r="T154" i="14"/>
  <c r="R154" i="14"/>
  <c r="P154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4" i="14"/>
  <c r="BH144" i="14"/>
  <c r="BG144" i="14"/>
  <c r="BE144" i="14"/>
  <c r="T144" i="14"/>
  <c r="R144" i="14"/>
  <c r="P144" i="14"/>
  <c r="BI141" i="14"/>
  <c r="BH141" i="14"/>
  <c r="BG141" i="14"/>
  <c r="BE141" i="14"/>
  <c r="T141" i="14"/>
  <c r="R141" i="14"/>
  <c r="P141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5" i="14"/>
  <c r="BH135" i="14"/>
  <c r="BG135" i="14"/>
  <c r="BE135" i="14"/>
  <c r="T135" i="14"/>
  <c r="R135" i="14"/>
  <c r="P135" i="14"/>
  <c r="BI133" i="14"/>
  <c r="BH133" i="14"/>
  <c r="BG133" i="14"/>
  <c r="BE133" i="14"/>
  <c r="T133" i="14"/>
  <c r="R133" i="14"/>
  <c r="P133" i="14"/>
  <c r="BI131" i="14"/>
  <c r="BH131" i="14"/>
  <c r="BG131" i="14"/>
  <c r="BE131" i="14"/>
  <c r="T131" i="14"/>
  <c r="R131" i="14"/>
  <c r="P131" i="14"/>
  <c r="BI128" i="14"/>
  <c r="BH128" i="14"/>
  <c r="BG128" i="14"/>
  <c r="BE128" i="14"/>
  <c r="T128" i="14"/>
  <c r="R128" i="14"/>
  <c r="P128" i="14"/>
  <c r="BI126" i="14"/>
  <c r="BH126" i="14"/>
  <c r="BG126" i="14"/>
  <c r="BE126" i="14"/>
  <c r="T126" i="14"/>
  <c r="R126" i="14"/>
  <c r="P126" i="14"/>
  <c r="BI124" i="14"/>
  <c r="BH124" i="14"/>
  <c r="BG124" i="14"/>
  <c r="BE124" i="14"/>
  <c r="T124" i="14"/>
  <c r="R124" i="14"/>
  <c r="P124" i="14"/>
  <c r="BI122" i="14"/>
  <c r="BH122" i="14"/>
  <c r="BG122" i="14"/>
  <c r="BE122" i="14"/>
  <c r="T122" i="14"/>
  <c r="R122" i="14"/>
  <c r="P122" i="14"/>
  <c r="BI119" i="14"/>
  <c r="BH119" i="14"/>
  <c r="BG119" i="14"/>
  <c r="BE119" i="14"/>
  <c r="T119" i="14"/>
  <c r="R119" i="14"/>
  <c r="P119" i="14"/>
  <c r="BI117" i="14"/>
  <c r="BH117" i="14"/>
  <c r="BG117" i="14"/>
  <c r="BE117" i="14"/>
  <c r="T117" i="14"/>
  <c r="R117" i="14"/>
  <c r="P117" i="14"/>
  <c r="BI114" i="14"/>
  <c r="BH114" i="14"/>
  <c r="BG114" i="14"/>
  <c r="BE114" i="14"/>
  <c r="T114" i="14"/>
  <c r="R114" i="14"/>
  <c r="P114" i="14"/>
  <c r="BI112" i="14"/>
  <c r="BH112" i="14"/>
  <c r="BG112" i="14"/>
  <c r="BE112" i="14"/>
  <c r="T112" i="14"/>
  <c r="R112" i="14"/>
  <c r="P112" i="14"/>
  <c r="BI110" i="14"/>
  <c r="BH110" i="14"/>
  <c r="BG110" i="14"/>
  <c r="BE110" i="14"/>
  <c r="T110" i="14"/>
  <c r="R110" i="14"/>
  <c r="P110" i="14"/>
  <c r="BI108" i="14"/>
  <c r="BH108" i="14"/>
  <c r="BG108" i="14"/>
  <c r="BE108" i="14"/>
  <c r="T108" i="14"/>
  <c r="R108" i="14"/>
  <c r="P108" i="14"/>
  <c r="BI105" i="14"/>
  <c r="BH105" i="14"/>
  <c r="BG105" i="14"/>
  <c r="BE105" i="14"/>
  <c r="T105" i="14"/>
  <c r="R105" i="14"/>
  <c r="P105" i="14"/>
  <c r="BI102" i="14"/>
  <c r="BH102" i="14"/>
  <c r="BG102" i="14"/>
  <c r="BE102" i="14"/>
  <c r="T102" i="14"/>
  <c r="R102" i="14"/>
  <c r="P102" i="14"/>
  <c r="BI99" i="14"/>
  <c r="BH99" i="14"/>
  <c r="BG99" i="14"/>
  <c r="BE99" i="14"/>
  <c r="T99" i="14"/>
  <c r="R99" i="14"/>
  <c r="P99" i="14"/>
  <c r="J93" i="14"/>
  <c r="J92" i="14"/>
  <c r="F92" i="14"/>
  <c r="F90" i="14"/>
  <c r="E88" i="14"/>
  <c r="J63" i="14"/>
  <c r="J62" i="14"/>
  <c r="F62" i="14"/>
  <c r="F60" i="14"/>
  <c r="E58" i="14"/>
  <c r="J22" i="14"/>
  <c r="E22" i="14"/>
  <c r="F93" i="14"/>
  <c r="J21" i="14"/>
  <c r="J16" i="14"/>
  <c r="J90" i="14" s="1"/>
  <c r="E7" i="14"/>
  <c r="E82" i="14" s="1"/>
  <c r="J41" i="13"/>
  <c r="J40" i="13"/>
  <c r="AY71" i="1"/>
  <c r="J39" i="13"/>
  <c r="AX71" i="1" s="1"/>
  <c r="BI170" i="13"/>
  <c r="BH170" i="13"/>
  <c r="BG170" i="13"/>
  <c r="BE170" i="13"/>
  <c r="T170" i="13"/>
  <c r="T169" i="13"/>
  <c r="R170" i="13"/>
  <c r="R169" i="13" s="1"/>
  <c r="P170" i="13"/>
  <c r="P169" i="13"/>
  <c r="BI167" i="13"/>
  <c r="BH167" i="13"/>
  <c r="BG167" i="13"/>
  <c r="BE167" i="13"/>
  <c r="T167" i="13"/>
  <c r="R167" i="13"/>
  <c r="P167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1" i="13"/>
  <c r="BH161" i="13"/>
  <c r="BG161" i="13"/>
  <c r="BE161" i="13"/>
  <c r="T161" i="13"/>
  <c r="R161" i="13"/>
  <c r="P161" i="13"/>
  <c r="BI159" i="13"/>
  <c r="BH159" i="13"/>
  <c r="BG159" i="13"/>
  <c r="BE159" i="13"/>
  <c r="T159" i="13"/>
  <c r="R159" i="13"/>
  <c r="P159" i="13"/>
  <c r="BI157" i="13"/>
  <c r="BH157" i="13"/>
  <c r="BG157" i="13"/>
  <c r="BE157" i="13"/>
  <c r="T157" i="13"/>
  <c r="R157" i="13"/>
  <c r="P157" i="13"/>
  <c r="BI155" i="13"/>
  <c r="BH155" i="13"/>
  <c r="BG155" i="13"/>
  <c r="BE155" i="13"/>
  <c r="T155" i="13"/>
  <c r="R155" i="13"/>
  <c r="P155" i="13"/>
  <c r="BI153" i="13"/>
  <c r="BH153" i="13"/>
  <c r="BG153" i="13"/>
  <c r="BE153" i="13"/>
  <c r="T153" i="13"/>
  <c r="R153" i="13"/>
  <c r="P153" i="13"/>
  <c r="BI150" i="13"/>
  <c r="BH150" i="13"/>
  <c r="BG150" i="13"/>
  <c r="BE150" i="13"/>
  <c r="T150" i="13"/>
  <c r="R150" i="13"/>
  <c r="P150" i="13"/>
  <c r="BI148" i="13"/>
  <c r="BH148" i="13"/>
  <c r="BG148" i="13"/>
  <c r="BE148" i="13"/>
  <c r="T148" i="13"/>
  <c r="R148" i="13"/>
  <c r="P148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2" i="13"/>
  <c r="BH142" i="13"/>
  <c r="BG142" i="13"/>
  <c r="BE142" i="13"/>
  <c r="T142" i="13"/>
  <c r="R142" i="13"/>
  <c r="P142" i="13"/>
  <c r="BI140" i="13"/>
  <c r="BH140" i="13"/>
  <c r="BG140" i="13"/>
  <c r="BE140" i="13"/>
  <c r="T140" i="13"/>
  <c r="R140" i="13"/>
  <c r="P140" i="13"/>
  <c r="BI137" i="13"/>
  <c r="BH137" i="13"/>
  <c r="BG137" i="13"/>
  <c r="BE137" i="13"/>
  <c r="T137" i="13"/>
  <c r="R137" i="13"/>
  <c r="P137" i="13"/>
  <c r="BI134" i="13"/>
  <c r="BH134" i="13"/>
  <c r="BG134" i="13"/>
  <c r="BE134" i="13"/>
  <c r="T134" i="13"/>
  <c r="R134" i="13"/>
  <c r="P134" i="13"/>
  <c r="BI131" i="13"/>
  <c r="BH131" i="13"/>
  <c r="BG131" i="13"/>
  <c r="BE131" i="13"/>
  <c r="T131" i="13"/>
  <c r="R131" i="13"/>
  <c r="P131" i="13"/>
  <c r="BI125" i="13"/>
  <c r="BH125" i="13"/>
  <c r="BG125" i="13"/>
  <c r="BE125" i="13"/>
  <c r="T125" i="13"/>
  <c r="R125" i="13"/>
  <c r="P125" i="13"/>
  <c r="BI122" i="13"/>
  <c r="BH122" i="13"/>
  <c r="BG122" i="13"/>
  <c r="BE122" i="13"/>
  <c r="T122" i="13"/>
  <c r="R122" i="13"/>
  <c r="P122" i="13"/>
  <c r="BI117" i="13"/>
  <c r="BH117" i="13"/>
  <c r="BG117" i="13"/>
  <c r="BE117" i="13"/>
  <c r="T117" i="13"/>
  <c r="R117" i="13"/>
  <c r="P117" i="13"/>
  <c r="BI114" i="13"/>
  <c r="BH114" i="13"/>
  <c r="BG114" i="13"/>
  <c r="BE114" i="13"/>
  <c r="T114" i="13"/>
  <c r="R114" i="13"/>
  <c r="P114" i="13"/>
  <c r="BI112" i="13"/>
  <c r="BH112" i="13"/>
  <c r="BG112" i="13"/>
  <c r="BE112" i="13"/>
  <c r="T112" i="13"/>
  <c r="R112" i="13"/>
  <c r="P112" i="13"/>
  <c r="BI110" i="13"/>
  <c r="BH110" i="13"/>
  <c r="BG110" i="13"/>
  <c r="BE110" i="13"/>
  <c r="T110" i="13"/>
  <c r="R110" i="13"/>
  <c r="P110" i="13"/>
  <c r="BI108" i="13"/>
  <c r="BH108" i="13"/>
  <c r="BG108" i="13"/>
  <c r="BE108" i="13"/>
  <c r="T108" i="13"/>
  <c r="R108" i="13"/>
  <c r="P108" i="13"/>
  <c r="BI105" i="13"/>
  <c r="BH105" i="13"/>
  <c r="BG105" i="13"/>
  <c r="BE105" i="13"/>
  <c r="T105" i="13"/>
  <c r="R105" i="13"/>
  <c r="P105" i="13"/>
  <c r="BI102" i="13"/>
  <c r="BH102" i="13"/>
  <c r="BG102" i="13"/>
  <c r="BE102" i="13"/>
  <c r="T102" i="13"/>
  <c r="R102" i="13"/>
  <c r="P102" i="13"/>
  <c r="BI99" i="13"/>
  <c r="BH99" i="13"/>
  <c r="BG99" i="13"/>
  <c r="BE99" i="13"/>
  <c r="T99" i="13"/>
  <c r="R99" i="13"/>
  <c r="P99" i="13"/>
  <c r="J93" i="13"/>
  <c r="J92" i="13"/>
  <c r="F92" i="13"/>
  <c r="F90" i="13"/>
  <c r="E88" i="13"/>
  <c r="J63" i="13"/>
  <c r="J62" i="13"/>
  <c r="F62" i="13"/>
  <c r="F60" i="13"/>
  <c r="E58" i="13"/>
  <c r="J22" i="13"/>
  <c r="E22" i="13"/>
  <c r="F93" i="13" s="1"/>
  <c r="J21" i="13"/>
  <c r="J16" i="13"/>
  <c r="J90" i="13" s="1"/>
  <c r="E7" i="13"/>
  <c r="E82" i="13" s="1"/>
  <c r="J41" i="12"/>
  <c r="J40" i="12"/>
  <c r="AY70" i="1" s="1"/>
  <c r="J39" i="12"/>
  <c r="AX70" i="1"/>
  <c r="BI163" i="12"/>
  <c r="BH163" i="12"/>
  <c r="BG163" i="12"/>
  <c r="BE163" i="12"/>
  <c r="T163" i="12"/>
  <c r="T162" i="12" s="1"/>
  <c r="R163" i="12"/>
  <c r="R162" i="12"/>
  <c r="P163" i="12"/>
  <c r="P162" i="12" s="1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R143" i="12"/>
  <c r="P143" i="12"/>
  <c r="BI141" i="12"/>
  <c r="BH141" i="12"/>
  <c r="BG141" i="12"/>
  <c r="BE141" i="12"/>
  <c r="T141" i="12"/>
  <c r="R141" i="12"/>
  <c r="P141" i="12"/>
  <c r="BI139" i="12"/>
  <c r="BH139" i="12"/>
  <c r="BG139" i="12"/>
  <c r="BE139" i="12"/>
  <c r="T139" i="12"/>
  <c r="R139" i="12"/>
  <c r="P139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3" i="12"/>
  <c r="BH133" i="12"/>
  <c r="BG133" i="12"/>
  <c r="BE133" i="12"/>
  <c r="T133" i="12"/>
  <c r="R133" i="12"/>
  <c r="P133" i="12"/>
  <c r="BI131" i="12"/>
  <c r="BH131" i="12"/>
  <c r="BG131" i="12"/>
  <c r="BE131" i="12"/>
  <c r="T131" i="12"/>
  <c r="R131" i="12"/>
  <c r="P131" i="12"/>
  <c r="BI128" i="12"/>
  <c r="BH128" i="12"/>
  <c r="BG128" i="12"/>
  <c r="BE128" i="12"/>
  <c r="T128" i="12"/>
  <c r="R128" i="12"/>
  <c r="P128" i="12"/>
  <c r="BI126" i="12"/>
  <c r="BH126" i="12"/>
  <c r="BG126" i="12"/>
  <c r="BE126" i="12"/>
  <c r="T126" i="12"/>
  <c r="R126" i="12"/>
  <c r="P126" i="12"/>
  <c r="BI124" i="12"/>
  <c r="BH124" i="12"/>
  <c r="BG124" i="12"/>
  <c r="BE124" i="12"/>
  <c r="T124" i="12"/>
  <c r="R124" i="12"/>
  <c r="P124" i="12"/>
  <c r="BI122" i="12"/>
  <c r="BH122" i="12"/>
  <c r="BG122" i="12"/>
  <c r="BE122" i="12"/>
  <c r="T122" i="12"/>
  <c r="R122" i="12"/>
  <c r="P122" i="12"/>
  <c r="BI119" i="12"/>
  <c r="BH119" i="12"/>
  <c r="BG119" i="12"/>
  <c r="BE119" i="12"/>
  <c r="T119" i="12"/>
  <c r="R119" i="12"/>
  <c r="P119" i="12"/>
  <c r="BI117" i="12"/>
  <c r="BH117" i="12"/>
  <c r="BG117" i="12"/>
  <c r="BE117" i="12"/>
  <c r="T117" i="12"/>
  <c r="R117" i="12"/>
  <c r="P117" i="12"/>
  <c r="BI114" i="12"/>
  <c r="BH114" i="12"/>
  <c r="BG114" i="12"/>
  <c r="BE114" i="12"/>
  <c r="T114" i="12"/>
  <c r="R114" i="12"/>
  <c r="P114" i="12"/>
  <c r="BI112" i="12"/>
  <c r="BH112" i="12"/>
  <c r="BG112" i="12"/>
  <c r="BE112" i="12"/>
  <c r="T112" i="12"/>
  <c r="R112" i="12"/>
  <c r="P112" i="12"/>
  <c r="BI110" i="12"/>
  <c r="BH110" i="12"/>
  <c r="BG110" i="12"/>
  <c r="BE110" i="12"/>
  <c r="T110" i="12"/>
  <c r="R110" i="12"/>
  <c r="P110" i="12"/>
  <c r="BI108" i="12"/>
  <c r="BH108" i="12"/>
  <c r="BG108" i="12"/>
  <c r="BE108" i="12"/>
  <c r="T108" i="12"/>
  <c r="R108" i="12"/>
  <c r="P108" i="12"/>
  <c r="BI105" i="12"/>
  <c r="BH105" i="12"/>
  <c r="BG105" i="12"/>
  <c r="BE105" i="12"/>
  <c r="T105" i="12"/>
  <c r="R105" i="12"/>
  <c r="P105" i="12"/>
  <c r="BI102" i="12"/>
  <c r="BH102" i="12"/>
  <c r="BG102" i="12"/>
  <c r="BE102" i="12"/>
  <c r="T102" i="12"/>
  <c r="R102" i="12"/>
  <c r="P102" i="12"/>
  <c r="BI99" i="12"/>
  <c r="BH99" i="12"/>
  <c r="BG99" i="12"/>
  <c r="BE99" i="12"/>
  <c r="T99" i="12"/>
  <c r="R99" i="12"/>
  <c r="P99" i="12"/>
  <c r="J93" i="12"/>
  <c r="J92" i="12"/>
  <c r="F92" i="12"/>
  <c r="F90" i="12"/>
  <c r="E88" i="12"/>
  <c r="J63" i="12"/>
  <c r="J62" i="12"/>
  <c r="F62" i="12"/>
  <c r="F60" i="12"/>
  <c r="E58" i="12"/>
  <c r="J22" i="12"/>
  <c r="E22" i="12"/>
  <c r="F93" i="12" s="1"/>
  <c r="J21" i="12"/>
  <c r="J16" i="12"/>
  <c r="J90" i="12" s="1"/>
  <c r="E7" i="12"/>
  <c r="E52" i="12"/>
  <c r="J41" i="11"/>
  <c r="J40" i="11"/>
  <c r="AY69" i="1" s="1"/>
  <c r="J39" i="11"/>
  <c r="AX69" i="1" s="1"/>
  <c r="BI172" i="11"/>
  <c r="BH172" i="11"/>
  <c r="BG172" i="11"/>
  <c r="BE172" i="11"/>
  <c r="T172" i="11"/>
  <c r="R172" i="11"/>
  <c r="P172" i="11"/>
  <c r="BI170" i="11"/>
  <c r="BH170" i="11"/>
  <c r="BG170" i="11"/>
  <c r="BE170" i="11"/>
  <c r="T170" i="11"/>
  <c r="R170" i="11"/>
  <c r="P170" i="11"/>
  <c r="BI168" i="11"/>
  <c r="BH168" i="11"/>
  <c r="BG168" i="11"/>
  <c r="BE168" i="11"/>
  <c r="T168" i="11"/>
  <c r="R168" i="11"/>
  <c r="P168" i="11"/>
  <c r="BI165" i="11"/>
  <c r="BH165" i="11"/>
  <c r="BG165" i="11"/>
  <c r="BE165" i="11"/>
  <c r="T165" i="11"/>
  <c r="R165" i="11"/>
  <c r="P165" i="11"/>
  <c r="BI158" i="11"/>
  <c r="BH158" i="11"/>
  <c r="BG158" i="11"/>
  <c r="BE158" i="11"/>
  <c r="T158" i="11"/>
  <c r="R158" i="11"/>
  <c r="P158" i="11"/>
  <c r="BI155" i="11"/>
  <c r="BH155" i="11"/>
  <c r="BG155" i="11"/>
  <c r="BE155" i="11"/>
  <c r="T155" i="11"/>
  <c r="R155" i="11"/>
  <c r="P155" i="11"/>
  <c r="BI151" i="11"/>
  <c r="BH151" i="11"/>
  <c r="BG151" i="11"/>
  <c r="BE151" i="11"/>
  <c r="T151" i="11"/>
  <c r="R151" i="11"/>
  <c r="P151" i="11"/>
  <c r="BI149" i="11"/>
  <c r="BH149" i="11"/>
  <c r="BG149" i="11"/>
  <c r="BE149" i="11"/>
  <c r="T149" i="11"/>
  <c r="R149" i="11"/>
  <c r="P149" i="11"/>
  <c r="BI142" i="11"/>
  <c r="BH142" i="11"/>
  <c r="BG142" i="11"/>
  <c r="BE142" i="11"/>
  <c r="T142" i="11"/>
  <c r="R142" i="11"/>
  <c r="P142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27" i="11"/>
  <c r="BH127" i="11"/>
  <c r="BG127" i="11"/>
  <c r="BE127" i="11"/>
  <c r="T127" i="11"/>
  <c r="R127" i="11"/>
  <c r="P127" i="11"/>
  <c r="BI124" i="11"/>
  <c r="BH124" i="11"/>
  <c r="BG124" i="11"/>
  <c r="BE124" i="11"/>
  <c r="T124" i="11"/>
  <c r="R124" i="11"/>
  <c r="P124" i="11"/>
  <c r="BI122" i="11"/>
  <c r="BH122" i="11"/>
  <c r="BG122" i="11"/>
  <c r="BE122" i="11"/>
  <c r="T122" i="11"/>
  <c r="R122" i="11"/>
  <c r="P122" i="11"/>
  <c r="BI120" i="11"/>
  <c r="BH120" i="11"/>
  <c r="BG120" i="11"/>
  <c r="BE120" i="11"/>
  <c r="T120" i="11"/>
  <c r="R120" i="11"/>
  <c r="P120" i="11"/>
  <c r="BI118" i="11"/>
  <c r="BH118" i="11"/>
  <c r="BG118" i="11"/>
  <c r="BE118" i="11"/>
  <c r="T118" i="11"/>
  <c r="R118" i="11"/>
  <c r="P118" i="11"/>
  <c r="BI116" i="11"/>
  <c r="BH116" i="11"/>
  <c r="BG116" i="11"/>
  <c r="BE116" i="11"/>
  <c r="T116" i="11"/>
  <c r="R116" i="11"/>
  <c r="P116" i="11"/>
  <c r="BI115" i="11"/>
  <c r="BH115" i="11"/>
  <c r="BG115" i="11"/>
  <c r="BE115" i="11"/>
  <c r="T115" i="11"/>
  <c r="R115" i="11"/>
  <c r="P115" i="11"/>
  <c r="BI112" i="11"/>
  <c r="BH112" i="11"/>
  <c r="BG112" i="11"/>
  <c r="BE112" i="11"/>
  <c r="T112" i="11"/>
  <c r="R112" i="11"/>
  <c r="P112" i="11"/>
  <c r="BI109" i="11"/>
  <c r="BH109" i="11"/>
  <c r="BG109" i="11"/>
  <c r="BE109" i="11"/>
  <c r="T109" i="11"/>
  <c r="R109" i="11"/>
  <c r="P109" i="11"/>
  <c r="BI107" i="11"/>
  <c r="BH107" i="11"/>
  <c r="BG107" i="11"/>
  <c r="BE107" i="11"/>
  <c r="T107" i="11"/>
  <c r="R107" i="11"/>
  <c r="P107" i="11"/>
  <c r="BI104" i="11"/>
  <c r="BH104" i="11"/>
  <c r="BG104" i="11"/>
  <c r="BE104" i="11"/>
  <c r="T104" i="11"/>
  <c r="R104" i="11"/>
  <c r="P104" i="11"/>
  <c r="BI99" i="11"/>
  <c r="BH99" i="11"/>
  <c r="BG99" i="11"/>
  <c r="BE99" i="11"/>
  <c r="T99" i="11"/>
  <c r="R99" i="11"/>
  <c r="P99" i="11"/>
  <c r="J93" i="11"/>
  <c r="J92" i="11"/>
  <c r="F92" i="11"/>
  <c r="F90" i="11"/>
  <c r="E88" i="11"/>
  <c r="J63" i="11"/>
  <c r="J62" i="11"/>
  <c r="F62" i="11"/>
  <c r="F60" i="11"/>
  <c r="E58" i="11"/>
  <c r="J22" i="11"/>
  <c r="E22" i="11"/>
  <c r="F93" i="11" s="1"/>
  <c r="J21" i="11"/>
  <c r="J16" i="11"/>
  <c r="J90" i="11" s="1"/>
  <c r="E7" i="11"/>
  <c r="E82" i="11"/>
  <c r="J41" i="10"/>
  <c r="J40" i="10"/>
  <c r="AY68" i="1" s="1"/>
  <c r="J39" i="10"/>
  <c r="AX68" i="1" s="1"/>
  <c r="BI156" i="10"/>
  <c r="BH156" i="10"/>
  <c r="BG156" i="10"/>
  <c r="BE156" i="10"/>
  <c r="T156" i="10"/>
  <c r="R156" i="10"/>
  <c r="P156" i="10"/>
  <c r="BI154" i="10"/>
  <c r="BH154" i="10"/>
  <c r="BG154" i="10"/>
  <c r="BE154" i="10"/>
  <c r="T154" i="10"/>
  <c r="R154" i="10"/>
  <c r="P154" i="10"/>
  <c r="BI152" i="10"/>
  <c r="BH152" i="10"/>
  <c r="BG152" i="10"/>
  <c r="BE152" i="10"/>
  <c r="T152" i="10"/>
  <c r="R152" i="10"/>
  <c r="P152" i="10"/>
  <c r="BI150" i="10"/>
  <c r="BH150" i="10"/>
  <c r="BG150" i="10"/>
  <c r="BE150" i="10"/>
  <c r="T150" i="10"/>
  <c r="R150" i="10"/>
  <c r="P150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28" i="10"/>
  <c r="BH128" i="10"/>
  <c r="BG128" i="10"/>
  <c r="BE128" i="10"/>
  <c r="T128" i="10"/>
  <c r="R128" i="10"/>
  <c r="P128" i="10"/>
  <c r="BI126" i="10"/>
  <c r="BH126" i="10"/>
  <c r="BG126" i="10"/>
  <c r="BE126" i="10"/>
  <c r="T126" i="10"/>
  <c r="R126" i="10"/>
  <c r="P126" i="10"/>
  <c r="BI123" i="10"/>
  <c r="BH123" i="10"/>
  <c r="BG123" i="10"/>
  <c r="BE123" i="10"/>
  <c r="T123" i="10"/>
  <c r="R123" i="10"/>
  <c r="P123" i="10"/>
  <c r="BI117" i="10"/>
  <c r="BH117" i="10"/>
  <c r="BG117" i="10"/>
  <c r="BE117" i="10"/>
  <c r="T117" i="10"/>
  <c r="R117" i="10"/>
  <c r="P117" i="10"/>
  <c r="BI115" i="10"/>
  <c r="BH115" i="10"/>
  <c r="BG115" i="10"/>
  <c r="BE115" i="10"/>
  <c r="T115" i="10"/>
  <c r="R115" i="10"/>
  <c r="P115" i="10"/>
  <c r="BI113" i="10"/>
  <c r="BH113" i="10"/>
  <c r="BG113" i="10"/>
  <c r="BE113" i="10"/>
  <c r="T113" i="10"/>
  <c r="R113" i="10"/>
  <c r="P113" i="10"/>
  <c r="BI111" i="10"/>
  <c r="BH111" i="10"/>
  <c r="BG111" i="10"/>
  <c r="BE111" i="10"/>
  <c r="T111" i="10"/>
  <c r="R111" i="10"/>
  <c r="P111" i="10"/>
  <c r="BI107" i="10"/>
  <c r="BH107" i="10"/>
  <c r="BG107" i="10"/>
  <c r="BE107" i="10"/>
  <c r="T107" i="10"/>
  <c r="R107" i="10"/>
  <c r="P107" i="10"/>
  <c r="BI104" i="10"/>
  <c r="BH104" i="10"/>
  <c r="BG104" i="10"/>
  <c r="BE104" i="10"/>
  <c r="T104" i="10"/>
  <c r="R104" i="10"/>
  <c r="P104" i="10"/>
  <c r="BI102" i="10"/>
  <c r="BH102" i="10"/>
  <c r="BG102" i="10"/>
  <c r="BE102" i="10"/>
  <c r="T102" i="10"/>
  <c r="R102" i="10"/>
  <c r="P102" i="10"/>
  <c r="BI100" i="10"/>
  <c r="BH100" i="10"/>
  <c r="BG100" i="10"/>
  <c r="BE100" i="10"/>
  <c r="T100" i="10"/>
  <c r="R100" i="10"/>
  <c r="P100" i="10"/>
  <c r="BI97" i="10"/>
  <c r="BH97" i="10"/>
  <c r="BG97" i="10"/>
  <c r="BE97" i="10"/>
  <c r="T97" i="10"/>
  <c r="R97" i="10"/>
  <c r="P97" i="10"/>
  <c r="J91" i="10"/>
  <c r="J90" i="10"/>
  <c r="F90" i="10"/>
  <c r="F88" i="10"/>
  <c r="E86" i="10"/>
  <c r="J63" i="10"/>
  <c r="J62" i="10"/>
  <c r="F62" i="10"/>
  <c r="F60" i="10"/>
  <c r="E58" i="10"/>
  <c r="J22" i="10"/>
  <c r="E22" i="10"/>
  <c r="F63" i="10" s="1"/>
  <c r="J21" i="10"/>
  <c r="J16" i="10"/>
  <c r="J60" i="10" s="1"/>
  <c r="E7" i="10"/>
  <c r="E52" i="10"/>
  <c r="J41" i="9"/>
  <c r="J40" i="9"/>
  <c r="AY67" i="1" s="1"/>
  <c r="J39" i="9"/>
  <c r="AX67" i="1"/>
  <c r="BI209" i="9"/>
  <c r="BH209" i="9"/>
  <c r="BG209" i="9"/>
  <c r="BE209" i="9"/>
  <c r="T209" i="9"/>
  <c r="R209" i="9"/>
  <c r="P209" i="9"/>
  <c r="BI203" i="9"/>
  <c r="BH203" i="9"/>
  <c r="BG203" i="9"/>
  <c r="BE203" i="9"/>
  <c r="T203" i="9"/>
  <c r="R203" i="9"/>
  <c r="P203" i="9"/>
  <c r="BI200" i="9"/>
  <c r="BH200" i="9"/>
  <c r="BG200" i="9"/>
  <c r="BE200" i="9"/>
  <c r="T200" i="9"/>
  <c r="R200" i="9"/>
  <c r="P200" i="9"/>
  <c r="BI197" i="9"/>
  <c r="BH197" i="9"/>
  <c r="BG197" i="9"/>
  <c r="BE197" i="9"/>
  <c r="T197" i="9"/>
  <c r="R197" i="9"/>
  <c r="P197" i="9"/>
  <c r="BI193" i="9"/>
  <c r="BH193" i="9"/>
  <c r="BG193" i="9"/>
  <c r="BE193" i="9"/>
  <c r="T193" i="9"/>
  <c r="T192" i="9" s="1"/>
  <c r="R193" i="9"/>
  <c r="R192" i="9"/>
  <c r="P193" i="9"/>
  <c r="P192" i="9" s="1"/>
  <c r="BI190" i="9"/>
  <c r="BH190" i="9"/>
  <c r="BG190" i="9"/>
  <c r="BE190" i="9"/>
  <c r="T190" i="9"/>
  <c r="R190" i="9"/>
  <c r="P190" i="9"/>
  <c r="BI188" i="9"/>
  <c r="BH188" i="9"/>
  <c r="BG188" i="9"/>
  <c r="BE188" i="9"/>
  <c r="T188" i="9"/>
  <c r="R188" i="9"/>
  <c r="P188" i="9"/>
  <c r="BI186" i="9"/>
  <c r="BH186" i="9"/>
  <c r="BG186" i="9"/>
  <c r="BE186" i="9"/>
  <c r="T186" i="9"/>
  <c r="R186" i="9"/>
  <c r="P186" i="9"/>
  <c r="BI184" i="9"/>
  <c r="BH184" i="9"/>
  <c r="BG184" i="9"/>
  <c r="BE184" i="9"/>
  <c r="T184" i="9"/>
  <c r="R184" i="9"/>
  <c r="P184" i="9"/>
  <c r="BI182" i="9"/>
  <c r="BH182" i="9"/>
  <c r="BG182" i="9"/>
  <c r="BE182" i="9"/>
  <c r="T182" i="9"/>
  <c r="R182" i="9"/>
  <c r="P182" i="9"/>
  <c r="BI180" i="9"/>
  <c r="BH180" i="9"/>
  <c r="BG180" i="9"/>
  <c r="BE180" i="9"/>
  <c r="T180" i="9"/>
  <c r="R180" i="9"/>
  <c r="P180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4" i="9"/>
  <c r="BH174" i="9"/>
  <c r="BG174" i="9"/>
  <c r="BE174" i="9"/>
  <c r="T174" i="9"/>
  <c r="R174" i="9"/>
  <c r="P174" i="9"/>
  <c r="BI172" i="9"/>
  <c r="BH172" i="9"/>
  <c r="BG172" i="9"/>
  <c r="BE172" i="9"/>
  <c r="T172" i="9"/>
  <c r="R172" i="9"/>
  <c r="P172" i="9"/>
  <c r="BI170" i="9"/>
  <c r="BH170" i="9"/>
  <c r="BG170" i="9"/>
  <c r="BE170" i="9"/>
  <c r="T170" i="9"/>
  <c r="R170" i="9"/>
  <c r="P170" i="9"/>
  <c r="BI168" i="9"/>
  <c r="BH168" i="9"/>
  <c r="BG168" i="9"/>
  <c r="BE168" i="9"/>
  <c r="T168" i="9"/>
  <c r="R168" i="9"/>
  <c r="P168" i="9"/>
  <c r="BI166" i="9"/>
  <c r="BH166" i="9"/>
  <c r="BG166" i="9"/>
  <c r="BE166" i="9"/>
  <c r="T166" i="9"/>
  <c r="R166" i="9"/>
  <c r="P166" i="9"/>
  <c r="BI163" i="9"/>
  <c r="BH163" i="9"/>
  <c r="BG163" i="9"/>
  <c r="BE163" i="9"/>
  <c r="T163" i="9"/>
  <c r="R163" i="9"/>
  <c r="P163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8" i="9"/>
  <c r="BH138" i="9"/>
  <c r="BG138" i="9"/>
  <c r="BE138" i="9"/>
  <c r="T138" i="9"/>
  <c r="R138" i="9"/>
  <c r="P138" i="9"/>
  <c r="BI136" i="9"/>
  <c r="BH136" i="9"/>
  <c r="BG136" i="9"/>
  <c r="BE136" i="9"/>
  <c r="T136" i="9"/>
  <c r="R136" i="9"/>
  <c r="P136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BI126" i="9"/>
  <c r="BH126" i="9"/>
  <c r="BG126" i="9"/>
  <c r="BE126" i="9"/>
  <c r="T126" i="9"/>
  <c r="R126" i="9"/>
  <c r="P126" i="9"/>
  <c r="BI124" i="9"/>
  <c r="BH124" i="9"/>
  <c r="BG124" i="9"/>
  <c r="BE124" i="9"/>
  <c r="T124" i="9"/>
  <c r="R124" i="9"/>
  <c r="P124" i="9"/>
  <c r="BI122" i="9"/>
  <c r="BH122" i="9"/>
  <c r="BG122" i="9"/>
  <c r="BE122" i="9"/>
  <c r="T122" i="9"/>
  <c r="R122" i="9"/>
  <c r="P122" i="9"/>
  <c r="BI114" i="9"/>
  <c r="BH114" i="9"/>
  <c r="BG114" i="9"/>
  <c r="BE114" i="9"/>
  <c r="T114" i="9"/>
  <c r="R114" i="9"/>
  <c r="P114" i="9"/>
  <c r="BI110" i="9"/>
  <c r="BH110" i="9"/>
  <c r="BG110" i="9"/>
  <c r="BE110" i="9"/>
  <c r="T110" i="9"/>
  <c r="R110" i="9"/>
  <c r="P110" i="9"/>
  <c r="BI108" i="9"/>
  <c r="BH108" i="9"/>
  <c r="BG108" i="9"/>
  <c r="BE108" i="9"/>
  <c r="T108" i="9"/>
  <c r="R108" i="9"/>
  <c r="P108" i="9"/>
  <c r="BI106" i="9"/>
  <c r="BH106" i="9"/>
  <c r="BG106" i="9"/>
  <c r="BE106" i="9"/>
  <c r="T106" i="9"/>
  <c r="R106" i="9"/>
  <c r="P106" i="9"/>
  <c r="BI103" i="9"/>
  <c r="BH103" i="9"/>
  <c r="BG103" i="9"/>
  <c r="BE103" i="9"/>
  <c r="T103" i="9"/>
  <c r="R103" i="9"/>
  <c r="P103" i="9"/>
  <c r="BI100" i="9"/>
  <c r="BH100" i="9"/>
  <c r="BG100" i="9"/>
  <c r="BE100" i="9"/>
  <c r="T100" i="9"/>
  <c r="R100" i="9"/>
  <c r="P100" i="9"/>
  <c r="J94" i="9"/>
  <c r="J93" i="9"/>
  <c r="F93" i="9"/>
  <c r="F91" i="9"/>
  <c r="E89" i="9"/>
  <c r="J63" i="9"/>
  <c r="J62" i="9"/>
  <c r="F62" i="9"/>
  <c r="F60" i="9"/>
  <c r="E58" i="9"/>
  <c r="J22" i="9"/>
  <c r="E22" i="9"/>
  <c r="F94" i="9" s="1"/>
  <c r="J21" i="9"/>
  <c r="J16" i="9"/>
  <c r="J60" i="9"/>
  <c r="E7" i="9"/>
  <c r="E83" i="9" s="1"/>
  <c r="J39" i="8"/>
  <c r="J38" i="8"/>
  <c r="AY65" i="1" s="1"/>
  <c r="J37" i="8"/>
  <c r="AX65" i="1"/>
  <c r="BI1019" i="8"/>
  <c r="BH1019" i="8"/>
  <c r="BG1019" i="8"/>
  <c r="BE1019" i="8"/>
  <c r="T1019" i="8"/>
  <c r="T1018" i="8" s="1"/>
  <c r="R1019" i="8"/>
  <c r="R1018" i="8"/>
  <c r="P1019" i="8"/>
  <c r="P1018" i="8" s="1"/>
  <c r="BI1014" i="8"/>
  <c r="BH1014" i="8"/>
  <c r="BG1014" i="8"/>
  <c r="BE1014" i="8"/>
  <c r="T1014" i="8"/>
  <c r="R1014" i="8"/>
  <c r="P1014" i="8"/>
  <c r="BI1008" i="8"/>
  <c r="BH1008" i="8"/>
  <c r="BG1008" i="8"/>
  <c r="BE1008" i="8"/>
  <c r="T1008" i="8"/>
  <c r="R1008" i="8"/>
  <c r="P1008" i="8"/>
  <c r="BI1003" i="8"/>
  <c r="BH1003" i="8"/>
  <c r="BG1003" i="8"/>
  <c r="BE1003" i="8"/>
  <c r="T1003" i="8"/>
  <c r="R1003" i="8"/>
  <c r="P1003" i="8"/>
  <c r="BI998" i="8"/>
  <c r="BH998" i="8"/>
  <c r="BG998" i="8"/>
  <c r="BE998" i="8"/>
  <c r="T998" i="8"/>
  <c r="R998" i="8"/>
  <c r="P998" i="8"/>
  <c r="BI990" i="8"/>
  <c r="BH990" i="8"/>
  <c r="BG990" i="8"/>
  <c r="BE990" i="8"/>
  <c r="T990" i="8"/>
  <c r="R990" i="8"/>
  <c r="P990" i="8"/>
  <c r="BI982" i="8"/>
  <c r="BH982" i="8"/>
  <c r="BG982" i="8"/>
  <c r="BE982" i="8"/>
  <c r="T982" i="8"/>
  <c r="R982" i="8"/>
  <c r="P982" i="8"/>
  <c r="BI980" i="8"/>
  <c r="BH980" i="8"/>
  <c r="BG980" i="8"/>
  <c r="BE980" i="8"/>
  <c r="T980" i="8"/>
  <c r="R980" i="8"/>
  <c r="P980" i="8"/>
  <c r="BI972" i="8"/>
  <c r="BH972" i="8"/>
  <c r="BG972" i="8"/>
  <c r="BE972" i="8"/>
  <c r="T972" i="8"/>
  <c r="R972" i="8"/>
  <c r="P972" i="8"/>
  <c r="BI964" i="8"/>
  <c r="BH964" i="8"/>
  <c r="BG964" i="8"/>
  <c r="BE964" i="8"/>
  <c r="T964" i="8"/>
  <c r="R964" i="8"/>
  <c r="P964" i="8"/>
  <c r="BI959" i="8"/>
  <c r="BH959" i="8"/>
  <c r="BG959" i="8"/>
  <c r="BE959" i="8"/>
  <c r="T959" i="8"/>
  <c r="R959" i="8"/>
  <c r="P959" i="8"/>
  <c r="BI957" i="8"/>
  <c r="BH957" i="8"/>
  <c r="BG957" i="8"/>
  <c r="BE957" i="8"/>
  <c r="T957" i="8"/>
  <c r="R957" i="8"/>
  <c r="P957" i="8"/>
  <c r="BI945" i="8"/>
  <c r="BH945" i="8"/>
  <c r="BG945" i="8"/>
  <c r="BE945" i="8"/>
  <c r="T945" i="8"/>
  <c r="R945" i="8"/>
  <c r="P945" i="8"/>
  <c r="BI933" i="8"/>
  <c r="BH933" i="8"/>
  <c r="BG933" i="8"/>
  <c r="BE933" i="8"/>
  <c r="T933" i="8"/>
  <c r="R933" i="8"/>
  <c r="P933" i="8"/>
  <c r="BI931" i="8"/>
  <c r="BH931" i="8"/>
  <c r="BG931" i="8"/>
  <c r="BE931" i="8"/>
  <c r="T931" i="8"/>
  <c r="R931" i="8"/>
  <c r="P931" i="8"/>
  <c r="BI898" i="8"/>
  <c r="BH898" i="8"/>
  <c r="BG898" i="8"/>
  <c r="BE898" i="8"/>
  <c r="T898" i="8"/>
  <c r="R898" i="8"/>
  <c r="P898" i="8"/>
  <c r="BI886" i="8"/>
  <c r="BH886" i="8"/>
  <c r="BG886" i="8"/>
  <c r="BE886" i="8"/>
  <c r="T886" i="8"/>
  <c r="R886" i="8"/>
  <c r="P886" i="8"/>
  <c r="BI863" i="8"/>
  <c r="BH863" i="8"/>
  <c r="BG863" i="8"/>
  <c r="BE863" i="8"/>
  <c r="T863" i="8"/>
  <c r="R863" i="8"/>
  <c r="P863" i="8"/>
  <c r="BI840" i="8"/>
  <c r="BH840" i="8"/>
  <c r="BG840" i="8"/>
  <c r="BE840" i="8"/>
  <c r="T840" i="8"/>
  <c r="R840" i="8"/>
  <c r="P840" i="8"/>
  <c r="BI838" i="8"/>
  <c r="BH838" i="8"/>
  <c r="BG838" i="8"/>
  <c r="BE838" i="8"/>
  <c r="T838" i="8"/>
  <c r="R838" i="8"/>
  <c r="P838" i="8"/>
  <c r="BI820" i="8"/>
  <c r="BH820" i="8"/>
  <c r="BG820" i="8"/>
  <c r="BE820" i="8"/>
  <c r="T820" i="8"/>
  <c r="R820" i="8"/>
  <c r="P820" i="8"/>
  <c r="BI818" i="8"/>
  <c r="BH818" i="8"/>
  <c r="BG818" i="8"/>
  <c r="BE818" i="8"/>
  <c r="T818" i="8"/>
  <c r="R818" i="8"/>
  <c r="P818" i="8"/>
  <c r="BI776" i="8"/>
  <c r="BH776" i="8"/>
  <c r="BG776" i="8"/>
  <c r="BE776" i="8"/>
  <c r="T776" i="8"/>
  <c r="R776" i="8"/>
  <c r="P776" i="8"/>
  <c r="BI774" i="8"/>
  <c r="BH774" i="8"/>
  <c r="BG774" i="8"/>
  <c r="BE774" i="8"/>
  <c r="T774" i="8"/>
  <c r="R774" i="8"/>
  <c r="P774" i="8"/>
  <c r="BI756" i="8"/>
  <c r="BH756" i="8"/>
  <c r="BG756" i="8"/>
  <c r="BE756" i="8"/>
  <c r="T756" i="8"/>
  <c r="R756" i="8"/>
  <c r="P756" i="8"/>
  <c r="BI754" i="8"/>
  <c r="BH754" i="8"/>
  <c r="BG754" i="8"/>
  <c r="BE754" i="8"/>
  <c r="T754" i="8"/>
  <c r="R754" i="8"/>
  <c r="P754" i="8"/>
  <c r="BI709" i="8"/>
  <c r="BH709" i="8"/>
  <c r="BG709" i="8"/>
  <c r="BE709" i="8"/>
  <c r="T709" i="8"/>
  <c r="R709" i="8"/>
  <c r="P709" i="8"/>
  <c r="BI657" i="8"/>
  <c r="BH657" i="8"/>
  <c r="BG657" i="8"/>
  <c r="BE657" i="8"/>
  <c r="T657" i="8"/>
  <c r="R657" i="8"/>
  <c r="P657" i="8"/>
  <c r="BI650" i="8"/>
  <c r="BH650" i="8"/>
  <c r="BG650" i="8"/>
  <c r="BE650" i="8"/>
  <c r="T650" i="8"/>
  <c r="R650" i="8"/>
  <c r="P650" i="8"/>
  <c r="BI645" i="8"/>
  <c r="BH645" i="8"/>
  <c r="BG645" i="8"/>
  <c r="BE645" i="8"/>
  <c r="T645" i="8"/>
  <c r="R645" i="8"/>
  <c r="P645" i="8"/>
  <c r="BI643" i="8"/>
  <c r="BH643" i="8"/>
  <c r="BG643" i="8"/>
  <c r="BE643" i="8"/>
  <c r="T643" i="8"/>
  <c r="R643" i="8"/>
  <c r="P643" i="8"/>
  <c r="BI638" i="8"/>
  <c r="BH638" i="8"/>
  <c r="BG638" i="8"/>
  <c r="BE638" i="8"/>
  <c r="T638" i="8"/>
  <c r="R638" i="8"/>
  <c r="P638" i="8"/>
  <c r="BI603" i="8"/>
  <c r="BH603" i="8"/>
  <c r="BG603" i="8"/>
  <c r="BE603" i="8"/>
  <c r="T603" i="8"/>
  <c r="R603" i="8"/>
  <c r="P603" i="8"/>
  <c r="BI595" i="8"/>
  <c r="BH595" i="8"/>
  <c r="BG595" i="8"/>
  <c r="BE595" i="8"/>
  <c r="T595" i="8"/>
  <c r="R595" i="8"/>
  <c r="P595" i="8"/>
  <c r="BI593" i="8"/>
  <c r="BH593" i="8"/>
  <c r="BG593" i="8"/>
  <c r="BE593" i="8"/>
  <c r="T593" i="8"/>
  <c r="R593" i="8"/>
  <c r="P593" i="8"/>
  <c r="BI578" i="8"/>
  <c r="BH578" i="8"/>
  <c r="BG578" i="8"/>
  <c r="BE578" i="8"/>
  <c r="T578" i="8"/>
  <c r="R578" i="8"/>
  <c r="P578" i="8"/>
  <c r="BI576" i="8"/>
  <c r="BH576" i="8"/>
  <c r="BG576" i="8"/>
  <c r="BE576" i="8"/>
  <c r="T576" i="8"/>
  <c r="R576" i="8"/>
  <c r="P576" i="8"/>
  <c r="BI547" i="8"/>
  <c r="BH547" i="8"/>
  <c r="BG547" i="8"/>
  <c r="BE547" i="8"/>
  <c r="T547" i="8"/>
  <c r="R547" i="8"/>
  <c r="P547" i="8"/>
  <c r="BI537" i="8"/>
  <c r="BH537" i="8"/>
  <c r="BG537" i="8"/>
  <c r="BE537" i="8"/>
  <c r="T537" i="8"/>
  <c r="R537" i="8"/>
  <c r="P537" i="8"/>
  <c r="BI504" i="8"/>
  <c r="BH504" i="8"/>
  <c r="BG504" i="8"/>
  <c r="BE504" i="8"/>
  <c r="T504" i="8"/>
  <c r="R504" i="8"/>
  <c r="P504" i="8"/>
  <c r="BI469" i="8"/>
  <c r="BH469" i="8"/>
  <c r="BG469" i="8"/>
  <c r="BE469" i="8"/>
  <c r="T469" i="8"/>
  <c r="R469" i="8"/>
  <c r="P469" i="8"/>
  <c r="BI467" i="8"/>
  <c r="BH467" i="8"/>
  <c r="BG467" i="8"/>
  <c r="BE467" i="8"/>
  <c r="T467" i="8"/>
  <c r="R467" i="8"/>
  <c r="P467" i="8"/>
  <c r="BI430" i="8"/>
  <c r="BH430" i="8"/>
  <c r="BG430" i="8"/>
  <c r="BE430" i="8"/>
  <c r="T430" i="8"/>
  <c r="R430" i="8"/>
  <c r="P430" i="8"/>
  <c r="BI419" i="8"/>
  <c r="BH419" i="8"/>
  <c r="BG419" i="8"/>
  <c r="BE419" i="8"/>
  <c r="T419" i="8"/>
  <c r="R419" i="8"/>
  <c r="P419" i="8"/>
  <c r="BI390" i="8"/>
  <c r="BH390" i="8"/>
  <c r="BG390" i="8"/>
  <c r="BE390" i="8"/>
  <c r="T390" i="8"/>
  <c r="R390" i="8"/>
  <c r="P390" i="8"/>
  <c r="BI385" i="8"/>
  <c r="BH385" i="8"/>
  <c r="BG385" i="8"/>
  <c r="BE385" i="8"/>
  <c r="T385" i="8"/>
  <c r="R385" i="8"/>
  <c r="P385" i="8"/>
  <c r="BI379" i="8"/>
  <c r="BH379" i="8"/>
  <c r="BG379" i="8"/>
  <c r="BE379" i="8"/>
  <c r="T379" i="8"/>
  <c r="R379" i="8"/>
  <c r="P379" i="8"/>
  <c r="BI358" i="8"/>
  <c r="BH358" i="8"/>
  <c r="BG358" i="8"/>
  <c r="BE358" i="8"/>
  <c r="T358" i="8"/>
  <c r="R358" i="8"/>
  <c r="P358" i="8"/>
  <c r="BI356" i="8"/>
  <c r="BH356" i="8"/>
  <c r="BG356" i="8"/>
  <c r="BE356" i="8"/>
  <c r="T356" i="8"/>
  <c r="R356" i="8"/>
  <c r="P356" i="8"/>
  <c r="BI326" i="8"/>
  <c r="BH326" i="8"/>
  <c r="BG326" i="8"/>
  <c r="BE326" i="8"/>
  <c r="T326" i="8"/>
  <c r="R326" i="8"/>
  <c r="P326" i="8"/>
  <c r="BI295" i="8"/>
  <c r="BH295" i="8"/>
  <c r="BG295" i="8"/>
  <c r="BE295" i="8"/>
  <c r="T295" i="8"/>
  <c r="R295" i="8"/>
  <c r="P295" i="8"/>
  <c r="BI293" i="8"/>
  <c r="BH293" i="8"/>
  <c r="BG293" i="8"/>
  <c r="BE293" i="8"/>
  <c r="T293" i="8"/>
  <c r="R293" i="8"/>
  <c r="P293" i="8"/>
  <c r="BI287" i="8"/>
  <c r="BH287" i="8"/>
  <c r="BG287" i="8"/>
  <c r="BE287" i="8"/>
  <c r="T287" i="8"/>
  <c r="R287" i="8"/>
  <c r="P287" i="8"/>
  <c r="BI281" i="8"/>
  <c r="BH281" i="8"/>
  <c r="BG281" i="8"/>
  <c r="BE281" i="8"/>
  <c r="T281" i="8"/>
  <c r="R281" i="8"/>
  <c r="P281" i="8"/>
  <c r="BI274" i="8"/>
  <c r="BH274" i="8"/>
  <c r="BG274" i="8"/>
  <c r="BE274" i="8"/>
  <c r="T274" i="8"/>
  <c r="R274" i="8"/>
  <c r="P274" i="8"/>
  <c r="BI269" i="8"/>
  <c r="BH269" i="8"/>
  <c r="BG269" i="8"/>
  <c r="BE269" i="8"/>
  <c r="T269" i="8"/>
  <c r="R269" i="8"/>
  <c r="P269" i="8"/>
  <c r="BI267" i="8"/>
  <c r="BH267" i="8"/>
  <c r="BG267" i="8"/>
  <c r="BE267" i="8"/>
  <c r="T267" i="8"/>
  <c r="R267" i="8"/>
  <c r="P267" i="8"/>
  <c r="BI232" i="8"/>
  <c r="BH232" i="8"/>
  <c r="BG232" i="8"/>
  <c r="BE232" i="8"/>
  <c r="T232" i="8"/>
  <c r="R232" i="8"/>
  <c r="P232" i="8"/>
  <c r="BI197" i="8"/>
  <c r="BH197" i="8"/>
  <c r="BG197" i="8"/>
  <c r="BE197" i="8"/>
  <c r="T197" i="8"/>
  <c r="R197" i="8"/>
  <c r="P197" i="8"/>
  <c r="BI162" i="8"/>
  <c r="BH162" i="8"/>
  <c r="BG162" i="8"/>
  <c r="BE162" i="8"/>
  <c r="T162" i="8"/>
  <c r="R162" i="8"/>
  <c r="P162" i="8"/>
  <c r="BI151" i="8"/>
  <c r="BH151" i="8"/>
  <c r="BG151" i="8"/>
  <c r="BE151" i="8"/>
  <c r="T151" i="8"/>
  <c r="R151" i="8"/>
  <c r="P151" i="8"/>
  <c r="BI149" i="8"/>
  <c r="BH149" i="8"/>
  <c r="BG149" i="8"/>
  <c r="BE149" i="8"/>
  <c r="T149" i="8"/>
  <c r="R149" i="8"/>
  <c r="P149" i="8"/>
  <c r="BI134" i="8"/>
  <c r="BH134" i="8"/>
  <c r="BG134" i="8"/>
  <c r="BE134" i="8"/>
  <c r="T134" i="8"/>
  <c r="R134" i="8"/>
  <c r="P134" i="8"/>
  <c r="BI129" i="8"/>
  <c r="BH129" i="8"/>
  <c r="BG129" i="8"/>
  <c r="BE129" i="8"/>
  <c r="T129" i="8"/>
  <c r="R129" i="8"/>
  <c r="P129" i="8"/>
  <c r="BI112" i="8"/>
  <c r="BH112" i="8"/>
  <c r="BG112" i="8"/>
  <c r="BE112" i="8"/>
  <c r="T112" i="8"/>
  <c r="R112" i="8"/>
  <c r="P112" i="8"/>
  <c r="BI94" i="8"/>
  <c r="BH94" i="8"/>
  <c r="BG94" i="8"/>
  <c r="BE94" i="8"/>
  <c r="T94" i="8"/>
  <c r="R94" i="8"/>
  <c r="P94" i="8"/>
  <c r="J88" i="8"/>
  <c r="J87" i="8"/>
  <c r="F87" i="8"/>
  <c r="F85" i="8"/>
  <c r="E83" i="8"/>
  <c r="J59" i="8"/>
  <c r="J58" i="8"/>
  <c r="F58" i="8"/>
  <c r="F56" i="8"/>
  <c r="E54" i="8"/>
  <c r="J20" i="8"/>
  <c r="E20" i="8"/>
  <c r="F88" i="8" s="1"/>
  <c r="J19" i="8"/>
  <c r="J14" i="8"/>
  <c r="J85" i="8"/>
  <c r="E7" i="8"/>
  <c r="E50" i="8" s="1"/>
  <c r="J39" i="7"/>
  <c r="J38" i="7"/>
  <c r="AY64" i="1" s="1"/>
  <c r="J37" i="7"/>
  <c r="AX64" i="1"/>
  <c r="BI2260" i="7"/>
  <c r="BH2260" i="7"/>
  <c r="BG2260" i="7"/>
  <c r="BE2260" i="7"/>
  <c r="T2260" i="7"/>
  <c r="R2260" i="7"/>
  <c r="P2260" i="7"/>
  <c r="BI2247" i="7"/>
  <c r="BH2247" i="7"/>
  <c r="BG2247" i="7"/>
  <c r="BE2247" i="7"/>
  <c r="T2247" i="7"/>
  <c r="R2247" i="7"/>
  <c r="P2247" i="7"/>
  <c r="BI2245" i="7"/>
  <c r="BH2245" i="7"/>
  <c r="BG2245" i="7"/>
  <c r="BE2245" i="7"/>
  <c r="T2245" i="7"/>
  <c r="R2245" i="7"/>
  <c r="P2245" i="7"/>
  <c r="BI2223" i="7"/>
  <c r="BH2223" i="7"/>
  <c r="BG2223" i="7"/>
  <c r="BE2223" i="7"/>
  <c r="T2223" i="7"/>
  <c r="R2223" i="7"/>
  <c r="P2223" i="7"/>
  <c r="BI2219" i="7"/>
  <c r="BH2219" i="7"/>
  <c r="BG2219" i="7"/>
  <c r="BE2219" i="7"/>
  <c r="T2219" i="7"/>
  <c r="R2219" i="7"/>
  <c r="P2219" i="7"/>
  <c r="BI2127" i="7"/>
  <c r="BH2127" i="7"/>
  <c r="BG2127" i="7"/>
  <c r="BE2127" i="7"/>
  <c r="T2127" i="7"/>
  <c r="R2127" i="7"/>
  <c r="P2127" i="7"/>
  <c r="BI2120" i="7"/>
  <c r="BH2120" i="7"/>
  <c r="BG2120" i="7"/>
  <c r="BE2120" i="7"/>
  <c r="T2120" i="7"/>
  <c r="R2120" i="7"/>
  <c r="P2120" i="7"/>
  <c r="BI2118" i="7"/>
  <c r="BH2118" i="7"/>
  <c r="BG2118" i="7"/>
  <c r="BE2118" i="7"/>
  <c r="T2118" i="7"/>
  <c r="R2118" i="7"/>
  <c r="P2118" i="7"/>
  <c r="BI2111" i="7"/>
  <c r="BH2111" i="7"/>
  <c r="BG2111" i="7"/>
  <c r="BE2111" i="7"/>
  <c r="T2111" i="7"/>
  <c r="R2111" i="7"/>
  <c r="P2111" i="7"/>
  <c r="BI2105" i="7"/>
  <c r="BH2105" i="7"/>
  <c r="BG2105" i="7"/>
  <c r="BE2105" i="7"/>
  <c r="T2105" i="7"/>
  <c r="R2105" i="7"/>
  <c r="P2105" i="7"/>
  <c r="BI2099" i="7"/>
  <c r="BH2099" i="7"/>
  <c r="BG2099" i="7"/>
  <c r="BE2099" i="7"/>
  <c r="T2099" i="7"/>
  <c r="R2099" i="7"/>
  <c r="P2099" i="7"/>
  <c r="BI2091" i="7"/>
  <c r="BH2091" i="7"/>
  <c r="BG2091" i="7"/>
  <c r="BE2091" i="7"/>
  <c r="T2091" i="7"/>
  <c r="R2091" i="7"/>
  <c r="P2091" i="7"/>
  <c r="BI2061" i="7"/>
  <c r="BH2061" i="7"/>
  <c r="BG2061" i="7"/>
  <c r="BE2061" i="7"/>
  <c r="T2061" i="7"/>
  <c r="R2061" i="7"/>
  <c r="P2061" i="7"/>
  <c r="BI2057" i="7"/>
  <c r="BH2057" i="7"/>
  <c r="BG2057" i="7"/>
  <c r="BE2057" i="7"/>
  <c r="T2057" i="7"/>
  <c r="R2057" i="7"/>
  <c r="P2057" i="7"/>
  <c r="BI2052" i="7"/>
  <c r="BH2052" i="7"/>
  <c r="BG2052" i="7"/>
  <c r="BE2052" i="7"/>
  <c r="T2052" i="7"/>
  <c r="R2052" i="7"/>
  <c r="P2052" i="7"/>
  <c r="BI2047" i="7"/>
  <c r="BH2047" i="7"/>
  <c r="BG2047" i="7"/>
  <c r="BE2047" i="7"/>
  <c r="T2047" i="7"/>
  <c r="R2047" i="7"/>
  <c r="P2047" i="7"/>
  <c r="BI2046" i="7"/>
  <c r="BH2046" i="7"/>
  <c r="BG2046" i="7"/>
  <c r="BE2046" i="7"/>
  <c r="T2046" i="7"/>
  <c r="R2046" i="7"/>
  <c r="P2046" i="7"/>
  <c r="BI2043" i="7"/>
  <c r="BH2043" i="7"/>
  <c r="BG2043" i="7"/>
  <c r="BE2043" i="7"/>
  <c r="T2043" i="7"/>
  <c r="R2043" i="7"/>
  <c r="P2043" i="7"/>
  <c r="BI2039" i="7"/>
  <c r="BH2039" i="7"/>
  <c r="BG2039" i="7"/>
  <c r="BE2039" i="7"/>
  <c r="T2039" i="7"/>
  <c r="R2039" i="7"/>
  <c r="P2039" i="7"/>
  <c r="BI2036" i="7"/>
  <c r="BH2036" i="7"/>
  <c r="BG2036" i="7"/>
  <c r="BE2036" i="7"/>
  <c r="T2036" i="7"/>
  <c r="R2036" i="7"/>
  <c r="P2036" i="7"/>
  <c r="BI2033" i="7"/>
  <c r="BH2033" i="7"/>
  <c r="BG2033" i="7"/>
  <c r="BE2033" i="7"/>
  <c r="T2033" i="7"/>
  <c r="R2033" i="7"/>
  <c r="P2033" i="7"/>
  <c r="BI2031" i="7"/>
  <c r="BH2031" i="7"/>
  <c r="BG2031" i="7"/>
  <c r="BE2031" i="7"/>
  <c r="T2031" i="7"/>
  <c r="R2031" i="7"/>
  <c r="P2031" i="7"/>
  <c r="BI2011" i="7"/>
  <c r="BH2011" i="7"/>
  <c r="BG2011" i="7"/>
  <c r="BE2011" i="7"/>
  <c r="T2011" i="7"/>
  <c r="R2011" i="7"/>
  <c r="P2011" i="7"/>
  <c r="BI1994" i="7"/>
  <c r="BH1994" i="7"/>
  <c r="BG1994" i="7"/>
  <c r="BE1994" i="7"/>
  <c r="T1994" i="7"/>
  <c r="R1994" i="7"/>
  <c r="P1994" i="7"/>
  <c r="BI1977" i="7"/>
  <c r="BH1977" i="7"/>
  <c r="BG1977" i="7"/>
  <c r="BE1977" i="7"/>
  <c r="T1977" i="7"/>
  <c r="R1977" i="7"/>
  <c r="P1977" i="7"/>
  <c r="BI1974" i="7"/>
  <c r="BH1974" i="7"/>
  <c r="BG1974" i="7"/>
  <c r="BE1974" i="7"/>
  <c r="T1974" i="7"/>
  <c r="R1974" i="7"/>
  <c r="P1974" i="7"/>
  <c r="BI1972" i="7"/>
  <c r="BH1972" i="7"/>
  <c r="BG1972" i="7"/>
  <c r="BE1972" i="7"/>
  <c r="T1972" i="7"/>
  <c r="R1972" i="7"/>
  <c r="P1972" i="7"/>
  <c r="BI1968" i="7"/>
  <c r="BH1968" i="7"/>
  <c r="BG1968" i="7"/>
  <c r="BE1968" i="7"/>
  <c r="T1968" i="7"/>
  <c r="R1968" i="7"/>
  <c r="P1968" i="7"/>
  <c r="BI1966" i="7"/>
  <c r="BH1966" i="7"/>
  <c r="BG1966" i="7"/>
  <c r="BE1966" i="7"/>
  <c r="T1966" i="7"/>
  <c r="R1966" i="7"/>
  <c r="P1966" i="7"/>
  <c r="BI1962" i="7"/>
  <c r="BH1962" i="7"/>
  <c r="BG1962" i="7"/>
  <c r="BE1962" i="7"/>
  <c r="T1962" i="7"/>
  <c r="R1962" i="7"/>
  <c r="P1962" i="7"/>
  <c r="BI1960" i="7"/>
  <c r="BH1960" i="7"/>
  <c r="BG1960" i="7"/>
  <c r="BE1960" i="7"/>
  <c r="T1960" i="7"/>
  <c r="R1960" i="7"/>
  <c r="P1960" i="7"/>
  <c r="BI1956" i="7"/>
  <c r="BH1956" i="7"/>
  <c r="BG1956" i="7"/>
  <c r="BE1956" i="7"/>
  <c r="T1956" i="7"/>
  <c r="R1956" i="7"/>
  <c r="P1956" i="7"/>
  <c r="BI1952" i="7"/>
  <c r="BH1952" i="7"/>
  <c r="BG1952" i="7"/>
  <c r="BE1952" i="7"/>
  <c r="T1952" i="7"/>
  <c r="R1952" i="7"/>
  <c r="P1952" i="7"/>
  <c r="BI1947" i="7"/>
  <c r="BH1947" i="7"/>
  <c r="BG1947" i="7"/>
  <c r="BE1947" i="7"/>
  <c r="T1947" i="7"/>
  <c r="R1947" i="7"/>
  <c r="P1947" i="7"/>
  <c r="BI1943" i="7"/>
  <c r="BH1943" i="7"/>
  <c r="BG1943" i="7"/>
  <c r="BE1943" i="7"/>
  <c r="T1943" i="7"/>
  <c r="R1943" i="7"/>
  <c r="P1943" i="7"/>
  <c r="BI1940" i="7"/>
  <c r="BH1940" i="7"/>
  <c r="BG1940" i="7"/>
  <c r="BE1940" i="7"/>
  <c r="T1940" i="7"/>
  <c r="R1940" i="7"/>
  <c r="P1940" i="7"/>
  <c r="BI1936" i="7"/>
  <c r="BH1936" i="7"/>
  <c r="BG1936" i="7"/>
  <c r="BE1936" i="7"/>
  <c r="T1936" i="7"/>
  <c r="R1936" i="7"/>
  <c r="P1936" i="7"/>
  <c r="BI1932" i="7"/>
  <c r="BH1932" i="7"/>
  <c r="BG1932" i="7"/>
  <c r="BE1932" i="7"/>
  <c r="T1932" i="7"/>
  <c r="R1932" i="7"/>
  <c r="P1932" i="7"/>
  <c r="BI1928" i="7"/>
  <c r="BH1928" i="7"/>
  <c r="BG1928" i="7"/>
  <c r="BE1928" i="7"/>
  <c r="T1928" i="7"/>
  <c r="R1928" i="7"/>
  <c r="P1928" i="7"/>
  <c r="BI1911" i="7"/>
  <c r="BH1911" i="7"/>
  <c r="BG1911" i="7"/>
  <c r="BE1911" i="7"/>
  <c r="T1911" i="7"/>
  <c r="R1911" i="7"/>
  <c r="P1911" i="7"/>
  <c r="BI1909" i="7"/>
  <c r="BH1909" i="7"/>
  <c r="BG1909" i="7"/>
  <c r="BE1909" i="7"/>
  <c r="T1909" i="7"/>
  <c r="R1909" i="7"/>
  <c r="P1909" i="7"/>
  <c r="BI1905" i="7"/>
  <c r="BH1905" i="7"/>
  <c r="BG1905" i="7"/>
  <c r="BE1905" i="7"/>
  <c r="T1905" i="7"/>
  <c r="R1905" i="7"/>
  <c r="P1905" i="7"/>
  <c r="BI1901" i="7"/>
  <c r="BH1901" i="7"/>
  <c r="BG1901" i="7"/>
  <c r="BE1901" i="7"/>
  <c r="T1901" i="7"/>
  <c r="R1901" i="7"/>
  <c r="P1901" i="7"/>
  <c r="BI1898" i="7"/>
  <c r="BH1898" i="7"/>
  <c r="BG1898" i="7"/>
  <c r="BE1898" i="7"/>
  <c r="T1898" i="7"/>
  <c r="R1898" i="7"/>
  <c r="P1898" i="7"/>
  <c r="BI1895" i="7"/>
  <c r="BH1895" i="7"/>
  <c r="BG1895" i="7"/>
  <c r="BE1895" i="7"/>
  <c r="T1895" i="7"/>
  <c r="R1895" i="7"/>
  <c r="P1895" i="7"/>
  <c r="BI1892" i="7"/>
  <c r="BH1892" i="7"/>
  <c r="BG1892" i="7"/>
  <c r="BE1892" i="7"/>
  <c r="T1892" i="7"/>
  <c r="R1892" i="7"/>
  <c r="P1892" i="7"/>
  <c r="BI1889" i="7"/>
  <c r="BH1889" i="7"/>
  <c r="BG1889" i="7"/>
  <c r="BE1889" i="7"/>
  <c r="T1889" i="7"/>
  <c r="R1889" i="7"/>
  <c r="P1889" i="7"/>
  <c r="BI1886" i="7"/>
  <c r="BH1886" i="7"/>
  <c r="BG1886" i="7"/>
  <c r="BE1886" i="7"/>
  <c r="T1886" i="7"/>
  <c r="R1886" i="7"/>
  <c r="P1886" i="7"/>
  <c r="BI1883" i="7"/>
  <c r="BH1883" i="7"/>
  <c r="BG1883" i="7"/>
  <c r="BE1883" i="7"/>
  <c r="T1883" i="7"/>
  <c r="R1883" i="7"/>
  <c r="P1883" i="7"/>
  <c r="BI1844" i="7"/>
  <c r="BH1844" i="7"/>
  <c r="BG1844" i="7"/>
  <c r="BE1844" i="7"/>
  <c r="T1844" i="7"/>
  <c r="R1844" i="7"/>
  <c r="P1844" i="7"/>
  <c r="BI1843" i="7"/>
  <c r="BH1843" i="7"/>
  <c r="BG1843" i="7"/>
  <c r="BE1843" i="7"/>
  <c r="T1843" i="7"/>
  <c r="R1843" i="7"/>
  <c r="P1843" i="7"/>
  <c r="BI1842" i="7"/>
  <c r="BH1842" i="7"/>
  <c r="BG1842" i="7"/>
  <c r="BE1842" i="7"/>
  <c r="T1842" i="7"/>
  <c r="R1842" i="7"/>
  <c r="P1842" i="7"/>
  <c r="BI1841" i="7"/>
  <c r="BH1841" i="7"/>
  <c r="BG1841" i="7"/>
  <c r="BE1841" i="7"/>
  <c r="T1841" i="7"/>
  <c r="R1841" i="7"/>
  <c r="P1841" i="7"/>
  <c r="BI1840" i="7"/>
  <c r="BH1840" i="7"/>
  <c r="BG1840" i="7"/>
  <c r="BE1840" i="7"/>
  <c r="T1840" i="7"/>
  <c r="R1840" i="7"/>
  <c r="P1840" i="7"/>
  <c r="BI1838" i="7"/>
  <c r="BH1838" i="7"/>
  <c r="BG1838" i="7"/>
  <c r="BE1838" i="7"/>
  <c r="T1838" i="7"/>
  <c r="R1838" i="7"/>
  <c r="P1838" i="7"/>
  <c r="BI1837" i="7"/>
  <c r="BH1837" i="7"/>
  <c r="BG1837" i="7"/>
  <c r="BE1837" i="7"/>
  <c r="T1837" i="7"/>
  <c r="R1837" i="7"/>
  <c r="P1837" i="7"/>
  <c r="BI1833" i="7"/>
  <c r="BH1833" i="7"/>
  <c r="BG1833" i="7"/>
  <c r="BE1833" i="7"/>
  <c r="T1833" i="7"/>
  <c r="R1833" i="7"/>
  <c r="P1833" i="7"/>
  <c r="BI1832" i="7"/>
  <c r="BH1832" i="7"/>
  <c r="BG1832" i="7"/>
  <c r="BE1832" i="7"/>
  <c r="T1832" i="7"/>
  <c r="R1832" i="7"/>
  <c r="P1832" i="7"/>
  <c r="BI1831" i="7"/>
  <c r="BH1831" i="7"/>
  <c r="BG1831" i="7"/>
  <c r="BE1831" i="7"/>
  <c r="T1831" i="7"/>
  <c r="R1831" i="7"/>
  <c r="P1831" i="7"/>
  <c r="BI1830" i="7"/>
  <c r="BH1830" i="7"/>
  <c r="BG1830" i="7"/>
  <c r="BE1830" i="7"/>
  <c r="T1830" i="7"/>
  <c r="R1830" i="7"/>
  <c r="P1830" i="7"/>
  <c r="BI1824" i="7"/>
  <c r="BH1824" i="7"/>
  <c r="BG1824" i="7"/>
  <c r="BE1824" i="7"/>
  <c r="T1824" i="7"/>
  <c r="R1824" i="7"/>
  <c r="P1824" i="7"/>
  <c r="BI1820" i="7"/>
  <c r="BH1820" i="7"/>
  <c r="BG1820" i="7"/>
  <c r="BE1820" i="7"/>
  <c r="T1820" i="7"/>
  <c r="R1820" i="7"/>
  <c r="P1820" i="7"/>
  <c r="BI1815" i="7"/>
  <c r="BH1815" i="7"/>
  <c r="BG1815" i="7"/>
  <c r="BE1815" i="7"/>
  <c r="T1815" i="7"/>
  <c r="R1815" i="7"/>
  <c r="P1815" i="7"/>
  <c r="BI1811" i="7"/>
  <c r="BH1811" i="7"/>
  <c r="BG1811" i="7"/>
  <c r="BE1811" i="7"/>
  <c r="T1811" i="7"/>
  <c r="R1811" i="7"/>
  <c r="P1811" i="7"/>
  <c r="BI1806" i="7"/>
  <c r="BH1806" i="7"/>
  <c r="BG1806" i="7"/>
  <c r="BE1806" i="7"/>
  <c r="T1806" i="7"/>
  <c r="R1806" i="7"/>
  <c r="P1806" i="7"/>
  <c r="BI1793" i="7"/>
  <c r="BH1793" i="7"/>
  <c r="BG1793" i="7"/>
  <c r="BE1793" i="7"/>
  <c r="T1793" i="7"/>
  <c r="R1793" i="7"/>
  <c r="P1793" i="7"/>
  <c r="BI1779" i="7"/>
  <c r="BH1779" i="7"/>
  <c r="BG1779" i="7"/>
  <c r="BE1779" i="7"/>
  <c r="T1779" i="7"/>
  <c r="R1779" i="7"/>
  <c r="P1779" i="7"/>
  <c r="BI1777" i="7"/>
  <c r="BH1777" i="7"/>
  <c r="BG1777" i="7"/>
  <c r="BE1777" i="7"/>
  <c r="T1777" i="7"/>
  <c r="R1777" i="7"/>
  <c r="P1777" i="7"/>
  <c r="BI1769" i="7"/>
  <c r="BH1769" i="7"/>
  <c r="BG1769" i="7"/>
  <c r="BE1769" i="7"/>
  <c r="T1769" i="7"/>
  <c r="R1769" i="7"/>
  <c r="P1769" i="7"/>
  <c r="BI1764" i="7"/>
  <c r="BH1764" i="7"/>
  <c r="BG1764" i="7"/>
  <c r="BE1764" i="7"/>
  <c r="T1764" i="7"/>
  <c r="R1764" i="7"/>
  <c r="P1764" i="7"/>
  <c r="BI1759" i="7"/>
  <c r="BH1759" i="7"/>
  <c r="BG1759" i="7"/>
  <c r="BE1759" i="7"/>
  <c r="T1759" i="7"/>
  <c r="R1759" i="7"/>
  <c r="P1759" i="7"/>
  <c r="BI1746" i="7"/>
  <c r="BH1746" i="7"/>
  <c r="BG1746" i="7"/>
  <c r="BE1746" i="7"/>
  <c r="T1746" i="7"/>
  <c r="R1746" i="7"/>
  <c r="P1746" i="7"/>
  <c r="BI1740" i="7"/>
  <c r="BH1740" i="7"/>
  <c r="BG1740" i="7"/>
  <c r="BE1740" i="7"/>
  <c r="T1740" i="7"/>
  <c r="R1740" i="7"/>
  <c r="P1740" i="7"/>
  <c r="BI1731" i="7"/>
  <c r="BH1731" i="7"/>
  <c r="BG1731" i="7"/>
  <c r="BE1731" i="7"/>
  <c r="T1731" i="7"/>
  <c r="R1731" i="7"/>
  <c r="P1731" i="7"/>
  <c r="BI1721" i="7"/>
  <c r="BH1721" i="7"/>
  <c r="BG1721" i="7"/>
  <c r="BE1721" i="7"/>
  <c r="T1721" i="7"/>
  <c r="R1721" i="7"/>
  <c r="P1721" i="7"/>
  <c r="BI1720" i="7"/>
  <c r="BH1720" i="7"/>
  <c r="BG1720" i="7"/>
  <c r="BE1720" i="7"/>
  <c r="T1720" i="7"/>
  <c r="R1720" i="7"/>
  <c r="P1720" i="7"/>
  <c r="BI1717" i="7"/>
  <c r="BH1717" i="7"/>
  <c r="BG1717" i="7"/>
  <c r="BE1717" i="7"/>
  <c r="T1717" i="7"/>
  <c r="R1717" i="7"/>
  <c r="P1717" i="7"/>
  <c r="BI1714" i="7"/>
  <c r="BH1714" i="7"/>
  <c r="BG1714" i="7"/>
  <c r="BE1714" i="7"/>
  <c r="T1714" i="7"/>
  <c r="R1714" i="7"/>
  <c r="P1714" i="7"/>
  <c r="BI1703" i="7"/>
  <c r="BH1703" i="7"/>
  <c r="BG1703" i="7"/>
  <c r="BE1703" i="7"/>
  <c r="T1703" i="7"/>
  <c r="R1703" i="7"/>
  <c r="P1703" i="7"/>
  <c r="BI1700" i="7"/>
  <c r="BH1700" i="7"/>
  <c r="BG1700" i="7"/>
  <c r="BE1700" i="7"/>
  <c r="T1700" i="7"/>
  <c r="R1700" i="7"/>
  <c r="P1700" i="7"/>
  <c r="BI1699" i="7"/>
  <c r="BH1699" i="7"/>
  <c r="BG1699" i="7"/>
  <c r="BE1699" i="7"/>
  <c r="T1699" i="7"/>
  <c r="R1699" i="7"/>
  <c r="P1699" i="7"/>
  <c r="BI1694" i="7"/>
  <c r="BH1694" i="7"/>
  <c r="BG1694" i="7"/>
  <c r="BE1694" i="7"/>
  <c r="T1694" i="7"/>
  <c r="R1694" i="7"/>
  <c r="P1694" i="7"/>
  <c r="BI1691" i="7"/>
  <c r="BH1691" i="7"/>
  <c r="BG1691" i="7"/>
  <c r="BE1691" i="7"/>
  <c r="T1691" i="7"/>
  <c r="R1691" i="7"/>
  <c r="P1691" i="7"/>
  <c r="BI1690" i="7"/>
  <c r="BH1690" i="7"/>
  <c r="BG1690" i="7"/>
  <c r="BE1690" i="7"/>
  <c r="T1690" i="7"/>
  <c r="R1690" i="7"/>
  <c r="P1690" i="7"/>
  <c r="BI1684" i="7"/>
  <c r="BH1684" i="7"/>
  <c r="BG1684" i="7"/>
  <c r="BE1684" i="7"/>
  <c r="T1684" i="7"/>
  <c r="R1684" i="7"/>
  <c r="P1684" i="7"/>
  <c r="BI1683" i="7"/>
  <c r="BH1683" i="7"/>
  <c r="BG1683" i="7"/>
  <c r="BE1683" i="7"/>
  <c r="T1683" i="7"/>
  <c r="R1683" i="7"/>
  <c r="P1683" i="7"/>
  <c r="BI1677" i="7"/>
  <c r="BH1677" i="7"/>
  <c r="BG1677" i="7"/>
  <c r="BE1677" i="7"/>
  <c r="T1677" i="7"/>
  <c r="R1677" i="7"/>
  <c r="P1677" i="7"/>
  <c r="BI1672" i="7"/>
  <c r="BH1672" i="7"/>
  <c r="BG1672" i="7"/>
  <c r="BE1672" i="7"/>
  <c r="T1672" i="7"/>
  <c r="R1672" i="7"/>
  <c r="P1672" i="7"/>
  <c r="BI1667" i="7"/>
  <c r="BH1667" i="7"/>
  <c r="BG1667" i="7"/>
  <c r="BE1667" i="7"/>
  <c r="T1667" i="7"/>
  <c r="R1667" i="7"/>
  <c r="P1667" i="7"/>
  <c r="BI1666" i="7"/>
  <c r="BH1666" i="7"/>
  <c r="BG1666" i="7"/>
  <c r="BE1666" i="7"/>
  <c r="T1666" i="7"/>
  <c r="R1666" i="7"/>
  <c r="P1666" i="7"/>
  <c r="BI1658" i="7"/>
  <c r="BH1658" i="7"/>
  <c r="BG1658" i="7"/>
  <c r="BE1658" i="7"/>
  <c r="T1658" i="7"/>
  <c r="R1658" i="7"/>
  <c r="P1658" i="7"/>
  <c r="BI1655" i="7"/>
  <c r="BH1655" i="7"/>
  <c r="BG1655" i="7"/>
  <c r="BE1655" i="7"/>
  <c r="T1655" i="7"/>
  <c r="R1655" i="7"/>
  <c r="P1655" i="7"/>
  <c r="BI1651" i="7"/>
  <c r="BH1651" i="7"/>
  <c r="BG1651" i="7"/>
  <c r="BE1651" i="7"/>
  <c r="T1651" i="7"/>
  <c r="R1651" i="7"/>
  <c r="P1651" i="7"/>
  <c r="BI1648" i="7"/>
  <c r="BH1648" i="7"/>
  <c r="BG1648" i="7"/>
  <c r="BE1648" i="7"/>
  <c r="T1648" i="7"/>
  <c r="R1648" i="7"/>
  <c r="P1648" i="7"/>
  <c r="BI1644" i="7"/>
  <c r="BH1644" i="7"/>
  <c r="BG1644" i="7"/>
  <c r="BE1644" i="7"/>
  <c r="T1644" i="7"/>
  <c r="R1644" i="7"/>
  <c r="P1644" i="7"/>
  <c r="BI1641" i="7"/>
  <c r="BH1641" i="7"/>
  <c r="BG1641" i="7"/>
  <c r="BE1641" i="7"/>
  <c r="T1641" i="7"/>
  <c r="R1641" i="7"/>
  <c r="P1641" i="7"/>
  <c r="BI1638" i="7"/>
  <c r="BH1638" i="7"/>
  <c r="BG1638" i="7"/>
  <c r="BE1638" i="7"/>
  <c r="T1638" i="7"/>
  <c r="R1638" i="7"/>
  <c r="P1638" i="7"/>
  <c r="BI1634" i="7"/>
  <c r="BH1634" i="7"/>
  <c r="BG1634" i="7"/>
  <c r="BE1634" i="7"/>
  <c r="T1634" i="7"/>
  <c r="R1634" i="7"/>
  <c r="P1634" i="7"/>
  <c r="BI1627" i="7"/>
  <c r="BH1627" i="7"/>
  <c r="BG1627" i="7"/>
  <c r="BE1627" i="7"/>
  <c r="T1627" i="7"/>
  <c r="R1627" i="7"/>
  <c r="P1627" i="7"/>
  <c r="BI1623" i="7"/>
  <c r="BH1623" i="7"/>
  <c r="BG1623" i="7"/>
  <c r="BE1623" i="7"/>
  <c r="T1623" i="7"/>
  <c r="R1623" i="7"/>
  <c r="P1623" i="7"/>
  <c r="BI1619" i="7"/>
  <c r="BH1619" i="7"/>
  <c r="BG1619" i="7"/>
  <c r="BE1619" i="7"/>
  <c r="T1619" i="7"/>
  <c r="R1619" i="7"/>
  <c r="P1619" i="7"/>
  <c r="BI1616" i="7"/>
  <c r="BH1616" i="7"/>
  <c r="BG1616" i="7"/>
  <c r="BE1616" i="7"/>
  <c r="T1616" i="7"/>
  <c r="R1616" i="7"/>
  <c r="P1616" i="7"/>
  <c r="BI1608" i="7"/>
  <c r="BH1608" i="7"/>
  <c r="BG1608" i="7"/>
  <c r="BE1608" i="7"/>
  <c r="T1608" i="7"/>
  <c r="R1608" i="7"/>
  <c r="P1608" i="7"/>
  <c r="BI1604" i="7"/>
  <c r="BH1604" i="7"/>
  <c r="BG1604" i="7"/>
  <c r="BE1604" i="7"/>
  <c r="T1604" i="7"/>
  <c r="R1604" i="7"/>
  <c r="P1604" i="7"/>
  <c r="BI1599" i="7"/>
  <c r="BH1599" i="7"/>
  <c r="BG1599" i="7"/>
  <c r="BE1599" i="7"/>
  <c r="T1599" i="7"/>
  <c r="R1599" i="7"/>
  <c r="P1599" i="7"/>
  <c r="BI1593" i="7"/>
  <c r="BH1593" i="7"/>
  <c r="BG1593" i="7"/>
  <c r="BE1593" i="7"/>
  <c r="T1593" i="7"/>
  <c r="R1593" i="7"/>
  <c r="P1593" i="7"/>
  <c r="BI1575" i="7"/>
  <c r="BH1575" i="7"/>
  <c r="BG1575" i="7"/>
  <c r="BE1575" i="7"/>
  <c r="T1575" i="7"/>
  <c r="R1575" i="7"/>
  <c r="P1575" i="7"/>
  <c r="BI1556" i="7"/>
  <c r="BH1556" i="7"/>
  <c r="BG1556" i="7"/>
  <c r="BE1556" i="7"/>
  <c r="T1556" i="7"/>
  <c r="R1556" i="7"/>
  <c r="P1556" i="7"/>
  <c r="BI1553" i="7"/>
  <c r="BH1553" i="7"/>
  <c r="BG1553" i="7"/>
  <c r="BE1553" i="7"/>
  <c r="T1553" i="7"/>
  <c r="R1553" i="7"/>
  <c r="P1553" i="7"/>
  <c r="BI1549" i="7"/>
  <c r="BH1549" i="7"/>
  <c r="BG1549" i="7"/>
  <c r="BE1549" i="7"/>
  <c r="T1549" i="7"/>
  <c r="R1549" i="7"/>
  <c r="P1549" i="7"/>
  <c r="BI1528" i="7"/>
  <c r="BH1528" i="7"/>
  <c r="BG1528" i="7"/>
  <c r="BE1528" i="7"/>
  <c r="T1528" i="7"/>
  <c r="R1528" i="7"/>
  <c r="P1528" i="7"/>
  <c r="BI1515" i="7"/>
  <c r="BH1515" i="7"/>
  <c r="BG1515" i="7"/>
  <c r="BE1515" i="7"/>
  <c r="T1515" i="7"/>
  <c r="R1515" i="7"/>
  <c r="P1515" i="7"/>
  <c r="BI1502" i="7"/>
  <c r="BH1502" i="7"/>
  <c r="BG1502" i="7"/>
  <c r="BE1502" i="7"/>
  <c r="T1502" i="7"/>
  <c r="R1502" i="7"/>
  <c r="P1502" i="7"/>
  <c r="BI1499" i="7"/>
  <c r="BH1499" i="7"/>
  <c r="BG1499" i="7"/>
  <c r="BE1499" i="7"/>
  <c r="T1499" i="7"/>
  <c r="R1499" i="7"/>
  <c r="P1499" i="7"/>
  <c r="BI1498" i="7"/>
  <c r="BH1498" i="7"/>
  <c r="BG1498" i="7"/>
  <c r="BE1498" i="7"/>
  <c r="T1498" i="7"/>
  <c r="R1498" i="7"/>
  <c r="P1498" i="7"/>
  <c r="BI1494" i="7"/>
  <c r="BH1494" i="7"/>
  <c r="BG1494" i="7"/>
  <c r="BE1494" i="7"/>
  <c r="T1494" i="7"/>
  <c r="R1494" i="7"/>
  <c r="P1494" i="7"/>
  <c r="BI1487" i="7"/>
  <c r="BH1487" i="7"/>
  <c r="BG1487" i="7"/>
  <c r="BE1487" i="7"/>
  <c r="T1487" i="7"/>
  <c r="R1487" i="7"/>
  <c r="P1487" i="7"/>
  <c r="BI1477" i="7"/>
  <c r="BH1477" i="7"/>
  <c r="BG1477" i="7"/>
  <c r="BE1477" i="7"/>
  <c r="T1477" i="7"/>
  <c r="R1477" i="7"/>
  <c r="P1477" i="7"/>
  <c r="BI1475" i="7"/>
  <c r="BH1475" i="7"/>
  <c r="BG1475" i="7"/>
  <c r="BE1475" i="7"/>
  <c r="T1475" i="7"/>
  <c r="R1475" i="7"/>
  <c r="P1475" i="7"/>
  <c r="BI1471" i="7"/>
  <c r="BH1471" i="7"/>
  <c r="BG1471" i="7"/>
  <c r="BE1471" i="7"/>
  <c r="T1471" i="7"/>
  <c r="R1471" i="7"/>
  <c r="P1471" i="7"/>
  <c r="BI1453" i="7"/>
  <c r="BH1453" i="7"/>
  <c r="BG1453" i="7"/>
  <c r="BE1453" i="7"/>
  <c r="T1453" i="7"/>
  <c r="R1453" i="7"/>
  <c r="P1453" i="7"/>
  <c r="BI1443" i="7"/>
  <c r="BH1443" i="7"/>
  <c r="BG1443" i="7"/>
  <c r="BE1443" i="7"/>
  <c r="T1443" i="7"/>
  <c r="R1443" i="7"/>
  <c r="P1443" i="7"/>
  <c r="BI1434" i="7"/>
  <c r="BH1434" i="7"/>
  <c r="BG1434" i="7"/>
  <c r="BE1434" i="7"/>
  <c r="T1434" i="7"/>
  <c r="R1434" i="7"/>
  <c r="P1434" i="7"/>
  <c r="BI1431" i="7"/>
  <c r="BH1431" i="7"/>
  <c r="BG1431" i="7"/>
  <c r="BE1431" i="7"/>
  <c r="T1431" i="7"/>
  <c r="R1431" i="7"/>
  <c r="P1431" i="7"/>
  <c r="BI1426" i="7"/>
  <c r="BH1426" i="7"/>
  <c r="BG1426" i="7"/>
  <c r="BE1426" i="7"/>
  <c r="T1426" i="7"/>
  <c r="R1426" i="7"/>
  <c r="P1426" i="7"/>
  <c r="BI1421" i="7"/>
  <c r="BH1421" i="7"/>
  <c r="BG1421" i="7"/>
  <c r="BE1421" i="7"/>
  <c r="T1421" i="7"/>
  <c r="R1421" i="7"/>
  <c r="P1421" i="7"/>
  <c r="BI1417" i="7"/>
  <c r="BH1417" i="7"/>
  <c r="BG1417" i="7"/>
  <c r="BE1417" i="7"/>
  <c r="T1417" i="7"/>
  <c r="R1417" i="7"/>
  <c r="P1417" i="7"/>
  <c r="BI1414" i="7"/>
  <c r="BH1414" i="7"/>
  <c r="BG1414" i="7"/>
  <c r="BE1414" i="7"/>
  <c r="T1414" i="7"/>
  <c r="R1414" i="7"/>
  <c r="P1414" i="7"/>
  <c r="BI1412" i="7"/>
  <c r="BH1412" i="7"/>
  <c r="BG1412" i="7"/>
  <c r="BE1412" i="7"/>
  <c r="T1412" i="7"/>
  <c r="R1412" i="7"/>
  <c r="P1412" i="7"/>
  <c r="BI1404" i="7"/>
  <c r="BH1404" i="7"/>
  <c r="BG1404" i="7"/>
  <c r="BE1404" i="7"/>
  <c r="T1404" i="7"/>
  <c r="R1404" i="7"/>
  <c r="P1404" i="7"/>
  <c r="BI1401" i="7"/>
  <c r="BH1401" i="7"/>
  <c r="BG1401" i="7"/>
  <c r="BE1401" i="7"/>
  <c r="T1401" i="7"/>
  <c r="R1401" i="7"/>
  <c r="P1401" i="7"/>
  <c r="BI1397" i="7"/>
  <c r="BH1397" i="7"/>
  <c r="BG1397" i="7"/>
  <c r="BE1397" i="7"/>
  <c r="T1397" i="7"/>
  <c r="R1397" i="7"/>
  <c r="P1397" i="7"/>
  <c r="BI1394" i="7"/>
  <c r="BH1394" i="7"/>
  <c r="BG1394" i="7"/>
  <c r="BE1394" i="7"/>
  <c r="T1394" i="7"/>
  <c r="R1394" i="7"/>
  <c r="P1394" i="7"/>
  <c r="BI1387" i="7"/>
  <c r="BH1387" i="7"/>
  <c r="BG1387" i="7"/>
  <c r="BE1387" i="7"/>
  <c r="T1387" i="7"/>
  <c r="R1387" i="7"/>
  <c r="P1387" i="7"/>
  <c r="BI1383" i="7"/>
  <c r="BH1383" i="7"/>
  <c r="BG1383" i="7"/>
  <c r="BE1383" i="7"/>
  <c r="T1383" i="7"/>
  <c r="R1383" i="7"/>
  <c r="P1383" i="7"/>
  <c r="BI1379" i="7"/>
  <c r="BH1379" i="7"/>
  <c r="BG1379" i="7"/>
  <c r="BE1379" i="7"/>
  <c r="T1379" i="7"/>
  <c r="R1379" i="7"/>
  <c r="P1379" i="7"/>
  <c r="BI1377" i="7"/>
  <c r="BH1377" i="7"/>
  <c r="BG1377" i="7"/>
  <c r="BE1377" i="7"/>
  <c r="T1377" i="7"/>
  <c r="R1377" i="7"/>
  <c r="P1377" i="7"/>
  <c r="BI1371" i="7"/>
  <c r="BH1371" i="7"/>
  <c r="BG1371" i="7"/>
  <c r="BE1371" i="7"/>
  <c r="T1371" i="7"/>
  <c r="R1371" i="7"/>
  <c r="P1371" i="7"/>
  <c r="BI1367" i="7"/>
  <c r="BH1367" i="7"/>
  <c r="BG1367" i="7"/>
  <c r="BE1367" i="7"/>
  <c r="T1367" i="7"/>
  <c r="R1367" i="7"/>
  <c r="P1367" i="7"/>
  <c r="BI1363" i="7"/>
  <c r="BH1363" i="7"/>
  <c r="BG1363" i="7"/>
  <c r="BE1363" i="7"/>
  <c r="T1363" i="7"/>
  <c r="R1363" i="7"/>
  <c r="P1363" i="7"/>
  <c r="BI1359" i="7"/>
  <c r="BH1359" i="7"/>
  <c r="BG1359" i="7"/>
  <c r="BE1359" i="7"/>
  <c r="T1359" i="7"/>
  <c r="R1359" i="7"/>
  <c r="P1359" i="7"/>
  <c r="BI1345" i="7"/>
  <c r="BH1345" i="7"/>
  <c r="BG1345" i="7"/>
  <c r="BE1345" i="7"/>
  <c r="T1345" i="7"/>
  <c r="R1345" i="7"/>
  <c r="P1345" i="7"/>
  <c r="BI1338" i="7"/>
  <c r="BH1338" i="7"/>
  <c r="BG1338" i="7"/>
  <c r="BE1338" i="7"/>
  <c r="T1338" i="7"/>
  <c r="R1338" i="7"/>
  <c r="P1338" i="7"/>
  <c r="BI1334" i="7"/>
  <c r="BH1334" i="7"/>
  <c r="BG1334" i="7"/>
  <c r="BE1334" i="7"/>
  <c r="T1334" i="7"/>
  <c r="R1334" i="7"/>
  <c r="P1334" i="7"/>
  <c r="BI1330" i="7"/>
  <c r="BH1330" i="7"/>
  <c r="BG1330" i="7"/>
  <c r="BE1330" i="7"/>
  <c r="T1330" i="7"/>
  <c r="R1330" i="7"/>
  <c r="P1330" i="7"/>
  <c r="BI1254" i="7"/>
  <c r="BH1254" i="7"/>
  <c r="BG1254" i="7"/>
  <c r="BE1254" i="7"/>
  <c r="T1254" i="7"/>
  <c r="R1254" i="7"/>
  <c r="P1254" i="7"/>
  <c r="BI1251" i="7"/>
  <c r="BH1251" i="7"/>
  <c r="BG1251" i="7"/>
  <c r="BE1251" i="7"/>
  <c r="T1251" i="7"/>
  <c r="R1251" i="7"/>
  <c r="P1251" i="7"/>
  <c r="BI1248" i="7"/>
  <c r="BH1248" i="7"/>
  <c r="BG1248" i="7"/>
  <c r="BE1248" i="7"/>
  <c r="T1248" i="7"/>
  <c r="R1248" i="7"/>
  <c r="P1248" i="7"/>
  <c r="BI1244" i="7"/>
  <c r="BH1244" i="7"/>
  <c r="BG1244" i="7"/>
  <c r="BE1244" i="7"/>
  <c r="T1244" i="7"/>
  <c r="R1244" i="7"/>
  <c r="P1244" i="7"/>
  <c r="BI1242" i="7"/>
  <c r="BH1242" i="7"/>
  <c r="BG1242" i="7"/>
  <c r="BE1242" i="7"/>
  <c r="T1242" i="7"/>
  <c r="R1242" i="7"/>
  <c r="P1242" i="7"/>
  <c r="BI1236" i="7"/>
  <c r="BH1236" i="7"/>
  <c r="BG1236" i="7"/>
  <c r="BE1236" i="7"/>
  <c r="T1236" i="7"/>
  <c r="R1236" i="7"/>
  <c r="P1236" i="7"/>
  <c r="BI1232" i="7"/>
  <c r="BH1232" i="7"/>
  <c r="BG1232" i="7"/>
  <c r="BE1232" i="7"/>
  <c r="T1232" i="7"/>
  <c r="R1232" i="7"/>
  <c r="P1232" i="7"/>
  <c r="BI1228" i="7"/>
  <c r="BH1228" i="7"/>
  <c r="BG1228" i="7"/>
  <c r="BE1228" i="7"/>
  <c r="T1228" i="7"/>
  <c r="R1228" i="7"/>
  <c r="P1228" i="7"/>
  <c r="BI1226" i="7"/>
  <c r="BH1226" i="7"/>
  <c r="BG1226" i="7"/>
  <c r="BE1226" i="7"/>
  <c r="T1226" i="7"/>
  <c r="R1226" i="7"/>
  <c r="P1226" i="7"/>
  <c r="BI1214" i="7"/>
  <c r="BH1214" i="7"/>
  <c r="BG1214" i="7"/>
  <c r="BE1214" i="7"/>
  <c r="T1214" i="7"/>
  <c r="R1214" i="7"/>
  <c r="P1214" i="7"/>
  <c r="BI1211" i="7"/>
  <c r="BH1211" i="7"/>
  <c r="BG1211" i="7"/>
  <c r="BE1211" i="7"/>
  <c r="T1211" i="7"/>
  <c r="R1211" i="7"/>
  <c r="P1211" i="7"/>
  <c r="BI1209" i="7"/>
  <c r="BH1209" i="7"/>
  <c r="BG1209" i="7"/>
  <c r="BE1209" i="7"/>
  <c r="T1209" i="7"/>
  <c r="R1209" i="7"/>
  <c r="P1209" i="7"/>
  <c r="BI1195" i="7"/>
  <c r="BH1195" i="7"/>
  <c r="BG1195" i="7"/>
  <c r="BE1195" i="7"/>
  <c r="T1195" i="7"/>
  <c r="R1195" i="7"/>
  <c r="P1195" i="7"/>
  <c r="BI1193" i="7"/>
  <c r="BH1193" i="7"/>
  <c r="BG1193" i="7"/>
  <c r="BE1193" i="7"/>
  <c r="T1193" i="7"/>
  <c r="R1193" i="7"/>
  <c r="P1193" i="7"/>
  <c r="BI1186" i="7"/>
  <c r="BH1186" i="7"/>
  <c r="BG1186" i="7"/>
  <c r="BE1186" i="7"/>
  <c r="T1186" i="7"/>
  <c r="R1186" i="7"/>
  <c r="P1186" i="7"/>
  <c r="BI1184" i="7"/>
  <c r="BH1184" i="7"/>
  <c r="BG1184" i="7"/>
  <c r="BE1184" i="7"/>
  <c r="T1184" i="7"/>
  <c r="R1184" i="7"/>
  <c r="P1184" i="7"/>
  <c r="BI1171" i="7"/>
  <c r="BH1171" i="7"/>
  <c r="BG1171" i="7"/>
  <c r="BE1171" i="7"/>
  <c r="T1171" i="7"/>
  <c r="R1171" i="7"/>
  <c r="P1171" i="7"/>
  <c r="BI1169" i="7"/>
  <c r="BH1169" i="7"/>
  <c r="BG1169" i="7"/>
  <c r="BE1169" i="7"/>
  <c r="T1169" i="7"/>
  <c r="R1169" i="7"/>
  <c r="P1169" i="7"/>
  <c r="BI1164" i="7"/>
  <c r="BH1164" i="7"/>
  <c r="BG1164" i="7"/>
  <c r="BE1164" i="7"/>
  <c r="T1164" i="7"/>
  <c r="R1164" i="7"/>
  <c r="P1164" i="7"/>
  <c r="BI1162" i="7"/>
  <c r="BH1162" i="7"/>
  <c r="BG1162" i="7"/>
  <c r="BE1162" i="7"/>
  <c r="T1162" i="7"/>
  <c r="R1162" i="7"/>
  <c r="P1162" i="7"/>
  <c r="BI1149" i="7"/>
  <c r="BH1149" i="7"/>
  <c r="BG1149" i="7"/>
  <c r="BE1149" i="7"/>
  <c r="T1149" i="7"/>
  <c r="R1149" i="7"/>
  <c r="P1149" i="7"/>
  <c r="BI1147" i="7"/>
  <c r="BH1147" i="7"/>
  <c r="BG1147" i="7"/>
  <c r="BE1147" i="7"/>
  <c r="T1147" i="7"/>
  <c r="R1147" i="7"/>
  <c r="P1147" i="7"/>
  <c r="BI1139" i="7"/>
  <c r="BH1139" i="7"/>
  <c r="BG1139" i="7"/>
  <c r="BE1139" i="7"/>
  <c r="T1139" i="7"/>
  <c r="R1139" i="7"/>
  <c r="P1139" i="7"/>
  <c r="BI1132" i="7"/>
  <c r="BH1132" i="7"/>
  <c r="BG1132" i="7"/>
  <c r="BE1132" i="7"/>
  <c r="T1132" i="7"/>
  <c r="R1132" i="7"/>
  <c r="P1132" i="7"/>
  <c r="BI1116" i="7"/>
  <c r="BH1116" i="7"/>
  <c r="BG1116" i="7"/>
  <c r="BE1116" i="7"/>
  <c r="T1116" i="7"/>
  <c r="R1116" i="7"/>
  <c r="P1116" i="7"/>
  <c r="BI1110" i="7"/>
  <c r="BH1110" i="7"/>
  <c r="BG1110" i="7"/>
  <c r="BE1110" i="7"/>
  <c r="T1110" i="7"/>
  <c r="R1110" i="7"/>
  <c r="P1110" i="7"/>
  <c r="BI1104" i="7"/>
  <c r="BH1104" i="7"/>
  <c r="BG1104" i="7"/>
  <c r="BE1104" i="7"/>
  <c r="T1104" i="7"/>
  <c r="R1104" i="7"/>
  <c r="P1104" i="7"/>
  <c r="BI1100" i="7"/>
  <c r="BH1100" i="7"/>
  <c r="BG1100" i="7"/>
  <c r="BE1100" i="7"/>
  <c r="T1100" i="7"/>
  <c r="R1100" i="7"/>
  <c r="P1100" i="7"/>
  <c r="BI1098" i="7"/>
  <c r="BH1098" i="7"/>
  <c r="BG1098" i="7"/>
  <c r="BE1098" i="7"/>
  <c r="T1098" i="7"/>
  <c r="R1098" i="7"/>
  <c r="P1098" i="7"/>
  <c r="BI1093" i="7"/>
  <c r="BH1093" i="7"/>
  <c r="BG1093" i="7"/>
  <c r="BE1093" i="7"/>
  <c r="T1093" i="7"/>
  <c r="R1093" i="7"/>
  <c r="P1093" i="7"/>
  <c r="BI1092" i="7"/>
  <c r="BH1092" i="7"/>
  <c r="BG1092" i="7"/>
  <c r="BE1092" i="7"/>
  <c r="T1092" i="7"/>
  <c r="R1092" i="7"/>
  <c r="P1092" i="7"/>
  <c r="BI1075" i="7"/>
  <c r="BH1075" i="7"/>
  <c r="BG1075" i="7"/>
  <c r="BE1075" i="7"/>
  <c r="T1075" i="7"/>
  <c r="R1075" i="7"/>
  <c r="P1075" i="7"/>
  <c r="BI1071" i="7"/>
  <c r="BH1071" i="7"/>
  <c r="BG1071" i="7"/>
  <c r="BE1071" i="7"/>
  <c r="T1071" i="7"/>
  <c r="R1071" i="7"/>
  <c r="P1071" i="7"/>
  <c r="BI1067" i="7"/>
  <c r="BH1067" i="7"/>
  <c r="BG1067" i="7"/>
  <c r="BE1067" i="7"/>
  <c r="T1067" i="7"/>
  <c r="R1067" i="7"/>
  <c r="P1067" i="7"/>
  <c r="BI1063" i="7"/>
  <c r="BH1063" i="7"/>
  <c r="BG1063" i="7"/>
  <c r="BE1063" i="7"/>
  <c r="T1063" i="7"/>
  <c r="R1063" i="7"/>
  <c r="P1063" i="7"/>
  <c r="BI1046" i="7"/>
  <c r="BH1046" i="7"/>
  <c r="BG1046" i="7"/>
  <c r="BE1046" i="7"/>
  <c r="T1046" i="7"/>
  <c r="R1046" i="7"/>
  <c r="P1046" i="7"/>
  <c r="BI1044" i="7"/>
  <c r="BH1044" i="7"/>
  <c r="BG1044" i="7"/>
  <c r="BE1044" i="7"/>
  <c r="T1044" i="7"/>
  <c r="R1044" i="7"/>
  <c r="P1044" i="7"/>
  <c r="BI1040" i="7"/>
  <c r="BH1040" i="7"/>
  <c r="BG1040" i="7"/>
  <c r="BE1040" i="7"/>
  <c r="T1040" i="7"/>
  <c r="R1040" i="7"/>
  <c r="P1040" i="7"/>
  <c r="BI1036" i="7"/>
  <c r="BH1036" i="7"/>
  <c r="BG1036" i="7"/>
  <c r="BE1036" i="7"/>
  <c r="T1036" i="7"/>
  <c r="R1036" i="7"/>
  <c r="P1036" i="7"/>
  <c r="BI1031" i="7"/>
  <c r="BH1031" i="7"/>
  <c r="BG1031" i="7"/>
  <c r="BE1031" i="7"/>
  <c r="T1031" i="7"/>
  <c r="R1031" i="7"/>
  <c r="P1031" i="7"/>
  <c r="BI1027" i="7"/>
  <c r="BH1027" i="7"/>
  <c r="BG1027" i="7"/>
  <c r="BE1027" i="7"/>
  <c r="T1027" i="7"/>
  <c r="R1027" i="7"/>
  <c r="P1027" i="7"/>
  <c r="BI1022" i="7"/>
  <c r="BH1022" i="7"/>
  <c r="BG1022" i="7"/>
  <c r="BE1022" i="7"/>
  <c r="T1022" i="7"/>
  <c r="R1022" i="7"/>
  <c r="P1022" i="7"/>
  <c r="BI1020" i="7"/>
  <c r="BH1020" i="7"/>
  <c r="BG1020" i="7"/>
  <c r="BE1020" i="7"/>
  <c r="T1020" i="7"/>
  <c r="R1020" i="7"/>
  <c r="P1020" i="7"/>
  <c r="BI1016" i="7"/>
  <c r="BH1016" i="7"/>
  <c r="BG1016" i="7"/>
  <c r="BE1016" i="7"/>
  <c r="T1016" i="7"/>
  <c r="R1016" i="7"/>
  <c r="P1016" i="7"/>
  <c r="BI1012" i="7"/>
  <c r="BH1012" i="7"/>
  <c r="BG1012" i="7"/>
  <c r="BE1012" i="7"/>
  <c r="T1012" i="7"/>
  <c r="R1012" i="7"/>
  <c r="P1012" i="7"/>
  <c r="BI1008" i="7"/>
  <c r="BH1008" i="7"/>
  <c r="BG1008" i="7"/>
  <c r="BE1008" i="7"/>
  <c r="T1008" i="7"/>
  <c r="R1008" i="7"/>
  <c r="P1008" i="7"/>
  <c r="BI999" i="7"/>
  <c r="BH999" i="7"/>
  <c r="BG999" i="7"/>
  <c r="BE999" i="7"/>
  <c r="T999" i="7"/>
  <c r="R999" i="7"/>
  <c r="P999" i="7"/>
  <c r="BI995" i="7"/>
  <c r="BH995" i="7"/>
  <c r="BG995" i="7"/>
  <c r="BE995" i="7"/>
  <c r="T995" i="7"/>
  <c r="R995" i="7"/>
  <c r="P995" i="7"/>
  <c r="BI991" i="7"/>
  <c r="BH991" i="7"/>
  <c r="BG991" i="7"/>
  <c r="BE991" i="7"/>
  <c r="T991" i="7"/>
  <c r="R991" i="7"/>
  <c r="P991" i="7"/>
  <c r="BI988" i="7"/>
  <c r="BH988" i="7"/>
  <c r="BG988" i="7"/>
  <c r="BE988" i="7"/>
  <c r="T988" i="7"/>
  <c r="R988" i="7"/>
  <c r="P988" i="7"/>
  <c r="BI976" i="7"/>
  <c r="BH976" i="7"/>
  <c r="BG976" i="7"/>
  <c r="BE976" i="7"/>
  <c r="T976" i="7"/>
  <c r="R976" i="7"/>
  <c r="P976" i="7"/>
  <c r="BI969" i="7"/>
  <c r="BH969" i="7"/>
  <c r="BG969" i="7"/>
  <c r="BE969" i="7"/>
  <c r="T969" i="7"/>
  <c r="R969" i="7"/>
  <c r="P969" i="7"/>
  <c r="BI961" i="7"/>
  <c r="BH961" i="7"/>
  <c r="BG961" i="7"/>
  <c r="BE961" i="7"/>
  <c r="T961" i="7"/>
  <c r="R961" i="7"/>
  <c r="P961" i="7"/>
  <c r="BI956" i="7"/>
  <c r="BH956" i="7"/>
  <c r="BG956" i="7"/>
  <c r="BE956" i="7"/>
  <c r="T956" i="7"/>
  <c r="R956" i="7"/>
  <c r="P956" i="7"/>
  <c r="BI951" i="7"/>
  <c r="BH951" i="7"/>
  <c r="BG951" i="7"/>
  <c r="BE951" i="7"/>
  <c r="T951" i="7"/>
  <c r="R951" i="7"/>
  <c r="P951" i="7"/>
  <c r="BI941" i="7"/>
  <c r="BH941" i="7"/>
  <c r="BG941" i="7"/>
  <c r="BE941" i="7"/>
  <c r="T941" i="7"/>
  <c r="R941" i="7"/>
  <c r="P941" i="7"/>
  <c r="BI935" i="7"/>
  <c r="BH935" i="7"/>
  <c r="BG935" i="7"/>
  <c r="BE935" i="7"/>
  <c r="T935" i="7"/>
  <c r="R935" i="7"/>
  <c r="P935" i="7"/>
  <c r="BI929" i="7"/>
  <c r="BH929" i="7"/>
  <c r="BG929" i="7"/>
  <c r="BE929" i="7"/>
  <c r="T929" i="7"/>
  <c r="R929" i="7"/>
  <c r="P929" i="7"/>
  <c r="BI923" i="7"/>
  <c r="BH923" i="7"/>
  <c r="BG923" i="7"/>
  <c r="BE923" i="7"/>
  <c r="T923" i="7"/>
  <c r="R923" i="7"/>
  <c r="P923" i="7"/>
  <c r="BI918" i="7"/>
  <c r="BH918" i="7"/>
  <c r="BG918" i="7"/>
  <c r="BE918" i="7"/>
  <c r="T918" i="7"/>
  <c r="R918" i="7"/>
  <c r="P918" i="7"/>
  <c r="BI913" i="7"/>
  <c r="BH913" i="7"/>
  <c r="BG913" i="7"/>
  <c r="BE913" i="7"/>
  <c r="T913" i="7"/>
  <c r="R913" i="7"/>
  <c r="P913" i="7"/>
  <c r="BI909" i="7"/>
  <c r="BH909" i="7"/>
  <c r="BG909" i="7"/>
  <c r="BE909" i="7"/>
  <c r="T909" i="7"/>
  <c r="R909" i="7"/>
  <c r="P909" i="7"/>
  <c r="BI907" i="7"/>
  <c r="BH907" i="7"/>
  <c r="BG907" i="7"/>
  <c r="BE907" i="7"/>
  <c r="T907" i="7"/>
  <c r="R907" i="7"/>
  <c r="P907" i="7"/>
  <c r="BI903" i="7"/>
  <c r="BH903" i="7"/>
  <c r="BG903" i="7"/>
  <c r="BE903" i="7"/>
  <c r="T903" i="7"/>
  <c r="R903" i="7"/>
  <c r="P903" i="7"/>
  <c r="BI888" i="7"/>
  <c r="BH888" i="7"/>
  <c r="BG888" i="7"/>
  <c r="BE888" i="7"/>
  <c r="T888" i="7"/>
  <c r="R888" i="7"/>
  <c r="P888" i="7"/>
  <c r="BI884" i="7"/>
  <c r="BH884" i="7"/>
  <c r="BG884" i="7"/>
  <c r="BE884" i="7"/>
  <c r="T884" i="7"/>
  <c r="R884" i="7"/>
  <c r="P884" i="7"/>
  <c r="BI879" i="7"/>
  <c r="BH879" i="7"/>
  <c r="BG879" i="7"/>
  <c r="BE879" i="7"/>
  <c r="T879" i="7"/>
  <c r="R879" i="7"/>
  <c r="P879" i="7"/>
  <c r="BI875" i="7"/>
  <c r="BH875" i="7"/>
  <c r="BG875" i="7"/>
  <c r="BE875" i="7"/>
  <c r="T875" i="7"/>
  <c r="R875" i="7"/>
  <c r="P875" i="7"/>
  <c r="BI860" i="7"/>
  <c r="BH860" i="7"/>
  <c r="BG860" i="7"/>
  <c r="BE860" i="7"/>
  <c r="T860" i="7"/>
  <c r="R860" i="7"/>
  <c r="P860" i="7"/>
  <c r="BI855" i="7"/>
  <c r="BH855" i="7"/>
  <c r="BG855" i="7"/>
  <c r="BE855" i="7"/>
  <c r="T855" i="7"/>
  <c r="R855" i="7"/>
  <c r="P855" i="7"/>
  <c r="BI848" i="7"/>
  <c r="BH848" i="7"/>
  <c r="BG848" i="7"/>
  <c r="BE848" i="7"/>
  <c r="T848" i="7"/>
  <c r="R848" i="7"/>
  <c r="P848" i="7"/>
  <c r="BI832" i="7"/>
  <c r="BH832" i="7"/>
  <c r="BG832" i="7"/>
  <c r="BE832" i="7"/>
  <c r="T832" i="7"/>
  <c r="R832" i="7"/>
  <c r="P832" i="7"/>
  <c r="BI828" i="7"/>
  <c r="BH828" i="7"/>
  <c r="BG828" i="7"/>
  <c r="BE828" i="7"/>
  <c r="T828" i="7"/>
  <c r="R828" i="7"/>
  <c r="P828" i="7"/>
  <c r="BI822" i="7"/>
  <c r="BH822" i="7"/>
  <c r="BG822" i="7"/>
  <c r="BE822" i="7"/>
  <c r="T822" i="7"/>
  <c r="R822" i="7"/>
  <c r="P822" i="7"/>
  <c r="BI807" i="7"/>
  <c r="BH807" i="7"/>
  <c r="BG807" i="7"/>
  <c r="BE807" i="7"/>
  <c r="T807" i="7"/>
  <c r="R807" i="7"/>
  <c r="P807" i="7"/>
  <c r="BI803" i="7"/>
  <c r="BH803" i="7"/>
  <c r="BG803" i="7"/>
  <c r="BE803" i="7"/>
  <c r="T803" i="7"/>
  <c r="R803" i="7"/>
  <c r="P803" i="7"/>
  <c r="BI799" i="7"/>
  <c r="BH799" i="7"/>
  <c r="BG799" i="7"/>
  <c r="BE799" i="7"/>
  <c r="T799" i="7"/>
  <c r="R799" i="7"/>
  <c r="P799" i="7"/>
  <c r="BI788" i="7"/>
  <c r="BH788" i="7"/>
  <c r="BG788" i="7"/>
  <c r="BE788" i="7"/>
  <c r="T788" i="7"/>
  <c r="R788" i="7"/>
  <c r="P788" i="7"/>
  <c r="BI783" i="7"/>
  <c r="BH783" i="7"/>
  <c r="BG783" i="7"/>
  <c r="BE783" i="7"/>
  <c r="T783" i="7"/>
  <c r="R783" i="7"/>
  <c r="P783" i="7"/>
  <c r="BI763" i="7"/>
  <c r="BH763" i="7"/>
  <c r="BG763" i="7"/>
  <c r="BE763" i="7"/>
  <c r="T763" i="7"/>
  <c r="R763" i="7"/>
  <c r="P763" i="7"/>
  <c r="BI758" i="7"/>
  <c r="BH758" i="7"/>
  <c r="BG758" i="7"/>
  <c r="BE758" i="7"/>
  <c r="T758" i="7"/>
  <c r="R758" i="7"/>
  <c r="P758" i="7"/>
  <c r="BI728" i="7"/>
  <c r="BH728" i="7"/>
  <c r="BG728" i="7"/>
  <c r="BE728" i="7"/>
  <c r="T728" i="7"/>
  <c r="R728" i="7"/>
  <c r="P728" i="7"/>
  <c r="BI724" i="7"/>
  <c r="BH724" i="7"/>
  <c r="BG724" i="7"/>
  <c r="BE724" i="7"/>
  <c r="T724" i="7"/>
  <c r="R724" i="7"/>
  <c r="P724" i="7"/>
  <c r="BI719" i="7"/>
  <c r="BH719" i="7"/>
  <c r="BG719" i="7"/>
  <c r="BE719" i="7"/>
  <c r="T719" i="7"/>
  <c r="R719" i="7"/>
  <c r="P719" i="7"/>
  <c r="BI707" i="7"/>
  <c r="BH707" i="7"/>
  <c r="BG707" i="7"/>
  <c r="BE707" i="7"/>
  <c r="T707" i="7"/>
  <c r="R707" i="7"/>
  <c r="P707" i="7"/>
  <c r="BI702" i="7"/>
  <c r="BH702" i="7"/>
  <c r="BG702" i="7"/>
  <c r="BE702" i="7"/>
  <c r="T702" i="7"/>
  <c r="R702" i="7"/>
  <c r="P702" i="7"/>
  <c r="BI698" i="7"/>
  <c r="BH698" i="7"/>
  <c r="BG698" i="7"/>
  <c r="BE698" i="7"/>
  <c r="T698" i="7"/>
  <c r="R698" i="7"/>
  <c r="P698" i="7"/>
  <c r="BI692" i="7"/>
  <c r="BH692" i="7"/>
  <c r="BG692" i="7"/>
  <c r="BE692" i="7"/>
  <c r="T692" i="7"/>
  <c r="R692" i="7"/>
  <c r="P692" i="7"/>
  <c r="BI687" i="7"/>
  <c r="BH687" i="7"/>
  <c r="BG687" i="7"/>
  <c r="BE687" i="7"/>
  <c r="T687" i="7"/>
  <c r="R687" i="7"/>
  <c r="P687" i="7"/>
  <c r="BI643" i="7"/>
  <c r="BH643" i="7"/>
  <c r="BG643" i="7"/>
  <c r="BE643" i="7"/>
  <c r="T643" i="7"/>
  <c r="R643" i="7"/>
  <c r="P643" i="7"/>
  <c r="BI637" i="7"/>
  <c r="BH637" i="7"/>
  <c r="BG637" i="7"/>
  <c r="BE637" i="7"/>
  <c r="T637" i="7"/>
  <c r="R637" i="7"/>
  <c r="P637" i="7"/>
  <c r="BI631" i="7"/>
  <c r="BH631" i="7"/>
  <c r="BG631" i="7"/>
  <c r="BE631" i="7"/>
  <c r="T631" i="7"/>
  <c r="R631" i="7"/>
  <c r="P631" i="7"/>
  <c r="BI629" i="7"/>
  <c r="BH629" i="7"/>
  <c r="BG629" i="7"/>
  <c r="BE629" i="7"/>
  <c r="T629" i="7"/>
  <c r="R629" i="7"/>
  <c r="P629" i="7"/>
  <c r="BI624" i="7"/>
  <c r="BH624" i="7"/>
  <c r="BG624" i="7"/>
  <c r="BE624" i="7"/>
  <c r="T624" i="7"/>
  <c r="R624" i="7"/>
  <c r="P624" i="7"/>
  <c r="BI622" i="7"/>
  <c r="BH622" i="7"/>
  <c r="BG622" i="7"/>
  <c r="BE622" i="7"/>
  <c r="T622" i="7"/>
  <c r="R622" i="7"/>
  <c r="P622" i="7"/>
  <c r="BI620" i="7"/>
  <c r="BH620" i="7"/>
  <c r="BG620" i="7"/>
  <c r="BE620" i="7"/>
  <c r="T620" i="7"/>
  <c r="R620" i="7"/>
  <c r="P620" i="7"/>
  <c r="BI616" i="7"/>
  <c r="BH616" i="7"/>
  <c r="BG616" i="7"/>
  <c r="BE616" i="7"/>
  <c r="T616" i="7"/>
  <c r="R616" i="7"/>
  <c r="P616" i="7"/>
  <c r="BI614" i="7"/>
  <c r="BH614" i="7"/>
  <c r="BG614" i="7"/>
  <c r="BE614" i="7"/>
  <c r="T614" i="7"/>
  <c r="R614" i="7"/>
  <c r="P614" i="7"/>
  <c r="BI590" i="7"/>
  <c r="BH590" i="7"/>
  <c r="BG590" i="7"/>
  <c r="BE590" i="7"/>
  <c r="T590" i="7"/>
  <c r="R590" i="7"/>
  <c r="P590" i="7"/>
  <c r="BI584" i="7"/>
  <c r="BH584" i="7"/>
  <c r="BG584" i="7"/>
  <c r="BE584" i="7"/>
  <c r="T584" i="7"/>
  <c r="R584" i="7"/>
  <c r="P584" i="7"/>
  <c r="BI582" i="7"/>
  <c r="BH582" i="7"/>
  <c r="BG582" i="7"/>
  <c r="BE582" i="7"/>
  <c r="T582" i="7"/>
  <c r="R582" i="7"/>
  <c r="P582" i="7"/>
  <c r="BI575" i="7"/>
  <c r="BH575" i="7"/>
  <c r="BG575" i="7"/>
  <c r="BE575" i="7"/>
  <c r="T575" i="7"/>
  <c r="R575" i="7"/>
  <c r="P575" i="7"/>
  <c r="BI573" i="7"/>
  <c r="BH573" i="7"/>
  <c r="BG573" i="7"/>
  <c r="BE573" i="7"/>
  <c r="T573" i="7"/>
  <c r="R573" i="7"/>
  <c r="P573" i="7"/>
  <c r="BI565" i="7"/>
  <c r="BH565" i="7"/>
  <c r="BG565" i="7"/>
  <c r="BE565" i="7"/>
  <c r="T565" i="7"/>
  <c r="R565" i="7"/>
  <c r="P565" i="7"/>
  <c r="BI563" i="7"/>
  <c r="BH563" i="7"/>
  <c r="BG563" i="7"/>
  <c r="BE563" i="7"/>
  <c r="T563" i="7"/>
  <c r="R563" i="7"/>
  <c r="P563" i="7"/>
  <c r="BI555" i="7"/>
  <c r="BH555" i="7"/>
  <c r="BG555" i="7"/>
  <c r="BE555" i="7"/>
  <c r="T555" i="7"/>
  <c r="R555" i="7"/>
  <c r="P555" i="7"/>
  <c r="BI548" i="7"/>
  <c r="BH548" i="7"/>
  <c r="BG548" i="7"/>
  <c r="BE548" i="7"/>
  <c r="T548" i="7"/>
  <c r="R548" i="7"/>
  <c r="P548" i="7"/>
  <c r="BI507" i="7"/>
  <c r="BH507" i="7"/>
  <c r="BG507" i="7"/>
  <c r="BE507" i="7"/>
  <c r="T507" i="7"/>
  <c r="R507" i="7"/>
  <c r="P507" i="7"/>
  <c r="BI375" i="7"/>
  <c r="BH375" i="7"/>
  <c r="BG375" i="7"/>
  <c r="BE375" i="7"/>
  <c r="T375" i="7"/>
  <c r="R375" i="7"/>
  <c r="P375" i="7"/>
  <c r="BI371" i="7"/>
  <c r="BH371" i="7"/>
  <c r="BG371" i="7"/>
  <c r="BE371" i="7"/>
  <c r="T371" i="7"/>
  <c r="R371" i="7"/>
  <c r="P371" i="7"/>
  <c r="BI331" i="7"/>
  <c r="BH331" i="7"/>
  <c r="BG331" i="7"/>
  <c r="BE331" i="7"/>
  <c r="T331" i="7"/>
  <c r="R331" i="7"/>
  <c r="P331" i="7"/>
  <c r="BI326" i="7"/>
  <c r="BH326" i="7"/>
  <c r="BG326" i="7"/>
  <c r="BE326" i="7"/>
  <c r="T326" i="7"/>
  <c r="R326" i="7"/>
  <c r="P326" i="7"/>
  <c r="BI321" i="7"/>
  <c r="BH321" i="7"/>
  <c r="BG321" i="7"/>
  <c r="BE321" i="7"/>
  <c r="T321" i="7"/>
  <c r="R321" i="7"/>
  <c r="P321" i="7"/>
  <c r="BI315" i="7"/>
  <c r="BH315" i="7"/>
  <c r="BG315" i="7"/>
  <c r="BE315" i="7"/>
  <c r="T315" i="7"/>
  <c r="R315" i="7"/>
  <c r="P315" i="7"/>
  <c r="BI313" i="7"/>
  <c r="BH313" i="7"/>
  <c r="BG313" i="7"/>
  <c r="BE313" i="7"/>
  <c r="T313" i="7"/>
  <c r="R313" i="7"/>
  <c r="P313" i="7"/>
  <c r="BI305" i="7"/>
  <c r="BH305" i="7"/>
  <c r="BG305" i="7"/>
  <c r="BE305" i="7"/>
  <c r="T305" i="7"/>
  <c r="R305" i="7"/>
  <c r="P305" i="7"/>
  <c r="BI300" i="7"/>
  <c r="BH300" i="7"/>
  <c r="BG300" i="7"/>
  <c r="BE300" i="7"/>
  <c r="T300" i="7"/>
  <c r="R300" i="7"/>
  <c r="P300" i="7"/>
  <c r="BI295" i="7"/>
  <c r="BH295" i="7"/>
  <c r="BG295" i="7"/>
  <c r="BE295" i="7"/>
  <c r="T295" i="7"/>
  <c r="R295" i="7"/>
  <c r="P295" i="7"/>
  <c r="BI264" i="7"/>
  <c r="BH264" i="7"/>
  <c r="BG264" i="7"/>
  <c r="BE264" i="7"/>
  <c r="T264" i="7"/>
  <c r="R264" i="7"/>
  <c r="P264" i="7"/>
  <c r="BI259" i="7"/>
  <c r="BH259" i="7"/>
  <c r="BG259" i="7"/>
  <c r="BE259" i="7"/>
  <c r="T259" i="7"/>
  <c r="R259" i="7"/>
  <c r="P259" i="7"/>
  <c r="BI254" i="7"/>
  <c r="BH254" i="7"/>
  <c r="BG254" i="7"/>
  <c r="BE254" i="7"/>
  <c r="T254" i="7"/>
  <c r="R254" i="7"/>
  <c r="P254" i="7"/>
  <c r="BI208" i="7"/>
  <c r="BH208" i="7"/>
  <c r="BG208" i="7"/>
  <c r="BE208" i="7"/>
  <c r="T208" i="7"/>
  <c r="R208" i="7"/>
  <c r="P208" i="7"/>
  <c r="BI203" i="7"/>
  <c r="BH203" i="7"/>
  <c r="BG203" i="7"/>
  <c r="BE203" i="7"/>
  <c r="T203" i="7"/>
  <c r="R203" i="7"/>
  <c r="P203" i="7"/>
  <c r="BI198" i="7"/>
  <c r="BH198" i="7"/>
  <c r="BG198" i="7"/>
  <c r="BE198" i="7"/>
  <c r="T198" i="7"/>
  <c r="R198" i="7"/>
  <c r="P198" i="7"/>
  <c r="BI193" i="7"/>
  <c r="BH193" i="7"/>
  <c r="BG193" i="7"/>
  <c r="BE193" i="7"/>
  <c r="T193" i="7"/>
  <c r="R193" i="7"/>
  <c r="P193" i="7"/>
  <c r="BI188" i="7"/>
  <c r="BH188" i="7"/>
  <c r="BG188" i="7"/>
  <c r="BE188" i="7"/>
  <c r="T188" i="7"/>
  <c r="R188" i="7"/>
  <c r="P188" i="7"/>
  <c r="BI183" i="7"/>
  <c r="BH183" i="7"/>
  <c r="BG183" i="7"/>
  <c r="BE183" i="7"/>
  <c r="T183" i="7"/>
  <c r="R183" i="7"/>
  <c r="P183" i="7"/>
  <c r="BI129" i="7"/>
  <c r="BH129" i="7"/>
  <c r="BG129" i="7"/>
  <c r="BE129" i="7"/>
  <c r="T129" i="7"/>
  <c r="R129" i="7"/>
  <c r="P129" i="7"/>
  <c r="BI123" i="7"/>
  <c r="BH123" i="7"/>
  <c r="BG123" i="7"/>
  <c r="BE123" i="7"/>
  <c r="T123" i="7"/>
  <c r="R123" i="7"/>
  <c r="P123" i="7"/>
  <c r="BI121" i="7"/>
  <c r="BH121" i="7"/>
  <c r="BG121" i="7"/>
  <c r="BE121" i="7"/>
  <c r="T121" i="7"/>
  <c r="R121" i="7"/>
  <c r="P121" i="7"/>
  <c r="BI116" i="7"/>
  <c r="BH116" i="7"/>
  <c r="BG116" i="7"/>
  <c r="BE116" i="7"/>
  <c r="T116" i="7"/>
  <c r="R116" i="7"/>
  <c r="P116" i="7"/>
  <c r="BI111" i="7"/>
  <c r="BH111" i="7"/>
  <c r="BG111" i="7"/>
  <c r="BE111" i="7"/>
  <c r="T111" i="7"/>
  <c r="R111" i="7"/>
  <c r="P111" i="7"/>
  <c r="J105" i="7"/>
  <c r="J104" i="7"/>
  <c r="F104" i="7"/>
  <c r="F102" i="7"/>
  <c r="E100" i="7"/>
  <c r="J59" i="7"/>
  <c r="J58" i="7"/>
  <c r="F58" i="7"/>
  <c r="F56" i="7"/>
  <c r="E54" i="7"/>
  <c r="J20" i="7"/>
  <c r="E20" i="7"/>
  <c r="F105" i="7"/>
  <c r="J19" i="7"/>
  <c r="J14" i="7"/>
  <c r="J56" i="7" s="1"/>
  <c r="E7" i="7"/>
  <c r="E50" i="7"/>
  <c r="J39" i="6"/>
  <c r="J38" i="6"/>
  <c r="AY62" i="1"/>
  <c r="J37" i="6"/>
  <c r="AX62" i="1" s="1"/>
  <c r="BI116" i="6"/>
  <c r="BH116" i="6"/>
  <c r="BG116" i="6"/>
  <c r="BE116" i="6"/>
  <c r="T116" i="6"/>
  <c r="T115" i="6"/>
  <c r="R116" i="6"/>
  <c r="R115" i="6" s="1"/>
  <c r="P116" i="6"/>
  <c r="P115" i="6" s="1"/>
  <c r="BI113" i="6"/>
  <c r="BH113" i="6"/>
  <c r="BG113" i="6"/>
  <c r="BE113" i="6"/>
  <c r="T113" i="6"/>
  <c r="R113" i="6"/>
  <c r="P113" i="6"/>
  <c r="BI108" i="6"/>
  <c r="BH108" i="6"/>
  <c r="BG108" i="6"/>
  <c r="BE108" i="6"/>
  <c r="T108" i="6"/>
  <c r="R108" i="6"/>
  <c r="P108" i="6"/>
  <c r="BI104" i="6"/>
  <c r="BH104" i="6"/>
  <c r="BG104" i="6"/>
  <c r="BE104" i="6"/>
  <c r="T104" i="6"/>
  <c r="T103" i="6"/>
  <c r="R104" i="6"/>
  <c r="R103" i="6" s="1"/>
  <c r="P104" i="6"/>
  <c r="P103" i="6" s="1"/>
  <c r="BI98" i="6"/>
  <c r="BH98" i="6"/>
  <c r="BG98" i="6"/>
  <c r="BE98" i="6"/>
  <c r="T98" i="6"/>
  <c r="T97" i="6" s="1"/>
  <c r="R98" i="6"/>
  <c r="R97" i="6" s="1"/>
  <c r="P98" i="6"/>
  <c r="P97" i="6" s="1"/>
  <c r="BI95" i="6"/>
  <c r="BH95" i="6"/>
  <c r="BG95" i="6"/>
  <c r="BE95" i="6"/>
  <c r="T95" i="6"/>
  <c r="T94" i="6" s="1"/>
  <c r="R95" i="6"/>
  <c r="R94" i="6" s="1"/>
  <c r="P95" i="6"/>
  <c r="P94" i="6" s="1"/>
  <c r="J89" i="6"/>
  <c r="J88" i="6"/>
  <c r="F88" i="6"/>
  <c r="F86" i="6"/>
  <c r="E84" i="6"/>
  <c r="J59" i="6"/>
  <c r="J58" i="6"/>
  <c r="F58" i="6"/>
  <c r="F56" i="6"/>
  <c r="E54" i="6"/>
  <c r="J20" i="6"/>
  <c r="E20" i="6"/>
  <c r="F59" i="6"/>
  <c r="J19" i="6"/>
  <c r="J14" i="6"/>
  <c r="J56" i="6" s="1"/>
  <c r="E7" i="6"/>
  <c r="E80" i="6"/>
  <c r="J39" i="5"/>
  <c r="J38" i="5"/>
  <c r="AY60" i="1"/>
  <c r="J37" i="5"/>
  <c r="AX60" i="1" s="1"/>
  <c r="BI98" i="5"/>
  <c r="BH98" i="5"/>
  <c r="BG98" i="5"/>
  <c r="BE98" i="5"/>
  <c r="T98" i="5"/>
  <c r="R98" i="5"/>
  <c r="P98" i="5"/>
  <c r="BI97" i="5"/>
  <c r="BH97" i="5"/>
  <c r="BG97" i="5"/>
  <c r="BE97" i="5"/>
  <c r="T97" i="5"/>
  <c r="R97" i="5"/>
  <c r="P97" i="5"/>
  <c r="BI94" i="5"/>
  <c r="BH94" i="5"/>
  <c r="BG94" i="5"/>
  <c r="BE94" i="5"/>
  <c r="T94" i="5"/>
  <c r="R94" i="5"/>
  <c r="P94" i="5"/>
  <c r="BI91" i="5"/>
  <c r="BH91" i="5"/>
  <c r="BG91" i="5"/>
  <c r="BE91" i="5"/>
  <c r="T91" i="5"/>
  <c r="R91" i="5"/>
  <c r="P91" i="5"/>
  <c r="BI90" i="5"/>
  <c r="BH90" i="5"/>
  <c r="BG90" i="5"/>
  <c r="BE90" i="5"/>
  <c r="T90" i="5"/>
  <c r="R90" i="5"/>
  <c r="P90" i="5"/>
  <c r="BI89" i="5"/>
  <c r="BH89" i="5"/>
  <c r="BG89" i="5"/>
  <c r="BE89" i="5"/>
  <c r="T89" i="5"/>
  <c r="R89" i="5"/>
  <c r="P89" i="5"/>
  <c r="BI88" i="5"/>
  <c r="BH88" i="5"/>
  <c r="BG88" i="5"/>
  <c r="BE88" i="5"/>
  <c r="T88" i="5"/>
  <c r="R88" i="5"/>
  <c r="P88" i="5"/>
  <c r="J83" i="5"/>
  <c r="J82" i="5"/>
  <c r="F82" i="5"/>
  <c r="F80" i="5"/>
  <c r="E78" i="5"/>
  <c r="J59" i="5"/>
  <c r="J58" i="5"/>
  <c r="F58" i="5"/>
  <c r="F56" i="5"/>
  <c r="E54" i="5"/>
  <c r="J20" i="5"/>
  <c r="E20" i="5"/>
  <c r="F59" i="5"/>
  <c r="J19" i="5"/>
  <c r="J14" i="5"/>
  <c r="J56" i="5" s="1"/>
  <c r="E7" i="5"/>
  <c r="E50" i="5"/>
  <c r="J39" i="4"/>
  <c r="J38" i="4"/>
  <c r="AY59" i="1"/>
  <c r="J37" i="4"/>
  <c r="AX59" i="1" s="1"/>
  <c r="BI109" i="4"/>
  <c r="BH109" i="4"/>
  <c r="BG109" i="4"/>
  <c r="BE109" i="4"/>
  <c r="T109" i="4"/>
  <c r="R109" i="4"/>
  <c r="P109" i="4"/>
  <c r="BI108" i="4"/>
  <c r="BH108" i="4"/>
  <c r="BG108" i="4"/>
  <c r="BE108" i="4"/>
  <c r="T108" i="4"/>
  <c r="R108" i="4"/>
  <c r="P108" i="4"/>
  <c r="BI107" i="4"/>
  <c r="BH107" i="4"/>
  <c r="BG107" i="4"/>
  <c r="BE107" i="4"/>
  <c r="T107" i="4"/>
  <c r="R107" i="4"/>
  <c r="P107" i="4"/>
  <c r="BI106" i="4"/>
  <c r="BH106" i="4"/>
  <c r="BG106" i="4"/>
  <c r="BE106" i="4"/>
  <c r="T106" i="4"/>
  <c r="R106" i="4"/>
  <c r="P106" i="4"/>
  <c r="BI105" i="4"/>
  <c r="BH105" i="4"/>
  <c r="BG105" i="4"/>
  <c r="BE105" i="4"/>
  <c r="T105" i="4"/>
  <c r="R105" i="4"/>
  <c r="P105" i="4"/>
  <c r="BI103" i="4"/>
  <c r="BH103" i="4"/>
  <c r="BG103" i="4"/>
  <c r="BE103" i="4"/>
  <c r="T103" i="4"/>
  <c r="R103" i="4"/>
  <c r="P103" i="4"/>
  <c r="BI102" i="4"/>
  <c r="BH102" i="4"/>
  <c r="BG102" i="4"/>
  <c r="BE102" i="4"/>
  <c r="T102" i="4"/>
  <c r="R102" i="4"/>
  <c r="P102" i="4"/>
  <c r="BI101" i="4"/>
  <c r="BH101" i="4"/>
  <c r="BG101" i="4"/>
  <c r="BE101" i="4"/>
  <c r="T101" i="4"/>
  <c r="R101" i="4"/>
  <c r="P101" i="4"/>
  <c r="BI99" i="4"/>
  <c r="BH99" i="4"/>
  <c r="BG99" i="4"/>
  <c r="BE99" i="4"/>
  <c r="T99" i="4"/>
  <c r="R99" i="4"/>
  <c r="P99" i="4"/>
  <c r="BI98" i="4"/>
  <c r="BH98" i="4"/>
  <c r="BG98" i="4"/>
  <c r="BE98" i="4"/>
  <c r="T98" i="4"/>
  <c r="R98" i="4"/>
  <c r="P98" i="4"/>
  <c r="BI97" i="4"/>
  <c r="BH97" i="4"/>
  <c r="BG97" i="4"/>
  <c r="BE97" i="4"/>
  <c r="T97" i="4"/>
  <c r="R97" i="4"/>
  <c r="P97" i="4"/>
  <c r="BI96" i="4"/>
  <c r="BH96" i="4"/>
  <c r="BG96" i="4"/>
  <c r="BE96" i="4"/>
  <c r="T96" i="4"/>
  <c r="R96" i="4"/>
  <c r="P96" i="4"/>
  <c r="BI95" i="4"/>
  <c r="BH95" i="4"/>
  <c r="BG95" i="4"/>
  <c r="BE95" i="4"/>
  <c r="T95" i="4"/>
  <c r="R95" i="4"/>
  <c r="P95" i="4"/>
  <c r="BI94" i="4"/>
  <c r="BH94" i="4"/>
  <c r="BG94" i="4"/>
  <c r="BE94" i="4"/>
  <c r="T94" i="4"/>
  <c r="R94" i="4"/>
  <c r="P94" i="4"/>
  <c r="BI93" i="4"/>
  <c r="BH93" i="4"/>
  <c r="BG93" i="4"/>
  <c r="BE93" i="4"/>
  <c r="T93" i="4"/>
  <c r="R93" i="4"/>
  <c r="P93" i="4"/>
  <c r="BI92" i="4"/>
  <c r="BH92" i="4"/>
  <c r="BG92" i="4"/>
  <c r="BE92" i="4"/>
  <c r="T92" i="4"/>
  <c r="R92" i="4"/>
  <c r="P92" i="4"/>
  <c r="BI91" i="4"/>
  <c r="BH91" i="4"/>
  <c r="BG91" i="4"/>
  <c r="BE91" i="4"/>
  <c r="T91" i="4"/>
  <c r="R91" i="4"/>
  <c r="P91" i="4"/>
  <c r="J85" i="4"/>
  <c r="J84" i="4"/>
  <c r="F84" i="4"/>
  <c r="F82" i="4"/>
  <c r="E80" i="4"/>
  <c r="J59" i="4"/>
  <c r="J58" i="4"/>
  <c r="F58" i="4"/>
  <c r="F56" i="4"/>
  <c r="E54" i="4"/>
  <c r="J20" i="4"/>
  <c r="E20" i="4"/>
  <c r="F85" i="4"/>
  <c r="J19" i="4"/>
  <c r="J14" i="4"/>
  <c r="J82" i="4"/>
  <c r="E7" i="4"/>
  <c r="E76" i="4" s="1"/>
  <c r="J39" i="3"/>
  <c r="J38" i="3"/>
  <c r="AY58" i="1"/>
  <c r="J37" i="3"/>
  <c r="AX58" i="1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68" i="3"/>
  <c r="BH168" i="3"/>
  <c r="BG168" i="3"/>
  <c r="BE168" i="3"/>
  <c r="T168" i="3"/>
  <c r="R168" i="3"/>
  <c r="P168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2" i="3"/>
  <c r="BH162" i="3"/>
  <c r="BG162" i="3"/>
  <c r="BE162" i="3"/>
  <c r="T162" i="3"/>
  <c r="R162" i="3"/>
  <c r="P162" i="3"/>
  <c r="BI159" i="3"/>
  <c r="BH159" i="3"/>
  <c r="BG159" i="3"/>
  <c r="BE159" i="3"/>
  <c r="T159" i="3"/>
  <c r="R159" i="3"/>
  <c r="P159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2" i="3"/>
  <c r="BH142" i="3"/>
  <c r="BG142" i="3"/>
  <c r="BE142" i="3"/>
  <c r="T142" i="3"/>
  <c r="R142" i="3"/>
  <c r="P142" i="3"/>
  <c r="BI139" i="3"/>
  <c r="BH139" i="3"/>
  <c r="BG139" i="3"/>
  <c r="BE139" i="3"/>
  <c r="T139" i="3"/>
  <c r="R139" i="3"/>
  <c r="P139" i="3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R133" i="3"/>
  <c r="P133" i="3"/>
  <c r="BI127" i="3"/>
  <c r="BH127" i="3"/>
  <c r="BG127" i="3"/>
  <c r="BE127" i="3"/>
  <c r="T127" i="3"/>
  <c r="R127" i="3"/>
  <c r="P127" i="3"/>
  <c r="BI124" i="3"/>
  <c r="BH124" i="3"/>
  <c r="BG124" i="3"/>
  <c r="BE124" i="3"/>
  <c r="T124" i="3"/>
  <c r="R124" i="3"/>
  <c r="P124" i="3"/>
  <c r="BI121" i="3"/>
  <c r="BH121" i="3"/>
  <c r="BG121" i="3"/>
  <c r="BE121" i="3"/>
  <c r="T121" i="3"/>
  <c r="R121" i="3"/>
  <c r="P121" i="3"/>
  <c r="BI114" i="3"/>
  <c r="BH114" i="3"/>
  <c r="BG114" i="3"/>
  <c r="BE114" i="3"/>
  <c r="T114" i="3"/>
  <c r="R114" i="3"/>
  <c r="P114" i="3"/>
  <c r="BI112" i="3"/>
  <c r="BH112" i="3"/>
  <c r="BG112" i="3"/>
  <c r="BE112" i="3"/>
  <c r="T112" i="3"/>
  <c r="R112" i="3"/>
  <c r="P112" i="3"/>
  <c r="BI109" i="3"/>
  <c r="BH109" i="3"/>
  <c r="BG109" i="3"/>
  <c r="BE109" i="3"/>
  <c r="T109" i="3"/>
  <c r="R109" i="3"/>
  <c r="P109" i="3"/>
  <c r="BI104" i="3"/>
  <c r="BH104" i="3"/>
  <c r="BG104" i="3"/>
  <c r="BE104" i="3"/>
  <c r="T104" i="3"/>
  <c r="R104" i="3"/>
  <c r="P104" i="3"/>
  <c r="BI102" i="3"/>
  <c r="BH102" i="3"/>
  <c r="BG102" i="3"/>
  <c r="BE102" i="3"/>
  <c r="T102" i="3"/>
  <c r="R102" i="3"/>
  <c r="P102" i="3"/>
  <c r="BI99" i="3"/>
  <c r="BH99" i="3"/>
  <c r="BG99" i="3"/>
  <c r="BE99" i="3"/>
  <c r="T99" i="3"/>
  <c r="R99" i="3"/>
  <c r="P99" i="3"/>
  <c r="BI97" i="3"/>
  <c r="BH97" i="3"/>
  <c r="BG97" i="3"/>
  <c r="BE97" i="3"/>
  <c r="T97" i="3"/>
  <c r="R97" i="3"/>
  <c r="P97" i="3"/>
  <c r="BI94" i="3"/>
  <c r="BH94" i="3"/>
  <c r="BG94" i="3"/>
  <c r="BE94" i="3"/>
  <c r="T94" i="3"/>
  <c r="R94" i="3"/>
  <c r="P94" i="3"/>
  <c r="J88" i="3"/>
  <c r="J87" i="3"/>
  <c r="F87" i="3"/>
  <c r="F85" i="3"/>
  <c r="E83" i="3"/>
  <c r="J59" i="3"/>
  <c r="J58" i="3"/>
  <c r="F58" i="3"/>
  <c r="F56" i="3"/>
  <c r="E54" i="3"/>
  <c r="J20" i="3"/>
  <c r="E20" i="3"/>
  <c r="F88" i="3"/>
  <c r="J19" i="3"/>
  <c r="J14" i="3"/>
  <c r="J56" i="3"/>
  <c r="E7" i="3"/>
  <c r="E79" i="3" s="1"/>
  <c r="J39" i="2"/>
  <c r="J38" i="2"/>
  <c r="AY56" i="1"/>
  <c r="J37" i="2"/>
  <c r="AX56" i="1"/>
  <c r="BI149" i="2"/>
  <c r="BH149" i="2"/>
  <c r="BG149" i="2"/>
  <c r="BE149" i="2"/>
  <c r="T149" i="2"/>
  <c r="T148" i="2"/>
  <c r="R149" i="2"/>
  <c r="R148" i="2"/>
  <c r="P149" i="2"/>
  <c r="P148" i="2"/>
  <c r="BI140" i="2"/>
  <c r="BH140" i="2"/>
  <c r="BG140" i="2"/>
  <c r="BE140" i="2"/>
  <c r="T140" i="2"/>
  <c r="R140" i="2"/>
  <c r="P140" i="2"/>
  <c r="BI136" i="2"/>
  <c r="BH136" i="2"/>
  <c r="BG136" i="2"/>
  <c r="BE136" i="2"/>
  <c r="T136" i="2"/>
  <c r="R136" i="2"/>
  <c r="P136" i="2"/>
  <c r="BI130" i="2"/>
  <c r="BH130" i="2"/>
  <c r="BG130" i="2"/>
  <c r="BE130" i="2"/>
  <c r="T130" i="2"/>
  <c r="R130" i="2"/>
  <c r="P130" i="2"/>
  <c r="BI125" i="2"/>
  <c r="BH125" i="2"/>
  <c r="BG125" i="2"/>
  <c r="BE125" i="2"/>
  <c r="T125" i="2"/>
  <c r="R125" i="2"/>
  <c r="P125" i="2"/>
  <c r="BI120" i="2"/>
  <c r="BH120" i="2"/>
  <c r="BG120" i="2"/>
  <c r="BE120" i="2"/>
  <c r="T120" i="2"/>
  <c r="R120" i="2"/>
  <c r="P120" i="2"/>
  <c r="BI115" i="2"/>
  <c r="BH115" i="2"/>
  <c r="BG115" i="2"/>
  <c r="BE115" i="2"/>
  <c r="T115" i="2"/>
  <c r="R115" i="2"/>
  <c r="P115" i="2"/>
  <c r="BI108" i="2"/>
  <c r="BH108" i="2"/>
  <c r="BG108" i="2"/>
  <c r="BE108" i="2"/>
  <c r="T108" i="2"/>
  <c r="R108" i="2"/>
  <c r="P108" i="2"/>
  <c r="BI101" i="2"/>
  <c r="BH101" i="2"/>
  <c r="BG101" i="2"/>
  <c r="BE101" i="2"/>
  <c r="T101" i="2"/>
  <c r="R101" i="2"/>
  <c r="P101" i="2"/>
  <c r="BI96" i="2"/>
  <c r="BH96" i="2"/>
  <c r="BG96" i="2"/>
  <c r="BE96" i="2"/>
  <c r="T96" i="2"/>
  <c r="R96" i="2"/>
  <c r="P96" i="2"/>
  <c r="BI91" i="2"/>
  <c r="BH91" i="2"/>
  <c r="BG91" i="2"/>
  <c r="BE91" i="2"/>
  <c r="T91" i="2"/>
  <c r="R91" i="2"/>
  <c r="P91" i="2"/>
  <c r="J85" i="2"/>
  <c r="J84" i="2"/>
  <c r="F84" i="2"/>
  <c r="F82" i="2"/>
  <c r="E80" i="2"/>
  <c r="J59" i="2"/>
  <c r="J58" i="2"/>
  <c r="F58" i="2"/>
  <c r="F56" i="2"/>
  <c r="E54" i="2"/>
  <c r="J20" i="2"/>
  <c r="E20" i="2"/>
  <c r="F59" i="2"/>
  <c r="J19" i="2"/>
  <c r="J14" i="2"/>
  <c r="J82" i="2"/>
  <c r="E7" i="2"/>
  <c r="E76" i="2"/>
  <c r="L50" i="1"/>
  <c r="AM50" i="1"/>
  <c r="AM49" i="1"/>
  <c r="L49" i="1"/>
  <c r="AM47" i="1"/>
  <c r="L47" i="1"/>
  <c r="L45" i="1"/>
  <c r="L44" i="1"/>
  <c r="BK149" i="2"/>
  <c r="BK157" i="3"/>
  <c r="BK133" i="3"/>
  <c r="BK168" i="3"/>
  <c r="BK152" i="3"/>
  <c r="J114" i="3"/>
  <c r="J95" i="4"/>
  <c r="J108" i="4"/>
  <c r="BK90" i="5"/>
  <c r="BK1956" i="7"/>
  <c r="BK1806" i="7"/>
  <c r="J1677" i="7"/>
  <c r="J1494" i="7"/>
  <c r="BK1226" i="7"/>
  <c r="J1075" i="7"/>
  <c r="BK991" i="7"/>
  <c r="BK803" i="7"/>
  <c r="BK183" i="7"/>
  <c r="J1471" i="7"/>
  <c r="BK1251" i="7"/>
  <c r="J1036" i="7"/>
  <c r="BK822" i="7"/>
  <c r="J555" i="7"/>
  <c r="J2223" i="7"/>
  <c r="J2036" i="7"/>
  <c r="BK1974" i="7"/>
  <c r="BK1889" i="7"/>
  <c r="J1820" i="7"/>
  <c r="J1672" i="7"/>
  <c r="BK1494" i="7"/>
  <c r="J1345" i="7"/>
  <c r="J1147" i="7"/>
  <c r="J907" i="7"/>
  <c r="BK254" i="7"/>
  <c r="BK1901" i="7"/>
  <c r="J1769" i="7"/>
  <c r="BK1691" i="7"/>
  <c r="BK1575" i="7"/>
  <c r="J638" i="8"/>
  <c r="BK287" i="8"/>
  <c r="J959" i="8"/>
  <c r="J469" i="8"/>
  <c r="BK176" i="9"/>
  <c r="J146" i="9"/>
  <c r="BK100" i="9"/>
  <c r="J142" i="9"/>
  <c r="J158" i="9"/>
  <c r="J188" i="9"/>
  <c r="J131" i="9"/>
  <c r="BK128" i="10"/>
  <c r="BK154" i="10"/>
  <c r="BK123" i="10"/>
  <c r="BK149" i="11"/>
  <c r="J109" i="11"/>
  <c r="BK118" i="11"/>
  <c r="BK135" i="12"/>
  <c r="J152" i="12"/>
  <c r="J122" i="12"/>
  <c r="BK119" i="12"/>
  <c r="J112" i="13"/>
  <c r="BK112" i="13"/>
  <c r="BK114" i="13"/>
  <c r="J144" i="14"/>
  <c r="BK139" i="14"/>
  <c r="J124" i="14"/>
  <c r="J108" i="14"/>
  <c r="J187" i="17"/>
  <c r="BK155" i="17"/>
  <c r="BK110" i="17"/>
  <c r="J298" i="17"/>
  <c r="J259" i="17"/>
  <c r="BK230" i="17"/>
  <c r="BK213" i="17"/>
  <c r="J161" i="17"/>
  <c r="BK127" i="17"/>
  <c r="J169" i="18"/>
  <c r="J165" i="18"/>
  <c r="BK147" i="18"/>
  <c r="BK109" i="18"/>
  <c r="J141" i="18"/>
  <c r="BK157" i="18"/>
  <c r="J125" i="18"/>
  <c r="J198" i="19"/>
  <c r="J167" i="19"/>
  <c r="J147" i="19"/>
  <c r="BK109" i="19"/>
  <c r="BK188" i="19"/>
  <c r="J210" i="19"/>
  <c r="BK161" i="19"/>
  <c r="BK139" i="19"/>
  <c r="BK213" i="19"/>
  <c r="J182" i="19"/>
  <c r="J124" i="19"/>
  <c r="J156" i="20"/>
  <c r="J118" i="20"/>
  <c r="J148" i="20"/>
  <c r="BK111" i="20"/>
  <c r="J128" i="20"/>
  <c r="BK155" i="20"/>
  <c r="BK118" i="20"/>
  <c r="J208" i="21"/>
  <c r="J188" i="21"/>
  <c r="BK156" i="21"/>
  <c r="J136" i="21"/>
  <c r="BK104" i="21"/>
  <c r="J147" i="21"/>
  <c r="J114" i="21"/>
  <c r="BK197" i="21"/>
  <c r="BK171" i="21"/>
  <c r="BK139" i="21"/>
  <c r="J108" i="21"/>
  <c r="J193" i="22"/>
  <c r="BK155" i="22"/>
  <c r="BK131" i="22"/>
  <c r="J102" i="22"/>
  <c r="BK171" i="22"/>
  <c r="BK148" i="22"/>
  <c r="J126" i="22"/>
  <c r="J106" i="22"/>
  <c r="BK192" i="22"/>
  <c r="J179" i="22"/>
  <c r="BK167" i="22"/>
  <c r="BK134" i="22"/>
  <c r="BK109" i="22"/>
  <c r="BK93" i="23"/>
  <c r="BK88" i="23"/>
  <c r="BK107" i="23"/>
  <c r="J90" i="24"/>
  <c r="J144" i="25"/>
  <c r="BK119" i="25"/>
  <c r="J153" i="25"/>
  <c r="BK112" i="25"/>
  <c r="BK128" i="25"/>
  <c r="J105" i="25"/>
  <c r="BK143" i="25"/>
  <c r="BK108" i="25"/>
  <c r="BK100" i="26"/>
  <c r="BK321" i="27"/>
  <c r="BK191" i="27"/>
  <c r="BK112" i="27"/>
  <c r="J301" i="27"/>
  <c r="J267" i="27"/>
  <c r="BK120" i="27"/>
  <c r="BK172" i="27"/>
  <c r="BK92" i="28"/>
  <c r="J122" i="30"/>
  <c r="BK88" i="31"/>
  <c r="BK136" i="2"/>
  <c r="BK91" i="2"/>
  <c r="J121" i="3"/>
  <c r="J157" i="3"/>
  <c r="BK102" i="3"/>
  <c r="BK153" i="3"/>
  <c r="BK172" i="3"/>
  <c r="J127" i="3"/>
  <c r="J101" i="4"/>
  <c r="J96" i="4"/>
  <c r="BK89" i="5"/>
  <c r="J1962" i="7"/>
  <c r="BK1793" i="7"/>
  <c r="J1684" i="7"/>
  <c r="J1477" i="7"/>
  <c r="J1228" i="7"/>
  <c r="BK1063" i="7"/>
  <c r="J999" i="7"/>
  <c r="BK687" i="7"/>
  <c r="BK313" i="7"/>
  <c r="BK1619" i="7"/>
  <c r="J1412" i="7"/>
  <c r="J1169" i="7"/>
  <c r="J1008" i="7"/>
  <c r="BK807" i="7"/>
  <c r="J575" i="7"/>
  <c r="BK2247" i="7"/>
  <c r="BK2127" i="7"/>
  <c r="BK2057" i="7"/>
  <c r="BK2039" i="7"/>
  <c r="BK1960" i="7"/>
  <c r="J1833" i="7"/>
  <c r="BK1677" i="7"/>
  <c r="BK1616" i="7"/>
  <c r="J1387" i="7"/>
  <c r="BK1214" i="7"/>
  <c r="BK1022" i="7"/>
  <c r="BK719" i="7"/>
  <c r="J1943" i="7"/>
  <c r="BK1831" i="7"/>
  <c r="BK1717" i="7"/>
  <c r="BK1608" i="7"/>
  <c r="BK1417" i="7"/>
  <c r="J1236" i="7"/>
  <c r="BK1031" i="7"/>
  <c r="J799" i="7"/>
  <c r="J629" i="7"/>
  <c r="BK371" i="7"/>
  <c r="J754" i="8"/>
  <c r="J840" i="8"/>
  <c r="J537" i="8"/>
  <c r="J863" i="8"/>
  <c r="BK430" i="8"/>
  <c r="BK972" i="8"/>
  <c r="J504" i="8"/>
  <c r="BK269" i="8"/>
  <c r="BK180" i="9"/>
  <c r="J138" i="9"/>
  <c r="BK200" i="9"/>
  <c r="J163" i="9"/>
  <c r="J124" i="9"/>
  <c r="BK193" i="9"/>
  <c r="J152" i="9"/>
  <c r="J186" i="9"/>
  <c r="BK155" i="9"/>
  <c r="J141" i="10"/>
  <c r="BK97" i="10"/>
  <c r="BK150" i="10"/>
  <c r="J115" i="10"/>
  <c r="J155" i="11"/>
  <c r="BK122" i="11"/>
  <c r="J168" i="11"/>
  <c r="J135" i="11"/>
  <c r="J163" i="12"/>
  <c r="J117" i="12"/>
  <c r="J160" i="12"/>
  <c r="J124" i="12"/>
  <c r="J128" i="12"/>
  <c r="J142" i="13"/>
  <c r="BK148" i="13"/>
  <c r="J99" i="13"/>
  <c r="J159" i="13"/>
  <c r="J137" i="14"/>
  <c r="BK110" i="14"/>
  <c r="J122" i="14"/>
  <c r="BK99" i="14"/>
  <c r="BK127" i="15"/>
  <c r="BK136" i="15"/>
  <c r="BK139" i="15"/>
  <c r="BK123" i="15"/>
  <c r="BK114" i="15"/>
  <c r="BK101" i="15"/>
  <c r="J115" i="15"/>
  <c r="J224" i="16"/>
  <c r="J195" i="16"/>
  <c r="J179" i="16"/>
  <c r="BK170" i="16"/>
  <c r="BK149" i="16"/>
  <c r="J139" i="16"/>
  <c r="BK122" i="16"/>
  <c r="BK100" i="16"/>
  <c r="J206" i="16"/>
  <c r="J197" i="16"/>
  <c r="BK173" i="16"/>
  <c r="BK160" i="16"/>
  <c r="BK137" i="16"/>
  <c r="BK107" i="16"/>
  <c r="J99" i="16"/>
  <c r="J208" i="16"/>
  <c r="BK192" i="16"/>
  <c r="BK168" i="16"/>
  <c r="BK147" i="16"/>
  <c r="J124" i="16"/>
  <c r="J107" i="16"/>
  <c r="BK98" i="16"/>
  <c r="BK215" i="16"/>
  <c r="J203" i="16"/>
  <c r="BK182" i="16"/>
  <c r="J140" i="16"/>
  <c r="J125" i="16"/>
  <c r="J105" i="16"/>
  <c r="J310" i="17"/>
  <c r="BK300" i="17"/>
  <c r="BK287" i="17"/>
  <c r="BK268" i="17"/>
  <c r="BK253" i="17"/>
  <c r="J242" i="17"/>
  <c r="BK231" i="17"/>
  <c r="BK207" i="17"/>
  <c r="J185" i="17"/>
  <c r="J168" i="17"/>
  <c r="BK154" i="17"/>
  <c r="J145" i="17"/>
  <c r="BK128" i="17"/>
  <c r="J315" i="17"/>
  <c r="J301" i="17"/>
  <c r="J280" i="17"/>
  <c r="BK265" i="17"/>
  <c r="BK244" i="17"/>
  <c r="J231" i="17"/>
  <c r="BK208" i="17"/>
  <c r="J199" i="17"/>
  <c r="J184" i="17"/>
  <c r="J149" i="17"/>
  <c r="J137" i="17"/>
  <c r="BK119" i="17"/>
  <c r="BK294" i="17"/>
  <c r="BK278" i="17"/>
  <c r="J256" i="17"/>
  <c r="BK240" i="17"/>
  <c r="J222" i="17"/>
  <c r="BK214" i="17"/>
  <c r="BK200" i="17"/>
  <c r="BK189" i="17"/>
  <c r="J167" i="17"/>
  <c r="BK146" i="17"/>
  <c r="J121" i="17"/>
  <c r="BK107" i="17"/>
  <c r="BK307" i="17"/>
  <c r="BK284" i="17"/>
  <c r="BK260" i="17"/>
  <c r="BK228" i="17"/>
  <c r="J212" i="17"/>
  <c r="J178" i="17"/>
  <c r="J155" i="17"/>
  <c r="J126" i="17"/>
  <c r="BK167" i="18"/>
  <c r="J152" i="18"/>
  <c r="J147" i="18"/>
  <c r="BK112" i="18"/>
  <c r="J158" i="18"/>
  <c r="BK126" i="18"/>
  <c r="J162" i="18"/>
  <c r="BK115" i="18"/>
  <c r="BK135" i="18"/>
  <c r="J111" i="18"/>
  <c r="J193" i="19"/>
  <c r="BK169" i="19"/>
  <c r="J153" i="19"/>
  <c r="J131" i="19"/>
  <c r="J99" i="19"/>
  <c r="J213" i="19"/>
  <c r="BK171" i="19"/>
  <c r="BK152" i="19"/>
  <c r="J115" i="19"/>
  <c r="BK195" i="19"/>
  <c r="J168" i="19"/>
  <c r="BK104" i="19"/>
  <c r="BK147" i="20"/>
  <c r="J110" i="20"/>
  <c r="J131" i="20"/>
  <c r="J102" i="20"/>
  <c r="J127" i="20"/>
  <c r="J152" i="20"/>
  <c r="J119" i="20"/>
  <c r="BK209" i="21"/>
  <c r="BK179" i="21"/>
  <c r="BK152" i="21"/>
  <c r="J120" i="21"/>
  <c r="BK103" i="21"/>
  <c r="BK204" i="21"/>
  <c r="J184" i="21"/>
  <c r="BK155" i="21"/>
  <c r="J113" i="21"/>
  <c r="J103" i="21"/>
  <c r="J187" i="21"/>
  <c r="J144" i="21"/>
  <c r="J116" i="21"/>
  <c r="J200" i="22"/>
  <c r="BK160" i="22"/>
  <c r="J134" i="22"/>
  <c r="J207" i="22"/>
  <c r="J181" i="22"/>
  <c r="BK165" i="22"/>
  <c r="J139" i="22"/>
  <c r="BK117" i="22"/>
  <c r="BK199" i="22"/>
  <c r="BK181" i="22"/>
  <c r="BK162" i="22"/>
  <c r="BK123" i="22"/>
  <c r="BK101" i="22"/>
  <c r="J108" i="23"/>
  <c r="BK108" i="23"/>
  <c r="BK104" i="23"/>
  <c r="BK149" i="25"/>
  <c r="J121" i="25"/>
  <c r="BK98" i="25"/>
  <c r="BK124" i="25"/>
  <c r="J143" i="25"/>
  <c r="BK125" i="25"/>
  <c r="BK104" i="25"/>
  <c r="J141" i="25"/>
  <c r="BK101" i="26"/>
  <c r="BK326" i="27"/>
  <c r="J293" i="27"/>
  <c r="J244" i="27"/>
  <c r="J188" i="27"/>
  <c r="BK116" i="27"/>
  <c r="BK332" i="27"/>
  <c r="BK188" i="27"/>
  <c r="J310" i="27"/>
  <c r="BK254" i="27"/>
  <c r="BK123" i="27"/>
  <c r="J87" i="28"/>
  <c r="BK92" i="29"/>
  <c r="J104" i="29"/>
  <c r="BK92" i="30"/>
  <c r="BK114" i="30"/>
  <c r="J88" i="31"/>
  <c r="J105" i="31"/>
  <c r="BK125" i="2"/>
  <c r="J130" i="2"/>
  <c r="BK101" i="2"/>
  <c r="J159" i="3"/>
  <c r="J136" i="3"/>
  <c r="J174" i="3"/>
  <c r="J153" i="3"/>
  <c r="BK109" i="3"/>
  <c r="BK156" i="3"/>
  <c r="BK127" i="3"/>
  <c r="J151" i="3"/>
  <c r="J133" i="3"/>
  <c r="J109" i="3"/>
  <c r="BK96" i="4"/>
  <c r="BK99" i="4"/>
  <c r="J93" i="4"/>
  <c r="J99" i="4"/>
  <c r="J89" i="5"/>
  <c r="J97" i="5"/>
  <c r="J95" i="6"/>
  <c r="J98" i="6"/>
  <c r="J1936" i="7"/>
  <c r="BK1844" i="7"/>
  <c r="BK1811" i="7"/>
  <c r="J1740" i="7"/>
  <c r="J1683" i="7"/>
  <c r="J1638" i="7"/>
  <c r="BK1471" i="7"/>
  <c r="BK1359" i="7"/>
  <c r="J1195" i="7"/>
  <c r="J1162" i="7"/>
  <c r="J1098" i="7"/>
  <c r="J1022" i="7"/>
  <c r="BK961" i="7"/>
  <c r="J855" i="7"/>
  <c r="BK631" i="7"/>
  <c r="BK331" i="7"/>
  <c r="J188" i="7"/>
  <c r="BK1556" i="7"/>
  <c r="J1421" i="7"/>
  <c r="J1232" i="7"/>
  <c r="BK1093" i="7"/>
  <c r="J1027" i="7"/>
  <c r="J909" i="7"/>
  <c r="BK2052" i="7"/>
  <c r="J2039" i="7"/>
  <c r="BK2011" i="7"/>
  <c r="J1972" i="7"/>
  <c r="J1895" i="7"/>
  <c r="J1886" i="7"/>
  <c r="J1837" i="7"/>
  <c r="J1720" i="7"/>
  <c r="J1667" i="7"/>
  <c r="J1593" i="7"/>
  <c r="BK1414" i="7"/>
  <c r="BK1367" i="7"/>
  <c r="J1242" i="7"/>
  <c r="BK1139" i="7"/>
  <c r="J803" i="7"/>
  <c r="J565" i="7"/>
  <c r="J208" i="7"/>
  <c r="J1883" i="7"/>
  <c r="BK1820" i="7"/>
  <c r="BK1720" i="7"/>
  <c r="J1666" i="7"/>
  <c r="BK1627" i="7"/>
  <c r="J1426" i="7"/>
  <c r="J1377" i="7"/>
  <c r="J1184" i="7"/>
  <c r="BK995" i="7"/>
  <c r="J941" i="7"/>
  <c r="BK848" i="7"/>
  <c r="BK637" i="7"/>
  <c r="J326" i="7"/>
  <c r="J957" i="8"/>
  <c r="J593" i="8"/>
  <c r="BK149" i="8"/>
  <c r="BK593" i="8"/>
  <c r="J269" i="8"/>
  <c r="J980" i="8"/>
  <c r="J645" i="8"/>
  <c r="J379" i="8"/>
  <c r="J1014" i="8"/>
  <c r="J931" i="8"/>
  <c r="BK385" i="8"/>
  <c r="BK197" i="8"/>
  <c r="BK157" i="9"/>
  <c r="BK103" i="9"/>
  <c r="J149" i="9"/>
  <c r="J200" i="9"/>
  <c r="BK131" i="9"/>
  <c r="BK203" i="9"/>
  <c r="J157" i="9"/>
  <c r="J140" i="9"/>
  <c r="BK135" i="10"/>
  <c r="BK137" i="10"/>
  <c r="BK107" i="10"/>
  <c r="J104" i="10"/>
  <c r="J102" i="10"/>
  <c r="BK120" i="11"/>
  <c r="J99" i="11"/>
  <c r="J127" i="11"/>
  <c r="BK160" i="12"/>
  <c r="BK105" i="12"/>
  <c r="BK126" i="12"/>
  <c r="BK146" i="12"/>
  <c r="J102" i="12"/>
  <c r="BK117" i="13"/>
  <c r="J125" i="13"/>
  <c r="J108" i="13"/>
  <c r="J122" i="13"/>
  <c r="BK150" i="13"/>
  <c r="BK133" i="14"/>
  <c r="BK124" i="14"/>
  <c r="J128" i="14"/>
  <c r="BK161" i="14"/>
  <c r="J135" i="15"/>
  <c r="BK109" i="15"/>
  <c r="J100" i="15"/>
  <c r="J123" i="15"/>
  <c r="J105" i="15"/>
  <c r="J126" i="15"/>
  <c r="BK165" i="18"/>
  <c r="J139" i="18"/>
  <c r="J112" i="18"/>
  <c r="BK153" i="18"/>
  <c r="BK130" i="18"/>
  <c r="J109" i="18"/>
  <c r="J205" i="19"/>
  <c r="BK177" i="19"/>
  <c r="J163" i="19"/>
  <c r="J152" i="19"/>
  <c r="BK126" i="19"/>
  <c r="J107" i="19"/>
  <c r="J207" i="19"/>
  <c r="J184" i="19"/>
  <c r="BK212" i="19"/>
  <c r="BK167" i="19"/>
  <c r="J150" i="19"/>
  <c r="J127" i="19"/>
  <c r="J119" i="19"/>
  <c r="BK201" i="19"/>
  <c r="J149" i="19"/>
  <c r="BK131" i="19"/>
  <c r="BK157" i="20"/>
  <c r="BK127" i="20"/>
  <c r="J114" i="20"/>
  <c r="BK149" i="20"/>
  <c r="J133" i="20"/>
  <c r="J112" i="20"/>
  <c r="BK148" i="20"/>
  <c r="J121" i="20"/>
  <c r="BK103" i="20"/>
  <c r="J150" i="20"/>
  <c r="J126" i="20"/>
  <c r="J215" i="21"/>
  <c r="BK198" i="21"/>
  <c r="BK187" i="21"/>
  <c r="BK169" i="21"/>
  <c r="BK148" i="21"/>
  <c r="J131" i="21"/>
  <c r="BK109" i="21"/>
  <c r="BK213" i="21"/>
  <c r="J203" i="21"/>
  <c r="J174" i="21"/>
  <c r="J139" i="21"/>
  <c r="J132" i="21"/>
  <c r="BK112" i="21"/>
  <c r="BK196" i="21"/>
  <c r="BK182" i="21"/>
  <c r="J173" i="21"/>
  <c r="J155" i="21"/>
  <c r="J137" i="21"/>
  <c r="J122" i="21"/>
  <c r="J105" i="21"/>
  <c r="BK194" i="22"/>
  <c r="BK163" i="22"/>
  <c r="J146" i="22"/>
  <c r="J136" i="22"/>
  <c r="J113" i="22"/>
  <c r="J101" i="22"/>
  <c r="BK200" i="22"/>
  <c r="J177" i="22"/>
  <c r="BK161" i="22"/>
  <c r="J142" i="22"/>
  <c r="J123" i="22"/>
  <c r="BK116" i="22"/>
  <c r="BK100" i="22"/>
  <c r="BK187" i="22"/>
  <c r="BK176" i="22"/>
  <c r="J169" i="22"/>
  <c r="BK153" i="22"/>
  <c r="BK125" i="22"/>
  <c r="J116" i="22"/>
  <c r="J113" i="23"/>
  <c r="BK97" i="23"/>
  <c r="BK110" i="23"/>
  <c r="BK94" i="23"/>
  <c r="J101" i="23"/>
  <c r="J91" i="24"/>
  <c r="J92" i="24"/>
  <c r="BK141" i="25"/>
  <c r="J125" i="25"/>
  <c r="J107" i="25"/>
  <c r="BK151" i="25"/>
  <c r="BK283" i="27"/>
  <c r="BK219" i="27"/>
  <c r="BK127" i="27"/>
  <c r="BK313" i="27"/>
  <c r="J287" i="27"/>
  <c r="BK229" i="27"/>
  <c r="BK153" i="27"/>
  <c r="J104" i="27"/>
  <c r="BK88" i="28"/>
  <c r="J97" i="29"/>
  <c r="J119" i="29"/>
  <c r="J105" i="29"/>
  <c r="BK97" i="29"/>
  <c r="BK113" i="30"/>
  <c r="BK122" i="30"/>
  <c r="J113" i="30"/>
  <c r="BK108" i="31"/>
  <c r="J86" i="31"/>
  <c r="BK96" i="2"/>
  <c r="AS85" i="1"/>
  <c r="BK162" i="3"/>
  <c r="BK124" i="3"/>
  <c r="BK94" i="3"/>
  <c r="J104" i="3"/>
  <c r="BK97" i="4"/>
  <c r="J102" i="4"/>
  <c r="J97" i="4"/>
  <c r="BK101" i="4"/>
  <c r="BK94" i="5"/>
  <c r="BK113" i="6"/>
  <c r="BK1952" i="7"/>
  <c r="J1815" i="7"/>
  <c r="BK1700" i="7"/>
  <c r="J1604" i="7"/>
  <c r="J1453" i="7"/>
  <c r="BK1236" i="7"/>
  <c r="J300" i="7"/>
  <c r="J1515" i="7"/>
  <c r="BK1394" i="7"/>
  <c r="J1209" i="7"/>
  <c r="J1044" i="7"/>
  <c r="BK860" i="7"/>
  <c r="J637" i="7"/>
  <c r="BK563" i="7"/>
  <c r="J2260" i="7"/>
  <c r="J2219" i="7"/>
  <c r="J2105" i="7"/>
  <c r="J2046" i="7"/>
  <c r="J1974" i="7"/>
  <c r="BK1928" i="7"/>
  <c r="J1892" i="7"/>
  <c r="BK1840" i="7"/>
  <c r="J1731" i="7"/>
  <c r="BK1684" i="7"/>
  <c r="J1549" i="7"/>
  <c r="BK1397" i="7"/>
  <c r="J1363" i="7"/>
  <c r="BK1193" i="7"/>
  <c r="BK1012" i="7"/>
  <c r="J822" i="7"/>
  <c r="BK575" i="7"/>
  <c r="BK111" i="7"/>
  <c r="BK1843" i="7"/>
  <c r="BK1824" i="7"/>
  <c r="J1764" i="7"/>
  <c r="BK1683" i="7"/>
  <c r="J1641" i="7"/>
  <c r="BK1453" i="7"/>
  <c r="J1371" i="7"/>
  <c r="BK1162" i="7"/>
  <c r="J1016" i="7"/>
  <c r="J969" i="7"/>
  <c r="BK855" i="7"/>
  <c r="BK643" i="7"/>
  <c r="J315" i="7"/>
  <c r="J116" i="7"/>
  <c r="J430" i="8"/>
  <c r="J162" i="8"/>
  <c r="J650" i="8"/>
  <c r="J356" i="8"/>
  <c r="BK990" i="8"/>
  <c r="J933" i="8"/>
  <c r="J595" i="8"/>
  <c r="J1019" i="8"/>
  <c r="J990" i="8"/>
  <c r="J945" i="8"/>
  <c r="J709" i="8"/>
  <c r="J274" i="8"/>
  <c r="BK129" i="8"/>
  <c r="BK178" i="9"/>
  <c r="BK160" i="9"/>
  <c r="J141" i="9"/>
  <c r="J170" i="9"/>
  <c r="BK148" i="9"/>
  <c r="BK126" i="9"/>
  <c r="J180" i="9"/>
  <c r="J106" i="9"/>
  <c r="BK122" i="9"/>
  <c r="BK102" i="10"/>
  <c r="BK140" i="10"/>
  <c r="BK111" i="10"/>
  <c r="BK142" i="11"/>
  <c r="J170" i="11"/>
  <c r="J158" i="12"/>
  <c r="BK99" i="12"/>
  <c r="J119" i="12"/>
  <c r="J137" i="12"/>
  <c r="J148" i="13"/>
  <c r="J105" i="13"/>
  <c r="BK110" i="13"/>
  <c r="BK170" i="13"/>
  <c r="J139" i="14"/>
  <c r="BK141" i="14"/>
  <c r="J131" i="14"/>
  <c r="J99" i="14"/>
  <c r="BK112" i="15"/>
  <c r="BK126" i="15"/>
  <c r="BK106" i="15"/>
  <c r="J134" i="15"/>
  <c r="J109" i="15"/>
  <c r="J215" i="16"/>
  <c r="BK199" i="16"/>
  <c r="BK177" i="16"/>
  <c r="BK165" i="16"/>
  <c r="J150" i="16"/>
  <c r="J138" i="16"/>
  <c r="J112" i="16"/>
  <c r="J211" i="16"/>
  <c r="J196" i="16"/>
  <c r="J175" i="16"/>
  <c r="J164" i="16"/>
  <c r="J149" i="16"/>
  <c r="J132" i="16"/>
  <c r="J106" i="16"/>
  <c r="BK228" i="16"/>
  <c r="J204" i="16"/>
  <c r="J190" i="16"/>
  <c r="J172" i="16"/>
  <c r="J141" i="16"/>
  <c r="BK125" i="16"/>
  <c r="BK109" i="16"/>
  <c r="J221" i="16"/>
  <c r="BK205" i="16"/>
  <c r="J191" i="16"/>
  <c r="BK164" i="16"/>
  <c r="J134" i="16"/>
  <c r="BK124" i="16"/>
  <c r="BK108" i="16"/>
  <c r="J313" i="17"/>
  <c r="BK299" i="17"/>
  <c r="BK282" i="17"/>
  <c r="BK266" i="17"/>
  <c r="J254" i="17"/>
  <c r="J245" i="17"/>
  <c r="BK238" i="17"/>
  <c r="J217" i="17"/>
  <c r="J194" i="17"/>
  <c r="J177" i="17"/>
  <c r="BK156" i="17"/>
  <c r="J143" i="17"/>
  <c r="BK133" i="17"/>
  <c r="J110" i="17"/>
  <c r="J302" i="17"/>
  <c r="J281" i="17"/>
  <c r="J264" i="17"/>
  <c r="J246" i="17"/>
  <c r="J232" i="17"/>
  <c r="BK212" i="17"/>
  <c r="J200" i="17"/>
  <c r="J190" i="17"/>
  <c r="BK167" i="17"/>
  <c r="BK151" i="17"/>
  <c r="BK135" i="17"/>
  <c r="J312" i="17"/>
  <c r="BK292" i="17"/>
  <c r="J269" i="17"/>
  <c r="J251" i="17"/>
  <c r="BK232" i="17"/>
  <c r="J201" i="17"/>
  <c r="BK191" i="17"/>
  <c r="BK173" i="17"/>
  <c r="BK162" i="17"/>
  <c r="J152" i="17"/>
  <c r="J133" i="17"/>
  <c r="BK118" i="17"/>
  <c r="J106" i="17"/>
  <c r="BK305" i="17"/>
  <c r="J291" i="17"/>
  <c r="J285" i="17"/>
  <c r="J266" i="17"/>
  <c r="BK256" i="17"/>
  <c r="BK233" i="17"/>
  <c r="J221" i="17"/>
  <c r="BK206" i="17"/>
  <c r="BK182" i="17"/>
  <c r="J172" i="17"/>
  <c r="J146" i="17"/>
  <c r="J134" i="17"/>
  <c r="J128" i="17"/>
  <c r="BK115" i="17"/>
  <c r="J111" i="17"/>
  <c r="J142" i="18"/>
  <c r="J135" i="18"/>
  <c r="BK107" i="18"/>
  <c r="J167" i="18"/>
  <c r="J154" i="18"/>
  <c r="BK129" i="18"/>
  <c r="J106" i="18"/>
  <c r="BK137" i="18"/>
  <c r="BK161" i="18"/>
  <c r="J121" i="18"/>
  <c r="J188" i="19"/>
  <c r="J165" i="19"/>
  <c r="J148" i="19"/>
  <c r="BK216" i="19"/>
  <c r="BK199" i="19"/>
  <c r="J194" i="19"/>
  <c r="BK162" i="19"/>
  <c r="J141" i="19"/>
  <c r="J209" i="19"/>
  <c r="BK175" i="19"/>
  <c r="J122" i="19"/>
  <c r="BK131" i="20"/>
  <c r="BK109" i="20"/>
  <c r="BK132" i="20"/>
  <c r="J105" i="20"/>
  <c r="BK129" i="20"/>
  <c r="J106" i="20"/>
  <c r="BK106" i="20"/>
  <c r="J201" i="21"/>
  <c r="J171" i="21"/>
  <c r="BK151" i="21"/>
  <c r="BK122" i="21"/>
  <c r="BK211" i="21"/>
  <c r="BK186" i="21"/>
  <c r="BK161" i="21"/>
  <c r="J143" i="21"/>
  <c r="BK111" i="21"/>
  <c r="BK201" i="21"/>
  <c r="J158" i="21"/>
  <c r="J128" i="21"/>
  <c r="J204" i="22"/>
  <c r="BK157" i="22"/>
  <c r="J137" i="22"/>
  <c r="BK103" i="22"/>
  <c r="J197" i="22"/>
  <c r="BK169" i="22"/>
  <c r="BK146" i="22"/>
  <c r="BK112" i="22"/>
  <c r="J201" i="22"/>
  <c r="J178" i="22"/>
  <c r="J165" i="22"/>
  <c r="BK122" i="22"/>
  <c r="J107" i="22"/>
  <c r="BK95" i="23"/>
  <c r="BK105" i="23"/>
  <c r="J98" i="23"/>
  <c r="BK102" i="23"/>
  <c r="J86" i="24"/>
  <c r="J131" i="25"/>
  <c r="J109" i="25"/>
  <c r="J135" i="25"/>
  <c r="BK105" i="25"/>
  <c r="BK135" i="25"/>
  <c r="BK106" i="25"/>
  <c r="BK146" i="25"/>
  <c r="J116" i="25"/>
  <c r="J100" i="26"/>
  <c r="BK98" i="26"/>
  <c r="BK296" i="27"/>
  <c r="BK264" i="27"/>
  <c r="BK199" i="27"/>
  <c r="J164" i="27"/>
  <c r="J342" i="27"/>
  <c r="BK275" i="27"/>
  <c r="J330" i="27"/>
  <c r="BK309" i="27"/>
  <c r="BK238" i="27"/>
  <c r="J146" i="27"/>
  <c r="BK90" i="28"/>
  <c r="BK111" i="30"/>
  <c r="J97" i="31"/>
  <c r="BK101" i="31"/>
  <c r="J125" i="2"/>
  <c r="J96" i="2"/>
  <c r="J145" i="3"/>
  <c r="BK104" i="3"/>
  <c r="BK99" i="3"/>
  <c r="J162" i="3"/>
  <c r="BK98" i="4"/>
  <c r="BK106" i="4"/>
  <c r="BK88" i="5"/>
  <c r="BK104" i="6"/>
  <c r="BK1968" i="7"/>
  <c r="BK1837" i="7"/>
  <c r="BK1694" i="7"/>
  <c r="J1553" i="7"/>
  <c r="BK1244" i="7"/>
  <c r="J1139" i="7"/>
  <c r="BK1016" i="7"/>
  <c r="J918" i="7"/>
  <c r="J643" i="7"/>
  <c r="BK121" i="7"/>
  <c r="BK1401" i="7"/>
  <c r="BK1110" i="7"/>
  <c r="J1020" i="7"/>
  <c r="J758" i="7"/>
  <c r="J584" i="7"/>
  <c r="J111" i="7"/>
  <c r="J2118" i="7"/>
  <c r="J1994" i="7"/>
  <c r="BK1936" i="7"/>
  <c r="BK1883" i="7"/>
  <c r="BK1740" i="7"/>
  <c r="BK1641" i="7"/>
  <c r="J1401" i="7"/>
  <c r="BK1211" i="7"/>
  <c r="BK999" i="7"/>
  <c r="BK799" i="7"/>
  <c r="J121" i="7"/>
  <c r="BK1830" i="7"/>
  <c r="BK1499" i="7"/>
  <c r="J1414" i="7"/>
  <c r="J1359" i="7"/>
  <c r="J1251" i="7"/>
  <c r="J1132" i="7"/>
  <c r="J1012" i="7"/>
  <c r="BK929" i="7"/>
  <c r="BK879" i="7"/>
  <c r="J783" i="7"/>
  <c r="BK622" i="7"/>
  <c r="BK582" i="7"/>
  <c r="BK305" i="7"/>
  <c r="J123" i="7"/>
  <c r="BK709" i="8"/>
  <c r="BK295" i="8"/>
  <c r="J129" i="8"/>
  <c r="J776" i="8"/>
  <c r="J293" i="8"/>
  <c r="J972" i="8"/>
  <c r="BK931" i="8"/>
  <c r="J578" i="8"/>
  <c r="BK94" i="8"/>
  <c r="J982" i="8"/>
  <c r="BK578" i="8"/>
  <c r="BK232" i="8"/>
  <c r="J134" i="8"/>
  <c r="BK140" i="9"/>
  <c r="BK152" i="9"/>
  <c r="J190" i="9"/>
  <c r="J126" i="9"/>
  <c r="BK166" i="9"/>
  <c r="J150" i="10"/>
  <c r="BK133" i="10"/>
  <c r="J135" i="10"/>
  <c r="BK172" i="11"/>
  <c r="J172" i="11"/>
  <c r="BK124" i="11"/>
  <c r="BK156" i="12"/>
  <c r="BK137" i="12"/>
  <c r="BK152" i="12"/>
  <c r="BK112" i="12"/>
  <c r="BK146" i="13"/>
  <c r="BK161" i="13"/>
  <c r="J102" i="13"/>
  <c r="BK153" i="13"/>
  <c r="BK126" i="14"/>
  <c r="BK108" i="14"/>
  <c r="J156" i="14"/>
  <c r="BK125" i="15"/>
  <c r="J114" i="15"/>
  <c r="J132" i="17"/>
  <c r="J105" i="17"/>
  <c r="BK288" i="17"/>
  <c r="BK243" i="17"/>
  <c r="BK219" i="17"/>
  <c r="BK180" i="17"/>
  <c r="BK132" i="17"/>
  <c r="J114" i="17"/>
  <c r="BK116" i="18"/>
  <c r="J153" i="18"/>
  <c r="J117" i="18"/>
  <c r="BK149" i="18"/>
  <c r="J113" i="18"/>
  <c r="J137" i="18"/>
  <c r="BK102" i="18"/>
  <c r="J190" i="19"/>
  <c r="J161" i="19"/>
  <c r="J129" i="19"/>
  <c r="BK215" i="19"/>
  <c r="BK117" i="19"/>
  <c r="BK190" i="19"/>
  <c r="J151" i="19"/>
  <c r="BK121" i="19"/>
  <c r="BK205" i="19"/>
  <c r="J173" i="19"/>
  <c r="J135" i="19"/>
  <c r="J151" i="20"/>
  <c r="J120" i="20"/>
  <c r="J143" i="20"/>
  <c r="BK126" i="20"/>
  <c r="BK140" i="20"/>
  <c r="J104" i="20"/>
  <c r="BK137" i="20"/>
  <c r="BK216" i="21"/>
  <c r="BK193" i="21"/>
  <c r="J170" i="21"/>
  <c r="BK143" i="21"/>
  <c r="BK128" i="21"/>
  <c r="BK175" i="21"/>
  <c r="J130" i="21"/>
  <c r="BK110" i="21"/>
  <c r="J186" i="21"/>
  <c r="BK157" i="21"/>
  <c r="J124" i="21"/>
  <c r="BK207" i="22"/>
  <c r="BK159" i="22"/>
  <c r="BK139" i="22"/>
  <c r="BK111" i="22"/>
  <c r="BK183" i="22"/>
  <c r="J162" i="22"/>
  <c r="J141" i="22"/>
  <c r="BK118" i="22"/>
  <c r="BK102" i="22"/>
  <c r="J190" i="22"/>
  <c r="J171" i="22"/>
  <c r="J147" i="22"/>
  <c r="J115" i="22"/>
  <c r="J114" i="23"/>
  <c r="BK99" i="23"/>
  <c r="J93" i="23"/>
  <c r="BK90" i="23"/>
  <c r="BK88" i="24"/>
  <c r="BK140" i="25"/>
  <c r="J112" i="25"/>
  <c r="BK145" i="25"/>
  <c r="J142" i="25"/>
  <c r="J117" i="25"/>
  <c r="BK147" i="25"/>
  <c r="J99" i="26"/>
  <c r="J332" i="27"/>
  <c r="BK287" i="27"/>
  <c r="J241" i="27"/>
  <c r="J153" i="27"/>
  <c r="BK288" i="27"/>
  <c r="BK149" i="27"/>
  <c r="BK266" i="27"/>
  <c r="BK203" i="27"/>
  <c r="J136" i="27"/>
  <c r="BK116" i="30"/>
  <c r="J92" i="31"/>
  <c r="J99" i="31"/>
  <c r="J108" i="2"/>
  <c r="AS88" i="1"/>
  <c r="J154" i="3"/>
  <c r="J99" i="3"/>
  <c r="BK94" i="4"/>
  <c r="BK102" i="4"/>
  <c r="J91" i="5"/>
  <c r="BK1972" i="7"/>
  <c r="BK1842" i="7"/>
  <c r="J1717" i="7"/>
  <c r="J1608" i="7"/>
  <c r="J1254" i="7"/>
  <c r="BK1116" i="7"/>
  <c r="BK1027" i="7"/>
  <c r="BK875" i="7"/>
  <c r="J620" i="7"/>
  <c r="BK1549" i="7"/>
  <c r="BK1379" i="7"/>
  <c r="J1067" i="7"/>
  <c r="BK951" i="7"/>
  <c r="BK616" i="7"/>
  <c r="BK116" i="7"/>
  <c r="BK2105" i="7"/>
  <c r="BK2061" i="7"/>
  <c r="J2011" i="7"/>
  <c r="BK1940" i="7"/>
  <c r="J1830" i="7"/>
  <c r="BK1666" i="7"/>
  <c r="J1528" i="7"/>
  <c r="J1171" i="7"/>
  <c r="J879" i="7"/>
  <c r="J295" i="7"/>
  <c r="BK1892" i="7"/>
  <c r="BK1815" i="7"/>
  <c r="J1699" i="7"/>
  <c r="J1634" i="7"/>
  <c r="J1404" i="7"/>
  <c r="BK1098" i="7"/>
  <c r="J951" i="7"/>
  <c r="J687" i="7"/>
  <c r="J563" i="7"/>
  <c r="BK898" i="8"/>
  <c r="J774" i="8"/>
  <c r="J94" i="8"/>
  <c r="BK774" i="8"/>
  <c r="J358" i="8"/>
  <c r="BK1019" i="8"/>
  <c r="BK840" i="8"/>
  <c r="BK326" i="8"/>
  <c r="J151" i="9"/>
  <c r="BK209" i="9"/>
  <c r="BK136" i="9"/>
  <c r="J133" i="10"/>
  <c r="BK113" i="10"/>
  <c r="BK152" i="10"/>
  <c r="J107" i="10"/>
  <c r="BK104" i="11"/>
  <c r="J120" i="11"/>
  <c r="J154" i="12"/>
  <c r="J135" i="12"/>
  <c r="BK110" i="12"/>
  <c r="J157" i="13"/>
  <c r="BK108" i="13"/>
  <c r="J165" i="13"/>
  <c r="J148" i="14"/>
  <c r="BK102" i="14"/>
  <c r="BK152" i="14"/>
  <c r="BK112" i="14"/>
  <c r="BK115" i="15"/>
  <c r="J129" i="15"/>
  <c r="J113" i="15"/>
  <c r="BK122" i="15"/>
  <c r="J107" i="15"/>
  <c r="BK133" i="15"/>
  <c r="BK108" i="15"/>
  <c r="BK214" i="16"/>
  <c r="J194" i="16"/>
  <c r="BK172" i="16"/>
  <c r="J162" i="16"/>
  <c r="J147" i="16"/>
  <c r="BK135" i="16"/>
  <c r="J114" i="16"/>
  <c r="BK224" i="16"/>
  <c r="BK210" i="16"/>
  <c r="BK191" i="16"/>
  <c r="BK167" i="16"/>
  <c r="BK152" i="16"/>
  <c r="J130" i="16"/>
  <c r="BK105" i="16"/>
  <c r="J222" i="16"/>
  <c r="J202" i="16"/>
  <c r="BK188" i="16"/>
  <c r="J165" i="16"/>
  <c r="BK140" i="16"/>
  <c r="BK119" i="16"/>
  <c r="J100" i="16"/>
  <c r="J220" i="16"/>
  <c r="J201" i="16"/>
  <c r="J189" i="16"/>
  <c r="J154" i="16"/>
  <c r="J135" i="16"/>
  <c r="J118" i="16"/>
  <c r="BK102" i="16"/>
  <c r="BK302" i="17"/>
  <c r="BK293" i="17"/>
  <c r="J274" i="17"/>
  <c r="BK264" i="17"/>
  <c r="BK251" i="17"/>
  <c r="BK239" i="17"/>
  <c r="BK225" i="17"/>
  <c r="BK199" i="17"/>
  <c r="BK178" i="17"/>
  <c r="J159" i="17"/>
  <c r="J147" i="17"/>
  <c r="BK136" i="17"/>
  <c r="J113" i="17"/>
  <c r="J305" i="17"/>
  <c r="BK290" i="17"/>
  <c r="BK274" i="17"/>
  <c r="BK247" i="17"/>
  <c r="J233" i="17"/>
  <c r="BK222" i="17"/>
  <c r="J207" i="17"/>
  <c r="J197" i="17"/>
  <c r="J189" i="17"/>
  <c r="BK157" i="17"/>
  <c r="J130" i="17"/>
  <c r="BK112" i="17"/>
  <c r="BK308" i="17"/>
  <c r="J288" i="17"/>
  <c r="BK270" i="17"/>
  <c r="BK252" i="17"/>
  <c r="BK229" i="17"/>
  <c r="J206" i="17"/>
  <c r="BK193" i="17"/>
  <c r="BK177" i="17"/>
  <c r="J158" i="17"/>
  <c r="BK134" i="17"/>
  <c r="J115" i="17"/>
  <c r="BK315" i="17"/>
  <c r="J289" i="17"/>
  <c r="J268" i="17"/>
  <c r="J244" i="17"/>
  <c r="J234" i="17"/>
  <c r="J215" i="17"/>
  <c r="BK185" i="17"/>
  <c r="BK169" i="17"/>
  <c r="J136" i="17"/>
  <c r="J124" i="17"/>
  <c r="BK105" i="17"/>
  <c r="J156" i="18"/>
  <c r="BK148" i="18"/>
  <c r="BK128" i="18"/>
  <c r="J166" i="18"/>
  <c r="BK143" i="18"/>
  <c r="BK120" i="18"/>
  <c r="J105" i="18"/>
  <c r="BK111" i="18"/>
  <c r="BK146" i="18"/>
  <c r="J116" i="18"/>
  <c r="BK207" i="19"/>
  <c r="BK174" i="19"/>
  <c r="J157" i="19"/>
  <c r="BK124" i="19"/>
  <c r="BK198" i="19"/>
  <c r="BK105" i="19"/>
  <c r="BK184" i="19"/>
  <c r="BK156" i="19"/>
  <c r="BK135" i="19"/>
  <c r="BK186" i="19"/>
  <c r="BK127" i="19"/>
  <c r="J154" i="20"/>
  <c r="BK116" i="20"/>
  <c r="J140" i="20"/>
  <c r="BK108" i="20"/>
  <c r="J134" i="20"/>
  <c r="BK105" i="20"/>
  <c r="BK138" i="20"/>
  <c r="BK212" i="21"/>
  <c r="J190" i="21"/>
  <c r="BK165" i="21"/>
  <c r="BK130" i="21"/>
  <c r="BK215" i="21"/>
  <c r="J198" i="21"/>
  <c r="BK163" i="21"/>
  <c r="J135" i="21"/>
  <c r="J119" i="21"/>
  <c r="J192" i="21"/>
  <c r="BK153" i="21"/>
  <c r="BK131" i="21"/>
  <c r="J106" i="21"/>
  <c r="BK190" i="22"/>
  <c r="BK142" i="22"/>
  <c r="J110" i="22"/>
  <c r="J194" i="22"/>
  <c r="BK168" i="22"/>
  <c r="J143" i="22"/>
  <c r="J121" i="22"/>
  <c r="BK205" i="22"/>
  <c r="J185" i="22"/>
  <c r="BK166" i="22"/>
  <c r="BK143" i="22"/>
  <c r="BK108" i="22"/>
  <c r="J97" i="23"/>
  <c r="J90" i="23"/>
  <c r="J110" i="23"/>
  <c r="J87" i="23"/>
  <c r="J87" i="24"/>
  <c r="J129" i="25"/>
  <c r="J101" i="25"/>
  <c r="J132" i="25"/>
  <c r="BK107" i="25"/>
  <c r="BK134" i="25"/>
  <c r="BK109" i="25"/>
  <c r="J98" i="25"/>
  <c r="J115" i="25"/>
  <c r="BK103" i="26"/>
  <c r="BK317" i="27"/>
  <c r="J280" i="27"/>
  <c r="J250" i="27"/>
  <c r="BK173" i="27"/>
  <c r="J100" i="27"/>
  <c r="BK277" i="27"/>
  <c r="BK146" i="27"/>
  <c r="J298" i="27"/>
  <c r="BK241" i="27"/>
  <c r="J162" i="27"/>
  <c r="J90" i="28"/>
  <c r="BK105" i="29"/>
  <c r="BK107" i="29"/>
  <c r="J92" i="29"/>
  <c r="J111" i="30"/>
  <c r="J110" i="30"/>
  <c r="J101" i="31"/>
  <c r="J90" i="31"/>
  <c r="AS75" i="1"/>
  <c r="J1824" i="7"/>
  <c r="BK1209" i="7"/>
  <c r="J884" i="7"/>
  <c r="BK321" i="7"/>
  <c r="BK1841" i="7"/>
  <c r="BK1759" i="7"/>
  <c r="J1690" i="7"/>
  <c r="J1556" i="7"/>
  <c r="J1417" i="7"/>
  <c r="BK1242" i="7"/>
  <c r="BK913" i="7"/>
  <c r="BK707" i="7"/>
  <c r="BK565" i="7"/>
  <c r="J818" i="8"/>
  <c r="J232" i="8"/>
  <c r="J820" i="8"/>
  <c r="J385" i="8"/>
  <c r="J886" i="8"/>
  <c r="J295" i="8"/>
  <c r="J1003" i="8"/>
  <c r="J657" i="8"/>
  <c r="BK293" i="8"/>
  <c r="J172" i="9"/>
  <c r="BK172" i="9"/>
  <c r="BK138" i="9"/>
  <c r="BK163" i="9"/>
  <c r="J184" i="9"/>
  <c r="BK156" i="10"/>
  <c r="J128" i="10"/>
  <c r="J113" i="10"/>
  <c r="BK151" i="11"/>
  <c r="BK165" i="11"/>
  <c r="BK107" i="11"/>
  <c r="BK139" i="12"/>
  <c r="J156" i="12"/>
  <c r="J112" i="12"/>
  <c r="BK117" i="12"/>
  <c r="BK144" i="13"/>
  <c r="BK99" i="13"/>
  <c r="J150" i="13"/>
  <c r="J146" i="14"/>
  <c r="BK148" i="14"/>
  <c r="J141" i="14"/>
  <c r="J114" i="14"/>
  <c r="BK120" i="15"/>
  <c r="BK105" i="15"/>
  <c r="J133" i="15"/>
  <c r="J112" i="15"/>
  <c r="J131" i="15"/>
  <c r="BK159" i="18"/>
  <c r="BK122" i="18"/>
  <c r="BK138" i="18"/>
  <c r="J120" i="18"/>
  <c r="BK194" i="19"/>
  <c r="BK168" i="19"/>
  <c r="J146" i="19"/>
  <c r="J121" i="19"/>
  <c r="J214" i="19"/>
  <c r="J101" i="19"/>
  <c r="BK192" i="19"/>
  <c r="J160" i="19"/>
  <c r="BK147" i="19"/>
  <c r="J215" i="19"/>
  <c r="BK172" i="19"/>
  <c r="BK143" i="19"/>
  <c r="BK102" i="19"/>
  <c r="BK128" i="20"/>
  <c r="BK104" i="20"/>
  <c r="BK114" i="20"/>
  <c r="BK141" i="20"/>
  <c r="J113" i="20"/>
  <c r="BK207" i="21"/>
  <c r="BK191" i="21"/>
  <c r="J153" i="21"/>
  <c r="J125" i="21"/>
  <c r="J209" i="21"/>
  <c r="BK188" i="21"/>
  <c r="J165" i="21"/>
  <c r="BK125" i="21"/>
  <c r="J217" i="21"/>
  <c r="J191" i="21"/>
  <c r="BK170" i="21"/>
  <c r="J150" i="21"/>
  <c r="BK115" i="21"/>
  <c r="BK197" i="22"/>
  <c r="J153" i="22"/>
  <c r="BK129" i="22"/>
  <c r="J208" i="22"/>
  <c r="BK182" i="22"/>
  <c r="J167" i="22"/>
  <c r="J149" i="22"/>
  <c r="J128" i="22"/>
  <c r="BK105" i="22"/>
  <c r="J191" i="22"/>
  <c r="J180" i="22"/>
  <c r="J163" i="22"/>
  <c r="BK151" i="22"/>
  <c r="BK110" i="22"/>
  <c r="J96" i="23"/>
  <c r="BK101" i="23"/>
  <c r="J105" i="23"/>
  <c r="J91" i="23"/>
  <c r="BK89" i="24"/>
  <c r="J145" i="25"/>
  <c r="BK102" i="25"/>
  <c r="J266" i="27"/>
  <c r="BK158" i="27"/>
  <c r="BK104" i="27"/>
  <c r="BK310" i="27"/>
  <c r="J248" i="27"/>
  <c r="J168" i="27"/>
  <c r="BK87" i="28"/>
  <c r="J108" i="29"/>
  <c r="BK113" i="29"/>
  <c r="BK117" i="29"/>
  <c r="BK92" i="31"/>
  <c r="J140" i="2"/>
  <c r="BK140" i="2"/>
  <c r="J115" i="2"/>
  <c r="J168" i="3"/>
  <c r="BK139" i="3"/>
  <c r="J102" i="3"/>
  <c r="BK151" i="3"/>
  <c r="BK147" i="3"/>
  <c r="J124" i="3"/>
  <c r="BK91" i="5"/>
  <c r="BK95" i="6"/>
  <c r="J1928" i="7"/>
  <c r="BK1777" i="7"/>
  <c r="BK1658" i="7"/>
  <c r="J1394" i="7"/>
  <c r="J1211" i="7"/>
  <c r="BK1104" i="7"/>
  <c r="BK1044" i="7"/>
  <c r="BK1008" i="7"/>
  <c r="BK956" i="7"/>
  <c r="J832" i="7"/>
  <c r="J698" i="7"/>
  <c r="BK315" i="7"/>
  <c r="J1575" i="7"/>
  <c r="J1248" i="7"/>
  <c r="J1071" i="7"/>
  <c r="J961" i="7"/>
  <c r="J622" i="7"/>
  <c r="BK300" i="7"/>
  <c r="J2245" i="7"/>
  <c r="BK2111" i="7"/>
  <c r="J2031" i="7"/>
  <c r="BK1966" i="7"/>
  <c r="J1843" i="7"/>
  <c r="J1811" i="7"/>
  <c r="J1648" i="7"/>
  <c r="J1499" i="7"/>
  <c r="J1244" i="7"/>
  <c r="J1164" i="7"/>
  <c r="J888" i="7"/>
  <c r="J331" i="7"/>
  <c r="BK1911" i="7"/>
  <c r="J1793" i="7"/>
  <c r="BK1655" i="7"/>
  <c r="BK1498" i="7"/>
  <c r="BK1345" i="7"/>
  <c r="BK1092" i="7"/>
  <c r="J923" i="7"/>
  <c r="J719" i="7"/>
  <c r="J573" i="7"/>
  <c r="J259" i="7"/>
  <c r="BK603" i="8"/>
  <c r="J112" i="8"/>
  <c r="BK595" i="8"/>
  <c r="BK267" i="8"/>
  <c r="BK657" i="8"/>
  <c r="BK356" i="8"/>
  <c r="J209" i="9"/>
  <c r="BK129" i="9"/>
  <c r="J159" i="9"/>
  <c r="J137" i="10"/>
  <c r="J100" i="10"/>
  <c r="J138" i="10"/>
  <c r="BK127" i="11"/>
  <c r="BK155" i="11"/>
  <c r="J115" i="11"/>
  <c r="J133" i="12"/>
  <c r="J146" i="12"/>
  <c r="J148" i="12"/>
  <c r="BK124" i="12"/>
  <c r="BK137" i="13"/>
  <c r="J155" i="13"/>
  <c r="BK105" i="13"/>
  <c r="J134" i="13"/>
  <c r="BK128" i="14"/>
  <c r="J158" i="14"/>
  <c r="BK150" i="14"/>
  <c r="J122" i="15"/>
  <c r="BK103" i="15"/>
  <c r="J106" i="15"/>
  <c r="BK110" i="15"/>
  <c r="J132" i="15"/>
  <c r="BK221" i="16"/>
  <c r="J205" i="16"/>
  <c r="BK190" i="16"/>
  <c r="J171" i="16"/>
  <c r="J159" i="16"/>
  <c r="BK132" i="16"/>
  <c r="J115" i="16"/>
  <c r="BK222" i="16"/>
  <c r="BK208" i="16"/>
  <c r="J192" i="16"/>
  <c r="BK171" i="16"/>
  <c r="BK158" i="16"/>
  <c r="BK139" i="16"/>
  <c r="J120" i="16"/>
  <c r="J102" i="16"/>
  <c r="J209" i="16"/>
  <c r="BK198" i="16"/>
  <c r="BK163" i="16"/>
  <c r="J145" i="16"/>
  <c r="BK120" i="16"/>
  <c r="BK99" i="16"/>
  <c r="BK216" i="16"/>
  <c r="BK200" i="16"/>
  <c r="J170" i="16"/>
  <c r="J152" i="16"/>
  <c r="BK128" i="16"/>
  <c r="J109" i="16"/>
  <c r="J316" i="17"/>
  <c r="BK301" i="17"/>
  <c r="J295" i="17"/>
  <c r="J278" i="17"/>
  <c r="J261" i="17"/>
  <c r="J252" i="17"/>
  <c r="BK241" i="17"/>
  <c r="J235" i="17"/>
  <c r="J208" i="17"/>
  <c r="BK186" i="17"/>
  <c r="J180" i="17"/>
  <c r="J166" i="17"/>
  <c r="J148" i="17"/>
  <c r="BK140" i="17"/>
  <c r="BK114" i="17"/>
  <c r="BK309" i="17"/>
  <c r="J293" i="17"/>
  <c r="BK277" i="17"/>
  <c r="J262" i="17"/>
  <c r="J239" i="17"/>
  <c r="J228" i="17"/>
  <c r="BK209" i="17"/>
  <c r="J196" i="17"/>
  <c r="J176" i="17"/>
  <c r="J156" i="17"/>
  <c r="J141" i="17"/>
  <c r="J120" i="17"/>
  <c r="J303" i="17"/>
  <c r="BK283" i="17"/>
  <c r="J265" i="17"/>
  <c r="J247" i="17"/>
  <c r="BK226" i="17"/>
  <c r="J219" i="17"/>
  <c r="J204" i="17"/>
  <c r="J198" i="17"/>
  <c r="J186" i="17"/>
  <c r="BK172" i="17"/>
  <c r="BK148" i="17"/>
  <c r="BK123" i="17"/>
  <c r="BK111" i="17"/>
  <c r="BK104" i="17"/>
  <c r="J296" i="17"/>
  <c r="BK276" i="17"/>
  <c r="BK262" i="17"/>
  <c r="BK242" i="17"/>
  <c r="BK217" i="17"/>
  <c r="J188" i="17"/>
  <c r="BK175" i="17"/>
  <c r="BK159" i="17"/>
  <c r="BK136" i="18"/>
  <c r="J114" i="18"/>
  <c r="J160" i="18"/>
  <c r="J146" i="18"/>
  <c r="J118" i="18"/>
  <c r="BK160" i="18"/>
  <c r="BK117" i="18"/>
  <c r="J133" i="18"/>
  <c r="BK108" i="18"/>
  <c r="BK204" i="19"/>
  <c r="J170" i="19"/>
  <c r="BK154" i="19"/>
  <c r="BK137" i="19"/>
  <c r="J111" i="19"/>
  <c r="J180" i="19"/>
  <c r="BK214" i="19"/>
  <c r="BK170" i="19"/>
  <c r="BK149" i="19"/>
  <c r="BK113" i="19"/>
  <c r="BK191" i="19"/>
  <c r="BK164" i="19"/>
  <c r="J105" i="19"/>
  <c r="BK144" i="20"/>
  <c r="J147" i="20"/>
  <c r="BK101" i="20"/>
  <c r="BK125" i="20"/>
  <c r="BK154" i="20"/>
  <c r="J132" i="20"/>
  <c r="BK208" i="21"/>
  <c r="J182" i="21"/>
  <c r="J160" i="21"/>
  <c r="J102" i="21"/>
  <c r="BK202" i="21"/>
  <c r="BK183" i="21"/>
  <c r="J154" i="21"/>
  <c r="BK124" i="21"/>
  <c r="J204" i="21"/>
  <c r="BK180" i="21"/>
  <c r="J169" i="21"/>
  <c r="BK140" i="21"/>
  <c r="BK117" i="21"/>
  <c r="J189" i="22"/>
  <c r="J148" i="22"/>
  <c r="BK119" i="22"/>
  <c r="J206" i="22"/>
  <c r="BK179" i="22"/>
  <c r="J157" i="22"/>
  <c r="J140" i="22"/>
  <c r="BK115" i="22"/>
  <c r="BK99" i="22"/>
  <c r="BK180" i="22"/>
  <c r="J168" i="22"/>
  <c r="BK136" i="22"/>
  <c r="BK114" i="22"/>
  <c r="BK86" i="23"/>
  <c r="BK92" i="23"/>
  <c r="J109" i="23"/>
  <c r="BK113" i="23"/>
  <c r="J86" i="23"/>
  <c r="BK92" i="24"/>
  <c r="BK137" i="25"/>
  <c r="J103" i="25"/>
  <c r="BK120" i="25"/>
  <c r="J147" i="25"/>
  <c r="J124" i="25"/>
  <c r="BK101" i="25"/>
  <c r="BK113" i="25"/>
  <c r="J98" i="26"/>
  <c r="J95" i="26"/>
  <c r="BK305" i="27"/>
  <c r="J277" i="27"/>
  <c r="J234" i="27"/>
  <c r="J172" i="27"/>
  <c r="J326" i="27"/>
  <c r="J173" i="27"/>
  <c r="BK311" i="27"/>
  <c r="BK267" i="27"/>
  <c r="BK180" i="27"/>
  <c r="J88" i="28"/>
  <c r="BK110" i="30"/>
  <c r="BK95" i="31"/>
  <c r="BK97" i="31"/>
  <c r="J120" i="2"/>
  <c r="AS80" i="1"/>
  <c r="BK121" i="3"/>
  <c r="BK159" i="3"/>
  <c r="J97" i="3"/>
  <c r="BK105" i="4"/>
  <c r="J98" i="4"/>
  <c r="J88" i="5"/>
  <c r="J108" i="6"/>
  <c r="BK1932" i="7"/>
  <c r="J1759" i="7"/>
  <c r="BK1648" i="7"/>
  <c r="J1367" i="7"/>
  <c r="J1100" i="7"/>
  <c r="BK935" i="7"/>
  <c r="BK702" i="7"/>
  <c r="BK326" i="7"/>
  <c r="J1599" i="7"/>
  <c r="BK1228" i="7"/>
  <c r="J1063" i="7"/>
  <c r="J935" i="7"/>
  <c r="J631" i="7"/>
  <c r="J313" i="7"/>
  <c r="J2247" i="7"/>
  <c r="BK2043" i="7"/>
  <c r="BK1962" i="7"/>
  <c r="J1901" i="7"/>
  <c r="J1832" i="7"/>
  <c r="BK1553" i="7"/>
  <c r="J1379" i="7"/>
  <c r="J1186" i="7"/>
  <c r="J875" i="7"/>
  <c r="J371" i="7"/>
  <c r="J1844" i="7"/>
  <c r="J1806" i="7"/>
  <c r="J1703" i="7"/>
  <c r="BK1638" i="7"/>
  <c r="J576" i="8"/>
  <c r="BK504" i="8"/>
  <c r="J1008" i="8"/>
  <c r="J898" i="8"/>
  <c r="BK379" i="8"/>
  <c r="BK188" i="9"/>
  <c r="J166" i="9"/>
  <c r="BK190" i="9"/>
  <c r="J129" i="9"/>
  <c r="J144" i="9"/>
  <c r="J178" i="9"/>
  <c r="J110" i="9"/>
  <c r="BK138" i="10"/>
  <c r="BK115" i="10"/>
  <c r="BK104" i="10"/>
  <c r="J124" i="11"/>
  <c r="BK158" i="11"/>
  <c r="J112" i="11"/>
  <c r="BK148" i="12"/>
  <c r="BK163" i="12"/>
  <c r="J105" i="12"/>
  <c r="J126" i="12"/>
  <c r="J131" i="13"/>
  <c r="J144" i="13"/>
  <c r="BK131" i="13"/>
  <c r="J152" i="14"/>
  <c r="BK158" i="14"/>
  <c r="BK146" i="14"/>
  <c r="J133" i="14"/>
  <c r="BK119" i="15"/>
  <c r="BK145" i="17"/>
  <c r="BK122" i="17"/>
  <c r="J314" i="17"/>
  <c r="J292" i="17"/>
  <c r="BK269" i="17"/>
  <c r="J238" i="17"/>
  <c r="J205" i="17"/>
  <c r="J173" i="17"/>
  <c r="J154" i="17"/>
  <c r="BK121" i="17"/>
  <c r="BK164" i="18"/>
  <c r="J168" i="18"/>
  <c r="J132" i="18"/>
  <c r="J104" i="18"/>
  <c r="J134" i="18"/>
  <c r="J108" i="18"/>
  <c r="BK131" i="18"/>
  <c r="BK105" i="18"/>
  <c r="J178" i="19"/>
  <c r="J156" i="19"/>
  <c r="J139" i="19"/>
  <c r="BK101" i="19"/>
  <c r="BK196" i="19"/>
  <c r="J200" i="19"/>
  <c r="J166" i="19"/>
  <c r="BK144" i="19"/>
  <c r="BK107" i="19"/>
  <c r="BK193" i="19"/>
  <c r="J154" i="19"/>
  <c r="BK100" i="19"/>
  <c r="J130" i="20"/>
  <c r="J103" i="20"/>
  <c r="BK130" i="20"/>
  <c r="J158" i="20"/>
  <c r="BK117" i="20"/>
  <c r="J149" i="20"/>
  <c r="J129" i="20"/>
  <c r="J211" i="21"/>
  <c r="J163" i="21"/>
  <c r="BK132" i="21"/>
  <c r="J180" i="21"/>
  <c r="BK158" i="21"/>
  <c r="BK120" i="21"/>
  <c r="J193" i="21"/>
  <c r="BK168" i="21"/>
  <c r="BK147" i="21"/>
  <c r="BK114" i="21"/>
  <c r="BK198" i="22"/>
  <c r="BK150" i="22"/>
  <c r="BK135" i="22"/>
  <c r="BK107" i="22"/>
  <c r="BK191" i="22"/>
  <c r="J166" i="22"/>
  <c r="J129" i="22"/>
  <c r="J114" i="22"/>
  <c r="J198" i="22"/>
  <c r="J182" i="22"/>
  <c r="J164" i="22"/>
  <c r="BK124" i="22"/>
  <c r="BK104" i="22"/>
  <c r="BK114" i="23"/>
  <c r="J104" i="23"/>
  <c r="BK103" i="23"/>
  <c r="BK86" i="24"/>
  <c r="BK153" i="25"/>
  <c r="BK126" i="25"/>
  <c r="J106" i="25"/>
  <c r="BK118" i="25"/>
  <c r="J133" i="25"/>
  <c r="J102" i="25"/>
  <c r="BK127" i="25"/>
  <c r="BK117" i="25"/>
  <c r="BK95" i="26"/>
  <c r="J309" i="27"/>
  <c r="J254" i="27"/>
  <c r="J176" i="27"/>
  <c r="BK342" i="27"/>
  <c r="J238" i="27"/>
  <c r="BK143" i="27"/>
  <c r="BK244" i="27"/>
  <c r="J158" i="27"/>
  <c r="BK89" i="28"/>
  <c r="BK107" i="30"/>
  <c r="J108" i="31"/>
  <c r="BK90" i="31"/>
  <c r="J136" i="2"/>
  <c r="AS57" i="1"/>
  <c r="J103" i="4"/>
  <c r="J91" i="4"/>
  <c r="J98" i="5"/>
  <c r="J116" i="6"/>
  <c r="J1947" i="7"/>
  <c r="BK1764" i="7"/>
  <c r="BK1651" i="7"/>
  <c r="J1443" i="7"/>
  <c r="J1193" i="7"/>
  <c r="J1093" i="7"/>
  <c r="BK976" i="7"/>
  <c r="J828" i="7"/>
  <c r="J507" i="7"/>
  <c r="BK123" i="7"/>
  <c r="J1214" i="7"/>
  <c r="BK1040" i="7"/>
  <c r="J702" i="7"/>
  <c r="J264" i="7"/>
  <c r="BK2223" i="7"/>
  <c r="BK2091" i="7"/>
  <c r="BK2046" i="7"/>
  <c r="BK1977" i="7"/>
  <c r="J1911" i="7"/>
  <c r="BK1769" i="7"/>
  <c r="J1627" i="7"/>
  <c r="BK1475" i="7"/>
  <c r="J1338" i="7"/>
  <c r="J991" i="7"/>
  <c r="BK375" i="7"/>
  <c r="BK1905" i="7"/>
  <c r="BK1838" i="7"/>
  <c r="J1746" i="7"/>
  <c r="J1658" i="7"/>
  <c r="BK1477" i="7"/>
  <c r="BK1330" i="7"/>
  <c r="J976" i="7"/>
  <c r="BK888" i="7"/>
  <c r="BK620" i="7"/>
  <c r="J183" i="7"/>
  <c r="BK419" i="8"/>
  <c r="J151" i="8"/>
  <c r="J281" i="8"/>
  <c r="BK945" i="8"/>
  <c r="BK537" i="8"/>
  <c r="BK998" i="8"/>
  <c r="BK645" i="8"/>
  <c r="BK151" i="8"/>
  <c r="J203" i="9"/>
  <c r="BK168" i="9"/>
  <c r="J150" i="12"/>
  <c r="BK143" i="12"/>
  <c r="BK167" i="13"/>
  <c r="BK122" i="13"/>
  <c r="BK134" i="13"/>
  <c r="BK156" i="14"/>
  <c r="BK154" i="14"/>
  <c r="J117" i="14"/>
  <c r="J136" i="15"/>
  <c r="BK104" i="15"/>
  <c r="BK124" i="15"/>
  <c r="J101" i="15"/>
  <c r="J120" i="15"/>
  <c r="BK113" i="15"/>
  <c r="J139" i="15"/>
  <c r="J110" i="15"/>
  <c r="J217" i="16"/>
  <c r="J200" i="16"/>
  <c r="J176" i="16"/>
  <c r="J160" i="16"/>
  <c r="BK136" i="16"/>
  <c r="J116" i="16"/>
  <c r="BK110" i="16"/>
  <c r="BK212" i="16"/>
  <c r="BK201" i="16"/>
  <c r="J188" i="16"/>
  <c r="J163" i="16"/>
  <c r="BK146" i="16"/>
  <c r="BK133" i="16"/>
  <c r="BK116" i="16"/>
  <c r="J216" i="16"/>
  <c r="BK203" i="16"/>
  <c r="BK179" i="16"/>
  <c r="BK159" i="16"/>
  <c r="J143" i="16"/>
  <c r="BK114" i="16"/>
  <c r="J232" i="16"/>
  <c r="BK209" i="16"/>
  <c r="BK193" i="16"/>
  <c r="BK166" i="16"/>
  <c r="J133" i="16"/>
  <c r="BK112" i="16"/>
  <c r="BK103" i="16"/>
  <c r="BK306" i="17"/>
  <c r="BK296" i="17"/>
  <c r="BK280" i="17"/>
  <c r="J263" i="17"/>
  <c r="J249" i="17"/>
  <c r="J237" i="17"/>
  <c r="J218" i="17"/>
  <c r="J195" i="17"/>
  <c r="J181" i="17"/>
  <c r="BK165" i="17"/>
  <c r="BK149" i="17"/>
  <c r="BK138" i="17"/>
  <c r="J117" i="17"/>
  <c r="BK312" i="17"/>
  <c r="J294" i="17"/>
  <c r="J276" i="17"/>
  <c r="J253" i="17"/>
  <c r="BK236" i="17"/>
  <c r="J216" i="17"/>
  <c r="BK204" i="17"/>
  <c r="J191" i="17"/>
  <c r="J171" i="17"/>
  <c r="BK153" i="17"/>
  <c r="J140" i="17"/>
  <c r="BK124" i="17"/>
  <c r="J306" i="17"/>
  <c r="J282" i="17"/>
  <c r="BK261" i="17"/>
  <c r="BK245" i="17"/>
  <c r="BK227" i="17"/>
  <c r="BK210" i="17"/>
  <c r="BK197" i="17"/>
  <c r="J182" i="17"/>
  <c r="J163" i="17"/>
  <c r="BK144" i="17"/>
  <c r="J112" i="17"/>
  <c r="BK313" i="17"/>
  <c r="BK297" i="17"/>
  <c r="J273" i="17"/>
  <c r="BK254" i="17"/>
  <c r="J241" i="17"/>
  <c r="BK218" i="17"/>
  <c r="BK181" i="17"/>
  <c r="BK171" i="17"/>
  <c r="J138" i="17"/>
  <c r="J119" i="17"/>
  <c r="J159" i="18"/>
  <c r="J151" i="18"/>
  <c r="BK133" i="18"/>
  <c r="BK121" i="18"/>
  <c r="J161" i="18"/>
  <c r="BK139" i="18"/>
  <c r="BK114" i="18"/>
  <c r="BK168" i="18"/>
  <c r="J126" i="18"/>
  <c r="BK141" i="18"/>
  <c r="J122" i="18"/>
  <c r="J203" i="19"/>
  <c r="J164" i="19"/>
  <c r="J145" i="19"/>
  <c r="J104" i="19"/>
  <c r="J191" i="19"/>
  <c r="BK203" i="19"/>
  <c r="BK163" i="19"/>
  <c r="J143" i="19"/>
  <c r="BK176" i="19"/>
  <c r="BK145" i="19"/>
  <c r="BK158" i="20"/>
  <c r="BK122" i="20"/>
  <c r="BK100" i="20"/>
  <c r="J117" i="20"/>
  <c r="BK150" i="20"/>
  <c r="BK97" i="20"/>
  <c r="BK136" i="20"/>
  <c r="BK110" i="20"/>
  <c r="J200" i="21"/>
  <c r="BK184" i="21"/>
  <c r="J161" i="21"/>
  <c r="J142" i="21"/>
  <c r="J110" i="21"/>
  <c r="BK210" i="21"/>
  <c r="BK190" i="21"/>
  <c r="J179" i="21"/>
  <c r="BK150" i="21"/>
  <c r="BK126" i="21"/>
  <c r="BK200" i="21"/>
  <c r="J156" i="21"/>
  <c r="BK136" i="21"/>
  <c r="BK113" i="21"/>
  <c r="BK196" i="22"/>
  <c r="BK138" i="22"/>
  <c r="J105" i="22"/>
  <c r="BK201" i="22"/>
  <c r="BK175" i="22"/>
  <c r="BK147" i="22"/>
  <c r="BK127" i="22"/>
  <c r="BK113" i="22"/>
  <c r="J188" i="22"/>
  <c r="J173" i="22"/>
  <c r="BK132" i="22"/>
  <c r="J112" i="22"/>
  <c r="BK91" i="23"/>
  <c r="J111" i="23"/>
  <c r="J92" i="23"/>
  <c r="J88" i="24"/>
  <c r="J155" i="25"/>
  <c r="J127" i="25"/>
  <c r="J108" i="25"/>
  <c r="BK142" i="25"/>
  <c r="BK155" i="25"/>
  <c r="J130" i="25"/>
  <c r="J113" i="25"/>
  <c r="BK144" i="25"/>
  <c r="BK111" i="25"/>
  <c r="BK99" i="26"/>
  <c r="J311" i="27"/>
  <c r="J271" i="27"/>
  <c r="J229" i="27"/>
  <c r="J127" i="27"/>
  <c r="BK336" i="27"/>
  <c r="BK213" i="27"/>
  <c r="J112" i="27"/>
  <c r="BK271" i="27"/>
  <c r="BK176" i="27"/>
  <c r="BK100" i="27"/>
  <c r="J113" i="29"/>
  <c r="J112" i="29"/>
  <c r="BK112" i="29"/>
  <c r="J117" i="30"/>
  <c r="J136" i="9"/>
  <c r="J148" i="9"/>
  <c r="J176" i="9"/>
  <c r="J156" i="10"/>
  <c r="J123" i="10"/>
  <c r="J154" i="10"/>
  <c r="J97" i="10"/>
  <c r="BK116" i="11"/>
  <c r="J122" i="11"/>
  <c r="J143" i="12"/>
  <c r="BK158" i="12"/>
  <c r="BK108" i="12"/>
  <c r="J110" i="12"/>
  <c r="J114" i="13"/>
  <c r="J140" i="13"/>
  <c r="BK142" i="13"/>
  <c r="J150" i="14"/>
  <c r="J161" i="14"/>
  <c r="J119" i="14"/>
  <c r="BK119" i="14"/>
  <c r="J118" i="15"/>
  <c r="BK138" i="15"/>
  <c r="BK134" i="15"/>
  <c r="BK100" i="15"/>
  <c r="J125" i="15"/>
  <c r="J104" i="15"/>
  <c r="J212" i="16"/>
  <c r="J182" i="16"/>
  <c r="J173" i="16"/>
  <c r="BK161" i="16"/>
  <c r="BK141" i="16"/>
  <c r="J119" i="16"/>
  <c r="J98" i="16"/>
  <c r="J199" i="16"/>
  <c r="J185" i="16"/>
  <c r="J166" i="16"/>
  <c r="BK138" i="16"/>
  <c r="BK129" i="16"/>
  <c r="BK104" i="16"/>
  <c r="J214" i="16"/>
  <c r="J193" i="16"/>
  <c r="J177" i="16"/>
  <c r="BK154" i="16"/>
  <c r="BK134" i="16"/>
  <c r="BK118" i="16"/>
  <c r="BK232" i="16"/>
  <c r="BK213" i="16"/>
  <c r="BK202" i="16"/>
  <c r="BK184" i="16"/>
  <c r="J142" i="16"/>
  <c r="BK111" i="16"/>
  <c r="J101" i="16"/>
  <c r="J304" i="17"/>
  <c r="BK289" i="17"/>
  <c r="BK272" i="17"/>
  <c r="J260" i="17"/>
  <c r="J250" i="17"/>
  <c r="J230" i="17"/>
  <c r="BK201" i="17"/>
  <c r="BK192" i="17"/>
  <c r="BK183" i="17"/>
  <c r="J162" i="17"/>
  <c r="BK150" i="17"/>
  <c r="BK137" i="17"/>
  <c r="J118" i="17"/>
  <c r="BK314" i="17"/>
  <c r="BK295" i="17"/>
  <c r="BK275" i="17"/>
  <c r="BK249" i="17"/>
  <c r="J229" i="17"/>
  <c r="J224" i="17"/>
  <c r="BK205" i="17"/>
  <c r="BK198" i="17"/>
  <c r="BK188" i="17"/>
  <c r="BK158" i="17"/>
  <c r="BK139" i="17"/>
  <c r="BK125" i="17"/>
  <c r="J307" i="17"/>
  <c r="BK281" i="17"/>
  <c r="J255" i="17"/>
  <c r="BK234" i="17"/>
  <c r="BK221" i="17"/>
  <c r="J209" i="17"/>
  <c r="J129" i="18"/>
  <c r="BK162" i="18"/>
  <c r="BK134" i="18"/>
  <c r="J110" i="18"/>
  <c r="BK144" i="18"/>
  <c r="BK110" i="18"/>
  <c r="J140" i="18"/>
  <c r="J115" i="18"/>
  <c r="J212" i="19"/>
  <c r="J176" i="19"/>
  <c r="BK158" i="19"/>
  <c r="BK123" i="19"/>
  <c r="BK209" i="19"/>
  <c r="J192" i="19"/>
  <c r="BK178" i="19"/>
  <c r="BK153" i="19"/>
  <c r="J123" i="19"/>
  <c r="J199" i="19"/>
  <c r="BK146" i="19"/>
  <c r="BK99" i="19"/>
  <c r="BK123" i="20"/>
  <c r="BK156" i="20"/>
  <c r="J123" i="20"/>
  <c r="J157" i="20"/>
  <c r="J111" i="20"/>
  <c r="J145" i="20"/>
  <c r="BK121" i="20"/>
  <c r="J213" i="21"/>
  <c r="J183" i="21"/>
  <c r="BK133" i="21"/>
  <c r="BK107" i="21"/>
  <c r="J207" i="21"/>
  <c r="BK176" i="21"/>
  <c r="J152" i="21"/>
  <c r="J127" i="21"/>
  <c r="J104" i="21"/>
  <c r="J189" i="21"/>
  <c r="BK154" i="21"/>
  <c r="BK134" i="21"/>
  <c r="J107" i="21"/>
  <c r="J195" i="22"/>
  <c r="J151" i="22"/>
  <c r="BK128" i="22"/>
  <c r="J99" i="22"/>
  <c r="BK184" i="22"/>
  <c r="BK164" i="22"/>
  <c r="BK137" i="22"/>
  <c r="J120" i="22"/>
  <c r="BK193" i="22"/>
  <c r="J184" i="22"/>
  <c r="J152" i="22"/>
  <c r="J118" i="22"/>
  <c r="BK98" i="23"/>
  <c r="J106" i="23"/>
  <c r="BK112" i="23"/>
  <c r="BK89" i="23"/>
  <c r="J89" i="24"/>
  <c r="BK148" i="25"/>
  <c r="J118" i="25"/>
  <c r="J148" i="25"/>
  <c r="BK116" i="25"/>
  <c r="J140" i="25"/>
  <c r="BK121" i="25"/>
  <c r="BK103" i="25"/>
  <c r="BK131" i="25"/>
  <c r="J104" i="25"/>
  <c r="J101" i="26"/>
  <c r="J313" i="27"/>
  <c r="J257" i="27"/>
  <c r="J213" i="27"/>
  <c r="J123" i="27"/>
  <c r="J294" i="27"/>
  <c r="BK207" i="27"/>
  <c r="J317" i="27"/>
  <c r="BK294" i="27"/>
  <c r="J225" i="27"/>
  <c r="J120" i="27"/>
  <c r="J114" i="30"/>
  <c r="J110" i="31"/>
  <c r="BK110" i="31"/>
  <c r="AS55" i="1"/>
  <c r="AS66" i="1"/>
  <c r="J149" i="3"/>
  <c r="J94" i="3"/>
  <c r="BK136" i="3"/>
  <c r="BK91" i="4"/>
  <c r="BK95" i="4"/>
  <c r="BK98" i="5"/>
  <c r="BK108" i="6"/>
  <c r="J1960" i="7"/>
  <c r="J1889" i="7"/>
  <c r="BK1731" i="7"/>
  <c r="BK1604" i="7"/>
  <c r="J1434" i="7"/>
  <c r="BK1184" i="7"/>
  <c r="BK1036" i="7"/>
  <c r="J860" i="7"/>
  <c r="BK573" i="7"/>
  <c r="J203" i="7"/>
  <c r="BK1528" i="7"/>
  <c r="BK1195" i="7"/>
  <c r="BK969" i="7"/>
  <c r="BK614" i="7"/>
  <c r="BK295" i="7"/>
  <c r="BK2120" i="7"/>
  <c r="BK2031" i="7"/>
  <c r="BK1947" i="7"/>
  <c r="J1838" i="7"/>
  <c r="BK1699" i="7"/>
  <c r="BK1623" i="7"/>
  <c r="BK1426" i="7"/>
  <c r="BK1254" i="7"/>
  <c r="J1046" i="7"/>
  <c r="BK698" i="7"/>
  <c r="J1932" i="7"/>
  <c r="J1840" i="7"/>
  <c r="J1721" i="7"/>
  <c r="J1651" i="7"/>
  <c r="BK1431" i="7"/>
  <c r="BK1338" i="7"/>
  <c r="BK1186" i="7"/>
  <c r="BK1075" i="7"/>
  <c r="J956" i="7"/>
  <c r="BK903" i="7"/>
  <c r="J724" i="7"/>
  <c r="J614" i="7"/>
  <c r="J548" i="7"/>
  <c r="J198" i="7"/>
  <c r="BK886" i="8"/>
  <c r="J467" i="8"/>
  <c r="J197" i="8"/>
  <c r="BK863" i="8"/>
  <c r="J390" i="8"/>
  <c r="BK112" i="8"/>
  <c r="BK957" i="8"/>
  <c r="BK820" i="8"/>
  <c r="BK650" i="8"/>
  <c r="BK1014" i="8"/>
  <c r="BK754" i="8"/>
  <c r="J287" i="8"/>
  <c r="BK184" i="9"/>
  <c r="J122" i="9"/>
  <c r="BK159" i="9"/>
  <c r="J103" i="9"/>
  <c r="BK108" i="9"/>
  <c r="BK141" i="9"/>
  <c r="J144" i="10"/>
  <c r="J111" i="10"/>
  <c r="BK100" i="10"/>
  <c r="J158" i="11"/>
  <c r="J118" i="11"/>
  <c r="J142" i="11"/>
  <c r="J104" i="11"/>
  <c r="J108" i="12"/>
  <c r="BK128" i="12"/>
  <c r="J139" i="12"/>
  <c r="J161" i="13"/>
  <c r="BK102" i="13"/>
  <c r="BK155" i="13"/>
  <c r="J137" i="13"/>
  <c r="BK117" i="14"/>
  <c r="J126" i="14"/>
  <c r="J112" i="14"/>
  <c r="BK132" i="15"/>
  <c r="BK161" i="17"/>
  <c r="J135" i="17"/>
  <c r="BK117" i="17"/>
  <c r="BK310" i="17"/>
  <c r="J277" i="17"/>
  <c r="BK255" i="17"/>
  <c r="J183" i="17"/>
  <c r="BK170" i="17"/>
  <c r="BK142" i="17"/>
  <c r="BK106" i="17"/>
  <c r="BK140" i="18"/>
  <c r="BK156" i="18"/>
  <c r="BK125" i="18"/>
  <c r="BK166" i="18"/>
  <c r="BK118" i="18"/>
  <c r="J144" i="18"/>
  <c r="BK113" i="18"/>
  <c r="BK210" i="19"/>
  <c r="BK173" i="19"/>
  <c r="BK151" i="19"/>
  <c r="BK122" i="19"/>
  <c r="BK202" i="19"/>
  <c r="BK103" i="19"/>
  <c r="J172" i="19"/>
  <c r="BK157" i="19"/>
  <c r="BK129" i="19"/>
  <c r="BK200" i="19"/>
  <c r="BK165" i="19"/>
  <c r="J109" i="19"/>
  <c r="J141" i="20"/>
  <c r="BK112" i="20"/>
  <c r="J137" i="20"/>
  <c r="BK120" i="20"/>
  <c r="BK152" i="20"/>
  <c r="J108" i="20"/>
  <c r="J142" i="20"/>
  <c r="J101" i="20"/>
  <c r="BK199" i="21"/>
  <c r="J176" i="21"/>
  <c r="BK149" i="21"/>
  <c r="BK137" i="21"/>
  <c r="BK119" i="21"/>
  <c r="BK166" i="21"/>
  <c r="BK142" i="21"/>
  <c r="J212" i="21"/>
  <c r="BK177" i="21"/>
  <c r="J151" i="21"/>
  <c r="BK127" i="21"/>
  <c r="BK102" i="21"/>
  <c r="BK188" i="22"/>
  <c r="BK145" i="22"/>
  <c r="J127" i="22"/>
  <c r="J199" i="22"/>
  <c r="BK178" i="22"/>
  <c r="J156" i="22"/>
  <c r="J145" i="22"/>
  <c r="J122" i="22"/>
  <c r="BK204" i="22"/>
  <c r="J187" i="22"/>
  <c r="J176" i="22"/>
  <c r="J155" i="22"/>
  <c r="BK121" i="22"/>
  <c r="J99" i="23"/>
  <c r="J107" i="23"/>
  <c r="BK87" i="23"/>
  <c r="J95" i="23"/>
  <c r="BK90" i="24"/>
  <c r="BK130" i="25"/>
  <c r="J100" i="25"/>
  <c r="J128" i="25"/>
  <c r="J149" i="25"/>
  <c r="BK122" i="25"/>
  <c r="BK99" i="25"/>
  <c r="J103" i="26"/>
  <c r="J97" i="26"/>
  <c r="J275" i="27"/>
  <c r="BK225" i="27"/>
  <c r="BK168" i="27"/>
  <c r="J336" i="27"/>
  <c r="J191" i="27"/>
  <c r="BK280" i="27"/>
  <c r="BK234" i="27"/>
  <c r="J116" i="27"/>
  <c r="J92" i="28"/>
  <c r="J95" i="31"/>
  <c r="J103" i="31"/>
  <c r="BK115" i="2"/>
  <c r="J142" i="3"/>
  <c r="BK97" i="3"/>
  <c r="J112" i="3"/>
  <c r="J165" i="3"/>
  <c r="BK142" i="3"/>
  <c r="J139" i="3"/>
  <c r="J94" i="4"/>
  <c r="BK103" i="4"/>
  <c r="J94" i="5"/>
  <c r="BK98" i="6"/>
  <c r="J1898" i="7"/>
  <c r="BK1667" i="7"/>
  <c r="BK1593" i="7"/>
  <c r="BK1387" i="7"/>
  <c r="J1149" i="7"/>
  <c r="J929" i="7"/>
  <c r="BK728" i="7"/>
  <c r="BK198" i="7"/>
  <c r="BK1434" i="7"/>
  <c r="J1116" i="7"/>
  <c r="J848" i="7"/>
  <c r="BK629" i="7"/>
  <c r="J321" i="7"/>
  <c r="BK2099" i="7"/>
  <c r="J2052" i="7"/>
  <c r="BK2033" i="7"/>
  <c r="J1968" i="7"/>
  <c r="BK1703" i="7"/>
  <c r="BK1404" i="7"/>
  <c r="BK1371" i="7"/>
  <c r="BK1100" i="7"/>
  <c r="J807" i="7"/>
  <c r="BK129" i="7"/>
  <c r="J1842" i="7"/>
  <c r="J1777" i="7"/>
  <c r="BK1672" i="7"/>
  <c r="J1502" i="7"/>
  <c r="BK1363" i="7"/>
  <c r="BK1147" i="7"/>
  <c r="BK909" i="7"/>
  <c r="BK758" i="7"/>
  <c r="BK584" i="7"/>
  <c r="BK203" i="7"/>
  <c r="BK576" i="8"/>
  <c r="J267" i="8"/>
  <c r="J603" i="8"/>
  <c r="BK982" i="8"/>
  <c r="J643" i="8"/>
  <c r="BK274" i="8"/>
  <c r="BK1008" i="8"/>
  <c r="J756" i="8"/>
  <c r="BK390" i="8"/>
  <c r="BK154" i="9"/>
  <c r="J108" i="9"/>
  <c r="BK182" i="9"/>
  <c r="BK146" i="9"/>
  <c r="J168" i="9"/>
  <c r="BK142" i="9"/>
  <c r="BK110" i="9"/>
  <c r="BK170" i="9"/>
  <c r="J100" i="9"/>
  <c r="J140" i="10"/>
  <c r="J126" i="10"/>
  <c r="BK126" i="10"/>
  <c r="BK170" i="11"/>
  <c r="J137" i="11"/>
  <c r="BK115" i="11"/>
  <c r="J151" i="11"/>
  <c r="BK109" i="11"/>
  <c r="J141" i="12"/>
  <c r="BK102" i="12"/>
  <c r="J99" i="12"/>
  <c r="BK114" i="12"/>
  <c r="BK125" i="13"/>
  <c r="J170" i="13"/>
  <c r="J117" i="13"/>
  <c r="BK140" i="13"/>
  <c r="BK122" i="14"/>
  <c r="BK135" i="14"/>
  <c r="BK137" i="14"/>
  <c r="BK144" i="14"/>
  <c r="J124" i="15"/>
  <c r="J99" i="15"/>
  <c r="J121" i="15"/>
  <c r="J130" i="15"/>
  <c r="J119" i="15"/>
  <c r="J103" i="15"/>
  <c r="BK130" i="15"/>
  <c r="BK219" i="16"/>
  <c r="BK206" i="16"/>
  <c r="J184" i="16"/>
  <c r="J168" i="16"/>
  <c r="BK155" i="16"/>
  <c r="BK145" i="16"/>
  <c r="BK131" i="16"/>
  <c r="J219" i="16"/>
  <c r="BK207" i="16"/>
  <c r="BK195" i="16"/>
  <c r="BK180" i="16"/>
  <c r="J161" i="16"/>
  <c r="BK142" i="16"/>
  <c r="J122" i="16"/>
  <c r="J103" i="16"/>
  <c r="J213" i="16"/>
  <c r="BK197" i="16"/>
  <c r="BK176" i="16"/>
  <c r="J155" i="16"/>
  <c r="J129" i="16"/>
  <c r="J108" i="16"/>
  <c r="J228" i="16"/>
  <c r="BK211" i="16"/>
  <c r="BK196" i="16"/>
  <c r="J169" i="16"/>
  <c r="BK150" i="16"/>
  <c r="J131" i="16"/>
  <c r="J110" i="16"/>
  <c r="BK316" i="17"/>
  <c r="BK298" i="17"/>
  <c r="BK285" i="17"/>
  <c r="BK273" i="17"/>
  <c r="J258" i="17"/>
  <c r="BK246" i="17"/>
  <c r="J226" i="17"/>
  <c r="BK216" i="17"/>
  <c r="BK187" i="17"/>
  <c r="J170" i="17"/>
  <c r="J151" i="17"/>
  <c r="BK141" i="17"/>
  <c r="J122" i="17"/>
  <c r="J109" i="17"/>
  <c r="BK303" i="17"/>
  <c r="J283" i="17"/>
  <c r="BK263" i="17"/>
  <c r="BK237" i="17"/>
  <c r="J227" i="17"/>
  <c r="J210" i="17"/>
  <c r="J202" i="17"/>
  <c r="BK195" i="17"/>
  <c r="J165" i="17"/>
  <c r="J144" i="17"/>
  <c r="BK126" i="17"/>
  <c r="J311" i="17"/>
  <c r="BK291" i="17"/>
  <c r="J267" i="17"/>
  <c r="BK248" i="17"/>
  <c r="J225" i="17"/>
  <c r="BK215" i="17"/>
  <c r="BK202" i="17"/>
  <c r="BK184" i="17"/>
  <c r="BK168" i="17"/>
  <c r="J150" i="17"/>
  <c r="BK129" i="17"/>
  <c r="BK109" i="17"/>
  <c r="J300" i="17"/>
  <c r="J286" i="17"/>
  <c r="J257" i="17"/>
  <c r="BK220" i="17"/>
  <c r="BK190" i="17"/>
  <c r="BK176" i="17"/>
  <c r="J153" i="17"/>
  <c r="J129" i="17"/>
  <c r="J107" i="17"/>
  <c r="BK154" i="18"/>
  <c r="J143" i="18"/>
  <c r="BK169" i="18"/>
  <c r="BK152" i="18"/>
  <c r="J107" i="18"/>
  <c r="J148" i="18"/>
  <c r="J136" i="18"/>
  <c r="BK158" i="18"/>
  <c r="J128" i="18"/>
  <c r="BK104" i="18"/>
  <c r="BK182" i="19"/>
  <c r="BK160" i="19"/>
  <c r="BK150" i="19"/>
  <c r="BK119" i="19"/>
  <c r="J211" i="19"/>
  <c r="J175" i="19"/>
  <c r="J196" i="19"/>
  <c r="BK148" i="19"/>
  <c r="J126" i="19"/>
  <c r="BK211" i="19"/>
  <c r="BK159" i="19"/>
  <c r="J117" i="19"/>
  <c r="J136" i="20"/>
  <c r="BK145" i="20"/>
  <c r="J125" i="20"/>
  <c r="BK153" i="20"/>
  <c r="J109" i="20"/>
  <c r="BK143" i="20"/>
  <c r="J97" i="20"/>
  <c r="J197" i="21"/>
  <c r="BK173" i="21"/>
  <c r="BK144" i="21"/>
  <c r="J134" i="21"/>
  <c r="BK106" i="21"/>
  <c r="J199" i="21"/>
  <c r="BK172" i="21"/>
  <c r="J146" i="21"/>
  <c r="BK108" i="21"/>
  <c r="BK203" i="21"/>
  <c r="J164" i="21"/>
  <c r="J149" i="21"/>
  <c r="J126" i="21"/>
  <c r="BK208" i="22"/>
  <c r="BK149" i="22"/>
  <c r="J125" i="22"/>
  <c r="J100" i="22"/>
  <c r="BK185" i="22"/>
  <c r="J160" i="22"/>
  <c r="J132" i="22"/>
  <c r="J103" i="22"/>
  <c r="BK195" i="22"/>
  <c r="BK177" i="22"/>
  <c r="BK156" i="22"/>
  <c r="J117" i="22"/>
  <c r="BK106" i="23"/>
  <c r="BK111" i="23"/>
  <c r="J103" i="23"/>
  <c r="J100" i="23"/>
  <c r="BK100" i="23"/>
  <c r="BK91" i="24"/>
  <c r="J134" i="25"/>
  <c r="BK114" i="25"/>
  <c r="J146" i="25"/>
  <c r="J114" i="25"/>
  <c r="J137" i="25"/>
  <c r="J120" i="25"/>
  <c r="BK100" i="25"/>
  <c r="J119" i="25"/>
  <c r="BK97" i="26"/>
  <c r="BK96" i="26"/>
  <c r="BK301" i="27"/>
  <c r="J258" i="27"/>
  <c r="J207" i="27"/>
  <c r="BK162" i="27"/>
  <c r="BK293" i="27"/>
  <c r="J264" i="27"/>
  <c r="BK132" i="27"/>
  <c r="J288" i="27"/>
  <c r="J219" i="27"/>
  <c r="J143" i="27"/>
  <c r="J89" i="28"/>
  <c r="J117" i="29"/>
  <c r="BK104" i="29"/>
  <c r="BK117" i="30"/>
  <c r="BK124" i="30"/>
  <c r="J92" i="30"/>
  <c r="BK94" i="31"/>
  <c r="BK103" i="31"/>
  <c r="J94" i="31"/>
  <c r="J149" i="2"/>
  <c r="BK108" i="2"/>
  <c r="AS61" i="1"/>
  <c r="BK149" i="3"/>
  <c r="BK112" i="3"/>
  <c r="BK166" i="3"/>
  <c r="J147" i="3"/>
  <c r="BK174" i="3"/>
  <c r="BK145" i="3"/>
  <c r="J166" i="3"/>
  <c r="J107" i="4"/>
  <c r="J106" i="4"/>
  <c r="BK109" i="4"/>
  <c r="J105" i="4"/>
  <c r="BK92" i="4"/>
  <c r="BK97" i="5"/>
  <c r="J113" i="6"/>
  <c r="J104" i="6"/>
  <c r="J1966" i="7"/>
  <c r="J1905" i="7"/>
  <c r="BK1779" i="7"/>
  <c r="J1714" i="7"/>
  <c r="J1655" i="7"/>
  <c r="BK1599" i="7"/>
  <c r="J1498" i="7"/>
  <c r="BK1412" i="7"/>
  <c r="BK1232" i="7"/>
  <c r="BK1132" i="7"/>
  <c r="BK1071" i="7"/>
  <c r="J995" i="7"/>
  <c r="BK923" i="7"/>
  <c r="J903" i="7"/>
  <c r="BK724" i="7"/>
  <c r="J692" i="7"/>
  <c r="BK555" i="7"/>
  <c r="BK208" i="7"/>
  <c r="J1623" i="7"/>
  <c r="BK1487" i="7"/>
  <c r="J1383" i="7"/>
  <c r="BK1164" i="7"/>
  <c r="BK1046" i="7"/>
  <c r="J988" i="7"/>
  <c r="BK832" i="7"/>
  <c r="BK783" i="7"/>
  <c r="BK692" i="7"/>
  <c r="BK624" i="7"/>
  <c r="J582" i="7"/>
  <c r="BK507" i="7"/>
  <c r="J305" i="7"/>
  <c r="BK193" i="7"/>
  <c r="BK2260" i="7"/>
  <c r="BK2245" i="7"/>
  <c r="BK2219" i="7"/>
  <c r="J2127" i="7"/>
  <c r="BK2118" i="7"/>
  <c r="J2111" i="7"/>
  <c r="J2099" i="7"/>
  <c r="J2091" i="7"/>
  <c r="J2061" i="7"/>
  <c r="J2057" i="7"/>
  <c r="J2047" i="7"/>
  <c r="J2043" i="7"/>
  <c r="J2033" i="7"/>
  <c r="J1977" i="7"/>
  <c r="J1956" i="7"/>
  <c r="BK1943" i="7"/>
  <c r="J1909" i="7"/>
  <c r="J1841" i="7"/>
  <c r="BK1746" i="7"/>
  <c r="BK1690" i="7"/>
  <c r="BK1634" i="7"/>
  <c r="BK1515" i="7"/>
  <c r="J1487" i="7"/>
  <c r="BK1383" i="7"/>
  <c r="J1330" i="7"/>
  <c r="BK1169" i="7"/>
  <c r="BK1020" i="7"/>
  <c r="BK941" i="7"/>
  <c r="J707" i="7"/>
  <c r="J1940" i="7"/>
  <c r="BK1909" i="7"/>
  <c r="BK1832" i="7"/>
  <c r="J1779" i="7"/>
  <c r="J1694" i="7"/>
  <c r="J1644" i="7"/>
  <c r="J1475" i="7"/>
  <c r="J1334" i="7"/>
  <c r="J1104" i="7"/>
  <c r="J1040" i="7"/>
  <c r="BK884" i="7"/>
  <c r="J763" i="7"/>
  <c r="J590" i="7"/>
  <c r="BK264" i="7"/>
  <c r="BK188" i="7"/>
  <c r="J326" i="8"/>
  <c r="BK933" i="8"/>
  <c r="BK643" i="8"/>
  <c r="J998" i="8"/>
  <c r="BK959" i="8"/>
  <c r="J547" i="8"/>
  <c r="BK134" i="8"/>
  <c r="BK980" i="8"/>
  <c r="BK776" i="8"/>
  <c r="BK547" i="8"/>
  <c r="J182" i="9"/>
  <c r="BK144" i="9"/>
  <c r="J197" i="9"/>
  <c r="BK158" i="9"/>
  <c r="BK114" i="9"/>
  <c r="J155" i="9"/>
  <c r="BK124" i="9"/>
  <c r="BK174" i="9"/>
  <c r="J114" i="9"/>
  <c r="J152" i="10"/>
  <c r="BK143" i="10"/>
  <c r="BK141" i="10"/>
  <c r="J143" i="10"/>
  <c r="BK168" i="11"/>
  <c r="BK135" i="11"/>
  <c r="BK112" i="11"/>
  <c r="J149" i="11"/>
  <c r="J116" i="11"/>
  <c r="BK150" i="12"/>
  <c r="BK122" i="12"/>
  <c r="BK141" i="12"/>
  <c r="BK154" i="12"/>
  <c r="BK133" i="12"/>
  <c r="J153" i="13"/>
  <c r="J110" i="13"/>
  <c r="BK157" i="13"/>
  <c r="J167" i="13"/>
  <c r="BK165" i="13"/>
  <c r="J154" i="14"/>
  <c r="J105" i="14"/>
  <c r="J102" i="14"/>
  <c r="BK114" i="14"/>
  <c r="J135" i="14"/>
  <c r="BK129" i="15"/>
  <c r="BK117" i="15"/>
  <c r="BK135" i="15"/>
  <c r="J117" i="15"/>
  <c r="J138" i="15"/>
  <c r="BK121" i="15"/>
  <c r="BK103" i="18"/>
  <c r="J131" i="18"/>
  <c r="J164" i="18"/>
  <c r="BK142" i="18"/>
  <c r="BK123" i="18"/>
  <c r="J216" i="19"/>
  <c r="J186" i="19"/>
  <c r="J171" i="19"/>
  <c r="J159" i="19"/>
  <c r="BK155" i="19"/>
  <c r="BK141" i="19"/>
  <c r="J102" i="19"/>
  <c r="J195" i="19"/>
  <c r="J113" i="19"/>
  <c r="J201" i="19"/>
  <c r="J174" i="19"/>
  <c r="J155" i="19"/>
  <c r="J137" i="19"/>
  <c r="J100" i="19"/>
  <c r="J177" i="19"/>
  <c r="BK166" i="19"/>
  <c r="BK115" i="19"/>
  <c r="J153" i="20"/>
  <c r="J138" i="20"/>
  <c r="BK119" i="20"/>
  <c r="BK107" i="20"/>
  <c r="BK142" i="20"/>
  <c r="J122" i="20"/>
  <c r="J98" i="20"/>
  <c r="BK133" i="20"/>
  <c r="J107" i="20"/>
  <c r="BK151" i="20"/>
  <c r="BK134" i="20"/>
  <c r="BK102" i="20"/>
  <c r="J210" i="21"/>
  <c r="BK194" i="21"/>
  <c r="BK174" i="21"/>
  <c r="BK164" i="21"/>
  <c r="J140" i="21"/>
  <c r="BK135" i="21"/>
  <c r="J117" i="21"/>
  <c r="BK217" i="21"/>
  <c r="J196" i="21"/>
  <c r="J177" i="21"/>
  <c r="J157" i="21"/>
  <c r="BK116" i="21"/>
  <c r="BK105" i="21"/>
  <c r="J202" i="21"/>
  <c r="J175" i="21"/>
  <c r="BK160" i="21"/>
  <c r="BK146" i="21"/>
  <c r="BK129" i="21"/>
  <c r="J109" i="21"/>
  <c r="BK206" i="22"/>
  <c r="J158" i="22"/>
  <c r="BK140" i="22"/>
  <c r="BK126" i="22"/>
  <c r="J108" i="22"/>
  <c r="J205" i="22"/>
  <c r="J192" i="22"/>
  <c r="J172" i="22"/>
  <c r="BK152" i="22"/>
  <c r="J138" i="22"/>
  <c r="J119" i="22"/>
  <c r="J111" i="22"/>
  <c r="J202" i="22"/>
  <c r="J196" i="22"/>
  <c r="J183" i="22"/>
  <c r="BK172" i="22"/>
  <c r="J159" i="22"/>
  <c r="J135" i="22"/>
  <c r="BK120" i="22"/>
  <c r="BK106" i="22"/>
  <c r="J102" i="23"/>
  <c r="J89" i="23"/>
  <c r="J88" i="23"/>
  <c r="BK96" i="23"/>
  <c r="BK87" i="24"/>
  <c r="J150" i="25"/>
  <c r="BK133" i="25"/>
  <c r="BK115" i="25"/>
  <c r="J99" i="25"/>
  <c r="BK298" i="27"/>
  <c r="J203" i="27"/>
  <c r="BK136" i="27"/>
  <c r="J321" i="27"/>
  <c r="J296" i="27"/>
  <c r="BK258" i="27"/>
  <c r="J199" i="27"/>
  <c r="J132" i="27"/>
  <c r="BK86" i="28"/>
  <c r="BK119" i="29"/>
  <c r="BK108" i="29"/>
  <c r="J107" i="29"/>
  <c r="J107" i="30"/>
  <c r="J100" i="30"/>
  <c r="J124" i="30"/>
  <c r="BK100" i="30"/>
  <c r="BK99" i="31"/>
  <c r="BK130" i="2"/>
  <c r="J101" i="2"/>
  <c r="BK120" i="2"/>
  <c r="J91" i="2"/>
  <c r="J156" i="3"/>
  <c r="BK114" i="3"/>
  <c r="J172" i="3"/>
  <c r="BK154" i="3"/>
  <c r="BK165" i="3"/>
  <c r="J152" i="3"/>
  <c r="BK108" i="4"/>
  <c r="J92" i="4"/>
  <c r="BK107" i="4"/>
  <c r="J109" i="4"/>
  <c r="BK93" i="4"/>
  <c r="J90" i="5"/>
  <c r="BK116" i="6"/>
  <c r="BK1886" i="7"/>
  <c r="BK1721" i="7"/>
  <c r="BK1644" i="7"/>
  <c r="BK1502" i="7"/>
  <c r="BK1334" i="7"/>
  <c r="BK1171" i="7"/>
  <c r="J1092" i="7"/>
  <c r="BK988" i="7"/>
  <c r="J913" i="7"/>
  <c r="BK788" i="7"/>
  <c r="J624" i="7"/>
  <c r="BK548" i="7"/>
  <c r="J129" i="7"/>
  <c r="J1431" i="7"/>
  <c r="BK1149" i="7"/>
  <c r="J1031" i="7"/>
  <c r="BK828" i="7"/>
  <c r="BK763" i="7"/>
  <c r="BK590" i="7"/>
  <c r="J254" i="7"/>
  <c r="J2120" i="7"/>
  <c r="BK2047" i="7"/>
  <c r="BK2036" i="7"/>
  <c r="BK1994" i="7"/>
  <c r="J1952" i="7"/>
  <c r="BK1898" i="7"/>
  <c r="J1831" i="7"/>
  <c r="J1691" i="7"/>
  <c r="J1619" i="7"/>
  <c r="BK1443" i="7"/>
  <c r="BK1377" i="7"/>
  <c r="J1226" i="7"/>
  <c r="BK1067" i="7"/>
  <c r="BK918" i="7"/>
  <c r="J728" i="7"/>
  <c r="BK259" i="7"/>
  <c r="BK1895" i="7"/>
  <c r="BK1833" i="7"/>
  <c r="BK1714" i="7"/>
  <c r="J1700" i="7"/>
  <c r="J1616" i="7"/>
  <c r="BK1421" i="7"/>
  <c r="J1397" i="7"/>
  <c r="BK1248" i="7"/>
  <c r="J1110" i="7"/>
  <c r="BK907" i="7"/>
  <c r="J788" i="7"/>
  <c r="J616" i="7"/>
  <c r="J375" i="7"/>
  <c r="J193" i="7"/>
  <c r="BK756" i="8"/>
  <c r="BK281" i="8"/>
  <c r="J838" i="8"/>
  <c r="BK469" i="8"/>
  <c r="BK964" i="8"/>
  <c r="BK818" i="8"/>
  <c r="J419" i="8"/>
  <c r="J149" i="8"/>
  <c r="BK1003" i="8"/>
  <c r="J964" i="8"/>
  <c r="BK838" i="8"/>
  <c r="BK638" i="8"/>
  <c r="BK467" i="8"/>
  <c r="BK358" i="8"/>
  <c r="BK162" i="8"/>
  <c r="BK186" i="9"/>
  <c r="J174" i="9"/>
  <c r="BK149" i="9"/>
  <c r="J193" i="9"/>
  <c r="J154" i="9"/>
  <c r="BK106" i="9"/>
  <c r="J160" i="9"/>
  <c r="BK197" i="9"/>
  <c r="BK151" i="9"/>
  <c r="BK144" i="10"/>
  <c r="J117" i="10"/>
  <c r="BK117" i="10"/>
  <c r="J165" i="11"/>
  <c r="J107" i="11"/>
  <c r="BK137" i="11"/>
  <c r="BK99" i="11"/>
  <c r="J114" i="12"/>
  <c r="J131" i="12"/>
  <c r="BK131" i="12"/>
  <c r="J163" i="13"/>
  <c r="BK163" i="13"/>
  <c r="BK159" i="13"/>
  <c r="J146" i="13"/>
  <c r="J110" i="14"/>
  <c r="BK131" i="14"/>
  <c r="BK105" i="14"/>
  <c r="BK131" i="15"/>
  <c r="J108" i="15"/>
  <c r="BK118" i="15"/>
  <c r="J127" i="15"/>
  <c r="BK99" i="15"/>
  <c r="BK107" i="15"/>
  <c r="J218" i="16"/>
  <c r="J198" i="16"/>
  <c r="J180" i="16"/>
  <c r="BK169" i="16"/>
  <c r="J146" i="16"/>
  <c r="BK130" i="16"/>
  <c r="BK101" i="16"/>
  <c r="BK218" i="16"/>
  <c r="BK204" i="16"/>
  <c r="BK189" i="16"/>
  <c r="BK162" i="16"/>
  <c r="BK143" i="16"/>
  <c r="J136" i="16"/>
  <c r="J111" i="16"/>
  <c r="BK220" i="16"/>
  <c r="J207" i="16"/>
  <c r="BK185" i="16"/>
  <c r="BK175" i="16"/>
  <c r="J158" i="16"/>
  <c r="J128" i="16"/>
  <c r="J104" i="16"/>
  <c r="BK217" i="16"/>
  <c r="J210" i="16"/>
  <c r="BK194" i="16"/>
  <c r="J167" i="16"/>
  <c r="J137" i="16"/>
  <c r="BK115" i="16"/>
  <c r="BK106" i="16"/>
  <c r="J308" i="17"/>
  <c r="J297" i="17"/>
  <c r="BK286" i="17"/>
  <c r="BK267" i="17"/>
  <c r="BK257" i="17"/>
  <c r="J248" i="17"/>
  <c r="J240" i="17"/>
  <c r="BK223" i="17"/>
  <c r="BK196" i="17"/>
  <c r="J169" i="17"/>
  <c r="BK152" i="17"/>
  <c r="J142" i="17"/>
  <c r="J123" i="17"/>
  <c r="BK108" i="17"/>
  <c r="BK304" i="17"/>
  <c r="J284" i="17"/>
  <c r="J272" i="17"/>
  <c r="BK258" i="17"/>
  <c r="BK235" i="17"/>
  <c r="J220" i="17"/>
  <c r="J203" i="17"/>
  <c r="J192" i="17"/>
  <c r="J175" i="17"/>
  <c r="BK147" i="17"/>
  <c r="J127" i="17"/>
  <c r="J309" i="17"/>
  <c r="J290" i="17"/>
  <c r="J275" i="17"/>
  <c r="BK259" i="17"/>
  <c r="J243" i="17"/>
  <c r="BK224" i="17"/>
  <c r="J213" i="17"/>
  <c r="BK203" i="17"/>
  <c r="BK194" i="17"/>
  <c r="BK179" i="17"/>
  <c r="BK166" i="17"/>
  <c r="J157" i="17"/>
  <c r="J139" i="17"/>
  <c r="BK113" i="17"/>
  <c r="J108" i="17"/>
  <c r="BK311" i="17"/>
  <c r="J299" i="17"/>
  <c r="J287" i="17"/>
  <c r="J270" i="17"/>
  <c r="BK250" i="17"/>
  <c r="J236" i="17"/>
  <c r="J223" i="17"/>
  <c r="J214" i="17"/>
  <c r="J193" i="17"/>
  <c r="J179" i="17"/>
  <c r="BK163" i="17"/>
  <c r="BK143" i="17"/>
  <c r="BK130" i="17"/>
  <c r="J125" i="17"/>
  <c r="BK120" i="17"/>
  <c r="J104" i="17"/>
  <c r="J138" i="18"/>
  <c r="BK132" i="18"/>
  <c r="J127" i="18"/>
  <c r="BK106" i="18"/>
  <c r="J157" i="18"/>
  <c r="BK151" i="18"/>
  <c r="J123" i="18"/>
  <c r="J102" i="18"/>
  <c r="J130" i="18"/>
  <c r="J149" i="18"/>
  <c r="BK127" i="18"/>
  <c r="J103" i="18"/>
  <c r="BK180" i="19"/>
  <c r="J162" i="19"/>
  <c r="J144" i="19"/>
  <c r="J103" i="19"/>
  <c r="BK111" i="19"/>
  <c r="J204" i="19"/>
  <c r="J158" i="19"/>
  <c r="J133" i="19"/>
  <c r="J202" i="19"/>
  <c r="J169" i="19"/>
  <c r="BK133" i="19"/>
  <c r="J155" i="20"/>
  <c r="BK113" i="20"/>
  <c r="J139" i="20"/>
  <c r="J116" i="20"/>
  <c r="J144" i="20"/>
  <c r="J100" i="20"/>
  <c r="BK139" i="20"/>
  <c r="BK98" i="20"/>
  <c r="BK189" i="21"/>
  <c r="J166" i="21"/>
  <c r="J129" i="21"/>
  <c r="J112" i="21"/>
  <c r="J216" i="21"/>
  <c r="BK192" i="21"/>
  <c r="J168" i="21"/>
  <c r="J133" i="21"/>
  <c r="J115" i="21"/>
  <c r="J194" i="21"/>
  <c r="J172" i="21"/>
  <c r="J148" i="21"/>
  <c r="J111" i="21"/>
  <c r="J161" i="22"/>
  <c r="BK141" i="22"/>
  <c r="J109" i="22"/>
  <c r="BK202" i="22"/>
  <c r="BK173" i="22"/>
  <c r="J150" i="22"/>
  <c r="J124" i="22"/>
  <c r="J104" i="22"/>
  <c r="BK189" i="22"/>
  <c r="J175" i="22"/>
  <c r="BK158" i="22"/>
  <c r="J131" i="22"/>
  <c r="J112" i="23"/>
  <c r="BK109" i="23"/>
  <c r="J94" i="23"/>
  <c r="J154" i="25"/>
  <c r="J122" i="25"/>
  <c r="BK154" i="25"/>
  <c r="BK129" i="25"/>
  <c r="J151" i="25"/>
  <c r="BK132" i="25"/>
  <c r="J111" i="25"/>
  <c r="BK150" i="25"/>
  <c r="J126" i="25"/>
  <c r="J96" i="26"/>
  <c r="BK330" i="27"/>
  <c r="J283" i="27"/>
  <c r="BK248" i="27"/>
  <c r="J180" i="27"/>
  <c r="J149" i="27"/>
  <c r="J108" i="27"/>
  <c r="BK257" i="27"/>
  <c r="BK108" i="27"/>
  <c r="J305" i="27"/>
  <c r="BK250" i="27"/>
  <c r="BK164" i="27"/>
  <c r="J86" i="28"/>
  <c r="J116" i="30"/>
  <c r="BK105" i="31"/>
  <c r="BK86" i="31"/>
  <c r="P93" i="6" l="1"/>
  <c r="R93" i="6"/>
  <c r="T93" i="6"/>
  <c r="T90" i="2"/>
  <c r="T89" i="2" s="1"/>
  <c r="T88" i="2" s="1"/>
  <c r="R93" i="3"/>
  <c r="T135" i="3"/>
  <c r="T92" i="3" s="1"/>
  <c r="T141" i="3"/>
  <c r="R171" i="3"/>
  <c r="R170" i="3"/>
  <c r="T90" i="4"/>
  <c r="T89" i="4" s="1"/>
  <c r="P104" i="4"/>
  <c r="R87" i="5"/>
  <c r="R86" i="5"/>
  <c r="T107" i="6"/>
  <c r="T106" i="6" s="1"/>
  <c r="T92" i="6" s="1"/>
  <c r="P128" i="7"/>
  <c r="BK314" i="7"/>
  <c r="J314" i="7"/>
  <c r="J68" i="7"/>
  <c r="P998" i="7"/>
  <c r="P1099" i="7"/>
  <c r="R1099" i="7"/>
  <c r="R1109" i="7"/>
  <c r="BK1213" i="7"/>
  <c r="J1213" i="7" s="1"/>
  <c r="J73" i="7" s="1"/>
  <c r="T1253" i="7"/>
  <c r="T1416" i="7"/>
  <c r="T1425" i="7"/>
  <c r="T1433" i="7"/>
  <c r="R1501" i="7"/>
  <c r="T1555" i="7"/>
  <c r="BK1719" i="7"/>
  <c r="J1719" i="7"/>
  <c r="J80" i="7"/>
  <c r="BK1900" i="7"/>
  <c r="J1900" i="7" s="1"/>
  <c r="J81" i="7" s="1"/>
  <c r="BK1942" i="7"/>
  <c r="J1942" i="7"/>
  <c r="J82" i="7" s="1"/>
  <c r="R1942" i="7"/>
  <c r="BK1976" i="7"/>
  <c r="J1976" i="7"/>
  <c r="J83" i="7" s="1"/>
  <c r="BK2045" i="7"/>
  <c r="J2045" i="7"/>
  <c r="J84" i="7"/>
  <c r="T2104" i="7"/>
  <c r="BK2218" i="7"/>
  <c r="J2218" i="7"/>
  <c r="J86" i="7"/>
  <c r="P93" i="8"/>
  <c r="BK378" i="8"/>
  <c r="J378" i="8" s="1"/>
  <c r="J66" i="8" s="1"/>
  <c r="BK656" i="8"/>
  <c r="J656" i="8"/>
  <c r="J67" i="8"/>
  <c r="R113" i="9"/>
  <c r="T196" i="9"/>
  <c r="T195" i="9" s="1"/>
  <c r="T96" i="10"/>
  <c r="R110" i="10"/>
  <c r="R98" i="11"/>
  <c r="T98" i="11"/>
  <c r="P126" i="11"/>
  <c r="P167" i="11"/>
  <c r="BK98" i="12"/>
  <c r="J98" i="12" s="1"/>
  <c r="J69" i="12" s="1"/>
  <c r="P116" i="12"/>
  <c r="BK145" i="12"/>
  <c r="J145" i="12"/>
  <c r="J71" i="12"/>
  <c r="P98" i="13"/>
  <c r="P116" i="13"/>
  <c r="BK152" i="13"/>
  <c r="J152" i="13" s="1"/>
  <c r="J71" i="13" s="1"/>
  <c r="R102" i="15"/>
  <c r="BK111" i="15"/>
  <c r="J111" i="15"/>
  <c r="J70" i="15"/>
  <c r="R111" i="15"/>
  <c r="T116" i="15"/>
  <c r="BK137" i="15"/>
  <c r="J137" i="15"/>
  <c r="J73" i="15" s="1"/>
  <c r="P97" i="16"/>
  <c r="R127" i="16"/>
  <c r="BK157" i="16"/>
  <c r="J157" i="16" s="1"/>
  <c r="J70" i="16" s="1"/>
  <c r="BK187" i="16"/>
  <c r="J187" i="16"/>
  <c r="J71" i="16" s="1"/>
  <c r="BK223" i="16"/>
  <c r="J223" i="16"/>
  <c r="J72" i="16"/>
  <c r="R103" i="17"/>
  <c r="T116" i="17"/>
  <c r="R131" i="17"/>
  <c r="R160" i="17"/>
  <c r="R164" i="17"/>
  <c r="R174" i="17"/>
  <c r="R211" i="17"/>
  <c r="R271" i="17"/>
  <c r="P279" i="17"/>
  <c r="T101" i="18"/>
  <c r="BK124" i="18"/>
  <c r="J124" i="18"/>
  <c r="J71" i="18" s="1"/>
  <c r="BK145" i="18"/>
  <c r="J145" i="18"/>
  <c r="J72" i="18"/>
  <c r="T145" i="18"/>
  <c r="T150" i="18"/>
  <c r="R155" i="18"/>
  <c r="P163" i="18"/>
  <c r="BK98" i="19"/>
  <c r="J98" i="19"/>
  <c r="J68" i="19"/>
  <c r="BK142" i="19"/>
  <c r="J142" i="19" s="1"/>
  <c r="J69" i="19" s="1"/>
  <c r="BK179" i="19"/>
  <c r="J179" i="19"/>
  <c r="J70" i="19" s="1"/>
  <c r="P197" i="19"/>
  <c r="BK208" i="19"/>
  <c r="J208" i="19"/>
  <c r="J73" i="19" s="1"/>
  <c r="BK101" i="21"/>
  <c r="J101" i="21" s="1"/>
  <c r="J69" i="21" s="1"/>
  <c r="BK123" i="21"/>
  <c r="J123" i="21"/>
  <c r="J70" i="21"/>
  <c r="BK145" i="21"/>
  <c r="J145" i="21" s="1"/>
  <c r="J71" i="21" s="1"/>
  <c r="P167" i="21"/>
  <c r="P185" i="21"/>
  <c r="P206" i="21"/>
  <c r="R214" i="21"/>
  <c r="BK133" i="22"/>
  <c r="BK98" i="22" s="1"/>
  <c r="J133" i="22"/>
  <c r="J69" i="22" s="1"/>
  <c r="R133" i="22"/>
  <c r="R98" i="22"/>
  <c r="BK144" i="22"/>
  <c r="J144" i="22" s="1"/>
  <c r="J70" i="22" s="1"/>
  <c r="R144" i="22"/>
  <c r="P186" i="22"/>
  <c r="P154" i="22" s="1"/>
  <c r="T186" i="22"/>
  <c r="P203" i="22"/>
  <c r="R203" i="22"/>
  <c r="R85" i="23"/>
  <c r="T85" i="24"/>
  <c r="R97" i="25"/>
  <c r="T110" i="25"/>
  <c r="T123" i="25"/>
  <c r="R136" i="25"/>
  <c r="R152" i="25"/>
  <c r="T94" i="26"/>
  <c r="T93" i="26" s="1"/>
  <c r="R99" i="27"/>
  <c r="T167" i="27"/>
  <c r="BK190" i="27"/>
  <c r="J190" i="27" s="1"/>
  <c r="J67" i="27" s="1"/>
  <c r="R253" i="27"/>
  <c r="P316" i="27"/>
  <c r="R329" i="27"/>
  <c r="BK85" i="28"/>
  <c r="J85" i="28"/>
  <c r="J63" i="28" s="1"/>
  <c r="P85" i="28"/>
  <c r="AU90" i="1" s="1"/>
  <c r="R96" i="29"/>
  <c r="R90" i="29"/>
  <c r="R89" i="29"/>
  <c r="R99" i="30"/>
  <c r="R90" i="30"/>
  <c r="R89" i="30"/>
  <c r="R90" i="2"/>
  <c r="R89" i="2" s="1"/>
  <c r="R88" i="2" s="1"/>
  <c r="T93" i="3"/>
  <c r="R135" i="3"/>
  <c r="R141" i="3"/>
  <c r="P171" i="3"/>
  <c r="P170" i="3"/>
  <c r="P90" i="4"/>
  <c r="P89" i="4" s="1"/>
  <c r="P88" i="4" s="1"/>
  <c r="AU59" i="1" s="1"/>
  <c r="BK104" i="4"/>
  <c r="J104" i="4"/>
  <c r="J66" i="4"/>
  <c r="T87" i="5"/>
  <c r="T86" i="5" s="1"/>
  <c r="BK107" i="6"/>
  <c r="J107" i="6"/>
  <c r="J69" i="6"/>
  <c r="BK128" i="7"/>
  <c r="BK294" i="7"/>
  <c r="J294" i="7"/>
  <c r="J67" i="7"/>
  <c r="R314" i="7"/>
  <c r="R998" i="7"/>
  <c r="BK1109" i="7"/>
  <c r="P1213" i="7"/>
  <c r="BK1253" i="7"/>
  <c r="J1253" i="7"/>
  <c r="J74" i="7"/>
  <c r="BK1416" i="7"/>
  <c r="J1416" i="7" s="1"/>
  <c r="J75" i="7" s="1"/>
  <c r="BK1425" i="7"/>
  <c r="J1425" i="7"/>
  <c r="J76" i="7" s="1"/>
  <c r="BK1433" i="7"/>
  <c r="J1433" i="7"/>
  <c r="J77" i="7"/>
  <c r="BK1501" i="7"/>
  <c r="J1501" i="7" s="1"/>
  <c r="J78" i="7" s="1"/>
  <c r="P1555" i="7"/>
  <c r="T1719" i="7"/>
  <c r="R1900" i="7"/>
  <c r="R1976" i="7"/>
  <c r="R2045" i="7"/>
  <c r="BK2104" i="7"/>
  <c r="J2104" i="7" s="1"/>
  <c r="J85" i="7" s="1"/>
  <c r="R2218" i="7"/>
  <c r="R93" i="8"/>
  <c r="T378" i="8"/>
  <c r="T656" i="8"/>
  <c r="R997" i="8"/>
  <c r="BK99" i="9"/>
  <c r="J99" i="9" s="1"/>
  <c r="J69" i="9" s="1"/>
  <c r="T99" i="9"/>
  <c r="P113" i="9"/>
  <c r="R196" i="9"/>
  <c r="R195" i="9"/>
  <c r="R96" i="10"/>
  <c r="R95" i="10" s="1"/>
  <c r="R94" i="10" s="1"/>
  <c r="P110" i="10"/>
  <c r="P98" i="11"/>
  <c r="P106" i="11"/>
  <c r="T106" i="11"/>
  <c r="T126" i="11"/>
  <c r="T167" i="11"/>
  <c r="T98" i="12"/>
  <c r="R116" i="12"/>
  <c r="T145" i="12"/>
  <c r="R98" i="13"/>
  <c r="R116" i="13"/>
  <c r="P152" i="13"/>
  <c r="BK98" i="14"/>
  <c r="J98" i="14"/>
  <c r="J69" i="14" s="1"/>
  <c r="BK116" i="14"/>
  <c r="J116" i="14"/>
  <c r="J70" i="14"/>
  <c r="T116" i="14"/>
  <c r="T143" i="14"/>
  <c r="P111" i="15"/>
  <c r="BK116" i="15"/>
  <c r="J116" i="15" s="1"/>
  <c r="J71" i="15" s="1"/>
  <c r="BK128" i="15"/>
  <c r="J128" i="15"/>
  <c r="J72" i="15" s="1"/>
  <c r="T128" i="15"/>
  <c r="R137" i="15"/>
  <c r="R97" i="16"/>
  <c r="P127" i="16"/>
  <c r="T157" i="16"/>
  <c r="R187" i="16"/>
  <c r="P223" i="16"/>
  <c r="P103" i="17"/>
  <c r="BK116" i="17"/>
  <c r="BK102" i="17" s="1"/>
  <c r="J102" i="17" s="1"/>
  <c r="J68" i="17" s="1"/>
  <c r="J116" i="17"/>
  <c r="J70" i="17"/>
  <c r="P131" i="17"/>
  <c r="BK160" i="17"/>
  <c r="J160" i="17"/>
  <c r="J72" i="17"/>
  <c r="BK164" i="17"/>
  <c r="J164" i="17"/>
  <c r="J73" i="17"/>
  <c r="BK174" i="17"/>
  <c r="J174" i="17" s="1"/>
  <c r="J74" i="17" s="1"/>
  <c r="BK211" i="17"/>
  <c r="J211" i="17"/>
  <c r="J75" i="17" s="1"/>
  <c r="P271" i="17"/>
  <c r="T279" i="17"/>
  <c r="BK101" i="18"/>
  <c r="J101" i="18" s="1"/>
  <c r="J69" i="18" s="1"/>
  <c r="R119" i="18"/>
  <c r="R124" i="18"/>
  <c r="BK150" i="18"/>
  <c r="J150" i="18"/>
  <c r="J73" i="18" s="1"/>
  <c r="BK155" i="18"/>
  <c r="J155" i="18"/>
  <c r="J74" i="18"/>
  <c r="T163" i="18"/>
  <c r="R98" i="19"/>
  <c r="R142" i="19"/>
  <c r="T179" i="19"/>
  <c r="T197" i="19"/>
  <c r="P208" i="19"/>
  <c r="BK99" i="20"/>
  <c r="J99" i="20"/>
  <c r="J68" i="20" s="1"/>
  <c r="T99" i="20"/>
  <c r="R115" i="20"/>
  <c r="BK124" i="20"/>
  <c r="J124" i="20" s="1"/>
  <c r="J70" i="20" s="1"/>
  <c r="T124" i="20"/>
  <c r="BK146" i="20"/>
  <c r="J146" i="20" s="1"/>
  <c r="J72" i="20" s="1"/>
  <c r="R146" i="20"/>
  <c r="R135" i="20"/>
  <c r="R101" i="21"/>
  <c r="T123" i="21"/>
  <c r="R145" i="21"/>
  <c r="R167" i="21"/>
  <c r="R185" i="21"/>
  <c r="T206" i="21"/>
  <c r="P214" i="21"/>
  <c r="P85" i="23"/>
  <c r="AU83" i="1" s="1"/>
  <c r="P85" i="24"/>
  <c r="AU84" i="1"/>
  <c r="BK97" i="25"/>
  <c r="J97" i="25" s="1"/>
  <c r="J68" i="25" s="1"/>
  <c r="P110" i="25"/>
  <c r="P123" i="25"/>
  <c r="BK136" i="25"/>
  <c r="J136" i="25"/>
  <c r="J71" i="25"/>
  <c r="BK152" i="25"/>
  <c r="J152" i="25" s="1"/>
  <c r="J72" i="25" s="1"/>
  <c r="P94" i="26"/>
  <c r="P93" i="26"/>
  <c r="AU87" i="1" s="1"/>
  <c r="BK99" i="27"/>
  <c r="P167" i="27"/>
  <c r="P190" i="27"/>
  <c r="BK253" i="27"/>
  <c r="J253" i="27" s="1"/>
  <c r="J69" i="27" s="1"/>
  <c r="R316" i="27"/>
  <c r="P329" i="27"/>
  <c r="P96" i="29"/>
  <c r="P90" i="29"/>
  <c r="P89" i="29"/>
  <c r="AU91" i="1" s="1"/>
  <c r="P99" i="30"/>
  <c r="P90" i="30"/>
  <c r="P89" i="30"/>
  <c r="AU92" i="1" s="1"/>
  <c r="P90" i="2"/>
  <c r="P89" i="2"/>
  <c r="P88" i="2"/>
  <c r="AU56" i="1" s="1"/>
  <c r="AU55" i="1" s="1"/>
  <c r="P93" i="3"/>
  <c r="BK135" i="3"/>
  <c r="J135" i="3"/>
  <c r="J66" i="3" s="1"/>
  <c r="P141" i="3"/>
  <c r="BK171" i="3"/>
  <c r="J171" i="3" s="1"/>
  <c r="J69" i="3" s="1"/>
  <c r="BK170" i="3"/>
  <c r="J170" i="3" s="1"/>
  <c r="J68" i="3" s="1"/>
  <c r="BK90" i="4"/>
  <c r="J90" i="4"/>
  <c r="J65" i="4" s="1"/>
  <c r="R104" i="4"/>
  <c r="P87" i="5"/>
  <c r="P86" i="5"/>
  <c r="AU60" i="1" s="1"/>
  <c r="P107" i="6"/>
  <c r="P106" i="6"/>
  <c r="P92" i="6"/>
  <c r="AU62" i="1" s="1"/>
  <c r="AU61" i="1" s="1"/>
  <c r="R128" i="7"/>
  <c r="R109" i="7" s="1"/>
  <c r="P294" i="7"/>
  <c r="R294" i="7"/>
  <c r="T294" i="7"/>
  <c r="P314" i="7"/>
  <c r="T998" i="7"/>
  <c r="BK1099" i="7"/>
  <c r="J1099" i="7" s="1"/>
  <c r="J70" i="7" s="1"/>
  <c r="T1099" i="7"/>
  <c r="P1109" i="7"/>
  <c r="R1213" i="7"/>
  <c r="R1253" i="7"/>
  <c r="R1416" i="7"/>
  <c r="R1425" i="7"/>
  <c r="R1433" i="7"/>
  <c r="T1501" i="7"/>
  <c r="R1555" i="7"/>
  <c r="P1719" i="7"/>
  <c r="P1900" i="7"/>
  <c r="P1942" i="7"/>
  <c r="T1942" i="7"/>
  <c r="T1976" i="7"/>
  <c r="T2045" i="7"/>
  <c r="R2104" i="7"/>
  <c r="T2218" i="7"/>
  <c r="T93" i="8"/>
  <c r="P378" i="8"/>
  <c r="P656" i="8"/>
  <c r="P997" i="8"/>
  <c r="P99" i="9"/>
  <c r="P98" i="9" s="1"/>
  <c r="BK113" i="9"/>
  <c r="BK98" i="9" s="1"/>
  <c r="J98" i="9" s="1"/>
  <c r="J68" i="9" s="1"/>
  <c r="J113" i="9"/>
  <c r="J70" i="9"/>
  <c r="BK196" i="9"/>
  <c r="J196" i="9" s="1"/>
  <c r="J73" i="9" s="1"/>
  <c r="P96" i="10"/>
  <c r="P95" i="10" s="1"/>
  <c r="P94" i="10" s="1"/>
  <c r="AU68" i="1" s="1"/>
  <c r="BK110" i="10"/>
  <c r="J110" i="10" s="1"/>
  <c r="J70" i="10" s="1"/>
  <c r="BK98" i="11"/>
  <c r="J98" i="11"/>
  <c r="J69" i="11" s="1"/>
  <c r="BK106" i="11"/>
  <c r="J106" i="11"/>
  <c r="J70" i="11"/>
  <c r="BK126" i="11"/>
  <c r="J126" i="11" s="1"/>
  <c r="J71" i="11" s="1"/>
  <c r="BK167" i="11"/>
  <c r="J167" i="11" s="1"/>
  <c r="J72" i="11" s="1"/>
  <c r="R98" i="12"/>
  <c r="T116" i="12"/>
  <c r="R145" i="12"/>
  <c r="BK116" i="13"/>
  <c r="J116" i="13" s="1"/>
  <c r="J70" i="13" s="1"/>
  <c r="R152" i="13"/>
  <c r="P98" i="14"/>
  <c r="P116" i="14"/>
  <c r="P143" i="14"/>
  <c r="BK98" i="15"/>
  <c r="J98" i="15" s="1"/>
  <c r="J68" i="15" s="1"/>
  <c r="P98" i="15"/>
  <c r="R98" i="15"/>
  <c r="P116" i="15"/>
  <c r="P128" i="15"/>
  <c r="R128" i="15"/>
  <c r="T137" i="15"/>
  <c r="BK97" i="16"/>
  <c r="J97" i="16" s="1"/>
  <c r="J68" i="16" s="1"/>
  <c r="BK127" i="16"/>
  <c r="J127" i="16"/>
  <c r="J69" i="16"/>
  <c r="P157" i="16"/>
  <c r="T187" i="16"/>
  <c r="T223" i="16"/>
  <c r="BK103" i="17"/>
  <c r="J103" i="17"/>
  <c r="J69" i="17" s="1"/>
  <c r="P116" i="17"/>
  <c r="BK131" i="17"/>
  <c r="J131" i="17"/>
  <c r="J71" i="17" s="1"/>
  <c r="P160" i="17"/>
  <c r="P164" i="17"/>
  <c r="P174" i="17"/>
  <c r="P211" i="17"/>
  <c r="BK271" i="17"/>
  <c r="J271" i="17"/>
  <c r="J76" i="17"/>
  <c r="BK279" i="17"/>
  <c r="J279" i="17" s="1"/>
  <c r="J77" i="17" s="1"/>
  <c r="P101" i="18"/>
  <c r="BK119" i="18"/>
  <c r="J119" i="18"/>
  <c r="J70" i="18"/>
  <c r="P124" i="18"/>
  <c r="P145" i="18"/>
  <c r="P150" i="18"/>
  <c r="P155" i="18"/>
  <c r="BK163" i="18"/>
  <c r="J163" i="18" s="1"/>
  <c r="J75" i="18" s="1"/>
  <c r="T98" i="19"/>
  <c r="T142" i="19"/>
  <c r="R179" i="19"/>
  <c r="R197" i="19"/>
  <c r="T208" i="19"/>
  <c r="R99" i="20"/>
  <c r="BK115" i="20"/>
  <c r="J115" i="20"/>
  <c r="J69" i="20"/>
  <c r="P115" i="20"/>
  <c r="T115" i="20"/>
  <c r="R124" i="20"/>
  <c r="P146" i="20"/>
  <c r="P135" i="20"/>
  <c r="T146" i="20"/>
  <c r="T135" i="20"/>
  <c r="T101" i="21"/>
  <c r="R123" i="21"/>
  <c r="T145" i="21"/>
  <c r="T167" i="21"/>
  <c r="T185" i="21"/>
  <c r="R206" i="21"/>
  <c r="BK214" i="21"/>
  <c r="J214" i="21"/>
  <c r="J75" i="21"/>
  <c r="P133" i="22"/>
  <c r="P98" i="22" s="1"/>
  <c r="P97" i="22" s="1"/>
  <c r="AU82" i="1" s="1"/>
  <c r="T133" i="22"/>
  <c r="T98" i="22" s="1"/>
  <c r="P144" i="22"/>
  <c r="T144" i="22"/>
  <c r="BK186" i="22"/>
  <c r="J186" i="22" s="1"/>
  <c r="J72" i="22" s="1"/>
  <c r="R186" i="22"/>
  <c r="R154" i="22"/>
  <c r="BK203" i="22"/>
  <c r="J203" i="22"/>
  <c r="J73" i="22"/>
  <c r="T203" i="22"/>
  <c r="BK85" i="23"/>
  <c r="J85" i="23" s="1"/>
  <c r="R85" i="24"/>
  <c r="T97" i="25"/>
  <c r="R110" i="25"/>
  <c r="R123" i="25"/>
  <c r="T136" i="25"/>
  <c r="T152" i="25"/>
  <c r="R94" i="26"/>
  <c r="R93" i="26" s="1"/>
  <c r="T99" i="27"/>
  <c r="R167" i="27"/>
  <c r="T190" i="27"/>
  <c r="T253" i="27"/>
  <c r="T316" i="27"/>
  <c r="T329" i="27"/>
  <c r="T85" i="28"/>
  <c r="T96" i="29"/>
  <c r="T90" i="29"/>
  <c r="T89" i="29" s="1"/>
  <c r="BK99" i="30"/>
  <c r="J99" i="30"/>
  <c r="J66" i="30"/>
  <c r="P85" i="31"/>
  <c r="BK90" i="2"/>
  <c r="J90" i="2" s="1"/>
  <c r="J65" i="2" s="1"/>
  <c r="BK93" i="3"/>
  <c r="P135" i="3"/>
  <c r="BK141" i="3"/>
  <c r="J141" i="3"/>
  <c r="J67" i="3" s="1"/>
  <c r="T171" i="3"/>
  <c r="T170" i="3" s="1"/>
  <c r="R90" i="4"/>
  <c r="R89" i="4" s="1"/>
  <c r="R88" i="4" s="1"/>
  <c r="T104" i="4"/>
  <c r="BK87" i="5"/>
  <c r="J87" i="5" s="1"/>
  <c r="J64" i="5" s="1"/>
  <c r="R107" i="6"/>
  <c r="R106" i="6"/>
  <c r="R92" i="6" s="1"/>
  <c r="BK110" i="7"/>
  <c r="J110" i="7"/>
  <c r="J65" i="7"/>
  <c r="P110" i="7"/>
  <c r="P109" i="7" s="1"/>
  <c r="R110" i="7"/>
  <c r="T110" i="7"/>
  <c r="T128" i="7"/>
  <c r="T314" i="7"/>
  <c r="BK998" i="7"/>
  <c r="J998" i="7" s="1"/>
  <c r="J69" i="7" s="1"/>
  <c r="T1109" i="7"/>
  <c r="T1213" i="7"/>
  <c r="P1253" i="7"/>
  <c r="P1416" i="7"/>
  <c r="P1425" i="7"/>
  <c r="P1433" i="7"/>
  <c r="P1501" i="7"/>
  <c r="BK1555" i="7"/>
  <c r="J1555" i="7" s="1"/>
  <c r="J79" i="7" s="1"/>
  <c r="R1719" i="7"/>
  <c r="T1900" i="7"/>
  <c r="P1976" i="7"/>
  <c r="P2045" i="7"/>
  <c r="P2104" i="7"/>
  <c r="P2218" i="7"/>
  <c r="BK93" i="8"/>
  <c r="R378" i="8"/>
  <c r="R656" i="8"/>
  <c r="BK997" i="8"/>
  <c r="J997" i="8"/>
  <c r="J68" i="8"/>
  <c r="T997" i="8"/>
  <c r="R99" i="9"/>
  <c r="R98" i="9" s="1"/>
  <c r="T113" i="9"/>
  <c r="P196" i="9"/>
  <c r="P195" i="9"/>
  <c r="BK96" i="10"/>
  <c r="J96" i="10"/>
  <c r="J69" i="10" s="1"/>
  <c r="T110" i="10"/>
  <c r="R106" i="11"/>
  <c r="R126" i="11"/>
  <c r="R167" i="11"/>
  <c r="P98" i="12"/>
  <c r="BK116" i="12"/>
  <c r="BK97" i="12" s="1"/>
  <c r="J97" i="12" s="1"/>
  <c r="J68" i="12" s="1"/>
  <c r="J116" i="12"/>
  <c r="J70" i="12" s="1"/>
  <c r="P145" i="12"/>
  <c r="BK98" i="13"/>
  <c r="J98" i="13"/>
  <c r="J69" i="13" s="1"/>
  <c r="T98" i="13"/>
  <c r="T116" i="13"/>
  <c r="T152" i="13"/>
  <c r="R98" i="14"/>
  <c r="T98" i="14"/>
  <c r="T97" i="14" s="1"/>
  <c r="T96" i="14" s="1"/>
  <c r="R116" i="14"/>
  <c r="BK143" i="14"/>
  <c r="J143" i="14"/>
  <c r="J71" i="14"/>
  <c r="R143" i="14"/>
  <c r="T98" i="15"/>
  <c r="BK102" i="15"/>
  <c r="J102" i="15"/>
  <c r="J69" i="15" s="1"/>
  <c r="P102" i="15"/>
  <c r="T102" i="15"/>
  <c r="T111" i="15"/>
  <c r="R116" i="15"/>
  <c r="P137" i="15"/>
  <c r="T97" i="16"/>
  <c r="T127" i="16"/>
  <c r="R157" i="16"/>
  <c r="P187" i="16"/>
  <c r="R223" i="16"/>
  <c r="T103" i="17"/>
  <c r="R116" i="17"/>
  <c r="T131" i="17"/>
  <c r="T160" i="17"/>
  <c r="T164" i="17"/>
  <c r="T174" i="17"/>
  <c r="T211" i="17"/>
  <c r="T271" i="17"/>
  <c r="R279" i="17"/>
  <c r="R101" i="18"/>
  <c r="P119" i="18"/>
  <c r="T119" i="18"/>
  <c r="T124" i="18"/>
  <c r="R145" i="18"/>
  <c r="R150" i="18"/>
  <c r="T155" i="18"/>
  <c r="R163" i="18"/>
  <c r="P98" i="19"/>
  <c r="P142" i="19"/>
  <c r="P179" i="19"/>
  <c r="BK197" i="19"/>
  <c r="J197" i="19" s="1"/>
  <c r="J71" i="19" s="1"/>
  <c r="R208" i="19"/>
  <c r="P99" i="20"/>
  <c r="P96" i="20" s="1"/>
  <c r="AU79" i="1" s="1"/>
  <c r="P124" i="20"/>
  <c r="P101" i="21"/>
  <c r="P123" i="21"/>
  <c r="P145" i="21"/>
  <c r="BK167" i="21"/>
  <c r="J167" i="21"/>
  <c r="J72" i="21" s="1"/>
  <c r="BK185" i="21"/>
  <c r="J185" i="21" s="1"/>
  <c r="J73" i="21" s="1"/>
  <c r="BK206" i="21"/>
  <c r="J206" i="21"/>
  <c r="J74" i="21"/>
  <c r="T214" i="21"/>
  <c r="T85" i="23"/>
  <c r="BK85" i="24"/>
  <c r="J85" i="24" s="1"/>
  <c r="P97" i="25"/>
  <c r="BK110" i="25"/>
  <c r="J110" i="25"/>
  <c r="J69" i="25"/>
  <c r="BK123" i="25"/>
  <c r="J123" i="25" s="1"/>
  <c r="J70" i="25" s="1"/>
  <c r="P136" i="25"/>
  <c r="P152" i="25"/>
  <c r="BK94" i="26"/>
  <c r="J94" i="26"/>
  <c r="J68" i="26"/>
  <c r="P99" i="27"/>
  <c r="BK167" i="27"/>
  <c r="J167" i="27" s="1"/>
  <c r="J66" i="27" s="1"/>
  <c r="R190" i="27"/>
  <c r="P253" i="27"/>
  <c r="BK316" i="27"/>
  <c r="J316" i="27"/>
  <c r="J70" i="27"/>
  <c r="BK329" i="27"/>
  <c r="J329" i="27" s="1"/>
  <c r="J71" i="27" s="1"/>
  <c r="R85" i="28"/>
  <c r="BK96" i="29"/>
  <c r="J96" i="29"/>
  <c r="J66" i="29"/>
  <c r="T99" i="30"/>
  <c r="T90" i="30" s="1"/>
  <c r="T89" i="30" s="1"/>
  <c r="BK85" i="31"/>
  <c r="J85" i="31"/>
  <c r="J61" i="31" s="1"/>
  <c r="R85" i="31"/>
  <c r="T85" i="31"/>
  <c r="BK96" i="31"/>
  <c r="J96" i="31" s="1"/>
  <c r="J62" i="31" s="1"/>
  <c r="P96" i="31"/>
  <c r="R96" i="31"/>
  <c r="T96" i="31"/>
  <c r="BK107" i="31"/>
  <c r="J107" i="31"/>
  <c r="J63" i="31"/>
  <c r="P107" i="31"/>
  <c r="R107" i="31"/>
  <c r="T107" i="31"/>
  <c r="BK249" i="27"/>
  <c r="J249" i="27"/>
  <c r="J68" i="27" s="1"/>
  <c r="BK341" i="27"/>
  <c r="J341" i="27" s="1"/>
  <c r="J75" i="27" s="1"/>
  <c r="BK91" i="30"/>
  <c r="J91" i="30"/>
  <c r="J65" i="30"/>
  <c r="BK115" i="6"/>
  <c r="J115" i="6" s="1"/>
  <c r="J70" i="6" s="1"/>
  <c r="BK1018" i="8"/>
  <c r="J1018" i="8"/>
  <c r="J69" i="8" s="1"/>
  <c r="BK192" i="9"/>
  <c r="J192" i="9"/>
  <c r="J71" i="9"/>
  <c r="BK91" i="29"/>
  <c r="J91" i="29" s="1"/>
  <c r="J65" i="29" s="1"/>
  <c r="BK94" i="6"/>
  <c r="J94" i="6" s="1"/>
  <c r="J65" i="6" s="1"/>
  <c r="BK97" i="6"/>
  <c r="J97" i="6"/>
  <c r="J66" i="6" s="1"/>
  <c r="BK103" i="6"/>
  <c r="J103" i="6" s="1"/>
  <c r="J67" i="6" s="1"/>
  <c r="BK162" i="12"/>
  <c r="J162" i="12"/>
  <c r="J72" i="12"/>
  <c r="BK206" i="19"/>
  <c r="J206" i="19" s="1"/>
  <c r="J72" i="19" s="1"/>
  <c r="BK102" i="26"/>
  <c r="J102" i="26" s="1"/>
  <c r="J69" i="26" s="1"/>
  <c r="BK123" i="30"/>
  <c r="J123" i="30" s="1"/>
  <c r="J67" i="30" s="1"/>
  <c r="BK148" i="2"/>
  <c r="BK89" i="2" s="1"/>
  <c r="J89" i="2" s="1"/>
  <c r="J64" i="2" s="1"/>
  <c r="J148" i="2"/>
  <c r="J66" i="2" s="1"/>
  <c r="BK169" i="13"/>
  <c r="J169" i="13" s="1"/>
  <c r="J72" i="13" s="1"/>
  <c r="BK160" i="14"/>
  <c r="J160" i="14"/>
  <c r="J72" i="14"/>
  <c r="BK335" i="27"/>
  <c r="J335" i="27" s="1"/>
  <c r="J73" i="27" s="1"/>
  <c r="BK118" i="29"/>
  <c r="J118" i="29"/>
  <c r="J67" i="29" s="1"/>
  <c r="E48" i="31"/>
  <c r="F80" i="31"/>
  <c r="BF88" i="31"/>
  <c r="BF92" i="31"/>
  <c r="BF99" i="31"/>
  <c r="BF101" i="31"/>
  <c r="BF103" i="31"/>
  <c r="BF105" i="31"/>
  <c r="BF110" i="31"/>
  <c r="BF86" i="31"/>
  <c r="J52" i="31"/>
  <c r="BF90" i="31"/>
  <c r="BF94" i="31"/>
  <c r="BF95" i="31"/>
  <c r="BF97" i="31"/>
  <c r="BF108" i="31"/>
  <c r="J83" i="30"/>
  <c r="F86" i="30"/>
  <c r="BF111" i="30"/>
  <c r="BF114" i="30"/>
  <c r="BF122" i="30"/>
  <c r="BF107" i="30"/>
  <c r="BF124" i="30"/>
  <c r="E50" i="30"/>
  <c r="BF92" i="30"/>
  <c r="BF100" i="30"/>
  <c r="BF110" i="30"/>
  <c r="BF113" i="30"/>
  <c r="BF116" i="30"/>
  <c r="BF117" i="30"/>
  <c r="F59" i="29"/>
  <c r="BF104" i="29"/>
  <c r="BF107" i="29"/>
  <c r="BF113" i="29"/>
  <c r="BF119" i="29"/>
  <c r="J56" i="29"/>
  <c r="E77" i="29"/>
  <c r="BF92" i="29"/>
  <c r="BF105" i="29"/>
  <c r="BF112" i="29"/>
  <c r="BF117" i="29"/>
  <c r="BF97" i="29"/>
  <c r="BF108" i="29"/>
  <c r="J56" i="28"/>
  <c r="F59" i="28"/>
  <c r="BF87" i="28"/>
  <c r="BF89" i="28"/>
  <c r="J99" i="27"/>
  <c r="J65" i="27"/>
  <c r="E50" i="28"/>
  <c r="BF90" i="28"/>
  <c r="BF92" i="28"/>
  <c r="BF88" i="28"/>
  <c r="BF86" i="28"/>
  <c r="E50" i="27"/>
  <c r="J56" i="27"/>
  <c r="F94" i="27"/>
  <c r="BF104" i="27"/>
  <c r="BF108" i="27"/>
  <c r="BF123" i="27"/>
  <c r="BF146" i="27"/>
  <c r="BF172" i="27"/>
  <c r="BF203" i="27"/>
  <c r="BF207" i="27"/>
  <c r="BF225" i="27"/>
  <c r="BF229" i="27"/>
  <c r="BF244" i="27"/>
  <c r="BF248" i="27"/>
  <c r="BF254" i="27"/>
  <c r="BF257" i="27"/>
  <c r="BF271" i="27"/>
  <c r="BF275" i="27"/>
  <c r="BF280" i="27"/>
  <c r="BF283" i="27"/>
  <c r="BF288" i="27"/>
  <c r="BF298" i="27"/>
  <c r="BF310" i="27"/>
  <c r="BF311" i="27"/>
  <c r="BF321" i="27"/>
  <c r="BF326" i="27"/>
  <c r="BF332" i="27"/>
  <c r="BF112" i="27"/>
  <c r="BF120" i="27"/>
  <c r="BF149" i="27"/>
  <c r="BF158" i="27"/>
  <c r="BF162" i="27"/>
  <c r="BF164" i="27"/>
  <c r="BF168" i="27"/>
  <c r="BF176" i="27"/>
  <c r="BF191" i="27"/>
  <c r="BF219" i="27"/>
  <c r="BF234" i="27"/>
  <c r="BF267" i="27"/>
  <c r="BF277" i="27"/>
  <c r="BF294" i="27"/>
  <c r="BF301" i="27"/>
  <c r="BF305" i="27"/>
  <c r="BF330" i="27"/>
  <c r="BF336" i="27"/>
  <c r="BF342" i="27"/>
  <c r="BF100" i="27"/>
  <c r="BF116" i="27"/>
  <c r="BF127" i="27"/>
  <c r="BF132" i="27"/>
  <c r="BF136" i="27"/>
  <c r="BF143" i="27"/>
  <c r="BF153" i="27"/>
  <c r="BF173" i="27"/>
  <c r="BF180" i="27"/>
  <c r="BF188" i="27"/>
  <c r="BF199" i="27"/>
  <c r="BF213" i="27"/>
  <c r="BF238" i="27"/>
  <c r="BF241" i="27"/>
  <c r="BF250" i="27"/>
  <c r="BF258" i="27"/>
  <c r="BF264" i="27"/>
  <c r="BF266" i="27"/>
  <c r="BF287" i="27"/>
  <c r="BF293" i="27"/>
  <c r="BF296" i="27"/>
  <c r="BF309" i="27"/>
  <c r="BF313" i="27"/>
  <c r="BF317" i="27"/>
  <c r="E52" i="26"/>
  <c r="F63" i="26"/>
  <c r="BF95" i="26"/>
  <c r="BF96" i="26"/>
  <c r="BF98" i="26"/>
  <c r="BF99" i="26"/>
  <c r="BF100" i="26"/>
  <c r="J60" i="26"/>
  <c r="BF97" i="26"/>
  <c r="BF101" i="26"/>
  <c r="BF103" i="26"/>
  <c r="BF112" i="25"/>
  <c r="BF115" i="25"/>
  <c r="BF124" i="25"/>
  <c r="BF127" i="25"/>
  <c r="BF128" i="25"/>
  <c r="BF137" i="25"/>
  <c r="BF140" i="25"/>
  <c r="BF141" i="25"/>
  <c r="E52" i="25"/>
  <c r="J60" i="25"/>
  <c r="F63" i="25"/>
  <c r="BF98" i="25"/>
  <c r="BF100" i="25"/>
  <c r="BF103" i="25"/>
  <c r="BF104" i="25"/>
  <c r="BF108" i="25"/>
  <c r="BF109" i="25"/>
  <c r="BF119" i="25"/>
  <c r="BF122" i="25"/>
  <c r="BF129" i="25"/>
  <c r="BF130" i="25"/>
  <c r="BF132" i="25"/>
  <c r="BF135" i="25"/>
  <c r="BF142" i="25"/>
  <c r="BF144" i="25"/>
  <c r="BF146" i="25"/>
  <c r="BF148" i="25"/>
  <c r="BF99" i="25"/>
  <c r="BF106" i="25"/>
  <c r="BF113" i="25"/>
  <c r="BF114" i="25"/>
  <c r="BF116" i="25"/>
  <c r="BF117" i="25"/>
  <c r="BF118" i="25"/>
  <c r="BF120" i="25"/>
  <c r="BF134" i="25"/>
  <c r="BF143" i="25"/>
  <c r="BF145" i="25"/>
  <c r="BF147" i="25"/>
  <c r="BF155" i="25"/>
  <c r="BF101" i="25"/>
  <c r="BF102" i="25"/>
  <c r="BF105" i="25"/>
  <c r="BF107" i="25"/>
  <c r="BF111" i="25"/>
  <c r="BF121" i="25"/>
  <c r="BF125" i="25"/>
  <c r="BF126" i="25"/>
  <c r="BF131" i="25"/>
  <c r="BF133" i="25"/>
  <c r="BF149" i="25"/>
  <c r="BF150" i="25"/>
  <c r="BF151" i="25"/>
  <c r="BF153" i="25"/>
  <c r="BF154" i="25"/>
  <c r="J56" i="24"/>
  <c r="E73" i="24"/>
  <c r="F82" i="24"/>
  <c r="BF86" i="24"/>
  <c r="BF87" i="24"/>
  <c r="BF89" i="24"/>
  <c r="BF90" i="24"/>
  <c r="BF92" i="24"/>
  <c r="BF88" i="24"/>
  <c r="BF91" i="24"/>
  <c r="J79" i="23"/>
  <c r="BF86" i="23"/>
  <c r="BF93" i="23"/>
  <c r="BF94" i="23"/>
  <c r="BF99" i="23"/>
  <c r="BF100" i="23"/>
  <c r="BF103" i="23"/>
  <c r="BF109" i="23"/>
  <c r="F59" i="23"/>
  <c r="BF87" i="23"/>
  <c r="BF91" i="23"/>
  <c r="BF92" i="23"/>
  <c r="BF95" i="23"/>
  <c r="BF97" i="23"/>
  <c r="BF107" i="23"/>
  <c r="BF108" i="23"/>
  <c r="BF110" i="23"/>
  <c r="BF111" i="23"/>
  <c r="BF112" i="23"/>
  <c r="BF114" i="23"/>
  <c r="E50" i="23"/>
  <c r="BF88" i="23"/>
  <c r="BF89" i="23"/>
  <c r="BF90" i="23"/>
  <c r="BF96" i="23"/>
  <c r="BF101" i="23"/>
  <c r="BF102" i="23"/>
  <c r="BF104" i="23"/>
  <c r="BF106" i="23"/>
  <c r="BF98" i="23"/>
  <c r="BF105" i="23"/>
  <c r="BF113" i="23"/>
  <c r="E52" i="22"/>
  <c r="J91" i="22"/>
  <c r="BF99" i="22"/>
  <c r="BF100" i="22"/>
  <c r="BF101" i="22"/>
  <c r="BF102" i="22"/>
  <c r="BF103" i="22"/>
  <c r="BF104" i="22"/>
  <c r="BF105" i="22"/>
  <c r="BF111" i="22"/>
  <c r="BF124" i="22"/>
  <c r="BF125" i="22"/>
  <c r="BF127" i="22"/>
  <c r="BF128" i="22"/>
  <c r="BF129" i="22"/>
  <c r="BF132" i="22"/>
  <c r="BF136" i="22"/>
  <c r="BF138" i="22"/>
  <c r="BF140" i="22"/>
  <c r="BF141" i="22"/>
  <c r="BF145" i="22"/>
  <c r="BF146" i="22"/>
  <c r="BF147" i="22"/>
  <c r="BF148" i="22"/>
  <c r="BF149" i="22"/>
  <c r="BF151" i="22"/>
  <c r="BF156" i="22"/>
  <c r="BF159" i="22"/>
  <c r="BF160" i="22"/>
  <c r="BF167" i="22"/>
  <c r="BF169" i="22"/>
  <c r="BF173" i="22"/>
  <c r="BF176" i="22"/>
  <c r="BF177" i="22"/>
  <c r="BF179" i="22"/>
  <c r="BF184" i="22"/>
  <c r="BF185" i="22"/>
  <c r="BF187" i="22"/>
  <c r="BF193" i="22"/>
  <c r="BF196" i="22"/>
  <c r="BF199" i="22"/>
  <c r="BF200" i="22"/>
  <c r="BF204" i="22"/>
  <c r="BF106" i="22"/>
  <c r="BF107" i="22"/>
  <c r="BF108" i="22"/>
  <c r="BF109" i="22"/>
  <c r="BF110" i="22"/>
  <c r="BF112" i="22"/>
  <c r="BF121" i="22"/>
  <c r="BF122" i="22"/>
  <c r="BF126" i="22"/>
  <c r="BF135" i="22"/>
  <c r="BF137" i="22"/>
  <c r="BF142" i="22"/>
  <c r="BF150" i="22"/>
  <c r="BF152" i="22"/>
  <c r="BF157" i="22"/>
  <c r="BF158" i="22"/>
  <c r="BF161" i="22"/>
  <c r="BF162" i="22"/>
  <c r="BF168" i="22"/>
  <c r="BF171" i="22"/>
  <c r="BF172" i="22"/>
  <c r="BF175" i="22"/>
  <c r="BF178" i="22"/>
  <c r="BF189" i="22"/>
  <c r="BF190" i="22"/>
  <c r="BF192" i="22"/>
  <c r="BF194" i="22"/>
  <c r="BF197" i="22"/>
  <c r="BF207" i="22"/>
  <c r="BF208" i="22"/>
  <c r="F63" i="22"/>
  <c r="BF113" i="22"/>
  <c r="BF114" i="22"/>
  <c r="BF115" i="22"/>
  <c r="BF116" i="22"/>
  <c r="BF117" i="22"/>
  <c r="BF118" i="22"/>
  <c r="BF119" i="22"/>
  <c r="BF120" i="22"/>
  <c r="BF123" i="22"/>
  <c r="BF131" i="22"/>
  <c r="BF134" i="22"/>
  <c r="BF139" i="22"/>
  <c r="BF143" i="22"/>
  <c r="BF153" i="22"/>
  <c r="BF155" i="22"/>
  <c r="BF163" i="22"/>
  <c r="BF164" i="22"/>
  <c r="BF165" i="22"/>
  <c r="BF166" i="22"/>
  <c r="BF180" i="22"/>
  <c r="BF181" i="22"/>
  <c r="BF182" i="22"/>
  <c r="BF183" i="22"/>
  <c r="BF188" i="22"/>
  <c r="BF191" i="22"/>
  <c r="BF195" i="22"/>
  <c r="BF198" i="22"/>
  <c r="BF201" i="22"/>
  <c r="BF202" i="22"/>
  <c r="BF205" i="22"/>
  <c r="BF206" i="22"/>
  <c r="E52" i="21"/>
  <c r="J60" i="21"/>
  <c r="F63" i="21"/>
  <c r="BF102" i="21"/>
  <c r="BF103" i="21"/>
  <c r="BF109" i="21"/>
  <c r="BF117" i="21"/>
  <c r="BF119" i="21"/>
  <c r="BF129" i="21"/>
  <c r="BF131" i="21"/>
  <c r="BF140" i="21"/>
  <c r="BF143" i="21"/>
  <c r="BF158" i="21"/>
  <c r="BF164" i="21"/>
  <c r="BF165" i="21"/>
  <c r="BF166" i="21"/>
  <c r="BF173" i="21"/>
  <c r="BF174" i="21"/>
  <c r="BF177" i="21"/>
  <c r="BF182" i="21"/>
  <c r="BF183" i="21"/>
  <c r="BF184" i="21"/>
  <c r="BF186" i="21"/>
  <c r="BF187" i="21"/>
  <c r="BF197" i="21"/>
  <c r="BF198" i="21"/>
  <c r="BF199" i="21"/>
  <c r="BF212" i="21"/>
  <c r="BF105" i="21"/>
  <c r="BF106" i="21"/>
  <c r="BF108" i="21"/>
  <c r="BF116" i="21"/>
  <c r="BF120" i="21"/>
  <c r="BF122" i="21"/>
  <c r="BF124" i="21"/>
  <c r="BF125" i="21"/>
  <c r="BF127" i="21"/>
  <c r="BF128" i="21"/>
  <c r="BF130" i="21"/>
  <c r="BF132" i="21"/>
  <c r="BF133" i="21"/>
  <c r="BF135" i="21"/>
  <c r="BF136" i="21"/>
  <c r="BF139" i="21"/>
  <c r="BF142" i="21"/>
  <c r="BF147" i="21"/>
  <c r="BF148" i="21"/>
  <c r="BF150" i="21"/>
  <c r="BF151" i="21"/>
  <c r="BF152" i="21"/>
  <c r="BF155" i="21"/>
  <c r="BF161" i="21"/>
  <c r="BF163" i="21"/>
  <c r="BF169" i="21"/>
  <c r="BF170" i="21"/>
  <c r="BF172" i="21"/>
  <c r="BF175" i="21"/>
  <c r="BF180" i="21"/>
  <c r="BF188" i="21"/>
  <c r="BF190" i="21"/>
  <c r="BF192" i="21"/>
  <c r="BF193" i="21"/>
  <c r="BF200" i="21"/>
  <c r="BF204" i="21"/>
  <c r="BF208" i="21"/>
  <c r="BF209" i="21"/>
  <c r="BF210" i="21"/>
  <c r="BF213" i="21"/>
  <c r="BF216" i="21"/>
  <c r="BF104" i="21"/>
  <c r="BF107" i="21"/>
  <c r="BF110" i="21"/>
  <c r="BF111" i="21"/>
  <c r="BF112" i="21"/>
  <c r="BF113" i="21"/>
  <c r="BF114" i="21"/>
  <c r="BF115" i="21"/>
  <c r="BF126" i="21"/>
  <c r="BF134" i="21"/>
  <c r="BF137" i="21"/>
  <c r="BF144" i="21"/>
  <c r="BF146" i="21"/>
  <c r="BF149" i="21"/>
  <c r="BF153" i="21"/>
  <c r="BF154" i="21"/>
  <c r="BF156" i="21"/>
  <c r="BF157" i="21"/>
  <c r="BF160" i="21"/>
  <c r="BF168" i="21"/>
  <c r="BF171" i="21"/>
  <c r="BF176" i="21"/>
  <c r="BF179" i="21"/>
  <c r="BF189" i="21"/>
  <c r="BF191" i="21"/>
  <c r="BF194" i="21"/>
  <c r="BF196" i="21"/>
  <c r="BF201" i="21"/>
  <c r="BF202" i="21"/>
  <c r="BF203" i="21"/>
  <c r="BF207" i="21"/>
  <c r="BF211" i="21"/>
  <c r="BF215" i="21"/>
  <c r="BF217" i="21"/>
  <c r="E82" i="20"/>
  <c r="BF97" i="20"/>
  <c r="BF104" i="20"/>
  <c r="BF114" i="20"/>
  <c r="BF123" i="20"/>
  <c r="BF125" i="20"/>
  <c r="BF128" i="20"/>
  <c r="BF141" i="20"/>
  <c r="BF142" i="20"/>
  <c r="BF143" i="20"/>
  <c r="BF144" i="20"/>
  <c r="BF148" i="20"/>
  <c r="BF149" i="20"/>
  <c r="BF152" i="20"/>
  <c r="BF153" i="20"/>
  <c r="F63" i="20"/>
  <c r="BF98" i="20"/>
  <c r="BF103" i="20"/>
  <c r="BF105" i="20"/>
  <c r="BF106" i="20"/>
  <c r="BF108" i="20"/>
  <c r="BF109" i="20"/>
  <c r="BF110" i="20"/>
  <c r="BF111" i="20"/>
  <c r="BF116" i="20"/>
  <c r="BF121" i="20"/>
  <c r="BF127" i="20"/>
  <c r="BF133" i="20"/>
  <c r="BF139" i="20"/>
  <c r="BF151" i="20"/>
  <c r="BF155" i="20"/>
  <c r="J60" i="20"/>
  <c r="BF100" i="20"/>
  <c r="BF101" i="20"/>
  <c r="BF107" i="20"/>
  <c r="BF112" i="20"/>
  <c r="BF118" i="20"/>
  <c r="BF119" i="20"/>
  <c r="BF120" i="20"/>
  <c r="BF122" i="20"/>
  <c r="BF129" i="20"/>
  <c r="BF130" i="20"/>
  <c r="BF131" i="20"/>
  <c r="BF132" i="20"/>
  <c r="BF137" i="20"/>
  <c r="BF138" i="20"/>
  <c r="BF147" i="20"/>
  <c r="BF156" i="20"/>
  <c r="BF157" i="20"/>
  <c r="BF158" i="20"/>
  <c r="BF102" i="20"/>
  <c r="BF113" i="20"/>
  <c r="BF117" i="20"/>
  <c r="BF126" i="20"/>
  <c r="BF134" i="20"/>
  <c r="BF136" i="20"/>
  <c r="BF140" i="20"/>
  <c r="BF145" i="20"/>
  <c r="BF150" i="20"/>
  <c r="BF154" i="20"/>
  <c r="E52" i="19"/>
  <c r="BF100" i="19"/>
  <c r="BF107" i="19"/>
  <c r="BF113" i="19"/>
  <c r="BF115" i="19"/>
  <c r="BF122" i="19"/>
  <c r="BF126" i="19"/>
  <c r="BF139" i="19"/>
  <c r="BF143" i="19"/>
  <c r="BF144" i="19"/>
  <c r="BF146" i="19"/>
  <c r="BF147" i="19"/>
  <c r="BF148" i="19"/>
  <c r="BF150" i="19"/>
  <c r="BF151" i="19"/>
  <c r="BF158" i="19"/>
  <c r="BF161" i="19"/>
  <c r="BF166" i="19"/>
  <c r="BF168" i="19"/>
  <c r="BF172" i="19"/>
  <c r="BF174" i="19"/>
  <c r="BF175" i="19"/>
  <c r="BF176" i="19"/>
  <c r="BF190" i="19"/>
  <c r="BF201" i="19"/>
  <c r="BF205" i="19"/>
  <c r="BF207" i="19"/>
  <c r="F63" i="19"/>
  <c r="BF99" i="19"/>
  <c r="BF103" i="19"/>
  <c r="BF123" i="19"/>
  <c r="BF129" i="19"/>
  <c r="BF133" i="19"/>
  <c r="BF137" i="19"/>
  <c r="BF145" i="19"/>
  <c r="BF152" i="19"/>
  <c r="BF154" i="19"/>
  <c r="BF155" i="19"/>
  <c r="BF163" i="19"/>
  <c r="BF164" i="19"/>
  <c r="BF167" i="19"/>
  <c r="BF169" i="19"/>
  <c r="BF193" i="19"/>
  <c r="BF194" i="19"/>
  <c r="BF195" i="19"/>
  <c r="BF196" i="19"/>
  <c r="BF199" i="19"/>
  <c r="BF200" i="19"/>
  <c r="BF202" i="19"/>
  <c r="BF203" i="19"/>
  <c r="BF210" i="19"/>
  <c r="J60" i="19"/>
  <c r="BF104" i="19"/>
  <c r="BF111" i="19"/>
  <c r="BF117" i="19"/>
  <c r="BF119" i="19"/>
  <c r="BF178" i="19"/>
  <c r="BF180" i="19"/>
  <c r="BF182" i="19"/>
  <c r="BF184" i="19"/>
  <c r="BF191" i="19"/>
  <c r="BF198" i="19"/>
  <c r="BF212" i="19"/>
  <c r="BF216" i="19"/>
  <c r="BF101" i="19"/>
  <c r="BF102" i="19"/>
  <c r="BF105" i="19"/>
  <c r="BF109" i="19"/>
  <c r="BF121" i="19"/>
  <c r="BF124" i="19"/>
  <c r="BF127" i="19"/>
  <c r="BF131" i="19"/>
  <c r="BF135" i="19"/>
  <c r="BF141" i="19"/>
  <c r="BF149" i="19"/>
  <c r="BF153" i="19"/>
  <c r="BF156" i="19"/>
  <c r="BF157" i="19"/>
  <c r="BF159" i="19"/>
  <c r="BF160" i="19"/>
  <c r="BF162" i="19"/>
  <c r="BF165" i="19"/>
  <c r="BF170" i="19"/>
  <c r="BF171" i="19"/>
  <c r="BF173" i="19"/>
  <c r="BF177" i="19"/>
  <c r="BF186" i="19"/>
  <c r="BF188" i="19"/>
  <c r="BF192" i="19"/>
  <c r="BF204" i="19"/>
  <c r="BF209" i="19"/>
  <c r="BF211" i="19"/>
  <c r="BF213" i="19"/>
  <c r="BF214" i="19"/>
  <c r="BF215" i="19"/>
  <c r="E52" i="18"/>
  <c r="BF105" i="18"/>
  <c r="BF106" i="18"/>
  <c r="BF110" i="18"/>
  <c r="BF111" i="18"/>
  <c r="BF112" i="18"/>
  <c r="BF118" i="18"/>
  <c r="BF120" i="18"/>
  <c r="BF121" i="18"/>
  <c r="BF127" i="18"/>
  <c r="BF129" i="18"/>
  <c r="BF132" i="18"/>
  <c r="BF139" i="18"/>
  <c r="BF147" i="18"/>
  <c r="BF160" i="18"/>
  <c r="F63" i="18"/>
  <c r="J93" i="18"/>
  <c r="BF114" i="18"/>
  <c r="BF128" i="18"/>
  <c r="BF130" i="18"/>
  <c r="BF133" i="18"/>
  <c r="BF135" i="18"/>
  <c r="BF136" i="18"/>
  <c r="BF137" i="18"/>
  <c r="BF138" i="18"/>
  <c r="BF140" i="18"/>
  <c r="BF141" i="18"/>
  <c r="BF143" i="18"/>
  <c r="BF157" i="18"/>
  <c r="BF159" i="18"/>
  <c r="BF161" i="18"/>
  <c r="BF162" i="18"/>
  <c r="BF166" i="18"/>
  <c r="BF102" i="18"/>
  <c r="BF103" i="18"/>
  <c r="BF109" i="18"/>
  <c r="BF115" i="18"/>
  <c r="BF116" i="18"/>
  <c r="BF117" i="18"/>
  <c r="BF122" i="18"/>
  <c r="BF131" i="18"/>
  <c r="BF144" i="18"/>
  <c r="BF148" i="18"/>
  <c r="BF149" i="18"/>
  <c r="BF151" i="18"/>
  <c r="BF152" i="18"/>
  <c r="BF153" i="18"/>
  <c r="BF154" i="18"/>
  <c r="BF164" i="18"/>
  <c r="BF169" i="18"/>
  <c r="BF104" i="18"/>
  <c r="BF107" i="18"/>
  <c r="BF108" i="18"/>
  <c r="BF113" i="18"/>
  <c r="BF123" i="18"/>
  <c r="BF125" i="18"/>
  <c r="BF126" i="18"/>
  <c r="BF134" i="18"/>
  <c r="BF142" i="18"/>
  <c r="BF146" i="18"/>
  <c r="BF156" i="18"/>
  <c r="BF158" i="18"/>
  <c r="BF165" i="18"/>
  <c r="BF167" i="18"/>
  <c r="BF168" i="18"/>
  <c r="F63" i="17"/>
  <c r="E87" i="17"/>
  <c r="BF106" i="17"/>
  <c r="BF107" i="17"/>
  <c r="BF108" i="17"/>
  <c r="BF110" i="17"/>
  <c r="BF113" i="17"/>
  <c r="BF114" i="17"/>
  <c r="BF115" i="17"/>
  <c r="BF121" i="17"/>
  <c r="BF124" i="17"/>
  <c r="BF125" i="17"/>
  <c r="BF128" i="17"/>
  <c r="BF133" i="17"/>
  <c r="BF137" i="17"/>
  <c r="BF145" i="17"/>
  <c r="BF147" i="17"/>
  <c r="BF159" i="17"/>
  <c r="BF168" i="17"/>
  <c r="BF170" i="17"/>
  <c r="BF175" i="17"/>
  <c r="BF178" i="17"/>
  <c r="BF179" i="17"/>
  <c r="BF183" i="17"/>
  <c r="BF184" i="17"/>
  <c r="BF195" i="17"/>
  <c r="BF204" i="17"/>
  <c r="BF210" i="17"/>
  <c r="BF213" i="17"/>
  <c r="BF216" i="17"/>
  <c r="BF222" i="17"/>
  <c r="BF223" i="17"/>
  <c r="BF224" i="17"/>
  <c r="BF225" i="17"/>
  <c r="BF227" i="17"/>
  <c r="BF229" i="17"/>
  <c r="BF255" i="17"/>
  <c r="BF256" i="17"/>
  <c r="BF259" i="17"/>
  <c r="BF260" i="17"/>
  <c r="BF261" i="17"/>
  <c r="BF263" i="17"/>
  <c r="BF265" i="17"/>
  <c r="BF267" i="17"/>
  <c r="BF269" i="17"/>
  <c r="BF272" i="17"/>
  <c r="BF276" i="17"/>
  <c r="BF281" i="17"/>
  <c r="BF283" i="17"/>
  <c r="BF286" i="17"/>
  <c r="BF290" i="17"/>
  <c r="BF294" i="17"/>
  <c r="BF297" i="17"/>
  <c r="BF298" i="17"/>
  <c r="BF299" i="17"/>
  <c r="BF312" i="17"/>
  <c r="BF314" i="17"/>
  <c r="J60" i="17"/>
  <c r="BF104" i="17"/>
  <c r="BF105" i="17"/>
  <c r="BF111" i="17"/>
  <c r="BF122" i="17"/>
  <c r="BF126" i="17"/>
  <c r="BF132" i="17"/>
  <c r="BF134" i="17"/>
  <c r="BF142" i="17"/>
  <c r="BF151" i="17"/>
  <c r="BF152" i="17"/>
  <c r="BF153" i="17"/>
  <c r="BF155" i="17"/>
  <c r="BF156" i="17"/>
  <c r="BF157" i="17"/>
  <c r="BF163" i="17"/>
  <c r="BF166" i="17"/>
  <c r="BF181" i="17"/>
  <c r="BF186" i="17"/>
  <c r="BF193" i="17"/>
  <c r="BF197" i="17"/>
  <c r="BF198" i="17"/>
  <c r="BF199" i="17"/>
  <c r="BF200" i="17"/>
  <c r="BF201" i="17"/>
  <c r="BF205" i="17"/>
  <c r="BF208" i="17"/>
  <c r="BF209" i="17"/>
  <c r="BF212" i="17"/>
  <c r="BF214" i="17"/>
  <c r="BF217" i="17"/>
  <c r="BF218" i="17"/>
  <c r="BF219" i="17"/>
  <c r="BF220" i="17"/>
  <c r="BF221" i="17"/>
  <c r="BF233" i="17"/>
  <c r="BF238" i="17"/>
  <c r="BF239" i="17"/>
  <c r="BF243" i="17"/>
  <c r="BF246" i="17"/>
  <c r="BF250" i="17"/>
  <c r="BF252" i="17"/>
  <c r="BF257" i="17"/>
  <c r="BF258" i="17"/>
  <c r="BF264" i="17"/>
  <c r="BF266" i="17"/>
  <c r="BF268" i="17"/>
  <c r="BF275" i="17"/>
  <c r="BF278" i="17"/>
  <c r="BF282" i="17"/>
  <c r="BF288" i="17"/>
  <c r="BF291" i="17"/>
  <c r="BF293" i="17"/>
  <c r="BF296" i="17"/>
  <c r="BF304" i="17"/>
  <c r="BF306" i="17"/>
  <c r="BF308" i="17"/>
  <c r="BF310" i="17"/>
  <c r="BF109" i="17"/>
  <c r="BF117" i="17"/>
  <c r="BF118" i="17"/>
  <c r="BF120" i="17"/>
  <c r="BF123" i="17"/>
  <c r="BF129" i="17"/>
  <c r="BF136" i="17"/>
  <c r="BF139" i="17"/>
  <c r="BF140" i="17"/>
  <c r="BF143" i="17"/>
  <c r="BF148" i="17"/>
  <c r="BF154" i="17"/>
  <c r="BF171" i="17"/>
  <c r="BF172" i="17"/>
  <c r="BF173" i="17"/>
  <c r="BF182" i="17"/>
  <c r="BF185" i="17"/>
  <c r="BF187" i="17"/>
  <c r="BF188" i="17"/>
  <c r="BF189" i="17"/>
  <c r="BF190" i="17"/>
  <c r="BF196" i="17"/>
  <c r="BF202" i="17"/>
  <c r="BF203" i="17"/>
  <c r="BF206" i="17"/>
  <c r="BF215" i="17"/>
  <c r="BF226" i="17"/>
  <c r="BF228" i="17"/>
  <c r="BF230" i="17"/>
  <c r="BF231" i="17"/>
  <c r="BF232" i="17"/>
  <c r="BF234" i="17"/>
  <c r="BF236" i="17"/>
  <c r="BF240" i="17"/>
  <c r="BF242" i="17"/>
  <c r="BF245" i="17"/>
  <c r="BF251" i="17"/>
  <c r="BF254" i="17"/>
  <c r="BF274" i="17"/>
  <c r="BF284" i="17"/>
  <c r="BF289" i="17"/>
  <c r="BF292" i="17"/>
  <c r="BF300" i="17"/>
  <c r="BF301" i="17"/>
  <c r="BF302" i="17"/>
  <c r="BF311" i="17"/>
  <c r="BF112" i="17"/>
  <c r="BF119" i="17"/>
  <c r="BF127" i="17"/>
  <c r="BF130" i="17"/>
  <c r="BF135" i="17"/>
  <c r="BF138" i="17"/>
  <c r="BF141" i="17"/>
  <c r="BF144" i="17"/>
  <c r="BF146" i="17"/>
  <c r="BF149" i="17"/>
  <c r="BF150" i="17"/>
  <c r="BF158" i="17"/>
  <c r="BF161" i="17"/>
  <c r="BF162" i="17"/>
  <c r="BF165" i="17"/>
  <c r="BF167" i="17"/>
  <c r="BF169" i="17"/>
  <c r="BF176" i="17"/>
  <c r="BF177" i="17"/>
  <c r="BF180" i="17"/>
  <c r="BF191" i="17"/>
  <c r="BF192" i="17"/>
  <c r="BF194" i="17"/>
  <c r="BF207" i="17"/>
  <c r="BF235" i="17"/>
  <c r="BF237" i="17"/>
  <c r="BF241" i="17"/>
  <c r="BF244" i="17"/>
  <c r="BF247" i="17"/>
  <c r="BF248" i="17"/>
  <c r="BF249" i="17"/>
  <c r="BF253" i="17"/>
  <c r="BF262" i="17"/>
  <c r="BF270" i="17"/>
  <c r="BF273" i="17"/>
  <c r="BF277" i="17"/>
  <c r="BF280" i="17"/>
  <c r="BF285" i="17"/>
  <c r="BF287" i="17"/>
  <c r="BF295" i="17"/>
  <c r="BF303" i="17"/>
  <c r="BF305" i="17"/>
  <c r="BF307" i="17"/>
  <c r="BF309" i="17"/>
  <c r="BF313" i="17"/>
  <c r="BF315" i="17"/>
  <c r="BF316" i="17"/>
  <c r="E52" i="16"/>
  <c r="F93" i="16"/>
  <c r="BF98" i="16"/>
  <c r="BF100" i="16"/>
  <c r="BF106" i="16"/>
  <c r="BF107" i="16"/>
  <c r="BF108" i="16"/>
  <c r="BF109" i="16"/>
  <c r="BF111" i="16"/>
  <c r="BF112" i="16"/>
  <c r="BF116" i="16"/>
  <c r="BF124" i="16"/>
  <c r="BF125" i="16"/>
  <c r="BF130" i="16"/>
  <c r="BF133" i="16"/>
  <c r="BF134" i="16"/>
  <c r="BF136" i="16"/>
  <c r="BF149" i="16"/>
  <c r="BF150" i="16"/>
  <c r="BF152" i="16"/>
  <c r="BF154" i="16"/>
  <c r="BF165" i="16"/>
  <c r="BF166" i="16"/>
  <c r="BF168" i="16"/>
  <c r="BF170" i="16"/>
  <c r="BF171" i="16"/>
  <c r="BF172" i="16"/>
  <c r="BF180" i="16"/>
  <c r="BF190" i="16"/>
  <c r="BF192" i="16"/>
  <c r="BF193" i="16"/>
  <c r="BF220" i="16"/>
  <c r="BF224" i="16"/>
  <c r="BF228" i="16"/>
  <c r="BF232" i="16"/>
  <c r="BF99" i="16"/>
  <c r="BF118" i="16"/>
  <c r="BF128" i="16"/>
  <c r="BF137" i="16"/>
  <c r="BF140" i="16"/>
  <c r="BF142" i="16"/>
  <c r="BF155" i="16"/>
  <c r="BF158" i="16"/>
  <c r="BF162" i="16"/>
  <c r="BF173" i="16"/>
  <c r="BF175" i="16"/>
  <c r="BF176" i="16"/>
  <c r="BF179" i="16"/>
  <c r="BF197" i="16"/>
  <c r="BF203" i="16"/>
  <c r="BF207" i="16"/>
  <c r="BF208" i="16"/>
  <c r="BF215" i="16"/>
  <c r="BF217" i="16"/>
  <c r="BF219" i="16"/>
  <c r="BF222" i="16"/>
  <c r="J60" i="16"/>
  <c r="BF101" i="16"/>
  <c r="BF102" i="16"/>
  <c r="BF103" i="16"/>
  <c r="BF105" i="16"/>
  <c r="BF114" i="16"/>
  <c r="BF120" i="16"/>
  <c r="BF129" i="16"/>
  <c r="BF131" i="16"/>
  <c r="BF132" i="16"/>
  <c r="BF135" i="16"/>
  <c r="BF141" i="16"/>
  <c r="BF147" i="16"/>
  <c r="BF163" i="16"/>
  <c r="BF169" i="16"/>
  <c r="BF184" i="16"/>
  <c r="BF185" i="16"/>
  <c r="BF188" i="16"/>
  <c r="BF191" i="16"/>
  <c r="BF196" i="16"/>
  <c r="BF201" i="16"/>
  <c r="BF202" i="16"/>
  <c r="BF205" i="16"/>
  <c r="BF209" i="16"/>
  <c r="BF210" i="16"/>
  <c r="BF213" i="16"/>
  <c r="BF218" i="16"/>
  <c r="BF221" i="16"/>
  <c r="BF104" i="16"/>
  <c r="BF110" i="16"/>
  <c r="BF115" i="16"/>
  <c r="BF119" i="16"/>
  <c r="BF122" i="16"/>
  <c r="BF138" i="16"/>
  <c r="BF139" i="16"/>
  <c r="BF143" i="16"/>
  <c r="BF145" i="16"/>
  <c r="BF146" i="16"/>
  <c r="BF159" i="16"/>
  <c r="BF160" i="16"/>
  <c r="BF161" i="16"/>
  <c r="BF164" i="16"/>
  <c r="BF167" i="16"/>
  <c r="BF177" i="16"/>
  <c r="BF182" i="16"/>
  <c r="BF189" i="16"/>
  <c r="BF194" i="16"/>
  <c r="BF195" i="16"/>
  <c r="BF198" i="16"/>
  <c r="BF199" i="16"/>
  <c r="BF200" i="16"/>
  <c r="BF204" i="16"/>
  <c r="BF206" i="16"/>
  <c r="BF211" i="16"/>
  <c r="BF212" i="16"/>
  <c r="BF214" i="16"/>
  <c r="BF216" i="16"/>
  <c r="BF101" i="15"/>
  <c r="BF108" i="15"/>
  <c r="BF109" i="15"/>
  <c r="BF114" i="15"/>
  <c r="BF119" i="15"/>
  <c r="BF121" i="15"/>
  <c r="BF122" i="15"/>
  <c r="BF130" i="15"/>
  <c r="BF131" i="15"/>
  <c r="BF138" i="15"/>
  <c r="F63" i="15"/>
  <c r="E83" i="15"/>
  <c r="BF99" i="15"/>
  <c r="BF100" i="15"/>
  <c r="BF103" i="15"/>
  <c r="BF105" i="15"/>
  <c r="BF106" i="15"/>
  <c r="BF118" i="15"/>
  <c r="BF124" i="15"/>
  <c r="BF125" i="15"/>
  <c r="BF126" i="15"/>
  <c r="BF133" i="15"/>
  <c r="BF136" i="15"/>
  <c r="BF104" i="15"/>
  <c r="BF110" i="15"/>
  <c r="BF112" i="15"/>
  <c r="BF115" i="15"/>
  <c r="BF132" i="15"/>
  <c r="BF134" i="15"/>
  <c r="J60" i="15"/>
  <c r="BF107" i="15"/>
  <c r="BF113" i="15"/>
  <c r="BF117" i="15"/>
  <c r="BF120" i="15"/>
  <c r="BF123" i="15"/>
  <c r="BF127" i="15"/>
  <c r="BF129" i="15"/>
  <c r="BF135" i="15"/>
  <c r="BF139" i="15"/>
  <c r="E52" i="14"/>
  <c r="BF117" i="14"/>
  <c r="BF133" i="14"/>
  <c r="BF152" i="14"/>
  <c r="BF110" i="14"/>
  <c r="BF112" i="14"/>
  <c r="BF114" i="14"/>
  <c r="BF119" i="14"/>
  <c r="BF122" i="14"/>
  <c r="BF126" i="14"/>
  <c r="BF128" i="14"/>
  <c r="BF131" i="14"/>
  <c r="BF139" i="14"/>
  <c r="BF156" i="14"/>
  <c r="BF158" i="14"/>
  <c r="J60" i="14"/>
  <c r="BF99" i="14"/>
  <c r="BF124" i="14"/>
  <c r="BF141" i="14"/>
  <c r="BF150" i="14"/>
  <c r="BF154" i="14"/>
  <c r="BF161" i="14"/>
  <c r="F63" i="14"/>
  <c r="BF102" i="14"/>
  <c r="BF105" i="14"/>
  <c r="BF108" i="14"/>
  <c r="BF135" i="14"/>
  <c r="BF137" i="14"/>
  <c r="BF144" i="14"/>
  <c r="BF146" i="14"/>
  <c r="BF148" i="14"/>
  <c r="BF137" i="13"/>
  <c r="BF140" i="13"/>
  <c r="BF142" i="13"/>
  <c r="BF144" i="13"/>
  <c r="BF148" i="13"/>
  <c r="BF157" i="13"/>
  <c r="BF167" i="13"/>
  <c r="BF170" i="13"/>
  <c r="F63" i="13"/>
  <c r="BF105" i="13"/>
  <c r="BF122" i="13"/>
  <c r="BF125" i="13"/>
  <c r="BF163" i="13"/>
  <c r="BF165" i="13"/>
  <c r="E52" i="13"/>
  <c r="J60" i="13"/>
  <c r="BF102" i="13"/>
  <c r="BF110" i="13"/>
  <c r="BF112" i="13"/>
  <c r="BF153" i="13"/>
  <c r="BF161" i="13"/>
  <c r="BF99" i="13"/>
  <c r="BF108" i="13"/>
  <c r="BF114" i="13"/>
  <c r="BF117" i="13"/>
  <c r="BF131" i="13"/>
  <c r="BF134" i="13"/>
  <c r="BF146" i="13"/>
  <c r="BF150" i="13"/>
  <c r="BF155" i="13"/>
  <c r="BF159" i="13"/>
  <c r="J60" i="12"/>
  <c r="E82" i="12"/>
  <c r="BF102" i="12"/>
  <c r="BF105" i="12"/>
  <c r="BF110" i="12"/>
  <c r="BF112" i="12"/>
  <c r="BF114" i="12"/>
  <c r="BF119" i="12"/>
  <c r="BF133" i="12"/>
  <c r="BF139" i="12"/>
  <c r="BF146" i="12"/>
  <c r="BF148" i="12"/>
  <c r="BF152" i="12"/>
  <c r="BF154" i="12"/>
  <c r="BF156" i="12"/>
  <c r="F63" i="12"/>
  <c r="BF99" i="12"/>
  <c r="BF122" i="12"/>
  <c r="BF124" i="12"/>
  <c r="BF131" i="12"/>
  <c r="BF143" i="12"/>
  <c r="BF160" i="12"/>
  <c r="BF108" i="12"/>
  <c r="BF117" i="12"/>
  <c r="BF126" i="12"/>
  <c r="BF128" i="12"/>
  <c r="BF135" i="12"/>
  <c r="BF137" i="12"/>
  <c r="BF141" i="12"/>
  <c r="BF150" i="12"/>
  <c r="BF158" i="12"/>
  <c r="BF163" i="12"/>
  <c r="J60" i="11"/>
  <c r="BF99" i="11"/>
  <c r="BF107" i="11"/>
  <c r="BF109" i="11"/>
  <c r="BF115" i="11"/>
  <c r="BF116" i="11"/>
  <c r="BF118" i="11"/>
  <c r="BF137" i="11"/>
  <c r="BF149" i="11"/>
  <c r="BF155" i="11"/>
  <c r="BF168" i="11"/>
  <c r="BF170" i="11"/>
  <c r="BF172" i="11"/>
  <c r="E52" i="11"/>
  <c r="F63" i="11"/>
  <c r="BF104" i="11"/>
  <c r="BF112" i="11"/>
  <c r="BF120" i="11"/>
  <c r="BF122" i="11"/>
  <c r="BF124" i="11"/>
  <c r="BF127" i="11"/>
  <c r="BF135" i="11"/>
  <c r="BF142" i="11"/>
  <c r="BF151" i="11"/>
  <c r="BF158" i="11"/>
  <c r="BF165" i="11"/>
  <c r="J88" i="10"/>
  <c r="BF100" i="10"/>
  <c r="BF102" i="10"/>
  <c r="BF104" i="10"/>
  <c r="BF111" i="10"/>
  <c r="BF117" i="10"/>
  <c r="BF123" i="10"/>
  <c r="BF126" i="10"/>
  <c r="BF133" i="10"/>
  <c r="BF137" i="10"/>
  <c r="BF141" i="10"/>
  <c r="BF150" i="10"/>
  <c r="E80" i="10"/>
  <c r="F91" i="10"/>
  <c r="BF128" i="10"/>
  <c r="BF135" i="10"/>
  <c r="BF156" i="10"/>
  <c r="BF97" i="10"/>
  <c r="BF107" i="10"/>
  <c r="BF115" i="10"/>
  <c r="BF138" i="10"/>
  <c r="BF144" i="10"/>
  <c r="BF154" i="10"/>
  <c r="BF113" i="10"/>
  <c r="BF140" i="10"/>
  <c r="BF143" i="10"/>
  <c r="BF152" i="10"/>
  <c r="J93" i="8"/>
  <c r="J65" i="8"/>
  <c r="E52" i="9"/>
  <c r="F63" i="9"/>
  <c r="J91" i="9"/>
  <c r="BF108" i="9"/>
  <c r="BF129" i="9"/>
  <c r="BF151" i="9"/>
  <c r="BF154" i="9"/>
  <c r="BF155" i="9"/>
  <c r="BF158" i="9"/>
  <c r="BF160" i="9"/>
  <c r="BF180" i="9"/>
  <c r="BF184" i="9"/>
  <c r="BF188" i="9"/>
  <c r="BF190" i="9"/>
  <c r="BF200" i="9"/>
  <c r="BF209" i="9"/>
  <c r="BF106" i="9"/>
  <c r="BF110" i="9"/>
  <c r="BF114" i="9"/>
  <c r="BF124" i="9"/>
  <c r="BF142" i="9"/>
  <c r="BF146" i="9"/>
  <c r="BF157" i="9"/>
  <c r="BF159" i="9"/>
  <c r="BF166" i="9"/>
  <c r="BF174" i="9"/>
  <c r="BF186" i="9"/>
  <c r="BF197" i="9"/>
  <c r="BF103" i="9"/>
  <c r="BF122" i="9"/>
  <c r="BF126" i="9"/>
  <c r="BF131" i="9"/>
  <c r="BF141" i="9"/>
  <c r="BF148" i="9"/>
  <c r="BF149" i="9"/>
  <c r="BF152" i="9"/>
  <c r="BF168" i="9"/>
  <c r="BF170" i="9"/>
  <c r="BF182" i="9"/>
  <c r="BF193" i="9"/>
  <c r="BF203" i="9"/>
  <c r="BF100" i="9"/>
  <c r="BF136" i="9"/>
  <c r="BF138" i="9"/>
  <c r="BF140" i="9"/>
  <c r="BF144" i="9"/>
  <c r="BF163" i="9"/>
  <c r="BF172" i="9"/>
  <c r="BF176" i="9"/>
  <c r="BF178" i="9"/>
  <c r="J1109" i="7"/>
  <c r="J72" i="7"/>
  <c r="BF129" i="8"/>
  <c r="BF197" i="8"/>
  <c r="BF269" i="8"/>
  <c r="BF274" i="8"/>
  <c r="BF430" i="8"/>
  <c r="BF467" i="8"/>
  <c r="BF469" i="8"/>
  <c r="BF593" i="8"/>
  <c r="BF603" i="8"/>
  <c r="BF643" i="8"/>
  <c r="BF650" i="8"/>
  <c r="BF657" i="8"/>
  <c r="BF754" i="8"/>
  <c r="BF756" i="8"/>
  <c r="BF774" i="8"/>
  <c r="BF776" i="8"/>
  <c r="BF820" i="8"/>
  <c r="BF886" i="8"/>
  <c r="BF898" i="8"/>
  <c r="BF933" i="8"/>
  <c r="BF945" i="8"/>
  <c r="BF957" i="8"/>
  <c r="BF959" i="8"/>
  <c r="BF980" i="8"/>
  <c r="BF982" i="8"/>
  <c r="BF998" i="8"/>
  <c r="BF1003" i="8"/>
  <c r="BF1008" i="8"/>
  <c r="BF1014" i="8"/>
  <c r="BF1019" i="8"/>
  <c r="E79" i="8"/>
  <c r="BF267" i="8"/>
  <c r="BF281" i="8"/>
  <c r="BF293" i="8"/>
  <c r="BF358" i="8"/>
  <c r="BF390" i="8"/>
  <c r="BF537" i="8"/>
  <c r="BF576" i="8"/>
  <c r="BF638" i="8"/>
  <c r="BF931" i="8"/>
  <c r="BF964" i="8"/>
  <c r="BF972" i="8"/>
  <c r="BF990" i="8"/>
  <c r="J128" i="7"/>
  <c r="J66" i="7" s="1"/>
  <c r="J56" i="8"/>
  <c r="F59" i="8"/>
  <c r="BF94" i="8"/>
  <c r="BF287" i="8"/>
  <c r="BF326" i="8"/>
  <c r="BF356" i="8"/>
  <c r="BF379" i="8"/>
  <c r="BF385" i="8"/>
  <c r="BF504" i="8"/>
  <c r="BF578" i="8"/>
  <c r="BF595" i="8"/>
  <c r="BF645" i="8"/>
  <c r="BF818" i="8"/>
  <c r="BF838" i="8"/>
  <c r="BF112" i="8"/>
  <c r="BF134" i="8"/>
  <c r="BF149" i="8"/>
  <c r="BF151" i="8"/>
  <c r="BF162" i="8"/>
  <c r="BF232" i="8"/>
  <c r="BF295" i="8"/>
  <c r="BF419" i="8"/>
  <c r="BF547" i="8"/>
  <c r="BF709" i="8"/>
  <c r="BF840" i="8"/>
  <c r="BF863" i="8"/>
  <c r="BF121" i="7"/>
  <c r="BF129" i="7"/>
  <c r="BF188" i="7"/>
  <c r="BF193" i="7"/>
  <c r="BF254" i="7"/>
  <c r="BF313" i="7"/>
  <c r="BF321" i="7"/>
  <c r="BF573" i="7"/>
  <c r="BF629" i="7"/>
  <c r="BF687" i="7"/>
  <c r="BF707" i="7"/>
  <c r="BF719" i="7"/>
  <c r="BF763" i="7"/>
  <c r="BF884" i="7"/>
  <c r="BF907" i="7"/>
  <c r="BF913" i="7"/>
  <c r="BF918" i="7"/>
  <c r="BF951" i="7"/>
  <c r="BF961" i="7"/>
  <c r="BF969" i="7"/>
  <c r="BF1036" i="7"/>
  <c r="BF1063" i="7"/>
  <c r="BF1171" i="7"/>
  <c r="BF1193" i="7"/>
  <c r="BF1226" i="7"/>
  <c r="BF1232" i="7"/>
  <c r="BF1236" i="7"/>
  <c r="BF1248" i="7"/>
  <c r="BF1334" i="7"/>
  <c r="BF1359" i="7"/>
  <c r="BF1371" i="7"/>
  <c r="BF1394" i="7"/>
  <c r="BF1401" i="7"/>
  <c r="BF1414" i="7"/>
  <c r="BF1421" i="7"/>
  <c r="BF1471" i="7"/>
  <c r="BF1498" i="7"/>
  <c r="BF1499" i="7"/>
  <c r="BF1575" i="7"/>
  <c r="BF1608" i="7"/>
  <c r="BF1616" i="7"/>
  <c r="BF1634" i="7"/>
  <c r="BF1644" i="7"/>
  <c r="BF1666" i="7"/>
  <c r="BF1672" i="7"/>
  <c r="BF1720" i="7"/>
  <c r="BF1721" i="7"/>
  <c r="BF1731" i="7"/>
  <c r="BF1793" i="7"/>
  <c r="BF1806" i="7"/>
  <c r="BF1811" i="7"/>
  <c r="BF1824" i="7"/>
  <c r="BF1832" i="7"/>
  <c r="BF1833" i="7"/>
  <c r="BF1883" i="7"/>
  <c r="BF1886" i="7"/>
  <c r="BF1895" i="7"/>
  <c r="BF1909" i="7"/>
  <c r="BF1932" i="7"/>
  <c r="BF1943" i="7"/>
  <c r="E96" i="7"/>
  <c r="BF111" i="7"/>
  <c r="BF208" i="7"/>
  <c r="BF315" i="7"/>
  <c r="BF326" i="7"/>
  <c r="BF331" i="7"/>
  <c r="BF563" i="7"/>
  <c r="BF807" i="7"/>
  <c r="BF860" i="7"/>
  <c r="BF875" i="7"/>
  <c r="BF879" i="7"/>
  <c r="BF903" i="7"/>
  <c r="BF988" i="7"/>
  <c r="BF991" i="7"/>
  <c r="BF1008" i="7"/>
  <c r="BF1016" i="7"/>
  <c r="BF1020" i="7"/>
  <c r="BF1022" i="7"/>
  <c r="BF1044" i="7"/>
  <c r="BF1104" i="7"/>
  <c r="BF1139" i="7"/>
  <c r="BF1149" i="7"/>
  <c r="BF1169" i="7"/>
  <c r="BF1184" i="7"/>
  <c r="BF1214" i="7"/>
  <c r="BF1242" i="7"/>
  <c r="BF1330" i="7"/>
  <c r="BF1345" i="7"/>
  <c r="BF1383" i="7"/>
  <c r="BF1397" i="7"/>
  <c r="BF1477" i="7"/>
  <c r="BF1487" i="7"/>
  <c r="BF1502" i="7"/>
  <c r="BF1515" i="7"/>
  <c r="BF1528" i="7"/>
  <c r="BF1593" i="7"/>
  <c r="BF1604" i="7"/>
  <c r="BF1641" i="7"/>
  <c r="BF1648" i="7"/>
  <c r="BF1655" i="7"/>
  <c r="BF1658" i="7"/>
  <c r="BF1683" i="7"/>
  <c r="BF1684" i="7"/>
  <c r="BF1690" i="7"/>
  <c r="BF1691" i="7"/>
  <c r="BF1694" i="7"/>
  <c r="BF1699" i="7"/>
  <c r="BF1703" i="7"/>
  <c r="BF1714" i="7"/>
  <c r="BF1746" i="7"/>
  <c r="BF1759" i="7"/>
  <c r="BF1769" i="7"/>
  <c r="BF1777" i="7"/>
  <c r="BF1820" i="7"/>
  <c r="BF1830" i="7"/>
  <c r="BF1837" i="7"/>
  <c r="BF1841" i="7"/>
  <c r="BF1843" i="7"/>
  <c r="BF1844" i="7"/>
  <c r="BF1898" i="7"/>
  <c r="BF1901" i="7"/>
  <c r="BF1911" i="7"/>
  <c r="BF1928" i="7"/>
  <c r="BF1947" i="7"/>
  <c r="BF1966" i="7"/>
  <c r="BF1968" i="7"/>
  <c r="BF1974" i="7"/>
  <c r="BF1977" i="7"/>
  <c r="BF1994" i="7"/>
  <c r="BF2011" i="7"/>
  <c r="BF2031" i="7"/>
  <c r="BF2033" i="7"/>
  <c r="BF2036" i="7"/>
  <c r="BF2039" i="7"/>
  <c r="BF2043" i="7"/>
  <c r="BF2046" i="7"/>
  <c r="BF2047" i="7"/>
  <c r="BF2052" i="7"/>
  <c r="BF2057" i="7"/>
  <c r="BF2061" i="7"/>
  <c r="BF2091" i="7"/>
  <c r="BF2099" i="7"/>
  <c r="BF2105" i="7"/>
  <c r="BF2111" i="7"/>
  <c r="BF2118" i="7"/>
  <c r="BF2120" i="7"/>
  <c r="BF2127" i="7"/>
  <c r="BF2219" i="7"/>
  <c r="BF2223" i="7"/>
  <c r="BF2245" i="7"/>
  <c r="BF2247" i="7"/>
  <c r="BF2260" i="7"/>
  <c r="BK93" i="6"/>
  <c r="F59" i="7"/>
  <c r="J102" i="7"/>
  <c r="BF116" i="7"/>
  <c r="BF123" i="7"/>
  <c r="BF183" i="7"/>
  <c r="BF198" i="7"/>
  <c r="BF259" i="7"/>
  <c r="BF305" i="7"/>
  <c r="BF507" i="7"/>
  <c r="BF555" i="7"/>
  <c r="BF620" i="7"/>
  <c r="BF624" i="7"/>
  <c r="BF637" i="7"/>
  <c r="BF643" i="7"/>
  <c r="BF698" i="7"/>
  <c r="BF702" i="7"/>
  <c r="BF728" i="7"/>
  <c r="BF783" i="7"/>
  <c r="BF803" i="7"/>
  <c r="BF822" i="7"/>
  <c r="BF832" i="7"/>
  <c r="BF909" i="7"/>
  <c r="BF935" i="7"/>
  <c r="BF941" i="7"/>
  <c r="BF976" i="7"/>
  <c r="BF999" i="7"/>
  <c r="BF1027" i="7"/>
  <c r="BF1040" i="7"/>
  <c r="BF1046" i="7"/>
  <c r="BF1067" i="7"/>
  <c r="BF1092" i="7"/>
  <c r="BF1100" i="7"/>
  <c r="BF1110" i="7"/>
  <c r="BF1147" i="7"/>
  <c r="BF1164" i="7"/>
  <c r="BF1195" i="7"/>
  <c r="BF1209" i="7"/>
  <c r="BF1211" i="7"/>
  <c r="BF1228" i="7"/>
  <c r="BF1244" i="7"/>
  <c r="BF1377" i="7"/>
  <c r="BF1379" i="7"/>
  <c r="BF1404" i="7"/>
  <c r="BF1412" i="7"/>
  <c r="BF1426" i="7"/>
  <c r="BF1431" i="7"/>
  <c r="BF1599" i="7"/>
  <c r="BF203" i="7"/>
  <c r="BF264" i="7"/>
  <c r="BF295" i="7"/>
  <c r="BF300" i="7"/>
  <c r="BF371" i="7"/>
  <c r="BF375" i="7"/>
  <c r="BF548" i="7"/>
  <c r="BF565" i="7"/>
  <c r="BF575" i="7"/>
  <c r="BF582" i="7"/>
  <c r="BF584" i="7"/>
  <c r="BF590" i="7"/>
  <c r="BF614" i="7"/>
  <c r="BF616" i="7"/>
  <c r="BF622" i="7"/>
  <c r="BF631" i="7"/>
  <c r="BF692" i="7"/>
  <c r="BF724" i="7"/>
  <c r="BF758" i="7"/>
  <c r="BF788" i="7"/>
  <c r="BF799" i="7"/>
  <c r="BF828" i="7"/>
  <c r="BF848" i="7"/>
  <c r="BF855" i="7"/>
  <c r="BF888" i="7"/>
  <c r="BF923" i="7"/>
  <c r="BF929" i="7"/>
  <c r="BF956" i="7"/>
  <c r="BF995" i="7"/>
  <c r="BF1012" i="7"/>
  <c r="BF1031" i="7"/>
  <c r="BF1071" i="7"/>
  <c r="BF1075" i="7"/>
  <c r="BF1093" i="7"/>
  <c r="BF1098" i="7"/>
  <c r="BF1116" i="7"/>
  <c r="BF1132" i="7"/>
  <c r="BF1162" i="7"/>
  <c r="BF1186" i="7"/>
  <c r="BF1251" i="7"/>
  <c r="BF1254" i="7"/>
  <c r="BF1338" i="7"/>
  <c r="BF1363" i="7"/>
  <c r="BF1367" i="7"/>
  <c r="BF1387" i="7"/>
  <c r="BF1417" i="7"/>
  <c r="BF1434" i="7"/>
  <c r="BF1443" i="7"/>
  <c r="BF1453" i="7"/>
  <c r="BF1475" i="7"/>
  <c r="BF1494" i="7"/>
  <c r="BF1549" i="7"/>
  <c r="BF1553" i="7"/>
  <c r="BF1556" i="7"/>
  <c r="BF1619" i="7"/>
  <c r="BF1623" i="7"/>
  <c r="BF1627" i="7"/>
  <c r="BF1638" i="7"/>
  <c r="BF1651" i="7"/>
  <c r="BF1667" i="7"/>
  <c r="BF1677" i="7"/>
  <c r="BF1700" i="7"/>
  <c r="BF1717" i="7"/>
  <c r="BF1740" i="7"/>
  <c r="BF1764" i="7"/>
  <c r="BF1779" i="7"/>
  <c r="BF1815" i="7"/>
  <c r="BF1831" i="7"/>
  <c r="BF1838" i="7"/>
  <c r="BF1840" i="7"/>
  <c r="BF1842" i="7"/>
  <c r="BF1889" i="7"/>
  <c r="BF1892" i="7"/>
  <c r="BF1905" i="7"/>
  <c r="BF1936" i="7"/>
  <c r="BF1940" i="7"/>
  <c r="BF1952" i="7"/>
  <c r="BF1956" i="7"/>
  <c r="BF1960" i="7"/>
  <c r="BF1962" i="7"/>
  <c r="BF1972" i="7"/>
  <c r="E50" i="6"/>
  <c r="J86" i="6"/>
  <c r="BF95" i="6"/>
  <c r="BF104" i="6"/>
  <c r="BF108" i="6"/>
  <c r="BF113" i="6"/>
  <c r="BF98" i="6"/>
  <c r="F89" i="6"/>
  <c r="BF116" i="6"/>
  <c r="J80" i="5"/>
  <c r="F83" i="5"/>
  <c r="BF88" i="5"/>
  <c r="BF91" i="5"/>
  <c r="BF94" i="5"/>
  <c r="E74" i="5"/>
  <c r="BK89" i="4"/>
  <c r="BK88" i="4" s="1"/>
  <c r="J88" i="4" s="1"/>
  <c r="J63" i="4" s="1"/>
  <c r="BF89" i="5"/>
  <c r="BF90" i="5"/>
  <c r="BF97" i="5"/>
  <c r="BF98" i="5"/>
  <c r="J93" i="3"/>
  <c r="J65" i="3" s="1"/>
  <c r="F59" i="4"/>
  <c r="BF95" i="4"/>
  <c r="BF97" i="4"/>
  <c r="BF101" i="4"/>
  <c r="BF103" i="4"/>
  <c r="BF107" i="4"/>
  <c r="BF108" i="4"/>
  <c r="E50" i="4"/>
  <c r="BF91" i="4"/>
  <c r="BF92" i="4"/>
  <c r="BF93" i="4"/>
  <c r="BF98" i="4"/>
  <c r="BF99" i="4"/>
  <c r="BF102" i="4"/>
  <c r="BF106" i="4"/>
  <c r="J56" i="4"/>
  <c r="BF94" i="4"/>
  <c r="BF96" i="4"/>
  <c r="BF105" i="4"/>
  <c r="BF109" i="4"/>
  <c r="F59" i="3"/>
  <c r="J85" i="3"/>
  <c r="BF104" i="3"/>
  <c r="BF114" i="3"/>
  <c r="BF124" i="3"/>
  <c r="BF136" i="3"/>
  <c r="BF147" i="3"/>
  <c r="BF153" i="3"/>
  <c r="BF159" i="3"/>
  <c r="BF165" i="3"/>
  <c r="BF166" i="3"/>
  <c r="BF168" i="3"/>
  <c r="E50" i="3"/>
  <c r="BF97" i="3"/>
  <c r="BF162" i="3"/>
  <c r="BF172" i="3"/>
  <c r="BF174" i="3"/>
  <c r="BF109" i="3"/>
  <c r="BF121" i="3"/>
  <c r="BF127" i="3"/>
  <c r="BF145" i="3"/>
  <c r="BF149" i="3"/>
  <c r="BF152" i="3"/>
  <c r="BF156" i="3"/>
  <c r="BF94" i="3"/>
  <c r="BF99" i="3"/>
  <c r="BF102" i="3"/>
  <c r="BF112" i="3"/>
  <c r="BF133" i="3"/>
  <c r="BF139" i="3"/>
  <c r="BF142" i="3"/>
  <c r="BF151" i="3"/>
  <c r="BF154" i="3"/>
  <c r="BF157" i="3"/>
  <c r="J56" i="2"/>
  <c r="BF91" i="2"/>
  <c r="BF101" i="2"/>
  <c r="BF120" i="2"/>
  <c r="BF130" i="2"/>
  <c r="F85" i="2"/>
  <c r="BF108" i="2"/>
  <c r="BF115" i="2"/>
  <c r="BF125" i="2"/>
  <c r="BF136" i="2"/>
  <c r="BF140" i="2"/>
  <c r="BF149" i="2"/>
  <c r="E50" i="2"/>
  <c r="BF96" i="2"/>
  <c r="F37" i="3"/>
  <c r="BB58" i="1" s="1"/>
  <c r="F37" i="8"/>
  <c r="BB65" i="1"/>
  <c r="F41" i="17"/>
  <c r="BD76" i="1" s="1"/>
  <c r="F41" i="22"/>
  <c r="BD82" i="1" s="1"/>
  <c r="F35" i="24"/>
  <c r="AZ84" i="1" s="1"/>
  <c r="F39" i="25"/>
  <c r="BB86" i="1"/>
  <c r="F38" i="28"/>
  <c r="BC90" i="1" s="1"/>
  <c r="J35" i="29"/>
  <c r="AV91" i="1" s="1"/>
  <c r="F38" i="29"/>
  <c r="BC91" i="1" s="1"/>
  <c r="F38" i="30"/>
  <c r="BC92" i="1"/>
  <c r="F37" i="31"/>
  <c r="BD93" i="1" s="1"/>
  <c r="F35" i="3"/>
  <c r="AZ58" i="1" s="1"/>
  <c r="F35" i="4"/>
  <c r="AZ59" i="1" s="1"/>
  <c r="F38" i="6"/>
  <c r="BC62" i="1"/>
  <c r="BC61" i="1"/>
  <c r="AY61" i="1" s="1"/>
  <c r="F40" i="9"/>
  <c r="BC67" i="1" s="1"/>
  <c r="F40" i="11"/>
  <c r="BC69" i="1" s="1"/>
  <c r="J37" i="12"/>
  <c r="AV70" i="1"/>
  <c r="F37" i="14"/>
  <c r="AZ72" i="1" s="1"/>
  <c r="F40" i="17"/>
  <c r="BC76" i="1" s="1"/>
  <c r="F37" i="23"/>
  <c r="BB83" i="1" s="1"/>
  <c r="F37" i="24"/>
  <c r="BB84" i="1"/>
  <c r="F38" i="24"/>
  <c r="BC84" i="1" s="1"/>
  <c r="F37" i="25"/>
  <c r="AZ86" i="1"/>
  <c r="F35" i="30"/>
  <c r="AZ92" i="1"/>
  <c r="F36" i="31"/>
  <c r="BC93" i="1"/>
  <c r="F39" i="3"/>
  <c r="BD58" i="1"/>
  <c r="F37" i="9"/>
  <c r="AZ67" i="1"/>
  <c r="F37" i="10"/>
  <c r="AZ68" i="1"/>
  <c r="F41" i="10"/>
  <c r="BD68" i="1"/>
  <c r="F39" i="11"/>
  <c r="BB69" i="1"/>
  <c r="F39" i="12"/>
  <c r="BB70" i="1"/>
  <c r="F39" i="13"/>
  <c r="BB71" i="1"/>
  <c r="J37" i="14"/>
  <c r="AV72" i="1"/>
  <c r="F41" i="15"/>
  <c r="BD73" i="1"/>
  <c r="J37" i="16"/>
  <c r="AV74" i="1"/>
  <c r="F40" i="18"/>
  <c r="BC77" i="1"/>
  <c r="J37" i="21"/>
  <c r="AV81" i="1"/>
  <c r="F37" i="22"/>
  <c r="AZ82" i="1"/>
  <c r="F40" i="26"/>
  <c r="BC87" i="1"/>
  <c r="F35" i="27"/>
  <c r="AZ89" i="1"/>
  <c r="F37" i="6"/>
  <c r="BB62" i="1"/>
  <c r="BB61" i="1" s="1"/>
  <c r="AX61" i="1" s="1"/>
  <c r="F39" i="8"/>
  <c r="BD65" i="1"/>
  <c r="F37" i="16"/>
  <c r="AZ74" i="1"/>
  <c r="F41" i="18"/>
  <c r="BD77" i="1"/>
  <c r="J37" i="18"/>
  <c r="AV77" i="1"/>
  <c r="F37" i="19"/>
  <c r="AZ78" i="1"/>
  <c r="F41" i="20"/>
  <c r="BD79" i="1"/>
  <c r="F41" i="21"/>
  <c r="BD81" i="1"/>
  <c r="F41" i="26"/>
  <c r="BD87" i="1"/>
  <c r="J35" i="28"/>
  <c r="AV90" i="1"/>
  <c r="F37" i="29"/>
  <c r="BB91" i="1"/>
  <c r="F33" i="31"/>
  <c r="AZ93" i="1"/>
  <c r="F35" i="2"/>
  <c r="AZ56" i="1" s="1"/>
  <c r="AZ55" i="1" s="1"/>
  <c r="AV55" i="1" s="1"/>
  <c r="J35" i="7"/>
  <c r="AV64" i="1"/>
  <c r="J37" i="9"/>
  <c r="AV67" i="1"/>
  <c r="J37" i="10"/>
  <c r="AV68" i="1" s="1"/>
  <c r="F41" i="11"/>
  <c r="BD69" i="1"/>
  <c r="F37" i="13"/>
  <c r="AZ71" i="1"/>
  <c r="F39" i="15"/>
  <c r="BB73" i="1"/>
  <c r="J37" i="17"/>
  <c r="AV76" i="1" s="1"/>
  <c r="F40" i="21"/>
  <c r="BC81" i="1"/>
  <c r="J37" i="25"/>
  <c r="AV86" i="1"/>
  <c r="J35" i="30"/>
  <c r="AV92" i="1"/>
  <c r="F37" i="2"/>
  <c r="BB56" i="1"/>
  <c r="BB55" i="1"/>
  <c r="F38" i="5"/>
  <c r="BC60" i="1"/>
  <c r="F39" i="7"/>
  <c r="BD64" i="1"/>
  <c r="F40" i="13"/>
  <c r="BC71" i="1" s="1"/>
  <c r="F39" i="14"/>
  <c r="BB72" i="1"/>
  <c r="F41" i="16"/>
  <c r="BD74" i="1"/>
  <c r="F37" i="20"/>
  <c r="AZ79" i="1"/>
  <c r="F39" i="21"/>
  <c r="BB81" i="1" s="1"/>
  <c r="F38" i="23"/>
  <c r="BC83" i="1"/>
  <c r="F40" i="25"/>
  <c r="BC86" i="1"/>
  <c r="F39" i="30"/>
  <c r="BD92" i="1"/>
  <c r="AS63" i="1"/>
  <c r="F37" i="5"/>
  <c r="BB60" i="1"/>
  <c r="F38" i="7"/>
  <c r="BC64" i="1"/>
  <c r="F38" i="4"/>
  <c r="BC59" i="1"/>
  <c r="F35" i="7"/>
  <c r="AZ64" i="1" s="1"/>
  <c r="F41" i="13"/>
  <c r="BD71" i="1"/>
  <c r="J37" i="15"/>
  <c r="AV73" i="1"/>
  <c r="F40" i="16"/>
  <c r="BC74" i="1"/>
  <c r="F39" i="20"/>
  <c r="BB79" i="1" s="1"/>
  <c r="J37" i="20"/>
  <c r="AV79" i="1"/>
  <c r="F40" i="22"/>
  <c r="BC82" i="1"/>
  <c r="F38" i="27"/>
  <c r="BC89" i="1"/>
  <c r="F35" i="6"/>
  <c r="AZ62" i="1" s="1"/>
  <c r="AZ61" i="1" s="1"/>
  <c r="AV61" i="1" s="1"/>
  <c r="J35" i="8"/>
  <c r="AV65" i="1"/>
  <c r="F39" i="19"/>
  <c r="BB78" i="1"/>
  <c r="F41" i="25"/>
  <c r="BD86" i="1" s="1"/>
  <c r="J37" i="26"/>
  <c r="AV87" i="1"/>
  <c r="F39" i="27"/>
  <c r="BD89" i="1"/>
  <c r="J35" i="5"/>
  <c r="AV60" i="1"/>
  <c r="F37" i="7"/>
  <c r="BB64" i="1" s="1"/>
  <c r="F39" i="4"/>
  <c r="BD59" i="1" s="1"/>
  <c r="J35" i="6"/>
  <c r="AV62" i="1"/>
  <c r="F39" i="10"/>
  <c r="BB68" i="1" s="1"/>
  <c r="F37" i="11"/>
  <c r="AZ69" i="1"/>
  <c r="F41" i="12"/>
  <c r="BD70" i="1" s="1"/>
  <c r="J37" i="13"/>
  <c r="AV71" i="1"/>
  <c r="F40" i="14"/>
  <c r="BC72" i="1" s="1"/>
  <c r="F37" i="15"/>
  <c r="AZ73" i="1"/>
  <c r="F39" i="16"/>
  <c r="BB74" i="1" s="1"/>
  <c r="F37" i="18"/>
  <c r="AZ77" i="1"/>
  <c r="F40" i="19"/>
  <c r="BC78" i="1" s="1"/>
  <c r="F41" i="19"/>
  <c r="BD78" i="1"/>
  <c r="F35" i="23"/>
  <c r="AZ83" i="1" s="1"/>
  <c r="J35" i="23"/>
  <c r="AV83" i="1"/>
  <c r="F39" i="24"/>
  <c r="BD84" i="1" s="1"/>
  <c r="F39" i="26"/>
  <c r="BB87" i="1"/>
  <c r="F37" i="27"/>
  <c r="BB89" i="1" s="1"/>
  <c r="F39" i="2"/>
  <c r="BD56" i="1"/>
  <c r="BD55" i="1"/>
  <c r="J35" i="3"/>
  <c r="AV58" i="1" s="1"/>
  <c r="F39" i="5"/>
  <c r="BD60" i="1"/>
  <c r="F38" i="8"/>
  <c r="BC65" i="1"/>
  <c r="J37" i="19"/>
  <c r="AV78" i="1"/>
  <c r="F37" i="21"/>
  <c r="AZ81" i="1" s="1"/>
  <c r="F37" i="26"/>
  <c r="AZ87" i="1"/>
  <c r="F39" i="28"/>
  <c r="BD90" i="1"/>
  <c r="F37" i="28"/>
  <c r="BB90" i="1"/>
  <c r="F39" i="29"/>
  <c r="BD91" i="1" s="1"/>
  <c r="J33" i="31"/>
  <c r="AV93" i="1"/>
  <c r="F38" i="2"/>
  <c r="BC56" i="1"/>
  <c r="BC55" i="1"/>
  <c r="AY55" i="1"/>
  <c r="F35" i="5"/>
  <c r="AZ60" i="1" s="1"/>
  <c r="F35" i="8"/>
  <c r="AZ65" i="1"/>
  <c r="F37" i="17"/>
  <c r="AZ76" i="1"/>
  <c r="F39" i="18"/>
  <c r="BB77" i="1"/>
  <c r="F40" i="20"/>
  <c r="BC79" i="1" s="1"/>
  <c r="F39" i="22"/>
  <c r="BB82" i="1"/>
  <c r="F35" i="31"/>
  <c r="BB93" i="1"/>
  <c r="J35" i="2"/>
  <c r="AV56" i="1"/>
  <c r="F38" i="3"/>
  <c r="BC58" i="1" s="1"/>
  <c r="F37" i="4"/>
  <c r="BB59" i="1"/>
  <c r="J35" i="4"/>
  <c r="AV59" i="1"/>
  <c r="F39" i="6"/>
  <c r="BD62" i="1"/>
  <c r="BD61" i="1" s="1"/>
  <c r="F41" i="9"/>
  <c r="BD67" i="1"/>
  <c r="F39" i="9"/>
  <c r="BB67" i="1" s="1"/>
  <c r="F40" i="10"/>
  <c r="BC68" i="1"/>
  <c r="J37" i="11"/>
  <c r="AV69" i="1" s="1"/>
  <c r="F37" i="12"/>
  <c r="AZ70" i="1"/>
  <c r="F40" i="12"/>
  <c r="BC70" i="1" s="1"/>
  <c r="F41" i="14"/>
  <c r="BD72" i="1"/>
  <c r="F40" i="15"/>
  <c r="BC73" i="1" s="1"/>
  <c r="F39" i="17"/>
  <c r="BB76" i="1"/>
  <c r="J37" i="22"/>
  <c r="AV82" i="1" s="1"/>
  <c r="F39" i="23"/>
  <c r="BD83" i="1"/>
  <c r="J35" i="24"/>
  <c r="AV84" i="1" s="1"/>
  <c r="J35" i="27"/>
  <c r="AV89" i="1"/>
  <c r="F35" i="28"/>
  <c r="AZ90" i="1" s="1"/>
  <c r="F35" i="29"/>
  <c r="AZ91" i="1"/>
  <c r="F37" i="30"/>
  <c r="BB92" i="1" s="1"/>
  <c r="J98" i="22" l="1"/>
  <c r="J68" i="22" s="1"/>
  <c r="J32" i="24"/>
  <c r="J63" i="24"/>
  <c r="J32" i="23"/>
  <c r="J63" i="23"/>
  <c r="J32" i="28"/>
  <c r="BK135" i="20"/>
  <c r="J135" i="20" s="1"/>
  <c r="J71" i="20" s="1"/>
  <c r="BK154" i="22"/>
  <c r="J154" i="22" s="1"/>
  <c r="J71" i="22" s="1"/>
  <c r="BK96" i="16"/>
  <c r="J96" i="16" s="1"/>
  <c r="J67" i="16" s="1"/>
  <c r="BK97" i="19"/>
  <c r="J97" i="19" s="1"/>
  <c r="J67" i="19" s="1"/>
  <c r="T98" i="27"/>
  <c r="T97" i="27" s="1"/>
  <c r="R96" i="20"/>
  <c r="P97" i="19"/>
  <c r="AU78" i="1"/>
  <c r="T154" i="22"/>
  <c r="T97" i="22"/>
  <c r="R97" i="22"/>
  <c r="T96" i="20"/>
  <c r="P100" i="18"/>
  <c r="P99" i="18"/>
  <c r="AU77" i="1"/>
  <c r="P1108" i="7"/>
  <c r="P108" i="7" s="1"/>
  <c r="AU64" i="1" s="1"/>
  <c r="BK98" i="27"/>
  <c r="J98" i="27"/>
  <c r="J64" i="27" s="1"/>
  <c r="R97" i="19"/>
  <c r="BK100" i="18"/>
  <c r="J100" i="18"/>
  <c r="J68" i="18" s="1"/>
  <c r="P102" i="17"/>
  <c r="P101" i="17"/>
  <c r="AU76" i="1"/>
  <c r="R96" i="16"/>
  <c r="T97" i="12"/>
  <c r="T96" i="12"/>
  <c r="R98" i="27"/>
  <c r="R97" i="27" s="1"/>
  <c r="R97" i="11"/>
  <c r="R96" i="11" s="1"/>
  <c r="R92" i="3"/>
  <c r="R91" i="3" s="1"/>
  <c r="R84" i="31"/>
  <c r="R83" i="31"/>
  <c r="P100" i="21"/>
  <c r="P99" i="21" s="1"/>
  <c r="AU81" i="1" s="1"/>
  <c r="AU80" i="1" s="1"/>
  <c r="T97" i="13"/>
  <c r="T96" i="13"/>
  <c r="T1108" i="7"/>
  <c r="BK92" i="3"/>
  <c r="J92" i="3"/>
  <c r="J64" i="3"/>
  <c r="P97" i="15"/>
  <c r="AU73" i="1"/>
  <c r="T92" i="8"/>
  <c r="T91" i="8"/>
  <c r="P92" i="3"/>
  <c r="P91" i="3"/>
  <c r="AU58" i="1"/>
  <c r="AU57" i="1" s="1"/>
  <c r="R97" i="9"/>
  <c r="T98" i="9"/>
  <c r="T97" i="9"/>
  <c r="T97" i="11"/>
  <c r="T96" i="11"/>
  <c r="T95" i="10"/>
  <c r="T94" i="10"/>
  <c r="T88" i="4"/>
  <c r="T84" i="31"/>
  <c r="T83" i="31" s="1"/>
  <c r="P96" i="25"/>
  <c r="AU86" i="1"/>
  <c r="R100" i="18"/>
  <c r="R99" i="18" s="1"/>
  <c r="T102" i="17"/>
  <c r="T101" i="17"/>
  <c r="T97" i="15"/>
  <c r="P97" i="12"/>
  <c r="P96" i="12"/>
  <c r="AU70" i="1"/>
  <c r="BK92" i="8"/>
  <c r="J92" i="8" s="1"/>
  <c r="J64" i="8" s="1"/>
  <c r="T109" i="7"/>
  <c r="T108" i="7"/>
  <c r="T100" i="21"/>
  <c r="T99" i="21"/>
  <c r="R97" i="15"/>
  <c r="P97" i="14"/>
  <c r="P96" i="14" s="1"/>
  <c r="AU72" i="1" s="1"/>
  <c r="P97" i="11"/>
  <c r="P96" i="11"/>
  <c r="AU69" i="1" s="1"/>
  <c r="R92" i="8"/>
  <c r="R91" i="8"/>
  <c r="BK1108" i="7"/>
  <c r="J1108" i="7" s="1"/>
  <c r="J71" i="7" s="1"/>
  <c r="T91" i="3"/>
  <c r="R96" i="25"/>
  <c r="T100" i="18"/>
  <c r="T99" i="18"/>
  <c r="R102" i="17"/>
  <c r="R101" i="17"/>
  <c r="P97" i="13"/>
  <c r="P96" i="13"/>
  <c r="AU71" i="1"/>
  <c r="P98" i="27"/>
  <c r="P97" i="27" s="1"/>
  <c r="AU89" i="1" s="1"/>
  <c r="AU88" i="1" s="1"/>
  <c r="T96" i="16"/>
  <c r="R97" i="14"/>
  <c r="R96" i="14" s="1"/>
  <c r="P84" i="31"/>
  <c r="P83" i="31"/>
  <c r="AU93" i="1"/>
  <c r="T96" i="25"/>
  <c r="T97" i="19"/>
  <c r="R97" i="12"/>
  <c r="R96" i="12"/>
  <c r="P97" i="9"/>
  <c r="AU67" i="1"/>
  <c r="R100" i="21"/>
  <c r="R99" i="21"/>
  <c r="R97" i="13"/>
  <c r="R96" i="13"/>
  <c r="BK109" i="7"/>
  <c r="BK108" i="7"/>
  <c r="J108" i="7" s="1"/>
  <c r="J32" i="7" s="1"/>
  <c r="AG64" i="1" s="1"/>
  <c r="P96" i="16"/>
  <c r="AU74" i="1"/>
  <c r="P92" i="8"/>
  <c r="P91" i="8" s="1"/>
  <c r="AU65" i="1" s="1"/>
  <c r="R1108" i="7"/>
  <c r="R108" i="7"/>
  <c r="AG90" i="1"/>
  <c r="AG84" i="1"/>
  <c r="AN84" i="1" s="1"/>
  <c r="BK95" i="10"/>
  <c r="J95" i="10"/>
  <c r="J68" i="10"/>
  <c r="BK97" i="11"/>
  <c r="J97" i="11" s="1"/>
  <c r="J68" i="11" s="1"/>
  <c r="BK96" i="25"/>
  <c r="J96" i="25"/>
  <c r="BK93" i="26"/>
  <c r="J93" i="26"/>
  <c r="BK334" i="27"/>
  <c r="J334" i="27"/>
  <c r="J72" i="27" s="1"/>
  <c r="BK195" i="9"/>
  <c r="J195" i="9"/>
  <c r="J72" i="9"/>
  <c r="BK90" i="30"/>
  <c r="J90" i="30"/>
  <c r="J64" i="30"/>
  <c r="BK86" i="5"/>
  <c r="J86" i="5" s="1"/>
  <c r="J63" i="5" s="1"/>
  <c r="BK106" i="6"/>
  <c r="J106" i="6"/>
  <c r="J68" i="6" s="1"/>
  <c r="BK97" i="13"/>
  <c r="J97" i="13"/>
  <c r="J68" i="13"/>
  <c r="BK97" i="15"/>
  <c r="J97" i="15"/>
  <c r="J67" i="15"/>
  <c r="BK100" i="21"/>
  <c r="J100" i="21" s="1"/>
  <c r="J68" i="21" s="1"/>
  <c r="BK90" i="29"/>
  <c r="J90" i="29"/>
  <c r="J64" i="29" s="1"/>
  <c r="BK97" i="14"/>
  <c r="J97" i="14"/>
  <c r="J68" i="14"/>
  <c r="BK340" i="27"/>
  <c r="J340" i="27"/>
  <c r="J74" i="27"/>
  <c r="BK84" i="31"/>
  <c r="J84" i="31" s="1"/>
  <c r="J60" i="31" s="1"/>
  <c r="AG83" i="1"/>
  <c r="BK101" i="17"/>
  <c r="J101" i="17" s="1"/>
  <c r="J67" i="17" s="1"/>
  <c r="BK96" i="12"/>
  <c r="J96" i="12"/>
  <c r="J67" i="12" s="1"/>
  <c r="BK97" i="9"/>
  <c r="J97" i="9"/>
  <c r="J34" i="9" s="1"/>
  <c r="AG67" i="1" s="1"/>
  <c r="J93" i="6"/>
  <c r="J64" i="6" s="1"/>
  <c r="J89" i="4"/>
  <c r="J64" i="4"/>
  <c r="BK88" i="2"/>
  <c r="J88" i="2" s="1"/>
  <c r="J32" i="2" s="1"/>
  <c r="AG56" i="1" s="1"/>
  <c r="AG55" i="1" s="1"/>
  <c r="BC57" i="1"/>
  <c r="AY57" i="1"/>
  <c r="BC66" i="1"/>
  <c r="AY66" i="1" s="1"/>
  <c r="AZ66" i="1"/>
  <c r="AV66" i="1"/>
  <c r="BD66" i="1"/>
  <c r="J34" i="19"/>
  <c r="AG78" i="1"/>
  <c r="BD75" i="1"/>
  <c r="BB75" i="1"/>
  <c r="AX75" i="1" s="1"/>
  <c r="J36" i="23"/>
  <c r="AW83" i="1" s="1"/>
  <c r="AT83" i="1" s="1"/>
  <c r="AN83" i="1" s="1"/>
  <c r="J38" i="25"/>
  <c r="AW86" i="1" s="1"/>
  <c r="AT86" i="1" s="1"/>
  <c r="F36" i="29"/>
  <c r="BA91" i="1"/>
  <c r="BB88" i="1"/>
  <c r="AX88" i="1"/>
  <c r="J34" i="31"/>
  <c r="AW93" i="1"/>
  <c r="AT93" i="1" s="1"/>
  <c r="F36" i="3"/>
  <c r="BA58" i="1"/>
  <c r="F36" i="7"/>
  <c r="BA64" i="1" s="1"/>
  <c r="F36" i="2"/>
  <c r="BA56" i="1"/>
  <c r="BA55" i="1"/>
  <c r="AW55" i="1" s="1"/>
  <c r="AT55" i="1" s="1"/>
  <c r="J36" i="8"/>
  <c r="AW65" i="1"/>
  <c r="AT65" i="1" s="1"/>
  <c r="AX55" i="1"/>
  <c r="J36" i="5"/>
  <c r="AW60" i="1"/>
  <c r="AT60" i="1" s="1"/>
  <c r="BB66" i="1"/>
  <c r="AX66" i="1"/>
  <c r="J34" i="16"/>
  <c r="AG74" i="1" s="1"/>
  <c r="F38" i="17"/>
  <c r="BA76" i="1"/>
  <c r="J34" i="26"/>
  <c r="AG87" i="1"/>
  <c r="AN87" i="1" s="1"/>
  <c r="J32" i="4"/>
  <c r="AG59" i="1" s="1"/>
  <c r="F36" i="5"/>
  <c r="BA60" i="1"/>
  <c r="J38" i="19"/>
  <c r="AW78" i="1" s="1"/>
  <c r="AT78" i="1" s="1"/>
  <c r="F36" i="23"/>
  <c r="BA83" i="1"/>
  <c r="BC85" i="1"/>
  <c r="AY85" i="1"/>
  <c r="J36" i="27"/>
  <c r="AW89" i="1"/>
  <c r="AT89" i="1" s="1"/>
  <c r="J38" i="9"/>
  <c r="AW67" i="1"/>
  <c r="AT67" i="1"/>
  <c r="F38" i="10"/>
  <c r="BA68" i="1"/>
  <c r="F38" i="11"/>
  <c r="BA69" i="1"/>
  <c r="F38" i="12"/>
  <c r="BA70" i="1"/>
  <c r="J38" i="13"/>
  <c r="AW71" i="1"/>
  <c r="AT71" i="1"/>
  <c r="F38" i="15"/>
  <c r="BA73" i="1" s="1"/>
  <c r="J38" i="16"/>
  <c r="AW74" i="1"/>
  <c r="AT74" i="1"/>
  <c r="J36" i="28"/>
  <c r="AW90" i="1"/>
  <c r="AT90" i="1"/>
  <c r="AN90" i="1"/>
  <c r="J36" i="30"/>
  <c r="AW92" i="1"/>
  <c r="AT92" i="1"/>
  <c r="AZ88" i="1"/>
  <c r="AV88" i="1" s="1"/>
  <c r="F36" i="4"/>
  <c r="BA59" i="1"/>
  <c r="J38" i="10"/>
  <c r="AW68" i="1" s="1"/>
  <c r="AT68" i="1" s="1"/>
  <c r="F38" i="13"/>
  <c r="BA71" i="1"/>
  <c r="J38" i="15"/>
  <c r="AW73" i="1"/>
  <c r="AT73" i="1"/>
  <c r="J38" i="20"/>
  <c r="AW79" i="1" s="1"/>
  <c r="AT79" i="1" s="1"/>
  <c r="J38" i="22"/>
  <c r="AW82" i="1"/>
  <c r="AT82" i="1" s="1"/>
  <c r="J38" i="26"/>
  <c r="AW87" i="1"/>
  <c r="AT87" i="1"/>
  <c r="J36" i="3"/>
  <c r="AW58" i="1"/>
  <c r="AT58" i="1"/>
  <c r="F38" i="21"/>
  <c r="BA81" i="1"/>
  <c r="F36" i="28"/>
  <c r="BA90" i="1"/>
  <c r="BD88" i="1"/>
  <c r="F36" i="30"/>
  <c r="BA92" i="1"/>
  <c r="AS54" i="1"/>
  <c r="BD57" i="1"/>
  <c r="F38" i="18"/>
  <c r="BA77" i="1"/>
  <c r="BC75" i="1"/>
  <c r="AY75" i="1"/>
  <c r="AZ75" i="1"/>
  <c r="AV75" i="1"/>
  <c r="J38" i="21"/>
  <c r="AW81" i="1"/>
  <c r="AT81" i="1" s="1"/>
  <c r="AZ85" i="1"/>
  <c r="AV85" i="1"/>
  <c r="F38" i="26"/>
  <c r="BA87" i="1" s="1"/>
  <c r="AU85" i="1"/>
  <c r="J36" i="2"/>
  <c r="AW56" i="1" s="1"/>
  <c r="AT56" i="1" s="1"/>
  <c r="J36" i="4"/>
  <c r="AW59" i="1"/>
  <c r="AT59" i="1" s="1"/>
  <c r="AZ57" i="1"/>
  <c r="AV57" i="1"/>
  <c r="J36" i="6"/>
  <c r="AW62" i="1" s="1"/>
  <c r="AT62" i="1" s="1"/>
  <c r="F36" i="8"/>
  <c r="BA65" i="1"/>
  <c r="J38" i="18"/>
  <c r="AW77" i="1"/>
  <c r="AT77" i="1"/>
  <c r="BC80" i="1"/>
  <c r="AY80" i="1" s="1"/>
  <c r="F38" i="22"/>
  <c r="BA82" i="1"/>
  <c r="F34" i="31"/>
  <c r="BA93" i="1" s="1"/>
  <c r="F36" i="6"/>
  <c r="BA62" i="1"/>
  <c r="BA61" i="1"/>
  <c r="AW61" i="1" s="1"/>
  <c r="AT61" i="1" s="1"/>
  <c r="J38" i="11"/>
  <c r="AW69" i="1"/>
  <c r="AT69" i="1" s="1"/>
  <c r="F38" i="14"/>
  <c r="BA72" i="1"/>
  <c r="F38" i="16"/>
  <c r="BA74" i="1" s="1"/>
  <c r="BD80" i="1"/>
  <c r="BB80" i="1"/>
  <c r="AX80" i="1"/>
  <c r="BD85" i="1"/>
  <c r="F36" i="27"/>
  <c r="BA89" i="1"/>
  <c r="J34" i="25"/>
  <c r="AG86" i="1" s="1"/>
  <c r="J36" i="7"/>
  <c r="AW64" i="1" s="1"/>
  <c r="AT64" i="1" s="1"/>
  <c r="J38" i="14"/>
  <c r="AW72" i="1"/>
  <c r="AT72" i="1"/>
  <c r="F38" i="19"/>
  <c r="BA78" i="1" s="1"/>
  <c r="F38" i="20"/>
  <c r="BA79" i="1"/>
  <c r="J36" i="24"/>
  <c r="AW84" i="1" s="1"/>
  <c r="AT84" i="1" s="1"/>
  <c r="F38" i="25"/>
  <c r="BA86" i="1" s="1"/>
  <c r="J36" i="29"/>
  <c r="AW91" i="1"/>
  <c r="AT91" i="1"/>
  <c r="BC88" i="1"/>
  <c r="AY88" i="1"/>
  <c r="BB57" i="1"/>
  <c r="AX57" i="1" s="1"/>
  <c r="F38" i="9"/>
  <c r="BA67" i="1"/>
  <c r="J38" i="12"/>
  <c r="AW70" i="1" s="1"/>
  <c r="AT70" i="1" s="1"/>
  <c r="J38" i="17"/>
  <c r="AW76" i="1"/>
  <c r="AT76" i="1" s="1"/>
  <c r="AZ80" i="1"/>
  <c r="AV80" i="1"/>
  <c r="F36" i="24"/>
  <c r="BA84" i="1" s="1"/>
  <c r="BB85" i="1"/>
  <c r="AX85" i="1"/>
  <c r="BK96" i="20" l="1"/>
  <c r="J96" i="20" s="1"/>
  <c r="J34" i="20" s="1"/>
  <c r="AG79" i="1" s="1"/>
  <c r="BK97" i="22"/>
  <c r="J97" i="22" s="1"/>
  <c r="BK91" i="3"/>
  <c r="J91" i="3"/>
  <c r="J63" i="3" s="1"/>
  <c r="BK91" i="8"/>
  <c r="J91" i="8"/>
  <c r="J63" i="8"/>
  <c r="BK96" i="13"/>
  <c r="J96" i="13"/>
  <c r="J67" i="13"/>
  <c r="J67" i="25"/>
  <c r="J67" i="20"/>
  <c r="BK99" i="18"/>
  <c r="J99" i="18"/>
  <c r="J34" i="18" s="1"/>
  <c r="AG77" i="1" s="1"/>
  <c r="BK97" i="27"/>
  <c r="J97" i="27" s="1"/>
  <c r="J32" i="27" s="1"/>
  <c r="AG89" i="1" s="1"/>
  <c r="BK89" i="30"/>
  <c r="J89" i="30"/>
  <c r="BK94" i="10"/>
  <c r="J94" i="10" s="1"/>
  <c r="J67" i="10" s="1"/>
  <c r="BK96" i="11"/>
  <c r="J96" i="11"/>
  <c r="J67" i="11" s="1"/>
  <c r="BK99" i="21"/>
  <c r="J99" i="21"/>
  <c r="BK96" i="14"/>
  <c r="J96" i="14" s="1"/>
  <c r="J34" i="14" s="1"/>
  <c r="AG72" i="1" s="1"/>
  <c r="J67" i="26"/>
  <c r="J109" i="7"/>
  <c r="J64" i="7"/>
  <c r="J63" i="7"/>
  <c r="BK92" i="6"/>
  <c r="J92" i="6"/>
  <c r="BK89" i="29"/>
  <c r="J89" i="29" s="1"/>
  <c r="J63" i="29" s="1"/>
  <c r="BK83" i="31"/>
  <c r="J83" i="31"/>
  <c r="J59" i="31" s="1"/>
  <c r="J41" i="28"/>
  <c r="J43" i="26"/>
  <c r="J43" i="25"/>
  <c r="J41" i="24"/>
  <c r="J41" i="23"/>
  <c r="AN78" i="1"/>
  <c r="J43" i="20"/>
  <c r="J43" i="19"/>
  <c r="AN74" i="1"/>
  <c r="J43" i="16"/>
  <c r="AN67" i="1"/>
  <c r="J67" i="9"/>
  <c r="J43" i="9"/>
  <c r="J41" i="7"/>
  <c r="AN59" i="1"/>
  <c r="J41" i="4"/>
  <c r="AN56" i="1"/>
  <c r="J63" i="2"/>
  <c r="J41" i="2"/>
  <c r="AN55" i="1"/>
  <c r="AN64" i="1"/>
  <c r="AN86" i="1"/>
  <c r="AN79" i="1"/>
  <c r="AU75" i="1"/>
  <c r="BA85" i="1"/>
  <c r="AW85" i="1" s="1"/>
  <c r="AT85" i="1" s="1"/>
  <c r="J32" i="30"/>
  <c r="AG92" i="1"/>
  <c r="BA80" i="1"/>
  <c r="AW80" i="1" s="1"/>
  <c r="AT80" i="1" s="1"/>
  <c r="J34" i="12"/>
  <c r="AG70" i="1" s="1"/>
  <c r="BB63" i="1"/>
  <c r="AX63" i="1"/>
  <c r="J32" i="5"/>
  <c r="AG60" i="1" s="1"/>
  <c r="AZ63" i="1"/>
  <c r="AV63" i="1"/>
  <c r="BA57" i="1"/>
  <c r="AW57" i="1" s="1"/>
  <c r="AT57" i="1" s="1"/>
  <c r="J34" i="17"/>
  <c r="AG76" i="1"/>
  <c r="BA75" i="1"/>
  <c r="AW75" i="1"/>
  <c r="AT75" i="1"/>
  <c r="J34" i="21"/>
  <c r="AG81" i="1" s="1"/>
  <c r="AG85" i="1"/>
  <c r="AU66" i="1"/>
  <c r="J32" i="6"/>
  <c r="AG62" i="1" s="1"/>
  <c r="AG61" i="1" s="1"/>
  <c r="AN61" i="1" s="1"/>
  <c r="BC63" i="1"/>
  <c r="AY63" i="1"/>
  <c r="BA66" i="1"/>
  <c r="AW66" i="1"/>
  <c r="AT66" i="1"/>
  <c r="J34" i="15"/>
  <c r="AG73" i="1"/>
  <c r="BD63" i="1"/>
  <c r="BA88" i="1"/>
  <c r="AW88" i="1"/>
  <c r="AT88" i="1"/>
  <c r="J67" i="22" l="1"/>
  <c r="J34" i="22"/>
  <c r="J43" i="15"/>
  <c r="J41" i="27"/>
  <c r="J43" i="21"/>
  <c r="J41" i="5"/>
  <c r="J41" i="30"/>
  <c r="J43" i="14"/>
  <c r="J43" i="18"/>
  <c r="J41" i="6"/>
  <c r="J67" i="21"/>
  <c r="J63" i="27"/>
  <c r="J63" i="6"/>
  <c r="J63" i="30"/>
  <c r="J67" i="18"/>
  <c r="J67" i="14"/>
  <c r="J43" i="17"/>
  <c r="AN76" i="1"/>
  <c r="J43" i="12"/>
  <c r="AN70" i="1"/>
  <c r="AN60" i="1"/>
  <c r="AN81" i="1"/>
  <c r="AN89" i="1"/>
  <c r="AN62" i="1"/>
  <c r="AN72" i="1"/>
  <c r="AN77" i="1"/>
  <c r="AN92" i="1"/>
  <c r="AN73" i="1"/>
  <c r="AN85" i="1"/>
  <c r="AU63" i="1"/>
  <c r="AU54" i="1"/>
  <c r="AZ54" i="1"/>
  <c r="AV54" i="1"/>
  <c r="AK29" i="1"/>
  <c r="AG75" i="1"/>
  <c r="J32" i="3"/>
  <c r="AG58" i="1"/>
  <c r="AN58" i="1"/>
  <c r="J34" i="10"/>
  <c r="AG68" i="1" s="1"/>
  <c r="J32" i="29"/>
  <c r="AG91" i="1"/>
  <c r="AG88" i="1"/>
  <c r="BB54" i="1"/>
  <c r="W31" i="1"/>
  <c r="BA63" i="1"/>
  <c r="AW63" i="1"/>
  <c r="AT63" i="1" s="1"/>
  <c r="J34" i="13"/>
  <c r="AG71" i="1"/>
  <c r="J30" i="31"/>
  <c r="AG93" i="1" s="1"/>
  <c r="J34" i="11"/>
  <c r="AG69" i="1"/>
  <c r="BD54" i="1"/>
  <c r="W33" i="1" s="1"/>
  <c r="J32" i="8"/>
  <c r="AG65" i="1"/>
  <c r="AN65" i="1"/>
  <c r="BC54" i="1"/>
  <c r="W32" i="1"/>
  <c r="AG82" i="1" l="1"/>
  <c r="J43" i="22"/>
  <c r="AN75" i="1"/>
  <c r="J39" i="31"/>
  <c r="J43" i="10"/>
  <c r="J43" i="13"/>
  <c r="J41" i="3"/>
  <c r="J43" i="11"/>
  <c r="J41" i="29"/>
  <c r="J41" i="8"/>
  <c r="AN93" i="1"/>
  <c r="AN71" i="1"/>
  <c r="AN91" i="1"/>
  <c r="AN68" i="1"/>
  <c r="AN69" i="1"/>
  <c r="AN88" i="1"/>
  <c r="W29" i="1"/>
  <c r="BA54" i="1"/>
  <c r="AW54" i="1"/>
  <c r="AK30" i="1"/>
  <c r="AG57" i="1"/>
  <c r="AN57" i="1"/>
  <c r="AX54" i="1"/>
  <c r="AG66" i="1"/>
  <c r="AN66" i="1"/>
  <c r="AY54" i="1"/>
  <c r="AN82" i="1" l="1"/>
  <c r="AG80" i="1"/>
  <c r="AN80" i="1" s="1"/>
  <c r="AG63" i="1"/>
  <c r="AN63" i="1" s="1"/>
  <c r="AT54" i="1"/>
  <c r="W30" i="1"/>
  <c r="AG54" i="1" l="1"/>
  <c r="AK26" i="1"/>
  <c r="AN54" i="1" l="1"/>
  <c r="AK35" i="1"/>
</calcChain>
</file>

<file path=xl/sharedStrings.xml><?xml version="1.0" encoding="utf-8"?>
<sst xmlns="http://schemas.openxmlformats.org/spreadsheetml/2006/main" count="59113" uniqueCount="6201">
  <si>
    <t>Export Komplet</t>
  </si>
  <si>
    <t>VZ</t>
  </si>
  <si>
    <t>2.0</t>
  </si>
  <si>
    <t>ZAMOK</t>
  </si>
  <si>
    <t>False</t>
  </si>
  <si>
    <t>{893071f7-cb6d-490f-beee-3ca9e6a00795}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</si>
  <si>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</si>
  <si>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</si>
  <si>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</si>
  <si>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</si>
  <si>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</si>
  <si>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</si>
  <si>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</si>
  <si>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</si>
  <si>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202124_opt1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</si>
  <si>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</si>
  <si>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</si>
  <si>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Kolovraty - dostupné bydlení</t>
  </si>
  <si>
    <t>KSO:</t>
  </si>
  <si>
    <t>803 59 11</t>
  </si>
  <si>
    <t>CC-CZ:</t>
  </si>
  <si>
    <t/>
  </si>
  <si>
    <t>Místo:</t>
  </si>
  <si>
    <t>Kolovraty</t>
  </si>
  <si>
    <t>Datum:</t>
  </si>
  <si>
    <t>28. 6. 2021</t>
  </si>
  <si>
    <t>Zadavatel:</t>
  </si>
  <si>
    <t>IČ:</t>
  </si>
  <si>
    <t>atelier HETA s.r.o.</t>
  </si>
  <si>
    <t>DIČ:</t>
  </si>
  <si>
    <t>Účastník:</t>
  </si>
  <si>
    <t>Vyplň údaj</t>
  </si>
  <si>
    <t>Projektant:</t>
  </si>
  <si>
    <t>True</t>
  </si>
  <si>
    <t>Zpracovatel:</t>
  </si>
  <si>
    <t>13193902</t>
  </si>
  <si>
    <t>Toman Martin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</si>
  <si>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</si>
  <si>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</si>
  <si>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</si>
  <si>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</si>
  <si>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</si>
  <si>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</si>
  <si>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</si>
  <si>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</si>
  <si>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</si>
  <si>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</si>
  <si>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</si>
  <si>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</si>
  <si>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</si>
  <si>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</si>
  <si>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</si>
  <si>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</si>
  <si>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</si>
  <si>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</si>
  <si>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</si>
  <si>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</si>
  <si>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</si>
  <si>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</si>
  <si>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</si>
  <si>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</si>
  <si>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</si>
  <si>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</si>
  <si>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</si>
  <si>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</si>
  <si>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</si>
  <si>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</si>
  <si>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</si>
  <si>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</si>
  <si>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</si>
  <si>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</si>
  <si>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</si>
  <si>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</si>
  <si>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</si>
  <si>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</si>
  <si>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</si>
  <si>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</si>
  <si>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SO-01</t>
  </si>
  <si>
    <t>Příprava území</t>
  </si>
  <si>
    <t>STA</t>
  </si>
  <si>
    <t>1</t>
  </si>
  <si>
    <t>{59feecc7-39aa-4725-855c-94f4aee3bf05}</t>
  </si>
  <si>
    <t>/</t>
  </si>
  <si>
    <t>SO-01.04</t>
  </si>
  <si>
    <t>Skrývka ornice, HTÚ</t>
  </si>
  <si>
    <t>Soupis</t>
  </si>
  <si>
    <t>2</t>
  </si>
  <si>
    <t>{e0b58e50-a294-47cc-8954-fa4599f8eab0}</t>
  </si>
  <si>
    <t>SO-02</t>
  </si>
  <si>
    <t>Přípojky inženýrských sítí</t>
  </si>
  <si>
    <t>{e5a9ec3c-a3db-40b2-8577-7518ef52d326}</t>
  </si>
  <si>
    <t>SO-02.01</t>
  </si>
  <si>
    <t>Vodovodní přípojka</t>
  </si>
  <si>
    <t>{907463ba-34e6-40c2-8ba3-ba6c8e3adc3e}</t>
  </si>
  <si>
    <t>SO-02.04</t>
  </si>
  <si>
    <t>Přípojka elektro NN, příprava uložení datového kabelu</t>
  </si>
  <si>
    <t>{e3f84bc6-74f0-4165-b0b4-9f98819f49cc}</t>
  </si>
  <si>
    <t>SO-02.05</t>
  </si>
  <si>
    <t>Přípojka elektro SLP</t>
  </si>
  <si>
    <t>{cb7a4efd-5062-4636-b132-8fa3cd5aba26}</t>
  </si>
  <si>
    <t>SO-03</t>
  </si>
  <si>
    <t>Retence dešťových vod</t>
  </si>
  <si>
    <t>{e5b57ce9-6325-4e34-8ccb-bde3fad8f518}</t>
  </si>
  <si>
    <t>SO-03.01</t>
  </si>
  <si>
    <t>Retenční nádrž - dešťové vody</t>
  </si>
  <si>
    <t>{6ddc17ac-f230-4879-8b83-4ef590cc2a05}</t>
  </si>
  <si>
    <t>SO-04</t>
  </si>
  <si>
    <t>Objekt bytového domu</t>
  </si>
  <si>
    <t>{1da8187d-a179-4ea9-8a0e-ef2dbd52712b}</t>
  </si>
  <si>
    <t>SO-04.01</t>
  </si>
  <si>
    <t>Architektonicko stavební řešení</t>
  </si>
  <si>
    <t>{dbd2dd55-c530-4a1f-8052-9e8467288170}</t>
  </si>
  <si>
    <t>SO-04.02</t>
  </si>
  <si>
    <t>Konstrukční část objektu</t>
  </si>
  <si>
    <t>{37fe524c-cdff-4fe7-af47-f49b4940ce96}</t>
  </si>
  <si>
    <t>SO-04.03</t>
  </si>
  <si>
    <t>ZTI a interierový závlahový systém</t>
  </si>
  <si>
    <t>{9caf8cf6-0d27-447b-a443-3d3a216333b1}</t>
  </si>
  <si>
    <t>SO-04.03.01</t>
  </si>
  <si>
    <t>Dešťová kanalizace</t>
  </si>
  <si>
    <t>3</t>
  </si>
  <si>
    <t>{ed4683ad-de48-416c-ba74-55c329f50296}</t>
  </si>
  <si>
    <t>SO-04.03.02</t>
  </si>
  <si>
    <t>Splašková kanalizace</t>
  </si>
  <si>
    <t>{001b61ff-3944-4955-946c-b551cc14f09a}</t>
  </si>
  <si>
    <t>SO-04.03.03</t>
  </si>
  <si>
    <t>Společné prostory - ZTI</t>
  </si>
  <si>
    <t>{fbc4722f-60ff-4442-9ff2-356db3e369be}</t>
  </si>
  <si>
    <t>SO-04.03.04</t>
  </si>
  <si>
    <t>Byt 1+KK - ZTI</t>
  </si>
  <si>
    <t>{23e2b28a-cc9e-45ae-a574-43ae8526f7f6}</t>
  </si>
  <si>
    <t>SO-04.03.05</t>
  </si>
  <si>
    <t>Byt 2+KK - ZTI</t>
  </si>
  <si>
    <t>{b7dfdf14-fb39-47b2-8ea8-d6e5ddf4a2af}</t>
  </si>
  <si>
    <t>SO-04.03.06</t>
  </si>
  <si>
    <t>Byt 3+KK - ZTI</t>
  </si>
  <si>
    <t>{40f6abba-fa1c-4fb8-807c-6e3a09ba551d}</t>
  </si>
  <si>
    <t>SO-04.03.08</t>
  </si>
  <si>
    <t xml:space="preserve">Závlahový systém interiérový </t>
  </si>
  <si>
    <t>{cf3be642-ee3e-4152-b737-32abf4172a47}</t>
  </si>
  <si>
    <t>SO-04.03.07</t>
  </si>
  <si>
    <t>Zařizovací předměty</t>
  </si>
  <si>
    <t>{c3cba6d4-23c6-4944-bffa-52d59989d0aa}</t>
  </si>
  <si>
    <t>SO-04.04</t>
  </si>
  <si>
    <t>Elektro, umělé osvětlení</t>
  </si>
  <si>
    <t>{6dd64700-9837-42ea-ba6f-a776ecbefbaa}</t>
  </si>
  <si>
    <t>SO-04.04.01</t>
  </si>
  <si>
    <t>Silnoproud</t>
  </si>
  <si>
    <t>{40bf751b-1f60-46fc-98b1-3917cc8627c7}</t>
  </si>
  <si>
    <t>SO-04.04.02</t>
  </si>
  <si>
    <t>Slaboproud</t>
  </si>
  <si>
    <t>{eadbef92-955b-47ea-b603-ff8903d02b40}</t>
  </si>
  <si>
    <t>SO-04.04.03</t>
  </si>
  <si>
    <t>EPS</t>
  </si>
  <si>
    <t>{849d34e3-25ba-4f73-8b16-7ebdce67baba}</t>
  </si>
  <si>
    <t>SO-04.04.04</t>
  </si>
  <si>
    <t>Umělé osvětlení</t>
  </si>
  <si>
    <t>{9ababb0a-804b-4249-8497-2f8e6f68bde4}</t>
  </si>
  <si>
    <t>SO-04.05</t>
  </si>
  <si>
    <t>ÚT, tepelné čerpadlo</t>
  </si>
  <si>
    <t>{7e9b7549-e0f4-46a2-93e8-1ae31f92ec43}</t>
  </si>
  <si>
    <t>SO-04.05.01</t>
  </si>
  <si>
    <t>ÚT</t>
  </si>
  <si>
    <t>{1822ba14-9f61-41a4-b861-b2e160078d91}</t>
  </si>
  <si>
    <t>SO-04.05.02</t>
  </si>
  <si>
    <t xml:space="preserve">Tepelné čerpadlo </t>
  </si>
  <si>
    <t>{4ddddbde-09e8-46cd-b6b4-2ead90351d63}</t>
  </si>
  <si>
    <t>SO-04.06</t>
  </si>
  <si>
    <t>Fotovoltaika</t>
  </si>
  <si>
    <t>{fe8f182e-03fe-4d0c-9db3-ebfc47e97870}</t>
  </si>
  <si>
    <t>SO-04.09</t>
  </si>
  <si>
    <t>Interierové zařízení</t>
  </si>
  <si>
    <t>{3f9abdbc-0f0a-4d50-92cb-61c46db4033f}</t>
  </si>
  <si>
    <t>SO-04.10</t>
  </si>
  <si>
    <t>VZT</t>
  </si>
  <si>
    <t>{54da58ce-fbe0-47f6-8ddd-852f93501ef1}</t>
  </si>
  <si>
    <t>SO-04.10.01</t>
  </si>
  <si>
    <t>VZT byty</t>
  </si>
  <si>
    <t>{70de29b4-6670-478e-ba7e-7a5f0a388350}</t>
  </si>
  <si>
    <t>SO-04.10.02</t>
  </si>
  <si>
    <t>CHÚC</t>
  </si>
  <si>
    <t>{fcb375a2-21ec-466d-bbf5-8685e0dd184b}</t>
  </si>
  <si>
    <t>SO-05</t>
  </si>
  <si>
    <t>Exterierové úpravy</t>
  </si>
  <si>
    <t>{61247602-fa79-49ae-b7c2-e2c136deac8c}</t>
  </si>
  <si>
    <t>SO-05.02</t>
  </si>
  <si>
    <t>Sjezd na komunikaci, pojezdové plochy</t>
  </si>
  <si>
    <t>{a2f78c24-5fd3-4758-b4a3-b8cecfe723a3}</t>
  </si>
  <si>
    <t>SO-05.05</t>
  </si>
  <si>
    <t>Exterierový mobiliář</t>
  </si>
  <si>
    <t>{f4efa6b4-b364-4a9c-ac99-28d0759ca76a}</t>
  </si>
  <si>
    <t>SO-05.03</t>
  </si>
  <si>
    <t>Oplocení předzahrádek</t>
  </si>
  <si>
    <t>{fa2b3918-39c7-4aa5-9f90-8756fce319f5}</t>
  </si>
  <si>
    <t>SO-05.04</t>
  </si>
  <si>
    <t>Oplocení pozemku</t>
  </si>
  <si>
    <t>{f760e033-ad69-4cad-9a66-f9f497a80c22}</t>
  </si>
  <si>
    <t>VRN</t>
  </si>
  <si>
    <t>Vedlejší rozpočtové náklady</t>
  </si>
  <si>
    <t>{08c8f154-ff2e-4d2a-886a-944c38e2671d}</t>
  </si>
  <si>
    <t>KRYCÍ LIST SOUPISU PRACÍ</t>
  </si>
  <si>
    <t>Objekt:</t>
  </si>
  <si>
    <t>SO-01 - Příprava území</t>
  </si>
  <si>
    <t>Soupis:</t>
  </si>
  <si>
    <t>SO-01.04 - Skrývka ornice, HTÚ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</si>
  <si>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</si>
  <si>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</si>
  <si>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</si>
  <si>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</si>
  <si>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</si>
  <si>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</si>
  <si>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</si>
  <si>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</si>
  <si>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</si>
  <si>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</si>
  <si>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</si>
  <si>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</si>
  <si>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</si>
  <si>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</si>
  <si>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</si>
  <si>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</si>
  <si>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</si>
  <si>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</si>
  <si>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</si>
  <si>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</si>
  <si>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</si>
  <si>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</si>
  <si>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</si>
  <si>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</si>
  <si>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</si>
  <si>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121151125</t>
  </si>
  <si>
    <t>Sejmutí ornice strojně při souvislé ploše přes 500 m2, tl. vrstvy přes 250 do 300 mm</t>
  </si>
  <si>
    <t>m2</t>
  </si>
  <si>
    <t>CS ÚRS 2025 02</t>
  </si>
  <si>
    <t>4</t>
  </si>
  <si>
    <t>-1212996534</t>
  </si>
  <si>
    <t>Online PSC</t>
  </si>
  <si>
    <t>https://podminky.urs.cz/item/CS_URS_2025_02/121151125</t>
  </si>
  <si>
    <t>VV</t>
  </si>
  <si>
    <t>výměra dle výkresu D.1.1.01 tl. 300 mm</t>
  </si>
  <si>
    <t>1203,48/0,3</t>
  </si>
  <si>
    <t>Součet</t>
  </si>
  <si>
    <t>131251107</t>
  </si>
  <si>
    <t>Hloubení nezapažených jam a zářezů strojně s urovnáním dna do předepsaného profilu a spádu v hornině třídy těžitelnosti I skupiny 3 přes 5 000 m3</t>
  </si>
  <si>
    <t>m3</t>
  </si>
  <si>
    <t>1014788726</t>
  </si>
  <si>
    <t>https://podminky.urs.cz/item/CS_URS_2025_02/131251107</t>
  </si>
  <si>
    <t xml:space="preserve">výměra dle výkresu D.1.1.01 </t>
  </si>
  <si>
    <t>8328,95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</si>
  <si>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</si>
  <si>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</si>
  <si>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500821349</t>
  </si>
  <si>
    <t>https://podminky.urs.cz/item/CS_URS_2025_02/162351103</t>
  </si>
  <si>
    <t>vykopaná zemina na meziskládku</t>
  </si>
  <si>
    <t>2606,65</t>
  </si>
  <si>
    <t>zemina z meziskládky na zásypy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</si>
  <si>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</si>
  <si>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</si>
  <si>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1432330068</t>
  </si>
  <si>
    <t>https://podminky.urs.cz/item/CS_URS_2025_02/162751117</t>
  </si>
  <si>
    <t>přebytečný výkopek na skládku</t>
  </si>
  <si>
    <t>8328,95-2606,65</t>
  </si>
  <si>
    <t xml:space="preserve">přebytečná ornice skládku určí město </t>
  </si>
  <si>
    <t>1203,48-579,52</t>
  </si>
  <si>
    <t>5</t>
  </si>
  <si>
    <t>167151111</t>
  </si>
  <si>
    <t>Nakládání, skládání a překládání neulehlého výkopku nebo sypaniny strojně nakládání, množství přes 100 m3, z hornin třídy těžitelnosti I, skupiny 1 až 3</t>
  </si>
  <si>
    <t>412914012</t>
  </si>
  <si>
    <t>https://podminky.urs.cz/item/CS_URS_2025_02/167151111</t>
  </si>
  <si>
    <t>výkopek na zásypy</t>
  </si>
  <si>
    <t>6</t>
  </si>
  <si>
    <t>171201231</t>
  </si>
  <si>
    <t>Poplatek za uložení stavebního odpadu na recyklační skládce (skládkovné) zeminy a kamení zatříděného do Katalogu odpadů pod kódem 17 05 04</t>
  </si>
  <si>
    <t>t</t>
  </si>
  <si>
    <t>1627678564</t>
  </si>
  <si>
    <t>https://podminky.urs.cz/item/CS_URS_2025_02/171201231</t>
  </si>
  <si>
    <t>přebytečná zemina</t>
  </si>
  <si>
    <t>5722,3*1,8</t>
  </si>
  <si>
    <t>7</t>
  </si>
  <si>
    <t>174151101</t>
  </si>
  <si>
    <t>Zásyp sypaninou z jakékoliv horniny strojně s uložením výkopku ve vrstvách se zhutněním jam, šachet, rýh nebo kolem objektů v těchto vykopávkách</t>
  </si>
  <si>
    <t>82679684</t>
  </si>
  <si>
    <t>https://podminky.urs.cz/item/CS_URS_2025_02/174151101</t>
  </si>
  <si>
    <t>8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</si>
  <si>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</si>
  <si>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</si>
  <si>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-1403091515</t>
  </si>
  <si>
    <t>https://podminky.urs.cz/item/CS_URS_2025_02/175151101</t>
  </si>
  <si>
    <t>obsyp drenáží</t>
  </si>
  <si>
    <t>23,67</t>
  </si>
  <si>
    <t>9</t>
  </si>
  <si>
    <t>M</t>
  </si>
  <si>
    <t>58343810</t>
  </si>
  <si>
    <t>kamenivo drcené hrubé frakce 4/8</t>
  </si>
  <si>
    <t>-1840983639</t>
  </si>
  <si>
    <t>23,67*2 'Přepočtené koeficientem množství</t>
  </si>
  <si>
    <t>10</t>
  </si>
  <si>
    <t>181311106</t>
  </si>
  <si>
    <t>Rozprostření a urovnání ornice v rovině nebo ve svahu sklonu do 1:5 ručně při souvislé ploše, tl. vrstvy přes 300 do 400 mm</t>
  </si>
  <si>
    <t>-416479543</t>
  </si>
  <si>
    <t>https://podminky.urs.cz/item/CS_URS_2025_02/181311106</t>
  </si>
  <si>
    <t>D024 - záhony v atriu</t>
  </si>
  <si>
    <t>"záhon 1" 8,78</t>
  </si>
  <si>
    <t>"záhon 2" 48,92</t>
  </si>
  <si>
    <t>"záhon 3" 43,94</t>
  </si>
  <si>
    <t>"záhon 4" 27,13</t>
  </si>
  <si>
    <t>998</t>
  </si>
  <si>
    <t>Přesun hmot</t>
  </si>
  <si>
    <t>11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</si>
  <si>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</si>
  <si>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</si>
  <si>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-824642092</t>
  </si>
  <si>
    <t>https://podminky.urs.cz/item/CS_URS_2025_02/998011002</t>
  </si>
  <si>
    <t>SO-02 - Přípojky inženýrských sítí</t>
  </si>
  <si>
    <t>SO-02.01 - Vodovodní přípojka</t>
  </si>
  <si>
    <t xml:space="preserve">    5 - Komunikace pozemní</t>
  </si>
  <si>
    <t xml:space="preserve">    8 - Trubní vedení</t>
  </si>
  <si>
    <t>PSV - Práce a dodávky PSV</t>
  </si>
  <si>
    <t xml:space="preserve">    722 - Zdravotechnika - vnitřní vodovod</t>
  </si>
  <si>
    <t>113154511</t>
  </si>
  <si>
    <t>Frézování živičného podkladu nebo krytu s naložením hmot na dopravní prostředek plochy do 500 m2 pruhu šířky do 0,5 m, tloušťky vrstvy do 30 mm</t>
  </si>
  <si>
    <t>-1436600505</t>
  </si>
  <si>
    <t>https://podminky.urs.cz/item/CS_URS_2025_02/113154511</t>
  </si>
  <si>
    <t>3*0,5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</si>
  <si>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</si>
  <si>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</si>
  <si>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m</t>
  </si>
  <si>
    <t>-991526666</t>
  </si>
  <si>
    <t>https://podminky.urs.cz/item/CS_URS_2025_02/119001421</t>
  </si>
  <si>
    <t>131251100</t>
  </si>
  <si>
    <t>Hloubení nezapažených jam a zářezů strojně s urovnáním dna do předepsaného profilu a spádu v hornině třídy těžitelnosti I skupiny 3 do 20 m3</t>
  </si>
  <si>
    <t>-837447730</t>
  </si>
  <si>
    <t>https://podminky.urs.cz/item/CS_URS_2025_02/131251100</t>
  </si>
  <si>
    <t>(2,5/3*(2*2+sqrt(2*2*2,5*2,5)+2,5*2,5))</t>
  </si>
  <si>
    <t>132212111</t>
  </si>
  <si>
    <t>Hloubení rýh šířky do 800 mm ručně zapažených i nezapažených, s urovnáním dna do předepsaného profilu a spádu v hornině třídy těžitelnosti I skupiny 3 soudržných</t>
  </si>
  <si>
    <t>vlastní</t>
  </si>
  <si>
    <t>-969641504</t>
  </si>
  <si>
    <t>1,5*0,8*1,7</t>
  </si>
  <si>
    <t>132354101</t>
  </si>
  <si>
    <t>Hloubení zapažených rýh šířky do 800 mm strojně s urovnáním dna do předepsaného profilu a spádu v hornině třídy těžitelnosti II skupiny 4 do 20 m3</t>
  </si>
  <si>
    <t>218369945</t>
  </si>
  <si>
    <t>https://podminky.urs.cz/item/CS_URS_2025_02/132354101</t>
  </si>
  <si>
    <t>8,33*0,8*1,6</t>
  </si>
  <si>
    <t>8*0,8*1,4</t>
  </si>
  <si>
    <t>151102101</t>
  </si>
  <si>
    <t>Zřízení pažení a rozepření stěn rýh při překopech inženýrských sítí plochy do 20 m2 pro jakoukoliv mezerovitost příložné, hloubky do 2 m</t>
  </si>
  <si>
    <t>-1418332094</t>
  </si>
  <si>
    <t>https://podminky.urs.cz/item/CS_URS_2025_02/151102101</t>
  </si>
  <si>
    <t>3*2*2</t>
  </si>
  <si>
    <t>151102111</t>
  </si>
  <si>
    <t>Odstranění pažení a rozepření stěn rýh při překopech inženýrských sítí plochy do 20 m2 s uložením materiálu na vzdálenost do 3 m od kraje výkopu příložné, hloubky do 2 m</t>
  </si>
  <si>
    <t>2062116535</t>
  </si>
  <si>
    <t>https://podminky.urs.cz/item/CS_URS_2025_02/151102111</t>
  </si>
  <si>
    <t>166151111</t>
  </si>
  <si>
    <t>Přehození neulehlého výkopku strojně z horniny třídy těžitelnosti II, skupiny 4 a 5</t>
  </si>
  <si>
    <t>-1843130642</t>
  </si>
  <si>
    <t>https://podminky.urs.cz/item/CS_URS_2025_02/166151111</t>
  </si>
  <si>
    <t>171201221</t>
  </si>
  <si>
    <t>Poplatek za uložení stavebního odpadu na skládce (skládkovné) zeminy a kamení zatříděného do Katalogu odpadů pod kódem 17 05 04</t>
  </si>
  <si>
    <t>-520263720</t>
  </si>
  <si>
    <t>https://podminky.urs.cz/item/CS_URS_2025_02/171201221</t>
  </si>
  <si>
    <t>5*2 "Přepočtené koeficientem množství</t>
  </si>
  <si>
    <t>-306660133</t>
  </si>
  <si>
    <t>-1698070858</t>
  </si>
  <si>
    <t>58331200</t>
  </si>
  <si>
    <t>štěrkopísek netříděný</t>
  </si>
  <si>
    <t>-1229096227</t>
  </si>
  <si>
    <t>21,662*2 "Přepočtené koeficientem množství</t>
  </si>
  <si>
    <t>Komunikace pozemní</t>
  </si>
  <si>
    <t>13</t>
  </si>
  <si>
    <t>566901124</t>
  </si>
  <si>
    <t>Vyspravení podkladu po překopech inženýrských sítí plochy do 15 m2 s rozprostřením a zhutněním štěrkopískem tl. 250 mm</t>
  </si>
  <si>
    <t>488622418</t>
  </si>
  <si>
    <t>https://podminky.urs.cz/item/CS_URS_2025_02/566901124</t>
  </si>
  <si>
    <t>0,8*3</t>
  </si>
  <si>
    <t>14</t>
  </si>
  <si>
    <t>572340111</t>
  </si>
  <si>
    <t>Vyspravení krytu komunikací po překopech inženýrských sítí plochy do 15 m2 asfaltovým betonem ACO, po zhutnění tl. přes 30 do 50 mm</t>
  </si>
  <si>
    <t>607768591</t>
  </si>
  <si>
    <t>https://podminky.urs.cz/item/CS_URS_2025_02/572340111</t>
  </si>
  <si>
    <t>Trubní vedení</t>
  </si>
  <si>
    <t>15</t>
  </si>
  <si>
    <t>871211211</t>
  </si>
  <si>
    <t>Montáž vodovodního potrubí z polyetylenu PE100 RC v otevřeném výkopu svařovaných elektrotvarovkou SDR 11/PN16 d 63 x 5,8 mm</t>
  </si>
  <si>
    <t>1818417043</t>
  </si>
  <si>
    <t>https://podminky.urs.cz/item/CS_URS_2025_02/871211211</t>
  </si>
  <si>
    <t>8+8</t>
  </si>
  <si>
    <t>16</t>
  </si>
  <si>
    <t>28613527</t>
  </si>
  <si>
    <t>potrubí vodovodní třívrstvé PE100 RC SDR11 63x5,80mm</t>
  </si>
  <si>
    <t>794709974</t>
  </si>
  <si>
    <t>16*1,015 "Přepočtené koeficientem množství</t>
  </si>
  <si>
    <t>17</t>
  </si>
  <si>
    <t>891211112</t>
  </si>
  <si>
    <t>Montáž vodovodních armatur na potrubí šoupátek nebo klapek uzavíracích v otevřeném výkopu nebo v šachtách s osazením zemní soupravy (bez poklopů) DN 50</t>
  </si>
  <si>
    <t>kus</t>
  </si>
  <si>
    <t>-549739401</t>
  </si>
  <si>
    <t>https://podminky.urs.cz/item/CS_URS_2025_02/891211112</t>
  </si>
  <si>
    <t>18</t>
  </si>
  <si>
    <t>42221301</t>
  </si>
  <si>
    <t>šoupátko pitná voda litina GGG 50 krátká stavební dl PN10/16 DN 50x150mm</t>
  </si>
  <si>
    <t>1860248604</t>
  </si>
  <si>
    <t>P</t>
  </si>
  <si>
    <t>Poznámka k položce:_x000D_
Šoupě za napojením na hlavní vodovodní řad (uliční). V ceně propojení s navrtávacím pasem a WAGA spojka na potrubí PE.</t>
  </si>
  <si>
    <t>19</t>
  </si>
  <si>
    <t>42291078</t>
  </si>
  <si>
    <t>souprava zemní pro šoupátka DN 40-50mm Rd 2,0m</t>
  </si>
  <si>
    <t>-888373727</t>
  </si>
  <si>
    <t>20</t>
  </si>
  <si>
    <t>56230633</t>
  </si>
  <si>
    <t>poklop uliční šoupátkový kulatý plastový PA s litinovým víkem</t>
  </si>
  <si>
    <t>-416226414</t>
  </si>
  <si>
    <t>56230636</t>
  </si>
  <si>
    <t>deska podkladová uličního poklopu plastového ventilkového a šoupatového</t>
  </si>
  <si>
    <t>1742121343</t>
  </si>
  <si>
    <t>22</t>
  </si>
  <si>
    <t>891319111</t>
  </si>
  <si>
    <t>Montáž vodovodních armatur na potrubí navrtávacích pasů s ventilem Jt 1 MPa, na potrubí z trub litinových, ocelových nebo plastických hmot DN 150</t>
  </si>
  <si>
    <t>1530414779</t>
  </si>
  <si>
    <t>https://podminky.urs.cz/item/CS_URS_2025_02/891319111</t>
  </si>
  <si>
    <t>23</t>
  </si>
  <si>
    <t>42271415</t>
  </si>
  <si>
    <t>pás navrtávací z tvárné litiny DN 150, pro litinové a ocelové potrubí, se závitovým výstupem 1",5/4",6/4",2"</t>
  </si>
  <si>
    <t>475316245</t>
  </si>
  <si>
    <t>24</t>
  </si>
  <si>
    <t>892233122</t>
  </si>
  <si>
    <t>Proplach a dezinfekce vodovodního potrubí DN od 40 do 70</t>
  </si>
  <si>
    <t>-1165841857</t>
  </si>
  <si>
    <t>https://podminky.urs.cz/item/CS_URS_2025_02/892233122</t>
  </si>
  <si>
    <t>25</t>
  </si>
  <si>
    <t>892241111</t>
  </si>
  <si>
    <t>Tlakové zkoušky vodou na potrubí DN do 80</t>
  </si>
  <si>
    <t>-2046961972</t>
  </si>
  <si>
    <t>https://podminky.urs.cz/item/CS_URS_2025_02/892241111</t>
  </si>
  <si>
    <t>26</t>
  </si>
  <si>
    <t>893811163</t>
  </si>
  <si>
    <t>Osazení vodoměrné šachty z polypropylenu PP samonosné pro běžné zatížení kruhové, průměru D do 1,2 m, světlé hloubky přes 1,4 m do 1,6 m</t>
  </si>
  <si>
    <t>909463220</t>
  </si>
  <si>
    <t>https://podminky.urs.cz/item/CS_URS_2025_02/893811163</t>
  </si>
  <si>
    <t>Poznámka k položce:_x000D_
Dle požadavků provozovatel D=1,5m.</t>
  </si>
  <si>
    <t>27</t>
  </si>
  <si>
    <t>56230595</t>
  </si>
  <si>
    <t>šachta plastová vodoměrná samonosná kruhová 1,2/1,6m</t>
  </si>
  <si>
    <t>-1180025702</t>
  </si>
  <si>
    <t>28</t>
  </si>
  <si>
    <t>899721111</t>
  </si>
  <si>
    <t>Signalizační vodič na potrubí DN do 150 mm</t>
  </si>
  <si>
    <t>1867447746</t>
  </si>
  <si>
    <t>https://podminky.urs.cz/item/CS_URS_2025_02/899721111</t>
  </si>
  <si>
    <t>29</t>
  </si>
  <si>
    <t>899722113</t>
  </si>
  <si>
    <t>Krytí potrubí z plastů výstražnou fólií z PVC šířky přes 25 do 34 cm</t>
  </si>
  <si>
    <t>258407527</t>
  </si>
  <si>
    <t>https://podminky.urs.cz/item/CS_URS_2025_02/899722113</t>
  </si>
  <si>
    <t>PSV</t>
  </si>
  <si>
    <t>Práce a dodávky PSV</t>
  </si>
  <si>
    <t>722</t>
  </si>
  <si>
    <t>Zdravotechnika - vnitřní vodovod</t>
  </si>
  <si>
    <t>30</t>
  </si>
  <si>
    <t>72226216R</t>
  </si>
  <si>
    <t>Vodoměry pro vodu do 40°C šroubové horizontální DN 25 x165 mm Q3 - 10m3/hod</t>
  </si>
  <si>
    <t>1169445120</t>
  </si>
  <si>
    <t>Poznámka k položce:_x000D_
Vodoměr dle vyjádření PVK DN25 Q3 10m3/hod s možností dálkového odečtu dat.</t>
  </si>
  <si>
    <t>31</t>
  </si>
  <si>
    <t>722270102</t>
  </si>
  <si>
    <t>Vodoměrové sestavy závitové G 1"</t>
  </si>
  <si>
    <t>soubor</t>
  </si>
  <si>
    <t>-156245539</t>
  </si>
  <si>
    <t>https://podminky.urs.cz/item/CS_URS_2025_02/722270102</t>
  </si>
  <si>
    <t>SO-02.04 - Přípojka elektro NN, příprava uložení datového kabelu</t>
  </si>
  <si>
    <t xml:space="preserve">D1 - </t>
  </si>
  <si>
    <t xml:space="preserve">    D3 - kabelová přípojka NN</t>
  </si>
  <si>
    <t>D2 - slaboproud napojení objektu BD</t>
  </si>
  <si>
    <t>D1</t>
  </si>
  <si>
    <t>D3</t>
  </si>
  <si>
    <t>kabelová přípojka NN</t>
  </si>
  <si>
    <t>Pol12</t>
  </si>
  <si>
    <t>AYKY 3x240+120 mm2 slaněný</t>
  </si>
  <si>
    <t>1420955883</t>
  </si>
  <si>
    <t>Pol13</t>
  </si>
  <si>
    <t>montáž včetně ukončení vodičů</t>
  </si>
  <si>
    <t>999512690</t>
  </si>
  <si>
    <t>Pol14</t>
  </si>
  <si>
    <t>kabelový výkop š 350 h1000 včetně pískového lože</t>
  </si>
  <si>
    <t>1313230365</t>
  </si>
  <si>
    <t>Pol15</t>
  </si>
  <si>
    <t>prostup přes fasádu objektu 190x250x120</t>
  </si>
  <si>
    <t>ks</t>
  </si>
  <si>
    <t>1432615320</t>
  </si>
  <si>
    <t>Pol16</t>
  </si>
  <si>
    <t>utěsnění prostupu</t>
  </si>
  <si>
    <t>-597211419</t>
  </si>
  <si>
    <t>Pol17</t>
  </si>
  <si>
    <t>ochran. trubka KD09110BC včetně montáže</t>
  </si>
  <si>
    <t>1068897456</t>
  </si>
  <si>
    <t>Pol18</t>
  </si>
  <si>
    <t>kabel. prostup přes strop 120x200</t>
  </si>
  <si>
    <t>354546328</t>
  </si>
  <si>
    <t>Pol19</t>
  </si>
  <si>
    <t>kabel. prostup přes strop 110x110</t>
  </si>
  <si>
    <t>-95381435</t>
  </si>
  <si>
    <t>Pol20</t>
  </si>
  <si>
    <t>kabel. prostup přes strop 100x100</t>
  </si>
  <si>
    <t>-1591709031</t>
  </si>
  <si>
    <t>Poznámka k položce:_x000D_
propoj mezi elektr. rozvaděči</t>
  </si>
  <si>
    <t>Pol21</t>
  </si>
  <si>
    <t>trubka KD09110 včetně montáže</t>
  </si>
  <si>
    <t>1189124587</t>
  </si>
  <si>
    <t>Pol22</t>
  </si>
  <si>
    <t>2 AYY 1x240 mm2 včetně montáže</t>
  </si>
  <si>
    <t>674877475</t>
  </si>
  <si>
    <t>Pol23</t>
  </si>
  <si>
    <t>2 AYY 1x120 mm2 včetně montáže</t>
  </si>
  <si>
    <t>-1998208933</t>
  </si>
  <si>
    <t>D2</t>
  </si>
  <si>
    <t>slaboproud napojení objektu BD</t>
  </si>
  <si>
    <t>Pol187</t>
  </si>
  <si>
    <t>kabelový výkop 350x1200 včetně pískového lože</t>
  </si>
  <si>
    <t>396748439</t>
  </si>
  <si>
    <t>Pol188</t>
  </si>
  <si>
    <t>mikrotrubička 14/10 (počítáno dvě trasy)</t>
  </si>
  <si>
    <t>-1723518302</t>
  </si>
  <si>
    <t>Pol189</t>
  </si>
  <si>
    <t>instalace mikrotrubiček</t>
  </si>
  <si>
    <t>1091833431</t>
  </si>
  <si>
    <t>Pol190</t>
  </si>
  <si>
    <t>prostup přes fasádu 100x100</t>
  </si>
  <si>
    <t>197923955</t>
  </si>
  <si>
    <t>Pol191</t>
  </si>
  <si>
    <t>zapravení prostupu proti zatečení</t>
  </si>
  <si>
    <t>-188613000</t>
  </si>
  <si>
    <t>Poznámka k položce:_x000D_
vnitřní instalace</t>
  </si>
  <si>
    <t>SO-02.05 - Přípojka elektro SLP</t>
  </si>
  <si>
    <t>D1 - Kabelová přípojka SLP</t>
  </si>
  <si>
    <t>Kabelová přípojka SLP</t>
  </si>
  <si>
    <t xml:space="preserve">2xAYKY 3x240+120 mm2 </t>
  </si>
  <si>
    <t>kabelový výkop š 350 h1000 včetně pískového lože a zpětného zásypu</t>
  </si>
  <si>
    <t xml:space="preserve">rozebrání chodníkové dlažby a obrub, zpětné položení </t>
  </si>
  <si>
    <t>7*0,35</t>
  </si>
  <si>
    <t xml:space="preserve">frézování vozovky, zpětné položení asfaltu </t>
  </si>
  <si>
    <t>10*0,35</t>
  </si>
  <si>
    <t>zabezpečení výkopu (oplocení, značení, zábor)</t>
  </si>
  <si>
    <t>R</t>
  </si>
  <si>
    <t>8004404</t>
  </si>
  <si>
    <t>Pilíř pro elektroměry plastový</t>
  </si>
  <si>
    <t>1047401134</t>
  </si>
  <si>
    <t>SO-03 - Retence dešťových vod</t>
  </si>
  <si>
    <t>SO-03.01 - Retenční nádrž - dešťové vody</t>
  </si>
  <si>
    <t xml:space="preserve">    3 - Svislé a kompletní konstrukce</t>
  </si>
  <si>
    <t xml:space="preserve">    6 - Úpravy povrchů, podlahy a osazování výplní</t>
  </si>
  <si>
    <t xml:space="preserve">    713 - Izolace tepelné</t>
  </si>
  <si>
    <t xml:space="preserve">    783 - Dokončovací práce - nátěry</t>
  </si>
  <si>
    <t>Svislé a kompletní konstrukce</t>
  </si>
  <si>
    <t>38241121R</t>
  </si>
  <si>
    <t>Zemní nádrž ze železobetonu na dešťovou vodu univerzální samonosná pro pojízdné zatížení do 2,2 t, objemu 46500 litrů</t>
  </si>
  <si>
    <t>-1579747552</t>
  </si>
  <si>
    <t>Poznámka k položce:_x000D_
Skládaná železobetonová nádrž včetně dopravy, osazení, podkladního betonu. Včetně provedení prostupů, nerezové šablony škrceného odtoku na odtokovém potrubí v revizní šachtě za nádrží. Včetně vstupního kónusu a poklopu, kanalizační, litinový. V jímce osazena plastová stupadla.</t>
  </si>
  <si>
    <t>Úpravy povrchů, podlahy a osazování výplní</t>
  </si>
  <si>
    <t>612142001</t>
  </si>
  <si>
    <t>Pletivo vnitřních ploch v ploše nebo pruzích, na plném podkladu sklovláknité vtlačené do tmelu včetně tmelu stěn</t>
  </si>
  <si>
    <t>243066481</t>
  </si>
  <si>
    <t>https://podminky.urs.cz/item/CS_URS_2025_02/612142001</t>
  </si>
  <si>
    <t>skladba F-17</t>
  </si>
  <si>
    <t>8,845*2,5</t>
  </si>
  <si>
    <t>998011003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</si>
  <si>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</si>
  <si>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-1541533008</t>
  </si>
  <si>
    <t>https://podminky.urs.cz/item/CS_URS_2025_02/998011003</t>
  </si>
  <si>
    <t>713</t>
  </si>
  <si>
    <t>Izolace tepelné</t>
  </si>
  <si>
    <t>713131141</t>
  </si>
  <si>
    <t>Montáž tepelné izolace stěn rohožemi, pásy, deskami, dílci, bloky (izolační materiál ve specifikaci) lepením celoplošně bez mechanického kotvení</t>
  </si>
  <si>
    <t>1848239005</t>
  </si>
  <si>
    <t>https://podminky.urs.cz/item/CS_URS_2025_02/713131141</t>
  </si>
  <si>
    <t>28376442</t>
  </si>
  <si>
    <t>deska XPS hrana rovná a strukturovaný povrch 300kPA λ=0,035 tl 80mm</t>
  </si>
  <si>
    <t>32</t>
  </si>
  <si>
    <t>2058659817</t>
  </si>
  <si>
    <t>22,113*1,05 'Přepočtené koeficientem množství</t>
  </si>
  <si>
    <t>783</t>
  </si>
  <si>
    <t>Dokončovací práce - nátěry</t>
  </si>
  <si>
    <t>783826605</t>
  </si>
  <si>
    <t>Hydrofobizační nátěr omítek silikonový, transparentní, povrchů hladkých betonových povrchů nebo povrchů z desek na bázi dřeva (dřevovláknitých apod.)</t>
  </si>
  <si>
    <t>68125274</t>
  </si>
  <si>
    <t>https://podminky.urs.cz/item/CS_URS_2025_02/783826605</t>
  </si>
  <si>
    <t>D014</t>
  </si>
  <si>
    <t>Skladba D014</t>
  </si>
  <si>
    <t>236,9</t>
  </si>
  <si>
    <t>F_01</t>
  </si>
  <si>
    <t>Skladba F-01</t>
  </si>
  <si>
    <t>811,75</t>
  </si>
  <si>
    <t>F_10</t>
  </si>
  <si>
    <t>skladba F-10</t>
  </si>
  <si>
    <t>109,018</t>
  </si>
  <si>
    <t>F_11</t>
  </si>
  <si>
    <t>Skladba F-11</t>
  </si>
  <si>
    <t>15,3</t>
  </si>
  <si>
    <t>F_14_a_F_14A</t>
  </si>
  <si>
    <t>Skladba F-14 a F-14A</t>
  </si>
  <si>
    <t>543,72</t>
  </si>
  <si>
    <t>F_22</t>
  </si>
  <si>
    <t>Skladba F-22</t>
  </si>
  <si>
    <t>88,466</t>
  </si>
  <si>
    <t>F_31</t>
  </si>
  <si>
    <t>Skladba F-31</t>
  </si>
  <si>
    <t>715,346</t>
  </si>
  <si>
    <t>SO-04 - Objekt bytového domu</t>
  </si>
  <si>
    <t>F_31A</t>
  </si>
  <si>
    <t>Skladba F31A</t>
  </si>
  <si>
    <t>302,25</t>
  </si>
  <si>
    <t>F_32</t>
  </si>
  <si>
    <t>Skladba F-32</t>
  </si>
  <si>
    <t>56,27</t>
  </si>
  <si>
    <t>SO-04.01 - Architektonicko stavební řešení</t>
  </si>
  <si>
    <t>F_33</t>
  </si>
  <si>
    <t>Skladba F-33</t>
  </si>
  <si>
    <t>11,846</t>
  </si>
  <si>
    <t>F_40</t>
  </si>
  <si>
    <t>Skladba F-40</t>
  </si>
  <si>
    <t>49,88</t>
  </si>
  <si>
    <t>F_45</t>
  </si>
  <si>
    <t>Skladba F-45</t>
  </si>
  <si>
    <t>200,767</t>
  </si>
  <si>
    <t>IZOL_akustická</t>
  </si>
  <si>
    <t>Izolace vnitřních stěn akustická</t>
  </si>
  <si>
    <t>2023,006</t>
  </si>
  <si>
    <t>MALBA_stěny_sádra</t>
  </si>
  <si>
    <t>Malba stěny sádrové</t>
  </si>
  <si>
    <t>5577,098</t>
  </si>
  <si>
    <t>OBKLAD_keramický</t>
  </si>
  <si>
    <t xml:space="preserve">Obklad keramický vnitřní </t>
  </si>
  <si>
    <t>1252,666</t>
  </si>
  <si>
    <t>P_01B</t>
  </si>
  <si>
    <t>P-01B skladba podlahy</t>
  </si>
  <si>
    <t>140,59</t>
  </si>
  <si>
    <t>P_02</t>
  </si>
  <si>
    <t>P-02 skladba podlahy</t>
  </si>
  <si>
    <t>1676,78</t>
  </si>
  <si>
    <t>P_02A</t>
  </si>
  <si>
    <t>P-02A skladba podlahy</t>
  </si>
  <si>
    <t>P_05</t>
  </si>
  <si>
    <t>Skladba P-05</t>
  </si>
  <si>
    <t>1173,82</t>
  </si>
  <si>
    <t>P_09</t>
  </si>
  <si>
    <t>Skladba P-09</t>
  </si>
  <si>
    <t>352,61</t>
  </si>
  <si>
    <t>P_11</t>
  </si>
  <si>
    <t>Skladba P-11</t>
  </si>
  <si>
    <t>P_15</t>
  </si>
  <si>
    <t>Skladba P-15</t>
  </si>
  <si>
    <t>183,3</t>
  </si>
  <si>
    <t>P_21</t>
  </si>
  <si>
    <t>P-21 skladba podlahy</t>
  </si>
  <si>
    <t>17,28</t>
  </si>
  <si>
    <t>P_22</t>
  </si>
  <si>
    <t>P-22 skladba podlahy</t>
  </si>
  <si>
    <t>301,64</t>
  </si>
  <si>
    <t>R_01</t>
  </si>
  <si>
    <t>skladba R-01</t>
  </si>
  <si>
    <t>62,921</t>
  </si>
  <si>
    <t>S_01</t>
  </si>
  <si>
    <t>Skladba S-01</t>
  </si>
  <si>
    <t>778,321</t>
  </si>
  <si>
    <t>STROP_P01</t>
  </si>
  <si>
    <t>Strop skladba P-01</t>
  </si>
  <si>
    <t>748,546</t>
  </si>
  <si>
    <t>STROP_P02</t>
  </si>
  <si>
    <t>Strop skladba P-02</t>
  </si>
  <si>
    <t>1817,37</t>
  </si>
  <si>
    <t>STROP_P11</t>
  </si>
  <si>
    <t>Strop skladba P-11</t>
  </si>
  <si>
    <t>416,893</t>
  </si>
  <si>
    <t>P_22_A</t>
  </si>
  <si>
    <t xml:space="preserve">Skladba P-22 zateplení </t>
  </si>
  <si>
    <t>538,02</t>
  </si>
  <si>
    <t>F_43</t>
  </si>
  <si>
    <t>Skladba F-43</t>
  </si>
  <si>
    <t>89,114</t>
  </si>
  <si>
    <t>F_32A</t>
  </si>
  <si>
    <t>Skladba F-32A</t>
  </si>
  <si>
    <t>3,04</t>
  </si>
  <si>
    <t>F_31_sokl_a_F_08B</t>
  </si>
  <si>
    <t>Skladba F-31 sokl a F-08B</t>
  </si>
  <si>
    <t>60,459</t>
  </si>
  <si>
    <t>F_31A_sokl_a_F_09</t>
  </si>
  <si>
    <t>Skladba F-31A sokl a F-09</t>
  </si>
  <si>
    <t>14,6</t>
  </si>
  <si>
    <t>F_41</t>
  </si>
  <si>
    <t>Skladba F-41</t>
  </si>
  <si>
    <t>24,021</t>
  </si>
  <si>
    <t>F_33_sokl</t>
  </si>
  <si>
    <t>Skladba F-33 sokl</t>
  </si>
  <si>
    <t>0,64</t>
  </si>
  <si>
    <t>ostění_F01</t>
  </si>
  <si>
    <t>Ostění F-01</t>
  </si>
  <si>
    <t>61,69</t>
  </si>
  <si>
    <t>ostění_F31</t>
  </si>
  <si>
    <t>Ostění F-31</t>
  </si>
  <si>
    <t>82,06</t>
  </si>
  <si>
    <t>drážky_fasáda</t>
  </si>
  <si>
    <t>Drážky fasáda</t>
  </si>
  <si>
    <t>57,642</t>
  </si>
  <si>
    <t>F11_omítka</t>
  </si>
  <si>
    <t>skladba F-11 omítka</t>
  </si>
  <si>
    <t>18,72</t>
  </si>
  <si>
    <t>F_46</t>
  </si>
  <si>
    <t>Skladba F-46</t>
  </si>
  <si>
    <t>11,27</t>
  </si>
  <si>
    <t xml:space="preserve">    2 - Zakládání</t>
  </si>
  <si>
    <t xml:space="preserve">    9 - Ostatní konstrukce a práce, bourání</t>
  </si>
  <si>
    <t xml:space="preserve">    711 - Izolace proti vodě, vlhkosti a plynům</t>
  </si>
  <si>
    <t xml:space="preserve">    712 - Povlakové krytiny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</si>
  <si>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</si>
  <si>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</si>
  <si>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</si>
  <si>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</si>
  <si>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</si>
  <si>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</si>
  <si>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</si>
  <si>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775 - Podlahy skládané</t>
  </si>
  <si>
    <t xml:space="preserve">    781 - Dokončovací práce - obklady</t>
  </si>
  <si>
    <t xml:space="preserve">    784 - Dokončovací práce - malby a tapety</t>
  </si>
  <si>
    <t xml:space="preserve">    787 - Dokončovací práce - zasklívání</t>
  </si>
  <si>
    <t>Zakládání</t>
  </si>
  <si>
    <t>212755214</t>
  </si>
  <si>
    <t>Trativody bez lože a obsypu z drenážních trubek plastových flexibilních DN 100 mm</t>
  </si>
  <si>
    <t>-1336901147</t>
  </si>
  <si>
    <t>https://podminky.urs.cz/item/CS_URS_2025_02/212755214</t>
  </si>
  <si>
    <t>55,63/0,1</t>
  </si>
  <si>
    <t>213141111</t>
  </si>
  <si>
    <t>Zřízení vrstvy z geotextilie filtrační, separační, odvodňovací, ochranné, výztužné nebo protierozní v rovině nebo ve sklonu do 1:5, šířky do 3 m</t>
  </si>
  <si>
    <t>1830364971</t>
  </si>
  <si>
    <t>https://podminky.urs.cz/item/CS_URS_2025_02/213141111</t>
  </si>
  <si>
    <t>obalení drenáží geotextilií š. 1000mm</t>
  </si>
  <si>
    <t>556,3*1</t>
  </si>
  <si>
    <t>69311088</t>
  </si>
  <si>
    <t>geotextilie netkaná separační, ochranná, filtrační, drenážní PES 500g/m2</t>
  </si>
  <si>
    <t>465430699</t>
  </si>
  <si>
    <t>556,3*1,1845 'Přepočtené koeficientem množství</t>
  </si>
  <si>
    <t>271572211</t>
  </si>
  <si>
    <t>Podsyp pod základové konstrukce se zhutněním a urovnáním povrchu ze štěrkopísku netříděného</t>
  </si>
  <si>
    <t>968506319</t>
  </si>
  <si>
    <t>https://podminky.urs.cz/item/CS_URS_2025_02/271572211</t>
  </si>
  <si>
    <t>132,4</t>
  </si>
  <si>
    <t>311274124R</t>
  </si>
  <si>
    <t>Zdivo z tvárnic z betonu nosné, na jakoukoliv maltu z tvárnic zvukově izolačních, tloušťky zdiva 240 mm</t>
  </si>
  <si>
    <t>1863180361</t>
  </si>
  <si>
    <t>1.NP</t>
  </si>
  <si>
    <t>(61,78*4+6,21*4)*0,24*2,6</t>
  </si>
  <si>
    <t>(5,145+1,065*2+0,73)*0,24*2,8*12</t>
  </si>
  <si>
    <t>(1,065*2+0,73)*0,24*2,8*2</t>
  </si>
  <si>
    <t>6,21*0,24*2,6*2</t>
  </si>
  <si>
    <t>odečet otvory</t>
  </si>
  <si>
    <t>-2,2*2,45*0,24*2</t>
  </si>
  <si>
    <t>-1*2,45*0,24</t>
  </si>
  <si>
    <t>-2*2,45*0,24*24</t>
  </si>
  <si>
    <t>-2*1,6*0,24*3</t>
  </si>
  <si>
    <t>-1*1,6*0,24</t>
  </si>
  <si>
    <t>-1*2,325*0,24</t>
  </si>
  <si>
    <t>-0,9*2,325*0,24*15</t>
  </si>
  <si>
    <t>odečet šachty</t>
  </si>
  <si>
    <t>-0,73*2,8*0,24*14</t>
  </si>
  <si>
    <t>odečet sloupy</t>
  </si>
  <si>
    <t>-0,45*0,24*2,8*22</t>
  </si>
  <si>
    <t>Mezisoučet</t>
  </si>
  <si>
    <t>2.NP</t>
  </si>
  <si>
    <t>6,21*0,24*2,6*7</t>
  </si>
  <si>
    <t>-2*2,45*0,24*25</t>
  </si>
  <si>
    <t>-0,9*2,325*0,24*21</t>
  </si>
  <si>
    <t>-0,45*0,24*2,8*20</t>
  </si>
  <si>
    <t>3.NP</t>
  </si>
  <si>
    <t>(61,78*4+6,21*4)*0,24*2,8</t>
  </si>
  <si>
    <t>(5,145+1,065*2+0,73)*0,24*3,5*7</t>
  </si>
  <si>
    <t>(1,065*2+0,73)*0,24*3,5*6</t>
  </si>
  <si>
    <t>6,21*0,24*3,5*6</t>
  </si>
  <si>
    <t>-2*2,65*0,24*25</t>
  </si>
  <si>
    <t>-2*1,8*0,24*3</t>
  </si>
  <si>
    <t>-0,9*2,325*0,24*16</t>
  </si>
  <si>
    <t>-0,45*0,24*2,8*19</t>
  </si>
  <si>
    <t>-(0,6+1,5+2,4+1,1)*0,24*2,8</t>
  </si>
  <si>
    <t>-0,24*0,24*2,8*3</t>
  </si>
  <si>
    <t>šachty střecha</t>
  </si>
  <si>
    <t>(1,065*2+0,73)*0,24*1,1*14</t>
  </si>
  <si>
    <t>317142440</t>
  </si>
  <si>
    <t>Překlady nenosné z pórobetonu osazené do tenkého maltového lože, výšky do 250 mm, šířky překladu 150 mm, délky překladu do 1000 mm</t>
  </si>
  <si>
    <t>1845743002</t>
  </si>
  <si>
    <t>https://podminky.urs.cz/item/CS_URS_2025_02/317142440</t>
  </si>
  <si>
    <t>Př.03</t>
  </si>
  <si>
    <t>317144132</t>
  </si>
  <si>
    <t>Překlady z lehkého betonu střední výška 240 mm, šířka 115 mm, délka 990 mm (750 mm)</t>
  </si>
  <si>
    <t>-1024056857</t>
  </si>
  <si>
    <t>https://podminky.urs.cz/item/CS_URS_2025_02/317144132</t>
  </si>
  <si>
    <t>Př.02</t>
  </si>
  <si>
    <t>317144133</t>
  </si>
  <si>
    <t>Překlady z lehkého betonu střední výška 240 mm, šířka 115 mm, délka 1240 mm (1000 mm)</t>
  </si>
  <si>
    <t>1330835021</t>
  </si>
  <si>
    <t>https://podminky.urs.cz/item/CS_URS_2025_02/317144133</t>
  </si>
  <si>
    <t>Př.04</t>
  </si>
  <si>
    <t>317144134</t>
  </si>
  <si>
    <t>Překlady z lehkého betonu střední výška 240 mm, šířka 115 mm, délka 1490 mm (1000 mm)</t>
  </si>
  <si>
    <t>563141986</t>
  </si>
  <si>
    <t>https://podminky.urs.cz/item/CS_URS_2025_02/317144134</t>
  </si>
  <si>
    <t>Př.05</t>
  </si>
  <si>
    <t>56</t>
  </si>
  <si>
    <t>317144137</t>
  </si>
  <si>
    <t>Překlady z lehkého betonu střední výška 240 mm, šířka 115 mm, délka 2240 mm (1750 mm)</t>
  </si>
  <si>
    <t>1380426948</t>
  </si>
  <si>
    <t>https://podminky.urs.cz/item/CS_URS_2025_02/317144137</t>
  </si>
  <si>
    <t>Př.06</t>
  </si>
  <si>
    <t>342273111</t>
  </si>
  <si>
    <t>Příčky z bloků z lehkého keramického betonu na maltu, tloušťka zdiva 115 mm</t>
  </si>
  <si>
    <t>87608072</t>
  </si>
  <si>
    <t>https://podminky.urs.cz/item/CS_URS_2025_02/342273111</t>
  </si>
  <si>
    <t>1.PP</t>
  </si>
  <si>
    <t>(6,105+1,2+4)*2,835</t>
  </si>
  <si>
    <t>-0,9*1,97*2</t>
  </si>
  <si>
    <t>-1,2*0,19*2</t>
  </si>
  <si>
    <t>spol. prostory</t>
  </si>
  <si>
    <t>(4,1+4,2+5,2+2,7+4)*2,8</t>
  </si>
  <si>
    <t>-0,8*1,97-1*1,97</t>
  </si>
  <si>
    <t>byt 1+kk</t>
  </si>
  <si>
    <t>(3,11+2,24)*2,8*4</t>
  </si>
  <si>
    <t>-0,7*1,97*4</t>
  </si>
  <si>
    <t>-1,2*0,19*4</t>
  </si>
  <si>
    <t>byt 2+kk</t>
  </si>
  <si>
    <t>(2,13+1,65+2,825+3,116+4,135+2,075)*2,8*9</t>
  </si>
  <si>
    <t>-0,7*1,97*2*9-0,9*1,97*2*9</t>
  </si>
  <si>
    <t>-1,2*0,19*4*9</t>
  </si>
  <si>
    <t>(3,11+2,24)*2,8*16</t>
  </si>
  <si>
    <t>-0,7*1,97*16</t>
  </si>
  <si>
    <t>-1,2*0,19*16</t>
  </si>
  <si>
    <t>(2,13+1,65+2,825+3,116+4,135+2,075)*2,8*3</t>
  </si>
  <si>
    <t>-0,7*1,97*2*3-0,9*1,97*2*3</t>
  </si>
  <si>
    <t>-1,2*0,19*4*3</t>
  </si>
  <si>
    <t>byt 3+kk</t>
  </si>
  <si>
    <t>(2,13+1,65+2,825+6,34+3,99+5,2)*2,8*2</t>
  </si>
  <si>
    <t>-0,7*1,97*2*2-0,9*1,97*3*2</t>
  </si>
  <si>
    <t>-1,2*0,19*5*2</t>
  </si>
  <si>
    <t>(3,11+2,24)*3,5*10</t>
  </si>
  <si>
    <t>-0,7*1,97*10</t>
  </si>
  <si>
    <t>-1,2*0,19*10</t>
  </si>
  <si>
    <t>(2,13+1,65+2,825+6,34+3,99+5,2)*3,5*6</t>
  </si>
  <si>
    <t>-0,7*1,97*2*6-0,9*1,97*3*6</t>
  </si>
  <si>
    <t>-1,2*0,19*5*6</t>
  </si>
  <si>
    <t>342273112</t>
  </si>
  <si>
    <t>Příčky z bloků z lehkého keramického betonu na maltu, tloušťka zdiva 175 mm</t>
  </si>
  <si>
    <t>566765963</t>
  </si>
  <si>
    <t>https://podminky.urs.cz/item/CS_URS_2025_02/342273112</t>
  </si>
  <si>
    <t>zdivo atik</t>
  </si>
  <si>
    <t>(61,745*2+6,45*2)*0,8*2</t>
  </si>
  <si>
    <t>346244353</t>
  </si>
  <si>
    <t>Obezdívka koupelnových van ploch rovných z přesných pórobetonových tvárnic, na tenké maltové lože, tl. 75 mm</t>
  </si>
  <si>
    <t>653710022</t>
  </si>
  <si>
    <t>https://podminky.urs.cz/item/CS_URS_2025_02/346244353</t>
  </si>
  <si>
    <t>vany koupelna</t>
  </si>
  <si>
    <t>1,75*0,6*50</t>
  </si>
  <si>
    <t>346272256</t>
  </si>
  <si>
    <t>Přizdívky z pórobetonových tvárnic objemová hmotnost do 500 kg/m3, na tenké maltové lože, tloušťka přizdívky 150 mm</t>
  </si>
  <si>
    <t>1709330121</t>
  </si>
  <si>
    <t>https://podminky.urs.cz/item/CS_URS_2025_02/346272256</t>
  </si>
  <si>
    <t>byty koupelny a WC</t>
  </si>
  <si>
    <t>M 1.13</t>
  </si>
  <si>
    <t>1*2,65</t>
  </si>
  <si>
    <t>M 1.14</t>
  </si>
  <si>
    <t>M 1.16</t>
  </si>
  <si>
    <t xml:space="preserve">byt 1+kk </t>
  </si>
  <si>
    <t>1,315*2,65*4</t>
  </si>
  <si>
    <t xml:space="preserve">byt 2+kk </t>
  </si>
  <si>
    <t>1*2,65*9</t>
  </si>
  <si>
    <t>1,315*2,65*16</t>
  </si>
  <si>
    <t>1*2,65*3</t>
  </si>
  <si>
    <t xml:space="preserve">byt 3+kk </t>
  </si>
  <si>
    <t>1*2,65*2</t>
  </si>
  <si>
    <t>1,315*3,35*10</t>
  </si>
  <si>
    <t>1*3,35*6</t>
  </si>
  <si>
    <t>564271111</t>
  </si>
  <si>
    <t>Podklad nebo podsyp ze štěrkopísku ŠP s rozprostřením, vlhčením a zhutněním plochy přes 100 m2, po zhutnění tl. 250 mm</t>
  </si>
  <si>
    <t>-1323585654</t>
  </si>
  <si>
    <t>https://podminky.urs.cz/item/CS_URS_2025_02/564271111</t>
  </si>
  <si>
    <t>skladba P-14 (část vrstvy 550mm)</t>
  </si>
  <si>
    <t>408,99</t>
  </si>
  <si>
    <t>564281111</t>
  </si>
  <si>
    <t>Podklad nebo podsyp ze štěrkopísku ŠP s rozprostřením, vlhčením a zhutněním plochy přes 100 m2, po zhutnění tl. 300 mm</t>
  </si>
  <si>
    <t>-1576883888</t>
  </si>
  <si>
    <t>https://podminky.urs.cz/item/CS_URS_2025_02/564281111</t>
  </si>
  <si>
    <t>596212232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</si>
  <si>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C, pro plochy přes 100 do 300 m2</t>
  </si>
  <si>
    <t>779770591</t>
  </si>
  <si>
    <t>https://podminky.urs.cz/item/CS_URS_2025_02/596212232</t>
  </si>
  <si>
    <t>skladba P-14</t>
  </si>
  <si>
    <t>4440010302</t>
  </si>
  <si>
    <t>Dlažba betonová skladebná standard výška 80 mm</t>
  </si>
  <si>
    <t>-1837042682</t>
  </si>
  <si>
    <t>611131321</t>
  </si>
  <si>
    <t>Podkladní a spojovací vrstva vnitřních omítaných ploch penetrace disperzní nanášená strojně stropů</t>
  </si>
  <si>
    <t>1134374089</t>
  </si>
  <si>
    <t>https://podminky.urs.cz/item/CS_URS_2025_02/611131321</t>
  </si>
  <si>
    <t>strop suterén</t>
  </si>
  <si>
    <t>611181001</t>
  </si>
  <si>
    <t>Sádrová stěrka vnitřních povrchů tloušťky do 3 mm bez penetrace, včetně následného přebroušení vodorovných konstrukcí stropů rovných</t>
  </si>
  <si>
    <t>139363764</t>
  </si>
  <si>
    <t>https://podminky.urs.cz/item/CS_URS_2025_02/611181001</t>
  </si>
  <si>
    <t>611181011</t>
  </si>
  <si>
    <t>Sádrová stěrka vnitřních povrchů Příplatek k cenám za každý další 1 mm stěrky stropů rovných</t>
  </si>
  <si>
    <t>2145315079</t>
  </si>
  <si>
    <t>https://podminky.urs.cz/item/CS_URS_2025_02/611181011</t>
  </si>
  <si>
    <t>STROP_P11*2</t>
  </si>
  <si>
    <t>611341321</t>
  </si>
  <si>
    <t>Omítka sádrová nebo vápenosádrová vnitřních ploch nanášená strojně jednovrstvá, tloušťky do 10 mm hladká vodorovných konstrukcí stropů rovných</t>
  </si>
  <si>
    <t>-49801338</t>
  </si>
  <si>
    <t>https://podminky.urs.cz/item/CS_URS_2025_02/611341321</t>
  </si>
  <si>
    <t>strop skladba P-02</t>
  </si>
  <si>
    <t>"M 1.10" 52,2</t>
  </si>
  <si>
    <t>"M 1.11" 16,59</t>
  </si>
  <si>
    <t>"M 1.12" 3,96</t>
  </si>
  <si>
    <t>"M 1.13" 2,04</t>
  </si>
  <si>
    <t>"M 1.14" 1,56</t>
  </si>
  <si>
    <t>"M 1.16" 5,7</t>
  </si>
  <si>
    <t>"M 1.17" 8,47</t>
  </si>
  <si>
    <t>"M 1.18" 14,46</t>
  </si>
  <si>
    <t>"M 1.19" 10,44</t>
  </si>
  <si>
    <t>"M 1.20" 25,17</t>
  </si>
  <si>
    <t>"byt 1+kk 01" 3,15*4</t>
  </si>
  <si>
    <t>"byt 1+kk 03" 16,06*4</t>
  </si>
  <si>
    <t>"byt 2+kk 01" 6,09*9</t>
  </si>
  <si>
    <t>"byt 2+kk 04" 15,64*9</t>
  </si>
  <si>
    <t>"byt 2+kk 05" 17,33*9</t>
  </si>
  <si>
    <t>"byt 2+kk 06" 5,72*9</t>
  </si>
  <si>
    <t>"byt 1+kk 01" 3,15*16</t>
  </si>
  <si>
    <t>"byt 1+kk 03" 16,06*16</t>
  </si>
  <si>
    <t>"byt 2+kk 01" 6,09*3</t>
  </si>
  <si>
    <t>"byt 2+kk 04" 15,64*3</t>
  </si>
  <si>
    <t>"byt 2+kk 05" 17,33*3</t>
  </si>
  <si>
    <t>"byt 2+kk 06" 5,72*3</t>
  </si>
  <si>
    <t>"byt 3+kk 01" 12,59*2</t>
  </si>
  <si>
    <t>"byt 3+kk 04" 15,36*2</t>
  </si>
  <si>
    <t>"byt 3+kk 05" 17,08*2</t>
  </si>
  <si>
    <t>"byt 3+kk 06" 17,28*2</t>
  </si>
  <si>
    <t>"byt 3+kk 07" 8,08*2</t>
  </si>
  <si>
    <t>"byt 1+kk 01" 3,15*10</t>
  </si>
  <si>
    <t>"byt 1+kk 03" 16,06*10</t>
  </si>
  <si>
    <t>"byt 3+kk 01" 12,59*6</t>
  </si>
  <si>
    <t>"byt 3+kk 04" 15,36*6</t>
  </si>
  <si>
    <t>"byt 3+kk 05" 17,08*6</t>
  </si>
  <si>
    <t>"byt 3+kk 06" 17,28*6</t>
  </si>
  <si>
    <t>"byt 3+kk 07" 8,08*6</t>
  </si>
  <si>
    <t>1048954110</t>
  </si>
  <si>
    <t>612341321</t>
  </si>
  <si>
    <t>Omítka sádrová nebo vápenosádrová vnitřních ploch nanášená strojně jednovrstvá, tloušťky do 10 mm hladká svislých konstrukcí stěn</t>
  </si>
  <si>
    <t>-1268031916</t>
  </si>
  <si>
    <t>https://podminky.urs.cz/item/CS_URS_2025_02/612341321</t>
  </si>
  <si>
    <t>"M 0.01" (6,105+4)*2,835-0,9*2,4*2</t>
  </si>
  <si>
    <t>"M 0.02" 4*2,835-0,9*2,4</t>
  </si>
  <si>
    <t>"M 0.03"( 4+1,2+4*2)*2,835-0,9*2,4</t>
  </si>
  <si>
    <t>"M 0.04"(1,2+2)*2,835-0,9*2,4</t>
  </si>
  <si>
    <t>omítky vnitřní strana světlíků</t>
  </si>
  <si>
    <t>(0,6*2+0,8*2)*0,9*13</t>
  </si>
  <si>
    <t>M 1.10</t>
  </si>
  <si>
    <t>(6,55*2+6,21*2+1,065*2)*2,65</t>
  </si>
  <si>
    <t>(2+2,45*2)*0,15</t>
  </si>
  <si>
    <t>(2+1,6*2)*0,15</t>
  </si>
  <si>
    <t>(2,2+2,45*2)*0,15*2</t>
  </si>
  <si>
    <t>-2*2,45-2*1,6-2,2*2,45*2-0,9*1,97*2</t>
  </si>
  <si>
    <t>M 1.11</t>
  </si>
  <si>
    <t>(4,2*2+3,95*2*2)*2,65</t>
  </si>
  <si>
    <t>-2*2,45-0,9*1,97</t>
  </si>
  <si>
    <t>M 1.15</t>
  </si>
  <si>
    <t>(2,5*2+4,05*2)*2,8</t>
  </si>
  <si>
    <t>(0,9+2,325*2)*0,15</t>
  </si>
  <si>
    <t>-0,9*2,325</t>
  </si>
  <si>
    <t>(1,5*2+3,9*2)*2,65</t>
  </si>
  <si>
    <t>-0,8*1,97</t>
  </si>
  <si>
    <t>M 1.17</t>
  </si>
  <si>
    <t>(4,2*2+2*2)*2,65</t>
  </si>
  <si>
    <t>-2*2,45</t>
  </si>
  <si>
    <t>M 1.18</t>
  </si>
  <si>
    <t>(4,2*2+6,2*2)*2,65</t>
  </si>
  <si>
    <t>(1+1,6*2)*0,15</t>
  </si>
  <si>
    <t>(1+2,45*2)*0,15</t>
  </si>
  <si>
    <t>(1+2,325*2)*0,15</t>
  </si>
  <si>
    <t>-1*1,6-1*2,45-1*2,325-1*1,97</t>
  </si>
  <si>
    <t>M 1.19</t>
  </si>
  <si>
    <t>(2,7*2+3,95*2)*2,65</t>
  </si>
  <si>
    <t>-1*1,97-0,8*1,97</t>
  </si>
  <si>
    <t>M 1.20</t>
  </si>
  <si>
    <t>(4,1*2+6,21*2)*2,65</t>
  </si>
  <si>
    <t>-2*2,45-0,9*2,325</t>
  </si>
  <si>
    <t>byt 1+kk 01</t>
  </si>
  <si>
    <t>(1,82*2+1,735)*2,65*4</t>
  </si>
  <si>
    <t>(0,9+2,325*2)*0,15*4</t>
  </si>
  <si>
    <t>-0,9*2,325*4</t>
  </si>
  <si>
    <t>byt 1+kk 03</t>
  </si>
  <si>
    <t>(4,095+4,24+2,24+0,61+0,12+1,14)*2,65*4</t>
  </si>
  <si>
    <t>(2+2,45*2)*0,15*4</t>
  </si>
  <si>
    <t>-2*2,45*4</t>
  </si>
  <si>
    <t>byt 2+kk 01</t>
  </si>
  <si>
    <t>(3,116*2+1,955*2)*2,65*9</t>
  </si>
  <si>
    <t>(2+2,325*2)*0,15*9</t>
  </si>
  <si>
    <t>-(0,7*1,97*2+0,8*1,97*2+0,9*2,325)*9</t>
  </si>
  <si>
    <t>byt 2+kk 04</t>
  </si>
  <si>
    <t>(4,19*2+4,135*2)*2,65*9</t>
  </si>
  <si>
    <t>(2+2,45*2)*0,15*9</t>
  </si>
  <si>
    <t>-(0,9*1,97+2*2,45)*9</t>
  </si>
  <si>
    <t>byt 2+kk 05 a 06</t>
  </si>
  <si>
    <t>(4,185*2+6,21*2)*2,65*9</t>
  </si>
  <si>
    <t>(1,82*2+1,735)*2,65*16</t>
  </si>
  <si>
    <t>(0,9+2,325*2)*0,15*16</t>
  </si>
  <si>
    <t>-0,9*2,325*16</t>
  </si>
  <si>
    <t>(4,095+4,24+2,24+0,61+0,12+1,14)*2,65*16</t>
  </si>
  <si>
    <t>(2+2,45*2)*0,15*16</t>
  </si>
  <si>
    <t>-2*2,45*16</t>
  </si>
  <si>
    <t>(3,116*2+1,955*2)*2,65*3</t>
  </si>
  <si>
    <t>(2+2,325*2)*0,15*3</t>
  </si>
  <si>
    <t>-(0,7*1,97*2+0,8*1,97*2+0,9*2,325)*3</t>
  </si>
  <si>
    <t>(4,19*2+4,135*2)*2,65*3</t>
  </si>
  <si>
    <t>(2+2,45*2)*0,15*3</t>
  </si>
  <si>
    <t>-(0,9*1,97+2*2,45)*3</t>
  </si>
  <si>
    <t>(4,185*2+6,21*2)*2,65*3</t>
  </si>
  <si>
    <t>byt 3+kk 01</t>
  </si>
  <si>
    <t>(6,34*2+2,1*2)*2,65*2</t>
  </si>
  <si>
    <t>(2+2,325*2)*0,15*2</t>
  </si>
  <si>
    <t>-(0,7*1,97*2+0,9*1,97*3+0,9*2,325)*2</t>
  </si>
  <si>
    <t>byt 3+kk 04</t>
  </si>
  <si>
    <t>(4,19*2+3,99*2)*2,65*2</t>
  </si>
  <si>
    <t>(2+1,6*2)*0,15*2</t>
  </si>
  <si>
    <t>-0,9*1,97*2-2*1,6*2</t>
  </si>
  <si>
    <t>byt 3+kk 05</t>
  </si>
  <si>
    <t>(4,28*2+3,99*2)*2,65*2</t>
  </si>
  <si>
    <t>(2+2,45*2)*0,15*2</t>
  </si>
  <si>
    <t>-0,9*1,97*2-2*2,45*2</t>
  </si>
  <si>
    <t>"byt 3+kk 06 a 07</t>
  </si>
  <si>
    <t>(4,185*2+6,2*2)*2,65*2</t>
  </si>
  <si>
    <t>(1,82*2+1,735)*3,35*10</t>
  </si>
  <si>
    <t>(0,9+2,325*2)*0,15*10</t>
  </si>
  <si>
    <t>-0,9*2,325*10</t>
  </si>
  <si>
    <t>(4,095+4,24+2,24+0,61+0,12+1,14)*3,35*10</t>
  </si>
  <si>
    <t>(2+2,45*2)*0,15*10</t>
  </si>
  <si>
    <t>-2*2,45*10</t>
  </si>
  <si>
    <t>(6,34*2+2,1*2)*3,35*6</t>
  </si>
  <si>
    <t>(2+2,325*2)*0,15*6</t>
  </si>
  <si>
    <t>-(0,7*1,97*2+0,9*1,97*3+0,9*2,325)*6</t>
  </si>
  <si>
    <t>(4,19*2+3,99*2)*3,35*6</t>
  </si>
  <si>
    <t>(2+1,6*2)*0,15*6</t>
  </si>
  <si>
    <t>-0,9*1,97*2-2*1,6*6</t>
  </si>
  <si>
    <t>(4,28*2+3,99*2)*3,35*6</t>
  </si>
  <si>
    <t>(2+2,45*2)*0,15*6</t>
  </si>
  <si>
    <t>-0,9*1,97*2-2*2,45*6</t>
  </si>
  <si>
    <t>(4,185*2+6,2*2)*3,35*6</t>
  </si>
  <si>
    <t>612341391</t>
  </si>
  <si>
    <t>Omítka sádrová nebo vápenosádrová vnitřních ploch nanášená strojně Příplatek k cenám za každých dalších i započatých 5 mm tloušťky omítky přes 10 mm stěn</t>
  </si>
  <si>
    <t>1597141887</t>
  </si>
  <si>
    <t>https://podminky.urs.cz/item/CS_URS_2025_02/612341391</t>
  </si>
  <si>
    <t>mezibytová stěna akusticky izolační</t>
  </si>
  <si>
    <t>skladba F-02, F-03, F-04</t>
  </si>
  <si>
    <t>(1,065*2+1,2)*2,65</t>
  </si>
  <si>
    <t>3,9*2,65</t>
  </si>
  <si>
    <t>(1+0,5)*2,65</t>
  </si>
  <si>
    <t>1,065*2,65</t>
  </si>
  <si>
    <t>(1,065+0,5)*2,65</t>
  </si>
  <si>
    <t>6,2*2,65</t>
  </si>
  <si>
    <t>(6,2*2+0,5)*2,65</t>
  </si>
  <si>
    <t>(6,2*2+0,5)*2,65*4</t>
  </si>
  <si>
    <t>(6,2*2+0,5)*2,65*9</t>
  </si>
  <si>
    <t>(6,2*2+0,5)*2,65*16</t>
  </si>
  <si>
    <t>(6,2*2+0,5)*2,65*3</t>
  </si>
  <si>
    <t>(6,2*2+0,5+1,065*2+1,2)*2,65*2</t>
  </si>
  <si>
    <t>(6,2*2+0,5)*3,35*10</t>
  </si>
  <si>
    <t>(6,2*2+0,5+1,065*2+1,2)*3,35*6</t>
  </si>
  <si>
    <t>619991011</t>
  </si>
  <si>
    <t>Zakrytí vnitřních ploch před znečištěním PE fólií včetně pozdějšího odkrytí samostatných konstrukcí a prvků</t>
  </si>
  <si>
    <t>-1970893315</t>
  </si>
  <si>
    <t>https://podminky.urs.cz/item/CS_URS_2025_02/619991011</t>
  </si>
  <si>
    <t>plocha oken</t>
  </si>
  <si>
    <t>420,17</t>
  </si>
  <si>
    <t>plocha dveří</t>
  </si>
  <si>
    <t>750</t>
  </si>
  <si>
    <t>621221011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</si>
  <si>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40 do 80 mm</t>
  </si>
  <si>
    <t>839324193</t>
  </si>
  <si>
    <t>https://podminky.urs.cz/item/CS_URS_2025_02/621221011</t>
  </si>
  <si>
    <t>strop skladba P-11</t>
  </si>
  <si>
    <t>(0,2+0,15+0,45+6,2)*62,36</t>
  </si>
  <si>
    <t>odečet světlíky a výtah</t>
  </si>
  <si>
    <t>-3,13*2,13</t>
  </si>
  <si>
    <t>-0,6*1,8*12</t>
  </si>
  <si>
    <t>63152261</t>
  </si>
  <si>
    <t>deska tepelně izolační minerální kontaktních fasád podélné vlákno λ=0,034 tl 60mm</t>
  </si>
  <si>
    <t>-1734451758</t>
  </si>
  <si>
    <t>416,893*1,05 'Přepočtené koeficientem množství</t>
  </si>
  <si>
    <t>621221021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</si>
  <si>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80 do 120 mm</t>
  </si>
  <si>
    <t>99623963</t>
  </si>
  <si>
    <t>https://podminky.urs.cz/item/CS_URS_2025_02/621221021</t>
  </si>
  <si>
    <t>skladba P-22</t>
  </si>
  <si>
    <t>pavlače v atriu</t>
  </si>
  <si>
    <t>(1,2+0,2)*59,78*4</t>
  </si>
  <si>
    <t>konzole atrium 3.NP</t>
  </si>
  <si>
    <t>(0,4*2+0,25*2+0,2*2)*59,78*2</t>
  </si>
  <si>
    <t>63152263</t>
  </si>
  <si>
    <t>deska tepelně izolační minerální kontaktních fasád podélné vlákno λ=0,034 tl 100mm</t>
  </si>
  <si>
    <t>1117042078</t>
  </si>
  <si>
    <t>538,02*1,05 'Přepočtené koeficientem množství</t>
  </si>
  <si>
    <t>621221041</t>
  </si>
  <si>
    <t>Montáž kontaktního zateplení lepením a mechanickým kotvením z desek minerální vlny s podélnou orientací vláken nebo kombinovaných (dodávka ve specifikaci) na vnější podhledy, na podklad betonový nebo z lehčeného betonu nebo keramický, tloušťky desek přes 160 do 200 mm</t>
  </si>
  <si>
    <t>-605243178</t>
  </si>
  <si>
    <t>https://podminky.urs.cz/item/CS_URS_2025_02/621221041</t>
  </si>
  <si>
    <t>strop skladba P-01</t>
  </si>
  <si>
    <t>6,105*61,54</t>
  </si>
  <si>
    <t>6,105*57,66</t>
  </si>
  <si>
    <t>7,57+13,26</t>
  </si>
  <si>
    <t>63141426</t>
  </si>
  <si>
    <t>deska tepelně izolační minerální kontaktních fasád podélné vlákno λ=0,035-0,036 tl 200mm</t>
  </si>
  <si>
    <t>673841904</t>
  </si>
  <si>
    <t>748,546*1,05 'Přepočtené koeficientem množství</t>
  </si>
  <si>
    <t>33</t>
  </si>
  <si>
    <t>621251105</t>
  </si>
  <si>
    <t>Montáž kontaktního zateplení lepením a mechanickým kotvením Příplatek k cenám za zápustnou montáž kotev s použitím tepelněizolačních zátek na vnější podhledy z minerální vlny</t>
  </si>
  <si>
    <t>268324970</t>
  </si>
  <si>
    <t>https://podminky.urs.cz/item/CS_URS_2025_02/621251105</t>
  </si>
  <si>
    <t>34</t>
  </si>
  <si>
    <t>622142001</t>
  </si>
  <si>
    <t>Pletivo vnějších ploch v ploše nebo pruzích, na plném podkladu sklovláknité vtlačené do tmelu stěn</t>
  </si>
  <si>
    <t>217191047</t>
  </si>
  <si>
    <t>https://podminky.urs.cz/item/CS_URS_2025_02/622142001</t>
  </si>
  <si>
    <t>F_11+(6+2,7*2)*0,3</t>
  </si>
  <si>
    <t>ostění otvory  F-01</t>
  </si>
  <si>
    <t>(2,2+2,45*2)*0,2*2</t>
  </si>
  <si>
    <t>(0,9+2,325*2)*0,2*52</t>
  </si>
  <si>
    <t>(1+2,325*2)*0,2</t>
  </si>
  <si>
    <t>ostění otvory  F-31</t>
  </si>
  <si>
    <t>(1+1,6*2)*0,2</t>
  </si>
  <si>
    <t>(2+1,6*2)*0,2*6</t>
  </si>
  <si>
    <t xml:space="preserve"> (2+2,45*2)*0,2*49</t>
  </si>
  <si>
    <t>(2*1,8*2)*0,2*3</t>
  </si>
  <si>
    <t>(2,2+2,45*2)*0,2</t>
  </si>
  <si>
    <t xml:space="preserve"> (3,2+2,45*2)*0,2</t>
  </si>
  <si>
    <t>drážky ve fasádě</t>
  </si>
  <si>
    <t>(0,04+0,14)*60,459*4</t>
  </si>
  <si>
    <t>(0,04+0,14)*9,8*8</t>
  </si>
  <si>
    <t>35</t>
  </si>
  <si>
    <t>622143003</t>
  </si>
  <si>
    <t>Montáž omítkových profilů plastových, pozinkovaných nebo dřevěných upevněných vtlačením do podkladní vrstvy nebo přibitím rohových s tkaninou</t>
  </si>
  <si>
    <t>-1551098614</t>
  </si>
  <si>
    <t>https://podminky.urs.cz/item/CS_URS_2025_02/622143003</t>
  </si>
  <si>
    <t>36</t>
  </si>
  <si>
    <t>63127464</t>
  </si>
  <si>
    <t>profil rohový Al s výztužnou tkaninou š 100/100mm</t>
  </si>
  <si>
    <t>2118909461</t>
  </si>
  <si>
    <t>1050</t>
  </si>
  <si>
    <t>1050*1,05 'Přepočtené koeficientem množství</t>
  </si>
  <si>
    <t>37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</si>
  <si>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</si>
  <si>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</si>
  <si>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1825805529</t>
  </si>
  <si>
    <t>https://podminky.urs.cz/item/CS_URS_2025_02/622143004</t>
  </si>
  <si>
    <t>38</t>
  </si>
  <si>
    <t>59051476</t>
  </si>
  <si>
    <t>profil napojovací okenní PVC s výztužnou tkaninou 9mm</t>
  </si>
  <si>
    <t>-1115800053</t>
  </si>
  <si>
    <t>1000*1,05 'Přepočtené koeficientem množství</t>
  </si>
  <si>
    <t>39</t>
  </si>
  <si>
    <t>622211001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</si>
  <si>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do 40 mm</t>
  </si>
  <si>
    <t>1599160878</t>
  </si>
  <si>
    <t>https://podminky.urs.cz/item/CS_URS_2025_02/622211001</t>
  </si>
  <si>
    <t>skladba F-46</t>
  </si>
  <si>
    <t>1*0,805*14</t>
  </si>
  <si>
    <t>40</t>
  </si>
  <si>
    <t>28375932</t>
  </si>
  <si>
    <t>deska EPS 70 fasádní λ=0,039 tl 40mm</t>
  </si>
  <si>
    <t>-131221091</t>
  </si>
  <si>
    <t>11,27*1,05 'Přepočtené koeficientem množství</t>
  </si>
  <si>
    <t>41</t>
  </si>
  <si>
    <t>622211021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</si>
  <si>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80 do 120 mm</t>
  </si>
  <si>
    <t>590881648</t>
  </si>
  <si>
    <t>https://podminky.urs.cz/item/CS_URS_2025_02/622211021</t>
  </si>
  <si>
    <t>zateplení atik ze střechy</t>
  </si>
  <si>
    <t>(61,745*2+6,45*2)*0,473*2</t>
  </si>
  <si>
    <t>(1,065*2)*0,473*14</t>
  </si>
  <si>
    <t>42</t>
  </si>
  <si>
    <t>28375938</t>
  </si>
  <si>
    <t>deska EPS 70 fasádní λ=0,039 tl 100mm</t>
  </si>
  <si>
    <t>466794426</t>
  </si>
  <si>
    <t>143,13*1,05 'Přepočtené koeficientem množství</t>
  </si>
  <si>
    <t>43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</si>
  <si>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</si>
  <si>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</si>
  <si>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1108874785</t>
  </si>
  <si>
    <t>https://podminky.urs.cz/item/CS_URS_2025_02/622211041</t>
  </si>
  <si>
    <t>skladba F-31</t>
  </si>
  <si>
    <t>fasáda západní</t>
  </si>
  <si>
    <t>60,459*9,255</t>
  </si>
  <si>
    <t>-2*2,45*41</t>
  </si>
  <si>
    <t>-2*1,6</t>
  </si>
  <si>
    <t>fasáda východni</t>
  </si>
  <si>
    <t>-2*2,45*36</t>
  </si>
  <si>
    <t>-2*1,6*6</t>
  </si>
  <si>
    <t>-1*1,6</t>
  </si>
  <si>
    <t>-1*2,45</t>
  </si>
  <si>
    <t>skladba F-31 sokl a F-08B</t>
  </si>
  <si>
    <t>60,459*0,5*2</t>
  </si>
  <si>
    <t xml:space="preserve">skladba F-31A </t>
  </si>
  <si>
    <t>fasáda jižní</t>
  </si>
  <si>
    <t>7,3*10,351*2</t>
  </si>
  <si>
    <t>fasáda severní</t>
  </si>
  <si>
    <t>skladba F-31A sokl a F-09</t>
  </si>
  <si>
    <t>7,3*0,5*2</t>
  </si>
  <si>
    <t>skladba F-33</t>
  </si>
  <si>
    <t>0,16*9,255*8</t>
  </si>
  <si>
    <t>skladba F-33 sokl</t>
  </si>
  <si>
    <t>0,16*0,5*8</t>
  </si>
  <si>
    <t>skladba F-40</t>
  </si>
  <si>
    <t>62,35*0,2*4</t>
  </si>
  <si>
    <t>skladba F-41</t>
  </si>
  <si>
    <t>7,46*0,805*4</t>
  </si>
  <si>
    <t>44</t>
  </si>
  <si>
    <t>28375952</t>
  </si>
  <si>
    <t>deska EPS 70 fasádní λ=0,039 tl 160mm</t>
  </si>
  <si>
    <t>-894756346</t>
  </si>
  <si>
    <t>61,726*1,05 'Přepočtené koeficientem množství</t>
  </si>
  <si>
    <t>45</t>
  </si>
  <si>
    <t>28375954</t>
  </si>
  <si>
    <t>deska EPS 70 fasádní λ=0,039 tl 200mm</t>
  </si>
  <si>
    <t>354668893</t>
  </si>
  <si>
    <t>1041,617*1,05 'Přepočtené koeficientem množství</t>
  </si>
  <si>
    <t>46</t>
  </si>
  <si>
    <t>28376447</t>
  </si>
  <si>
    <t>deska XPS hrana rovná a strukturovaný povrch 300kPA λ=0,035 tl 160mm</t>
  </si>
  <si>
    <t>-109571384</t>
  </si>
  <si>
    <t>0,64*1,05 'Přepočtené koeficientem množství</t>
  </si>
  <si>
    <t>47</t>
  </si>
  <si>
    <t>28376449</t>
  </si>
  <si>
    <t>deska XPS hrana rovná a strukturovaný povrch 300kPA λ=0,035 tl 200mm</t>
  </si>
  <si>
    <t>1730176366</t>
  </si>
  <si>
    <t>75,059*1,05 'Přepočtené koeficientem množství</t>
  </si>
  <si>
    <t>48</t>
  </si>
  <si>
    <t>622211061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</si>
  <si>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240 mm</t>
  </si>
  <si>
    <t>-1808177915</t>
  </si>
  <si>
    <t>https://podminky.urs.cz/item/CS_URS_2025_02/622211061</t>
  </si>
  <si>
    <t>skladba F-32</t>
  </si>
  <si>
    <t>0,76*9,255*8</t>
  </si>
  <si>
    <t>skladba F-32A</t>
  </si>
  <si>
    <t>0,76*0,5*8</t>
  </si>
  <si>
    <t>skladba F-45</t>
  </si>
  <si>
    <t>62,35*0,805*4</t>
  </si>
  <si>
    <t>49</t>
  </si>
  <si>
    <t>28375806</t>
  </si>
  <si>
    <t>deska EPS 70 fasádní λ=0,039 tl 300mm</t>
  </si>
  <si>
    <t>532061994</t>
  </si>
  <si>
    <t>257,037*1,05 'Přepočtené koeficientem množství</t>
  </si>
  <si>
    <t>50</t>
  </si>
  <si>
    <t>28376404</t>
  </si>
  <si>
    <t>deska XPS hrana rovná a strukturovaný povrch λ=0,033</t>
  </si>
  <si>
    <t>1556462863</t>
  </si>
  <si>
    <t>F_32A*0,3</t>
  </si>
  <si>
    <t>0,912*1,05 'Přepočtené koeficientem množství</t>
  </si>
  <si>
    <t>51</t>
  </si>
  <si>
    <t>622221041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</si>
  <si>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160 do 200 mm</t>
  </si>
  <si>
    <t>-162585174</t>
  </si>
  <si>
    <t>https://podminky.urs.cz/item/CS_URS_2025_02/622221041</t>
  </si>
  <si>
    <t>skladba F-01</t>
  </si>
  <si>
    <t>(60,459*2)*2,15</t>
  </si>
  <si>
    <t>-2,2*2,45*2</t>
  </si>
  <si>
    <t>-0,9*2,325*15</t>
  </si>
  <si>
    <t>-1*2,325</t>
  </si>
  <si>
    <t>-0,71*2,65*14</t>
  </si>
  <si>
    <t>(60,459*2)*2,65</t>
  </si>
  <si>
    <t>-0,9*2,325*21</t>
  </si>
  <si>
    <t>(60,459*2)*2,475</t>
  </si>
  <si>
    <t>(60,459*2)*1,1</t>
  </si>
  <si>
    <t>skladba F-43</t>
  </si>
  <si>
    <t>62,35*0,805*2</t>
  </si>
  <si>
    <t>-1*0,805*14</t>
  </si>
  <si>
    <t>52</t>
  </si>
  <si>
    <t>63151540</t>
  </si>
  <si>
    <t>-1806515554</t>
  </si>
  <si>
    <t>900,864*1,05 'Přepočtené koeficientem množství</t>
  </si>
  <si>
    <t>53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</si>
  <si>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</si>
  <si>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</si>
  <si>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1999397325</t>
  </si>
  <si>
    <t>https://podminky.urs.cz/item/CS_URS_2025_02/622251101</t>
  </si>
  <si>
    <t>54</t>
  </si>
  <si>
    <t>622251105</t>
  </si>
  <si>
    <t>Montáž kontaktního zateplení lepením a mechanickým kotvením Příplatek k cenám za zápustnou montáž kotev s použitím tepelněizolačních zátek na vnější stěny z minerální vlny</t>
  </si>
  <si>
    <t>-1669621778</t>
  </si>
  <si>
    <t>https://podminky.urs.cz/item/CS_URS_2025_02/622251105</t>
  </si>
  <si>
    <t>55</t>
  </si>
  <si>
    <t>622252001</t>
  </si>
  <si>
    <t>Montáž profilů kontaktního zateplení zakládacích soklových připevněných hmoždinkami</t>
  </si>
  <si>
    <t>-931581813</t>
  </si>
  <si>
    <t>https://podminky.urs.cz/item/CS_URS_2025_02/622252001</t>
  </si>
  <si>
    <t>izolace 200mm</t>
  </si>
  <si>
    <t>62,19*8</t>
  </si>
  <si>
    <t>7,3*4</t>
  </si>
  <si>
    <t>(61,745*2+6,45*2)*2</t>
  </si>
  <si>
    <t>(1,065*2)*14</t>
  </si>
  <si>
    <t>59051657</t>
  </si>
  <si>
    <t>profil zakládací Al tl 0,7mm pro ETICS pro izolant tl 200mm</t>
  </si>
  <si>
    <t>-505133376</t>
  </si>
  <si>
    <t>526,72</t>
  </si>
  <si>
    <t>526,72*1,05 'Přepočtené koeficientem množství</t>
  </si>
  <si>
    <t>57</t>
  </si>
  <si>
    <t>59051647</t>
  </si>
  <si>
    <t>profil zakládací Al tl 0,7mm pro ETICS pro izolant tl 100mm</t>
  </si>
  <si>
    <t>90655671</t>
  </si>
  <si>
    <t>302,6</t>
  </si>
  <si>
    <t>302,6*1,05 'Přepočtené koeficientem množství</t>
  </si>
  <si>
    <t>58</t>
  </si>
  <si>
    <t>62253100R</t>
  </si>
  <si>
    <t xml:space="preserve">Omítka vnější hladká zrnitost 0 mm, bílá leštěná tl. 5-10mm včetně penetrace </t>
  </si>
  <si>
    <t>2045235076</t>
  </si>
  <si>
    <t>(61,745*2+6,45*2)*0,308*2</t>
  </si>
  <si>
    <t>(1,065*2)*0,308*14</t>
  </si>
  <si>
    <t>59</t>
  </si>
  <si>
    <t>62253101R</t>
  </si>
  <si>
    <t xml:space="preserve">Omítka vnější hladká zrnitost 1,5 mm, antracit tl. 10mm včetně penetrace </t>
  </si>
  <si>
    <t>1246290684</t>
  </si>
  <si>
    <t>60</t>
  </si>
  <si>
    <t>6225310R</t>
  </si>
  <si>
    <t xml:space="preserve">Omítka vnější hladká zrnitost 0 mm, bílá leštěná tl. 3-5mm včetně penetrace </t>
  </si>
  <si>
    <t>-1512311394</t>
  </si>
  <si>
    <t>61</t>
  </si>
  <si>
    <t>6235322</t>
  </si>
  <si>
    <t xml:space="preserve">Omítka - tl. 25mm, silikonová vnější fládrovaná, imitace hrubého prkenného bednění vč penetrace podkladu </t>
  </si>
  <si>
    <t>-1826232536</t>
  </si>
  <si>
    <t>skladba F-18 a F-18A</t>
  </si>
  <si>
    <t>(3,13*2)*10,43+(2,13*2)*9,927</t>
  </si>
  <si>
    <t>-1,22*2,22*6</t>
  </si>
  <si>
    <t>-1,73*9,63</t>
  </si>
  <si>
    <t>-1,73*8,67</t>
  </si>
  <si>
    <t>62</t>
  </si>
  <si>
    <t>629991011</t>
  </si>
  <si>
    <t>Zakrytí vnějších ploch před znečištěním včetně pozdějšího odkrytí výplní otvorů a svislých ploch fólií přilepenou lepící páskou</t>
  </si>
  <si>
    <t>-392794682</t>
  </si>
  <si>
    <t>https://podminky.urs.cz/item/CS_URS_2025_02/629991011</t>
  </si>
  <si>
    <t>plocha dveří a stěn</t>
  </si>
  <si>
    <t>350</t>
  </si>
  <si>
    <t>63</t>
  </si>
  <si>
    <t>631311113</t>
  </si>
  <si>
    <t>Mazanina z betonu prostého bez zvýšených nároků na prostředí tl. přes 50 do 80 mm tř. C 12/15</t>
  </si>
  <si>
    <t>799974916</t>
  </si>
  <si>
    <t>https://podminky.urs.cz/item/CS_URS_2025_02/631311113</t>
  </si>
  <si>
    <t>podkladní beton</t>
  </si>
  <si>
    <t>R_01*0,05</t>
  </si>
  <si>
    <t>64</t>
  </si>
  <si>
    <t>631311127</t>
  </si>
  <si>
    <t>Mazanina z betonu prostého bez zvýšených nároků na prostředí tl. přes 80 do 120 mm tř. C 30/37</t>
  </si>
  <si>
    <t>1504553153</t>
  </si>
  <si>
    <t>https://podminky.urs.cz/item/CS_URS_2025_02/631311127</t>
  </si>
  <si>
    <t>skladba P-05</t>
  </si>
  <si>
    <t>"M 0.01" 1144,76</t>
  </si>
  <si>
    <t>"M 0.02" 4,09</t>
  </si>
  <si>
    <t>"M 0.03" 13,26</t>
  </si>
  <si>
    <t>"M 0.04" 7,57</t>
  </si>
  <si>
    <t>"M 0.07" 4,14</t>
  </si>
  <si>
    <t>6,925*9,086</t>
  </si>
  <si>
    <t>tl. podlahy 100mm</t>
  </si>
  <si>
    <t>(1173,82+62,921)*0,1</t>
  </si>
  <si>
    <t>65</t>
  </si>
  <si>
    <t>631311137</t>
  </si>
  <si>
    <t>Mazanina z betonu prostého bez zvýšených nároků na prostředí tl. přes 120 do 240 mm tř. C 30/37</t>
  </si>
  <si>
    <t>-1037937217</t>
  </si>
  <si>
    <t>https://podminky.urs.cz/item/CS_URS_2025_02/631311137</t>
  </si>
  <si>
    <t>R_01*0,2</t>
  </si>
  <si>
    <t>66</t>
  </si>
  <si>
    <t>631319011</t>
  </si>
  <si>
    <t>Příplatek k cenám mazanin za úpravu povrchu mazaniny přehlazením, mazanina tl. přes 50 do 80 mm</t>
  </si>
  <si>
    <t>-39150949</t>
  </si>
  <si>
    <t>https://podminky.urs.cz/item/CS_URS_2025_02/631319011</t>
  </si>
  <si>
    <t>67</t>
  </si>
  <si>
    <t>631319013</t>
  </si>
  <si>
    <t>Příplatek k cenám mazanin za úpravu povrchu mazaniny přehlazením, mazanina tl. přes 120 do 240 mm</t>
  </si>
  <si>
    <t>466577347</t>
  </si>
  <si>
    <t>https://podminky.urs.cz/item/CS_URS_2025_02/631319013</t>
  </si>
  <si>
    <t>68</t>
  </si>
  <si>
    <t>631319022</t>
  </si>
  <si>
    <t>Příplatek k cenám mazanin za úpravu povrchu mazaniny přehlazením s poprášením cementem pro konečnou úpravu, mazanina tl. přes 80 do 120 mm (20 kg/m3)</t>
  </si>
  <si>
    <t>2074817928</t>
  </si>
  <si>
    <t>https://podminky.urs.cz/item/CS_URS_2025_02/631319022</t>
  </si>
  <si>
    <t>69</t>
  </si>
  <si>
    <t>631319175</t>
  </si>
  <si>
    <t>Příplatek k cenám mazanin za stržení povrchu spodní vrstvy mazaniny latí před vložením výztuže nebo pletiva pro tl. obou vrstev mazaniny přes 120 do 240 mm</t>
  </si>
  <si>
    <t>1054486600</t>
  </si>
  <si>
    <t>https://podminky.urs.cz/item/CS_URS_2025_02/631319175</t>
  </si>
  <si>
    <t>70</t>
  </si>
  <si>
    <t>631319204</t>
  </si>
  <si>
    <t>Příplatek k cenám betonových mazanin za vyztužení ocelovými vlákny (drátkobeton) objemové vyztužení 30 kg/m3</t>
  </si>
  <si>
    <t>-590830290</t>
  </si>
  <si>
    <t>https://podminky.urs.cz/item/CS_URS_2025_02/631319204</t>
  </si>
  <si>
    <t>71</t>
  </si>
  <si>
    <t>631362021</t>
  </si>
  <si>
    <t>Výztuž mazanin ze svařovaných sítí z drátů typu KARI</t>
  </si>
  <si>
    <t>225502938</t>
  </si>
  <si>
    <t>https://podminky.urs.cz/item/CS_URS_2025_02/631362021</t>
  </si>
  <si>
    <t>R_01*0,006*1,1</t>
  </si>
  <si>
    <t>72</t>
  </si>
  <si>
    <t>632441220</t>
  </si>
  <si>
    <t>Potěr anhydritový samonivelační litý tř. C 25, tl. přes 45 do 50 mm</t>
  </si>
  <si>
    <t>756920549</t>
  </si>
  <si>
    <t>https://podminky.urs.cz/item/CS_URS_2025_02/632441220</t>
  </si>
  <si>
    <t>73</t>
  </si>
  <si>
    <t>632441292</t>
  </si>
  <si>
    <t>Potěr anhydritový samonivelační litý Příplatek k cenám za každých dalších i započatých 5 mm tloušťky přes 50 mm tř. C 25</t>
  </si>
  <si>
    <t>-1552299900</t>
  </si>
  <si>
    <t>https://podminky.urs.cz/item/CS_URS_2025_02/632441292</t>
  </si>
  <si>
    <t>P_02*4</t>
  </si>
  <si>
    <t>P_02A*4</t>
  </si>
  <si>
    <t>74</t>
  </si>
  <si>
    <t>632451234</t>
  </si>
  <si>
    <t>Potěr cementový samonivelační litý tř. C 25, tl. přes 45 do 50 mm</t>
  </si>
  <si>
    <t>192893556</t>
  </si>
  <si>
    <t>https://podminky.urs.cz/item/CS_URS_2025_02/632451234</t>
  </si>
  <si>
    <t>75</t>
  </si>
  <si>
    <t>632451292</t>
  </si>
  <si>
    <t>Potěr cementový samonivelační litý Příplatek k cenám za každých dalších i započatých 5 mm tloušťky přes 50 mm tř. C 25</t>
  </si>
  <si>
    <t>1358808322</t>
  </si>
  <si>
    <t>https://podminky.urs.cz/item/CS_URS_2025_02/632451292</t>
  </si>
  <si>
    <t>P_01B*6</t>
  </si>
  <si>
    <t>P_21*6</t>
  </si>
  <si>
    <t>P_22*6</t>
  </si>
  <si>
    <t>76</t>
  </si>
  <si>
    <t>632451494</t>
  </si>
  <si>
    <t>Potěr pískocementový běžný Příplatek k cenám za strojní přehlazení povrchu</t>
  </si>
  <si>
    <t>1810942849</t>
  </si>
  <si>
    <t>https://podminky.urs.cz/item/CS_URS_2025_02/632451494</t>
  </si>
  <si>
    <t>77</t>
  </si>
  <si>
    <t>632459177</t>
  </si>
  <si>
    <t>Příplatky k cenám potěrů za malou plochu do 5 m2 jednotlivě, tl. potěru přes 60 do 70 mm</t>
  </si>
  <si>
    <t>-1776862402</t>
  </si>
  <si>
    <t>https://podminky.urs.cz/item/CS_URS_2025_02/632459177</t>
  </si>
  <si>
    <t>"byt 1+kk 01" 3,15*30</t>
  </si>
  <si>
    <t>"byt 1+kk 02" 4,63*30</t>
  </si>
  <si>
    <t>"byt 2+kk 02" 1,39*12</t>
  </si>
  <si>
    <t>"byt 2+kk 03" 3,51*12</t>
  </si>
  <si>
    <t>78</t>
  </si>
  <si>
    <t>632481111</t>
  </si>
  <si>
    <t>Vložka do cementového potěru nebo mazaniny z rabicového pletiva černého</t>
  </si>
  <si>
    <t>-572356444</t>
  </si>
  <si>
    <t>https://podminky.urs.cz/item/CS_URS_2025_02/632481111</t>
  </si>
  <si>
    <t>79</t>
  </si>
  <si>
    <t>634112112</t>
  </si>
  <si>
    <t>Obvodová dilatace mezi stěnou a mazaninou nebo potěrem podlahovým páskem z pěnového PE tl. do 10 mm, výšky 100 mm</t>
  </si>
  <si>
    <t>-692293080</t>
  </si>
  <si>
    <t>https://podminky.urs.cz/item/CS_URS_2025_02/634112112</t>
  </si>
  <si>
    <t>P_05*0,9</t>
  </si>
  <si>
    <t>R_01*0,9</t>
  </si>
  <si>
    <t>80</t>
  </si>
  <si>
    <t>634112113</t>
  </si>
  <si>
    <t>Obvodová dilatace mezi stěnou a mazaninou nebo potěrem podlahovým páskem z pěnového PE tl. do 10 mm, výšky 80 mm</t>
  </si>
  <si>
    <t>3008655</t>
  </si>
  <si>
    <t>https://podminky.urs.cz/item/CS_URS_2025_02/634112113</t>
  </si>
  <si>
    <t>P_01B*0,9</t>
  </si>
  <si>
    <t>P_02*0,9</t>
  </si>
  <si>
    <t>P_02A*0,9</t>
  </si>
  <si>
    <t>P_21*0,9</t>
  </si>
  <si>
    <t>P_22*0,9</t>
  </si>
  <si>
    <t>81</t>
  </si>
  <si>
    <t>635211121</t>
  </si>
  <si>
    <t>Násyp lehký pod podlahy s udusáním a urovnáním povrchu z keramzitu</t>
  </si>
  <si>
    <t>1636656674</t>
  </si>
  <si>
    <t>https://podminky.urs.cz/item/CS_URS_2025_02/635211121</t>
  </si>
  <si>
    <t>skladba P-15</t>
  </si>
  <si>
    <t>tl. násypu 280mm</t>
  </si>
  <si>
    <t>P_15*0,28</t>
  </si>
  <si>
    <t>82</t>
  </si>
  <si>
    <t>642942111</t>
  </si>
  <si>
    <t>Osazování zárubní nebo rámů kovových dveřních lisovaných nebo z úhelníků bez dveřních křídel na cementovou maltu, plochy otvoru do 2,5 m2</t>
  </si>
  <si>
    <t>1057110072</t>
  </si>
  <si>
    <t>https://podminky.urs.cz/item/CS_URS_2025_02/642942111</t>
  </si>
  <si>
    <t>"D02" 50</t>
  </si>
  <si>
    <t>"D02A" 20</t>
  </si>
  <si>
    <t>"D04" 28</t>
  </si>
  <si>
    <t>"D05" 20</t>
  </si>
  <si>
    <t>"D06" 2</t>
  </si>
  <si>
    <t>"D07" 2</t>
  </si>
  <si>
    <t>"D08" 2</t>
  </si>
  <si>
    <t>"D09" 1</t>
  </si>
  <si>
    <t>"D10" 1</t>
  </si>
  <si>
    <t>83</t>
  </si>
  <si>
    <t>611831</t>
  </si>
  <si>
    <t xml:space="preserve">zárubeň HSE-USD jednokřídlové 600-1100, ústí do 150, prášková barva dle tab. dveří </t>
  </si>
  <si>
    <t>-1492085872</t>
  </si>
  <si>
    <t>126</t>
  </si>
  <si>
    <t>84</t>
  </si>
  <si>
    <t>642945111</t>
  </si>
  <si>
    <t>Osazování ocelových zárubní protipožárních nebo protiplynových dveří do vynechaného otvoru, s obetonováním, dveří jednokřídlových do 2,5 m2</t>
  </si>
  <si>
    <t>2123489472</t>
  </si>
  <si>
    <t>https://podminky.urs.cz/item/CS_URS_2025_02/642945111</t>
  </si>
  <si>
    <t>"D1" 50</t>
  </si>
  <si>
    <t>85</t>
  </si>
  <si>
    <t>55331578a</t>
  </si>
  <si>
    <t>zárubeň jednokřídlá ocelová pro zdění s protipožární úpravou rozměru 900/2450mm</t>
  </si>
  <si>
    <t>939911883</t>
  </si>
  <si>
    <t>Ostatní konstrukce a práce, bourání</t>
  </si>
  <si>
    <t>86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</si>
  <si>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</si>
  <si>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</si>
  <si>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663997690</t>
  </si>
  <si>
    <t>https://podminky.urs.cz/item/CS_URS_2025_02/916231213</t>
  </si>
  <si>
    <t>olemování dlažby vstup severní a jižní</t>
  </si>
  <si>
    <t>31,44+18,355</t>
  </si>
  <si>
    <t>olemování dlažby záhonů atrium</t>
  </si>
  <si>
    <t>101,999</t>
  </si>
  <si>
    <t>olemování dlažby exteriér</t>
  </si>
  <si>
    <t>123,287</t>
  </si>
  <si>
    <t>87</t>
  </si>
  <si>
    <t>13515114</t>
  </si>
  <si>
    <t>ocel široká jakost S235JR 200x5mm</t>
  </si>
  <si>
    <t>-1309273015</t>
  </si>
  <si>
    <t>275,081*0,00835</t>
  </si>
  <si>
    <t>2,297*1,02 'Přepočtené koeficientem množství</t>
  </si>
  <si>
    <t>88</t>
  </si>
  <si>
    <t>941311112</t>
  </si>
  <si>
    <t>Lešení řadové modulové lehké pracovní s podlahami s provozním zatížením tř. 3 do 200 kg/m2 šířky tř. SW06 od 0,6 do 0,9 m výšky přes 10 do 25 m montáž</t>
  </si>
  <si>
    <t>1879428427</t>
  </si>
  <si>
    <t>https://podminky.urs.cz/item/CS_URS_2025_02/941311112</t>
  </si>
  <si>
    <t>(62,19*2+20,4*2+0,9*4)*11,5</t>
  </si>
  <si>
    <t>89</t>
  </si>
  <si>
    <t>941311211</t>
  </si>
  <si>
    <t>Lešení řadové modulové lehké pracovní s podlahami s provozním zatížením tř. 3 do 200 kg/m2 šířky tř. SW06 od 0,6 do 0,9 m výšky do 10 m příplatek k ceně za každý den použití</t>
  </si>
  <si>
    <t>431920604</t>
  </si>
  <si>
    <t>https://podminky.urs.cz/item/CS_URS_2025_02/941311211</t>
  </si>
  <si>
    <t>1940,97*60</t>
  </si>
  <si>
    <t>90</t>
  </si>
  <si>
    <t>941311812</t>
  </si>
  <si>
    <t>Lešení řadové modulové lehké pracovní s podlahami s provozním zatížením tř. 3 do 200 kg/m2 šířky tř. SW06 od 0,6 do 0,9 m výšky přes 10 do 25 m demontáž</t>
  </si>
  <si>
    <t>-510542985</t>
  </si>
  <si>
    <t>https://podminky.urs.cz/item/CS_URS_2025_02/941311812</t>
  </si>
  <si>
    <t>91</t>
  </si>
  <si>
    <t>943211111</t>
  </si>
  <si>
    <t>Lešení prostorové rámové lehké pracovní s podlahami s provozním zatížením tř. 3 do 200 kg/m2 výšky do 10 m montáž</t>
  </si>
  <si>
    <t>890767644</t>
  </si>
  <si>
    <t>https://podminky.urs.cz/item/CS_URS_2025_02/943211111</t>
  </si>
  <si>
    <t>atrium</t>
  </si>
  <si>
    <t>60,19*6*9,5</t>
  </si>
  <si>
    <t>92</t>
  </si>
  <si>
    <t>943211211</t>
  </si>
  <si>
    <t>Lešení prostorové rámové lehké pracovní s podlahami s provozním zatížením tř. 3 do 200 kg/m2 výšky do 10 m příplatek k ceně za každý den použití</t>
  </si>
  <si>
    <t>1084253901</t>
  </si>
  <si>
    <t>https://podminky.urs.cz/item/CS_URS_2025_02/943211211</t>
  </si>
  <si>
    <t>3948,080*30</t>
  </si>
  <si>
    <t>93</t>
  </si>
  <si>
    <t>943211811</t>
  </si>
  <si>
    <t>Lešení prostorové rámové lehké pracovní s podlahami s provozním zatížením tř. 3 do 200 kg/m2 výšky do 10 m demontáž</t>
  </si>
  <si>
    <t>-479026779</t>
  </si>
  <si>
    <t>https://podminky.urs.cz/item/CS_URS_2025_02/943211811</t>
  </si>
  <si>
    <t>tělocvična</t>
  </si>
  <si>
    <t>493,51*8</t>
  </si>
  <si>
    <t>94</t>
  </si>
  <si>
    <t>944511111</t>
  </si>
  <si>
    <t>Síť ochranná zavěšená na konstrukci lešení z textilie z umělých vláken montáž</t>
  </si>
  <si>
    <t>-504435157</t>
  </si>
  <si>
    <t>https://podminky.urs.cz/item/CS_URS_2025_02/944511111</t>
  </si>
  <si>
    <t>1940,97</t>
  </si>
  <si>
    <t>95</t>
  </si>
  <si>
    <t>944511211</t>
  </si>
  <si>
    <t>Síť ochranná zavěšená na konstrukci lešení z textilie z umělých vláken příplatek k ceně za každý den použití</t>
  </si>
  <si>
    <t>-746987130</t>
  </si>
  <si>
    <t>https://podminky.urs.cz/item/CS_URS_2025_02/944511211</t>
  </si>
  <si>
    <t>96</t>
  </si>
  <si>
    <t>944511811</t>
  </si>
  <si>
    <t>Síť ochranná zavěšená na konstrukci lešení z textilie z umělých vláken demontáž</t>
  </si>
  <si>
    <t>-715855569</t>
  </si>
  <si>
    <t>https://podminky.urs.cz/item/CS_URS_2025_02/944511811</t>
  </si>
  <si>
    <t>97</t>
  </si>
  <si>
    <t>949101111</t>
  </si>
  <si>
    <t>Lešení pomocné pracovní pro objekty pozemních staveb pro zatížení do 150 kg/m2, o výšce lešeňové podlahy do 1,9 m</t>
  </si>
  <si>
    <t>1468842158</t>
  </si>
  <si>
    <t>https://podminky.urs.cz/item/CS_URS_2025_02/949101111</t>
  </si>
  <si>
    <t>1162,92</t>
  </si>
  <si>
    <t>"společné plochy" 170,23</t>
  </si>
  <si>
    <t>"společné plochy" 216,42</t>
  </si>
  <si>
    <t>byty</t>
  </si>
  <si>
    <t>"1+kk" 24,03*30</t>
  </si>
  <si>
    <t>"2+kk" 49,74*12</t>
  </si>
  <si>
    <t>"3+kk" 75,17*8</t>
  </si>
  <si>
    <t>98</t>
  </si>
  <si>
    <t>949321112</t>
  </si>
  <si>
    <t>Lešení dílcové do šachet (výtahových, potrubních) o půdorysné ploše do 6 m2, výšky přes 10 do 20 m montáž</t>
  </si>
  <si>
    <t>203768276</t>
  </si>
  <si>
    <t>https://podminky.urs.cz/item/CS_URS_2025_02/949321112</t>
  </si>
  <si>
    <t>14,1</t>
  </si>
  <si>
    <t>99</t>
  </si>
  <si>
    <t>949321211</t>
  </si>
  <si>
    <t>Lešení dílcové do šachet (výtahových, potrubních) o půdorysné ploše do 6 m2, výšky do 10 m příplatek k ceně za každý den použití</t>
  </si>
  <si>
    <t>1578266211</t>
  </si>
  <si>
    <t>https://podminky.urs.cz/item/CS_URS_2025_02/949321211</t>
  </si>
  <si>
    <t>14,100*30</t>
  </si>
  <si>
    <t>100</t>
  </si>
  <si>
    <t>949321812</t>
  </si>
  <si>
    <t>Lešení dílcové do šachet (výtahových, potrubních) o půdorysné ploše do 6 m2, výšky přes 10 do 20 m demontáž</t>
  </si>
  <si>
    <t>823747867</t>
  </si>
  <si>
    <t>https://podminky.urs.cz/item/CS_URS_2025_02/949321812</t>
  </si>
  <si>
    <t>101</t>
  </si>
  <si>
    <t>952901111</t>
  </si>
  <si>
    <t>Vyčištění budov nebo objektů před předáním do užívání budov bytové nebo občanské výstavby, světlé výšky podlaží do 4 m</t>
  </si>
  <si>
    <t>1114834044</t>
  </si>
  <si>
    <t>https://podminky.urs.cz/item/CS_URS_2025_02/952901111</t>
  </si>
  <si>
    <t>"společné plochy" 522,84</t>
  </si>
  <si>
    <t>102</t>
  </si>
  <si>
    <t>95324111R</t>
  </si>
  <si>
    <t xml:space="preserve">D+M smykových dilatačních trnů </t>
  </si>
  <si>
    <t>157542318</t>
  </si>
  <si>
    <t>103</t>
  </si>
  <si>
    <t>953943211</t>
  </si>
  <si>
    <t>Osazování drobných kovových předmětů kotvených do stěny hasicího přístroje</t>
  </si>
  <si>
    <t>-1467847634</t>
  </si>
  <si>
    <t>https://podminky.urs.cz/item/CS_URS_2025_02/953943211</t>
  </si>
  <si>
    <t>počet dle PBŘ</t>
  </si>
  <si>
    <t>104</t>
  </si>
  <si>
    <t>44932114</t>
  </si>
  <si>
    <t>přístroj hasicí ruční práškový nástěnný hasební schopnost 27A, 183B, C</t>
  </si>
  <si>
    <t>1853321778</t>
  </si>
  <si>
    <t>105</t>
  </si>
  <si>
    <t>531062735</t>
  </si>
  <si>
    <t>2384,221</t>
  </si>
  <si>
    <t>106</t>
  </si>
  <si>
    <t>998223011</t>
  </si>
  <si>
    <t>Přesun hmot pro pozemní komunikace s krytem dlážděným dopravní vzdálenost do 200 m jakékoliv délky objektu</t>
  </si>
  <si>
    <t>486087375</t>
  </si>
  <si>
    <t>https://podminky.urs.cz/item/CS_URS_2025_02/998223011</t>
  </si>
  <si>
    <t>684,173</t>
  </si>
  <si>
    <t>711</t>
  </si>
  <si>
    <t>Izolace proti vodě, vlhkosti a plynům</t>
  </si>
  <si>
    <t>107</t>
  </si>
  <si>
    <t>711113125</t>
  </si>
  <si>
    <t>Izolace proti zemní vlhkosti natěradly a tmely za studena na ploše svislé S těsnicí hmotou dvousložkovou na bázi polymery modifikované živice</t>
  </si>
  <si>
    <t>1796866323</t>
  </si>
  <si>
    <t>https://podminky.urs.cz/item/CS_URS_2025_02/711113125</t>
  </si>
  <si>
    <t>(61,745*2+6,45*2)*0,18*2</t>
  </si>
  <si>
    <t>(1,065*2)*0,18*14</t>
  </si>
  <si>
    <t>108</t>
  </si>
  <si>
    <t>711161212</t>
  </si>
  <si>
    <t>Izolace proti zemní vlhkosti a beztlakové vodě nopovými fóliemi na ploše svislé S vrstva ochranná, odvětrávací a drenážní výška nopu 8,0 mm, tl. fólie do 0,6 mm</t>
  </si>
  <si>
    <t>2066535227</t>
  </si>
  <si>
    <t>https://podminky.urs.cz/item/CS_URS_2025_02/711161212</t>
  </si>
  <si>
    <t xml:space="preserve">skladba F-12 </t>
  </si>
  <si>
    <t>6*1</t>
  </si>
  <si>
    <t>F_12</t>
  </si>
  <si>
    <t>skladba F-13</t>
  </si>
  <si>
    <t>F_13</t>
  </si>
  <si>
    <t>skladba F-14 a F-14A</t>
  </si>
  <si>
    <t>(19,79*2+0,8*2)*3</t>
  </si>
  <si>
    <t>(61,78*2-9)*3</t>
  </si>
  <si>
    <t>(3+1,5+10+11)*3</t>
  </si>
  <si>
    <t>109</t>
  </si>
  <si>
    <t>711161383</t>
  </si>
  <si>
    <t>Izolace proti zemní vlhkosti a beztlakové vodě nopovými fóliemi ostatní ukončení izolace lištou</t>
  </si>
  <si>
    <t>-1969075230</t>
  </si>
  <si>
    <t>https://podminky.urs.cz/item/CS_URS_2025_02/711161383</t>
  </si>
  <si>
    <t>skladba F-14</t>
  </si>
  <si>
    <t>19,79*2+0,8*2</t>
  </si>
  <si>
    <t>61,78*2-9</t>
  </si>
  <si>
    <t>3+1,5+10+11</t>
  </si>
  <si>
    <t>110</t>
  </si>
  <si>
    <t>711411001</t>
  </si>
  <si>
    <t>Provedení izolace proti povrchové a podpovrchové tlakové vodě natěradly a tmely za studena na ploše vodorovné V nátěrem penetračním</t>
  </si>
  <si>
    <t>963191443</t>
  </si>
  <si>
    <t>https://podminky.urs.cz/item/CS_URS_2025_02/711411001</t>
  </si>
  <si>
    <t>skladba P-11</t>
  </si>
  <si>
    <t>"M 1.20" 352,61</t>
  </si>
  <si>
    <t>111</t>
  </si>
  <si>
    <t>11163150</t>
  </si>
  <si>
    <t>lak penetrační asfaltový</t>
  </si>
  <si>
    <t>1112811166</t>
  </si>
  <si>
    <t>1130,931*0,00033 'Přepočtené koeficientem množství</t>
  </si>
  <si>
    <t>112</t>
  </si>
  <si>
    <t>711412001</t>
  </si>
  <si>
    <t>Provedení izolace proti povrchové a podpovrchové tlakové vodě natěradly a tmely za studena na ploše svislé S nátěrem penetračním</t>
  </si>
  <si>
    <t>2132497029</t>
  </si>
  <si>
    <t>https://podminky.urs.cz/item/CS_URS_2025_02/711412001</t>
  </si>
  <si>
    <t>atiky plochá střecha nad posledním NP</t>
  </si>
  <si>
    <t>(61,745*2+6,45*2)*1,2*2</t>
  </si>
  <si>
    <t>stěny  šachty</t>
  </si>
  <si>
    <t>(1,065*2)*1,1*14</t>
  </si>
  <si>
    <t>atrium - vytažení na svislé kce stěn a světlíků</t>
  </si>
  <si>
    <t>(60,28*2+6,4*2)*0,355</t>
  </si>
  <si>
    <t>(1,1*2+2,3*2)*0,355*12</t>
  </si>
  <si>
    <t>113</t>
  </si>
  <si>
    <t>754998328</t>
  </si>
  <si>
    <t>436,449*0,00034 'Přepočtené koeficientem množství</t>
  </si>
  <si>
    <t>114</t>
  </si>
  <si>
    <t>711441559</t>
  </si>
  <si>
    <t>Provedení izolace proti povrchové a podpovrchové tlakové vodě pásy přitavením NAIP na ploše vodorovné V</t>
  </si>
  <si>
    <t>423862605</t>
  </si>
  <si>
    <t>https://podminky.urs.cz/item/CS_URS_2025_02/711441559</t>
  </si>
  <si>
    <t>115</t>
  </si>
  <si>
    <t>62855002</t>
  </si>
  <si>
    <t>pás asfaltový natavitelný modifikovaný SBS s vložkou z polyesterové rohože a spalitelnou PE fólií nebo jemnozrnným minerálním posypem na horním povrchu tl 5,0mm</t>
  </si>
  <si>
    <t>1046010346</t>
  </si>
  <si>
    <t>1130,931*1,1655 'Přepočtené koeficientem množství</t>
  </si>
  <si>
    <t>116</t>
  </si>
  <si>
    <t>711442559</t>
  </si>
  <si>
    <t>Provedení izolace proti povrchové a podpovrchové tlakové vodě pásy přitavením NAIP na ploše svislé S</t>
  </si>
  <si>
    <t>1342867073</t>
  </si>
  <si>
    <t>https://podminky.urs.cz/item/CS_URS_2025_02/711442559</t>
  </si>
  <si>
    <t>117</t>
  </si>
  <si>
    <t>-652827161</t>
  </si>
  <si>
    <t>436,449*1,221 'Přepočtené koeficientem množství</t>
  </si>
  <si>
    <t>118</t>
  </si>
  <si>
    <t>711491172</t>
  </si>
  <si>
    <t>Provedení doplňků izolace proti vodě textilií na ploše vodorovné V vrstva ochranná</t>
  </si>
  <si>
    <t>-234586248</t>
  </si>
  <si>
    <t>https://podminky.urs.cz/item/CS_URS_2025_02/711491172</t>
  </si>
  <si>
    <t>na hydroizolaci a tep. izolaci</t>
  </si>
  <si>
    <t>S_01*2</t>
  </si>
  <si>
    <t>119</t>
  </si>
  <si>
    <t>69311006</t>
  </si>
  <si>
    <t>geotextilie tkaná separační, filtrační, výztužná PP pevnost v tahu 15kN/m</t>
  </si>
  <si>
    <t>-1734646220</t>
  </si>
  <si>
    <t>2261,862*1,05 'Přepočtené koeficientem množství</t>
  </si>
  <si>
    <t>120</t>
  </si>
  <si>
    <t>711491272</t>
  </si>
  <si>
    <t>Provedení doplňků izolace proti vodě textilií na ploše svislé S vrstva ochranná</t>
  </si>
  <si>
    <t>-1641810337</t>
  </si>
  <si>
    <t>https://podminky.urs.cz/item/CS_URS_2025_02/711491272</t>
  </si>
  <si>
    <t>121</t>
  </si>
  <si>
    <t>-1494855127</t>
  </si>
  <si>
    <t>980,169*1,05 'Přepočtené koeficientem množství</t>
  </si>
  <si>
    <t>122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</si>
  <si>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</si>
  <si>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</si>
  <si>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2145814308</t>
  </si>
  <si>
    <t>https://podminky.urs.cz/item/CS_URS_2025_02/998711102</t>
  </si>
  <si>
    <t>712</t>
  </si>
  <si>
    <t>Povlakové krytiny</t>
  </si>
  <si>
    <t>123</t>
  </si>
  <si>
    <t>712363001</t>
  </si>
  <si>
    <t>Provedení povlakové krytiny střech plochých do 10° fólií termoplastickou mPVC (měkčené PVC) rozvinutí a natažení fólie v ploše</t>
  </si>
  <si>
    <t>172832993</t>
  </si>
  <si>
    <t>https://podminky.urs.cz/item/CS_URS_2025_02/712363001</t>
  </si>
  <si>
    <t>skladba P-09</t>
  </si>
  <si>
    <t>(60,28*2+6,4*2)*0,4</t>
  </si>
  <si>
    <t>(1,1*2+2,3*2)*0,4*12</t>
  </si>
  <si>
    <t>124</t>
  </si>
  <si>
    <t>28343016</t>
  </si>
  <si>
    <t>fólie hydroizolační střešní mPVC určená ke stabilizaci přitížením a do vegetačních střech tl 2,0mm</t>
  </si>
  <si>
    <t>762048328</t>
  </si>
  <si>
    <t>1307,695*1,1655 'Přepočtené koeficientem množství</t>
  </si>
  <si>
    <t>125</t>
  </si>
  <si>
    <t>712363003</t>
  </si>
  <si>
    <t>Provedení povlakové krytiny střech plochých do 10° fólií termoplastickou mPVC (měkčené PVC) vytvoření spoje dvou pásů fólií horkovzdušným navařením</t>
  </si>
  <si>
    <t>914982806</t>
  </si>
  <si>
    <t>https://podminky.urs.cz/item/CS_URS_2025_02/712363003</t>
  </si>
  <si>
    <t>S_01/2</t>
  </si>
  <si>
    <t>-890989159</t>
  </si>
  <si>
    <t>495,071*0,1</t>
  </si>
  <si>
    <t>49,507*1,1655 'Přepočtené koeficientem množství</t>
  </si>
  <si>
    <t>127</t>
  </si>
  <si>
    <t>712391172</t>
  </si>
  <si>
    <t>Provedení povlakové krytiny střech plochých do 10° -ostatní práce provedení vrstvy textilní ochranné</t>
  </si>
  <si>
    <t>631266511</t>
  </si>
  <si>
    <t>https://podminky.urs.cz/item/CS_URS_2025_02/712391172</t>
  </si>
  <si>
    <t>dlažba v atriu</t>
  </si>
  <si>
    <t>128</t>
  </si>
  <si>
    <t>-1222673317</t>
  </si>
  <si>
    <t>535,91*1,155 'Přepočtené koeficientem množství</t>
  </si>
  <si>
    <t>129</t>
  </si>
  <si>
    <t>712771301</t>
  </si>
  <si>
    <t>Provedení hydroakumulační vrstvy vegetační střechy z lehčeného kameniva, tloušťky do 100 mm, sklon střechy do 5°</t>
  </si>
  <si>
    <t>1012855404</t>
  </si>
  <si>
    <t>https://podminky.urs.cz/item/CS_URS_2025_02/712771301</t>
  </si>
  <si>
    <t>130</t>
  </si>
  <si>
    <t>58337401</t>
  </si>
  <si>
    <t>kamenivo dekorační (kačírek) frakce 8/16</t>
  </si>
  <si>
    <t>-827277071</t>
  </si>
  <si>
    <t>778,321*0,1*1,6</t>
  </si>
  <si>
    <t>131</t>
  </si>
  <si>
    <t>998712102</t>
  </si>
  <si>
    <t>Přesun hmot pro povlakové krytiny stanovený z hmotnosti přesunovaného materiálu vodorovná dopravní vzdálenost do 50 m základní v objektech výšky přes 6 do 12 m</t>
  </si>
  <si>
    <t>-1737761438</t>
  </si>
  <si>
    <t>https://podminky.urs.cz/item/CS_URS_2025_02/998712102</t>
  </si>
  <si>
    <t>132</t>
  </si>
  <si>
    <t>713121111</t>
  </si>
  <si>
    <t>Montáž tepelné izolace podlah rohožemi, pásy, deskami, dílci, bloky (izolační materiál ve specifikaci) kladenými volně jednovrstvá</t>
  </si>
  <si>
    <t>-883569859</t>
  </si>
  <si>
    <t>https://podminky.urs.cz/item/CS_URS_2025_02/713121111</t>
  </si>
  <si>
    <t>skladba podlahy P-01B</t>
  </si>
  <si>
    <t>skladba podlahy P-02</t>
  </si>
  <si>
    <t>skladba podlahy P-02A</t>
  </si>
  <si>
    <t>"byt 1+kk 02" 4,63*4</t>
  </si>
  <si>
    <t>"byt 2+kk 02" 1,39*9</t>
  </si>
  <si>
    <t>"byt 2+kk 03" 3,51*9</t>
  </si>
  <si>
    <t>"byt 1+kk 02" 4,63*16</t>
  </si>
  <si>
    <t>"byt 2+kk 02" 1,39*3</t>
  </si>
  <si>
    <t>"byt 2+kk 03" 3,51*3</t>
  </si>
  <si>
    <t>"byt 3+kk 02" 1,39*2</t>
  </si>
  <si>
    <t>"byt 3+kk 03" 3,51*2</t>
  </si>
  <si>
    <t>"byt 1+kk 02" 4,63*10</t>
  </si>
  <si>
    <t>"byt 3+kk 02" 1,39*6</t>
  </si>
  <si>
    <t>"byt 3+kk 03" 3,51*6</t>
  </si>
  <si>
    <t>skladba podlahy P-21</t>
  </si>
  <si>
    <t>3,6*1,2*2</t>
  </si>
  <si>
    <t>skladba podlahy P-22</t>
  </si>
  <si>
    <t>159,46-8,64</t>
  </si>
  <si>
    <t>druhá vrstva P-22</t>
  </si>
  <si>
    <t>133</t>
  </si>
  <si>
    <t>283764R</t>
  </si>
  <si>
    <t>Izolační PIR desky pěnové, tloušťka: 50mm</t>
  </si>
  <si>
    <t>780261424</t>
  </si>
  <si>
    <t>301,64*1,05 'Přepočtené koeficientem množství</t>
  </si>
  <si>
    <t>134</t>
  </si>
  <si>
    <t>63231200</t>
  </si>
  <si>
    <t>deska čedičová minerální pro snížení kročejového hluku (max. zatížení 5 kN/m2) tl 20mm</t>
  </si>
  <si>
    <t>-1145839252</t>
  </si>
  <si>
    <t>135</t>
  </si>
  <si>
    <t>63231203</t>
  </si>
  <si>
    <t>deska čedičová minerální pro snížení kročejového hluku (max. zatížení 5 kN/m2) tl 40mm</t>
  </si>
  <si>
    <t>-1619678159</t>
  </si>
  <si>
    <t>2071,55*1,05 'Přepočtené koeficientem množství</t>
  </si>
  <si>
    <t>136</t>
  </si>
  <si>
    <t>-485045766</t>
  </si>
  <si>
    <t>skladba F-02,  F-04</t>
  </si>
  <si>
    <t>(19,79*2+0,8*2)*0,7</t>
  </si>
  <si>
    <t>(61,78*2-9)*0,7</t>
  </si>
  <si>
    <t>skladba F-11</t>
  </si>
  <si>
    <t>9*3,5-6*2,7</t>
  </si>
  <si>
    <t>137</t>
  </si>
  <si>
    <t>63140347</t>
  </si>
  <si>
    <t>deska tepelně izolační minerální kontaktních fasád podélné vlákno λ=0,041 tl 20mm</t>
  </si>
  <si>
    <t>CS ÚRS 2023 02</t>
  </si>
  <si>
    <t>-52242269</t>
  </si>
  <si>
    <t>2023,006*1,05 'Přepočtené koeficientem množství</t>
  </si>
  <si>
    <t>138</t>
  </si>
  <si>
    <t>-347893346</t>
  </si>
  <si>
    <t>109,018*1,05 'Přepočtené koeficientem množství</t>
  </si>
  <si>
    <t>139</t>
  </si>
  <si>
    <t>-1132045164</t>
  </si>
  <si>
    <t>F_11*0,3</t>
  </si>
  <si>
    <t>4,59*1,05 'Přepočtené koeficientem množství</t>
  </si>
  <si>
    <t>140</t>
  </si>
  <si>
    <t>713141135</t>
  </si>
  <si>
    <t>Montáž tepelné izolace střech plochých rohožemi, pásy, deskami, dílci, bloky (izolační materiál ve specifikaci) přilepenými za studena jednovrstvá bodově</t>
  </si>
  <si>
    <t>1227859827</t>
  </si>
  <si>
    <t>https://podminky.urs.cz/item/CS_URS_2025_02/713141135</t>
  </si>
  <si>
    <t>atiky a ventilační šachty</t>
  </si>
  <si>
    <t>(62,119*2+6,21*2)*0,637*2</t>
  </si>
  <si>
    <t>1,065*1,22*14</t>
  </si>
  <si>
    <t>141</t>
  </si>
  <si>
    <t>28376470</t>
  </si>
  <si>
    <t>deska XPS hrana rovná a strukturovaný povrch 200kPa λ=0,032 tl 20mm</t>
  </si>
  <si>
    <t>-1094965861</t>
  </si>
  <si>
    <t>192,292*1,05 'Přepočtené koeficientem množství</t>
  </si>
  <si>
    <t>142</t>
  </si>
  <si>
    <t>713141151</t>
  </si>
  <si>
    <t>Montáž tepelné izolace střech plochých rohožemi, pásy, deskami, dílci, bloky (izolační materiál ve specifikaci) kladenými volně jednovrstvá</t>
  </si>
  <si>
    <t>-1356995030</t>
  </si>
  <si>
    <t>https://podminky.urs.cz/item/CS_URS_2025_02/713141151</t>
  </si>
  <si>
    <t>143</t>
  </si>
  <si>
    <t>28372326</t>
  </si>
  <si>
    <t>deska EPS 150 pro konstrukce s vysokým zatížením λ=0,035</t>
  </si>
  <si>
    <t>-386837692</t>
  </si>
  <si>
    <t>S_01*0,5</t>
  </si>
  <si>
    <t>389,161*1,05 'Přepočtené koeficientem množství</t>
  </si>
  <si>
    <t>144</t>
  </si>
  <si>
    <t>713141311</t>
  </si>
  <si>
    <t>Montáž tepelné izolace střech plochých spádovými klíny v ploše kladenými volně</t>
  </si>
  <si>
    <t>-785318592</t>
  </si>
  <si>
    <t>https://podminky.urs.cz/item/CS_URS_2025_02/713141311</t>
  </si>
  <si>
    <t>skladba S-01</t>
  </si>
  <si>
    <t>61,745*6,45*2</t>
  </si>
  <si>
    <t>-1,065*1,22*14</t>
  </si>
  <si>
    <t>145</t>
  </si>
  <si>
    <t>28376142</t>
  </si>
  <si>
    <t>klín izolační spád do 5% EPS 150</t>
  </si>
  <si>
    <t>-427883991</t>
  </si>
  <si>
    <t>S_01*(0,025+0,2)/2</t>
  </si>
  <si>
    <t>146</t>
  </si>
  <si>
    <t>-1509121812</t>
  </si>
  <si>
    <t>147</t>
  </si>
  <si>
    <t>957789064</t>
  </si>
  <si>
    <t>352,610*0,25</t>
  </si>
  <si>
    <t>148</t>
  </si>
  <si>
    <t>713191132</t>
  </si>
  <si>
    <t>Montáž tepelné izolace stavebních konstrukcí - doplňky a konstrukční součásti podlah, stropů vrchem nebo střech překrytí fólií separační z PE</t>
  </si>
  <si>
    <t>478323761</t>
  </si>
  <si>
    <t>https://podminky.urs.cz/item/CS_URS_2025_02/713191132</t>
  </si>
  <si>
    <t>149</t>
  </si>
  <si>
    <t>28323056</t>
  </si>
  <si>
    <t>fólie PE (500 kg/m3) separační podlahová oddělující tepelnou izolaci tl 1mm</t>
  </si>
  <si>
    <t>1587919046</t>
  </si>
  <si>
    <t>2373,19*1,1655 'Přepočtené koeficientem množství</t>
  </si>
  <si>
    <t>150</t>
  </si>
  <si>
    <t>998713102</t>
  </si>
  <si>
    <t>Přesun hmot pro izolace tepelné stanovený z hmotnosti přesunovaného materiálu vodorovná dopravní vzdálenost do 50 m s užitím mechanizace v objektech výšky přes 6 m do 12 m</t>
  </si>
  <si>
    <t>-1406334055</t>
  </si>
  <si>
    <t>https://podminky.urs.cz/item/CS_URS_2025_02/998713102</t>
  </si>
  <si>
    <t>751</t>
  </si>
  <si>
    <t>Vzduchotechnika</t>
  </si>
  <si>
    <t>151</t>
  </si>
  <si>
    <t>751398058</t>
  </si>
  <si>
    <t>Mřížka rekuperace 404x164</t>
  </si>
  <si>
    <t>1203849679</t>
  </si>
  <si>
    <t>tabulka 102</t>
  </si>
  <si>
    <t>152</t>
  </si>
  <si>
    <t>751398059</t>
  </si>
  <si>
    <t>Mřížka rekuperace 354x354</t>
  </si>
  <si>
    <t>876365557</t>
  </si>
  <si>
    <t>762</t>
  </si>
  <si>
    <t>Konstrukce tesařské</t>
  </si>
  <si>
    <t>153</t>
  </si>
  <si>
    <t>7623613R</t>
  </si>
  <si>
    <t>Konstrukční vrstva pod klempířské prvky pro oplechování horních ploch zdí a nadezdívek (atik) z desek dřevoštěpkových šroubovaných do podkladu, tloušťky desky 20 mm, úprava dle detailu PD</t>
  </si>
  <si>
    <t>216862740</t>
  </si>
  <si>
    <t>(62,119*2+6,21*2)*0,737*2</t>
  </si>
  <si>
    <t>154</t>
  </si>
  <si>
    <t>998762102</t>
  </si>
  <si>
    <t>Přesun hmot pro konstrukce tesařské stanovený z hmotnosti přesunovaného materiálu vodorovná dopravní vzdálenost do 50 m základní v objektech výšky přes 6 do 12 m</t>
  </si>
  <si>
    <t>-1645675542</t>
  </si>
  <si>
    <t>https://podminky.urs.cz/item/CS_URS_2025_02/998762102</t>
  </si>
  <si>
    <t>763</t>
  </si>
  <si>
    <t>Konstrukce suché výstavby</t>
  </si>
  <si>
    <t>155</t>
  </si>
  <si>
    <t>763111316</t>
  </si>
  <si>
    <t>Příčka ze sádrokartonových desek s nosnou konstrukcí z jednoduchých ocelových profilů UW, CW jednoduše opláštěná deskou standardní A tl. 12,5 mm, příčka tl. 125 mm, profil 100, s izolací, EI 30, Rw do 48 dB</t>
  </si>
  <si>
    <t>1085283041</t>
  </si>
  <si>
    <t>https://podminky.urs.cz/item/CS_URS_2025_02/763111316</t>
  </si>
  <si>
    <t>"byt 1+kk" (1,735*2,65)*4</t>
  </si>
  <si>
    <t>"byt 1+kk" (1,735*2,65)*16</t>
  </si>
  <si>
    <t>"byt 1+kk" (1,735*3,35)*10</t>
  </si>
  <si>
    <t>156</t>
  </si>
  <si>
    <t>763123233</t>
  </si>
  <si>
    <t>Stěna předsazená bezpečnostní ze sádrokartonových desek bezpečnostní třída RC3 s nosnou konstrukcí ze zdvojených ocelových profilů UW, CW s dodatečným profilem CD, se dvěma ocelovými plechy tl. 0,55 mm 2 x dvojitě opláštěná deskami tl. 2 x 2 x 12,5 mm impregnovanými H2, s izolací, EI 30, stěna tl. 200 mm, profil 75</t>
  </si>
  <si>
    <t>1948971036</t>
  </si>
  <si>
    <t>https://podminky.urs.cz/item/CS_URS_2025_02/763123233</t>
  </si>
  <si>
    <t>F-22 šachty ze strany atria</t>
  </si>
  <si>
    <t>0,71*2,65*14</t>
  </si>
  <si>
    <t>0,71*3,6*14</t>
  </si>
  <si>
    <t>157</t>
  </si>
  <si>
    <t>763131451</t>
  </si>
  <si>
    <t>Podhled ze sádrokartonových desek dvouvrstvá zavěšená spodní konstrukce z ocelových profilů CD, UD jednoduše opláštěná deskou impregnovanou H2, tl. 12,5 mm, bez izolace</t>
  </si>
  <si>
    <t>984630072</t>
  </si>
  <si>
    <t>https://podminky.urs.cz/item/CS_URS_2025_02/763131451</t>
  </si>
  <si>
    <t>skladba D014</t>
  </si>
  <si>
    <t>158</t>
  </si>
  <si>
    <t>763131752</t>
  </si>
  <si>
    <t>Podhled ze sádrokartonových desek ostatní práce a konstrukce na podhledech ze sádrokartonových desek montáž jedné vrstvy tepelné izolace</t>
  </si>
  <si>
    <t>639884795</t>
  </si>
  <si>
    <t>https://podminky.urs.cz/item/CS_URS_2025_02/763131752</t>
  </si>
  <si>
    <t>159</t>
  </si>
  <si>
    <t>63166914</t>
  </si>
  <si>
    <t>deska akustická a tepelně izolační ze skelných vláken tl 60mm</t>
  </si>
  <si>
    <t>-1905883177</t>
  </si>
  <si>
    <t>236,9*1,02 'Přepočtené koeficientem množství</t>
  </si>
  <si>
    <t>160</t>
  </si>
  <si>
    <t>763131761</t>
  </si>
  <si>
    <t>Podhled ze sádrokartonových desek Příplatek k cenám za plochu do 3 m2 jednotlivě</t>
  </si>
  <si>
    <t>770105690</t>
  </si>
  <si>
    <t>https://podminky.urs.cz/item/CS_URS_2025_02/763131761</t>
  </si>
  <si>
    <t>161</t>
  </si>
  <si>
    <t>763131765</t>
  </si>
  <si>
    <t>Podhled ze sádrokartonových desek Příplatek k cenám za výšku zavěšení přes 0,5 do 1,0 m</t>
  </si>
  <si>
    <t>88630943</t>
  </si>
  <si>
    <t>https://podminky.urs.cz/item/CS_URS_2025_02/763131765</t>
  </si>
  <si>
    <t>162</t>
  </si>
  <si>
    <t>763183111</t>
  </si>
  <si>
    <t>Výplně otvorů konstrukcí ze sádrokartonových desek montáž stavebního pouzdra posuvných dveří do sádrokartonové příčky s jednou kapsou pro jedno dveřní křídlo, průchozí šířky do 800 mm</t>
  </si>
  <si>
    <t>1447938442</t>
  </si>
  <si>
    <t>https://podminky.urs.cz/item/CS_URS_2025_02/763183111</t>
  </si>
  <si>
    <t>"D03" 30</t>
  </si>
  <si>
    <t>163</t>
  </si>
  <si>
    <t>55331612</t>
  </si>
  <si>
    <t>pouzdro stavební do zdiva pro 1 křídlo posuvných dveří š 800mm v do 2100mm</t>
  </si>
  <si>
    <t>-879312831</t>
  </si>
  <si>
    <t>164</t>
  </si>
  <si>
    <t>998763101</t>
  </si>
  <si>
    <t>Přesun hmot pro dřevostavby stanovený z hmotnosti přesunovaného materiálu vodorovná dopravní vzdálenost do 50 m základní v objektech výšky přes 6 do 12 m</t>
  </si>
  <si>
    <t>1179606894</t>
  </si>
  <si>
    <t>https://podminky.urs.cz/item/CS_URS_2025_02/998763101</t>
  </si>
  <si>
    <t>764</t>
  </si>
  <si>
    <t>Konstrukce klempířské</t>
  </si>
  <si>
    <t>165</t>
  </si>
  <si>
    <t>76424151</t>
  </si>
  <si>
    <t>Oplechování střešní konstrukce atria z titanzinkového předzvětralého plechu mechanicky kotvené</t>
  </si>
  <si>
    <t>1982628626</t>
  </si>
  <si>
    <t>KL-10</t>
  </si>
  <si>
    <t>36*0,808</t>
  </si>
  <si>
    <t>KL-11</t>
  </si>
  <si>
    <t>2,86*0,181</t>
  </si>
  <si>
    <t>Kl-12</t>
  </si>
  <si>
    <t>3,168*0,631</t>
  </si>
  <si>
    <t>Kl-13</t>
  </si>
  <si>
    <t>12*0,079</t>
  </si>
  <si>
    <t>72*0,079</t>
  </si>
  <si>
    <t>Kl-16</t>
  </si>
  <si>
    <t>5,977*0,571</t>
  </si>
  <si>
    <t>166</t>
  </si>
  <si>
    <t>764244411</t>
  </si>
  <si>
    <t>Oplechování horních ploch zdí a nadezdívek (atik) z titanzinkového předzvětralého plechu mechanicky kotvené přes rš 800 mm</t>
  </si>
  <si>
    <t>1037569328</t>
  </si>
  <si>
    <t>https://podminky.urs.cz/item/CS_URS_2025_02/764244411</t>
  </si>
  <si>
    <t>Kl -01</t>
  </si>
  <si>
    <t>172,34+22,58</t>
  </si>
  <si>
    <t>Kl-02</t>
  </si>
  <si>
    <t>15,9+2,72</t>
  </si>
  <si>
    <t>Kl-03</t>
  </si>
  <si>
    <t>2,52+0,46</t>
  </si>
  <si>
    <t>Kl-04</t>
  </si>
  <si>
    <t>18,72+2,76</t>
  </si>
  <si>
    <t>Kl-05</t>
  </si>
  <si>
    <t>1,37+0,18</t>
  </si>
  <si>
    <t>167</t>
  </si>
  <si>
    <t>764246403</t>
  </si>
  <si>
    <t>Oplechování parapetů z titanzinkového předzvětralého plechu rovných mechanicky kotvené, bez rohů rš 250 mm</t>
  </si>
  <si>
    <t>-1616697630</t>
  </si>
  <si>
    <t>https://podminky.urs.cz/item/CS_URS_2025_02/764246403</t>
  </si>
  <si>
    <t>"O01" 0,96</t>
  </si>
  <si>
    <t>"O02" 3,92</t>
  </si>
  <si>
    <t>"O02A" 7,84</t>
  </si>
  <si>
    <t>"O03" 19,6</t>
  </si>
  <si>
    <t>"O03A" 7,84</t>
  </si>
  <si>
    <t>"O03B" 13,72</t>
  </si>
  <si>
    <t>"O03C" 3,92</t>
  </si>
  <si>
    <t>"O04" 7,76</t>
  </si>
  <si>
    <t>"O04A" 3,88</t>
  </si>
  <si>
    <t>"O04B" 30,86</t>
  </si>
  <si>
    <t>"O05" 2,04</t>
  </si>
  <si>
    <t>"O06" 0,96</t>
  </si>
  <si>
    <t>"O07" 11,64</t>
  </si>
  <si>
    <t>"O07A" 5,82</t>
  </si>
  <si>
    <t>"O07B" 31,04</t>
  </si>
  <si>
    <t>"O08" 1,96</t>
  </si>
  <si>
    <t>"O08A" 3,92</t>
  </si>
  <si>
    <t>"O09" 2,16</t>
  </si>
  <si>
    <t>168</t>
  </si>
  <si>
    <t>76454141R</t>
  </si>
  <si>
    <t>Žlab podokapní půlený z TiZn předzvětralého plechu rš 56 mm</t>
  </si>
  <si>
    <t>695570685</t>
  </si>
  <si>
    <t>KL-17</t>
  </si>
  <si>
    <t>72,024+12,004</t>
  </si>
  <si>
    <t>169</t>
  </si>
  <si>
    <t>998764103</t>
  </si>
  <si>
    <t>Přesun hmot pro konstrukce klempířské stanovený z hmotnosti přesunovaného materiálu vodorovná dopravní vzdálenost do 50 m základní v objektech výšky přes 12 do 24 m</t>
  </si>
  <si>
    <t>-1116089047</t>
  </si>
  <si>
    <t>https://podminky.urs.cz/item/CS_URS_2025_02/998764103</t>
  </si>
  <si>
    <t>766</t>
  </si>
  <si>
    <t>Konstrukce truhlářské</t>
  </si>
  <si>
    <t>170</t>
  </si>
  <si>
    <t>766622132</t>
  </si>
  <si>
    <t>Montáž oken plastových včetně montáže rámu plochy přes 1 m2 otevíravých do zdiva, výšky přes 1,5 do 2,5 m</t>
  </si>
  <si>
    <t>-1092269788</t>
  </si>
  <si>
    <t>https://podminky.urs.cz/item/CS_URS_2025_02/766622132</t>
  </si>
  <si>
    <t>"O01" 1*1,6</t>
  </si>
  <si>
    <t>"O02" 2*1,6*2</t>
  </si>
  <si>
    <t>"O02A" 2*1,6*4</t>
  </si>
  <si>
    <t>"O03" 2*2,45*10</t>
  </si>
  <si>
    <t>"O03A" 2*2,45*4</t>
  </si>
  <si>
    <t>"O03B" 2*2,45*7</t>
  </si>
  <si>
    <t>"O03C" 2*2,45*2</t>
  </si>
  <si>
    <t>"O04" 2*2,45*4</t>
  </si>
  <si>
    <t>"O04A" 2*2,45*2</t>
  </si>
  <si>
    <t>"O04B" 2*2,45*19</t>
  </si>
  <si>
    <t>"O05" 2*2,45*1</t>
  </si>
  <si>
    <t>"O06" 1*2,45*1</t>
  </si>
  <si>
    <t>"O08" 2*1,8*1</t>
  </si>
  <si>
    <t>"O08A" 2*1,8*2</t>
  </si>
  <si>
    <t>"O09" 2,2*2,45*1</t>
  </si>
  <si>
    <t>"O10" 3,2*2,45*1</t>
  </si>
  <si>
    <t>171</t>
  </si>
  <si>
    <t>61140054</t>
  </si>
  <si>
    <t>okno plastové otevíravé/sklopné trojsklo přes plochu 1m2 v 1,5-2,5m</t>
  </si>
  <si>
    <t>-104972214</t>
  </si>
  <si>
    <t>172</t>
  </si>
  <si>
    <t>766622133</t>
  </si>
  <si>
    <t>Montáž oken plastových včetně montáže rámu plochy přes 1 m2 otevíravých do zdiva, výšky přes 2,5 m</t>
  </si>
  <si>
    <t>1676240618</t>
  </si>
  <si>
    <t>https://podminky.urs.cz/item/CS_URS_2025_02/766622133</t>
  </si>
  <si>
    <t>"O07" 2*2,65*6</t>
  </si>
  <si>
    <t>"O07A" 2*2,65*3</t>
  </si>
  <si>
    <t>"O07B" 2*2,65*16</t>
  </si>
  <si>
    <t>173</t>
  </si>
  <si>
    <t>61140056</t>
  </si>
  <si>
    <t>okno plastové otevíravé/sklopné trojsklo přes plochu 1m2 přes v 2,5m</t>
  </si>
  <si>
    <t>-170925552</t>
  </si>
  <si>
    <t>174</t>
  </si>
  <si>
    <t>2109998645</t>
  </si>
  <si>
    <t>Podkladní profil Purenit 60/150/1000 mm</t>
  </si>
  <si>
    <t>-1664386895</t>
  </si>
  <si>
    <t>tabulka 205</t>
  </si>
  <si>
    <t>175</t>
  </si>
  <si>
    <t>766660001</t>
  </si>
  <si>
    <t>Montáž dveřních křídel dřevěných nebo plastových otevíravých do ocelové zárubně povrchově upravených jednokřídlových, šířky do 800 mm</t>
  </si>
  <si>
    <t>1467189193</t>
  </si>
  <si>
    <t>https://podminky.urs.cz/item/CS_URS_2025_02/766660001</t>
  </si>
  <si>
    <t>176</t>
  </si>
  <si>
    <t>61162024</t>
  </si>
  <si>
    <t>dveře jednokřídlé dřevotřískové povrch fóliový plné 600x1970-2100mm</t>
  </si>
  <si>
    <t>1292642988</t>
  </si>
  <si>
    <t>177</t>
  </si>
  <si>
    <t>61162025</t>
  </si>
  <si>
    <t>dveře jednokřídlé dřevotřískové povrch fóliový plné 700x1970-2100mm</t>
  </si>
  <si>
    <t>973930730</t>
  </si>
  <si>
    <t>178</t>
  </si>
  <si>
    <t>61162026</t>
  </si>
  <si>
    <t>dveře jednokřídlé dřevotřískové povrch fóliový plné 800x1970-2100mm</t>
  </si>
  <si>
    <t>-1615750546</t>
  </si>
  <si>
    <t>179</t>
  </si>
  <si>
    <t>766660002</t>
  </si>
  <si>
    <t>Montáž dveřních křídel dřevěných nebo plastových otevíravých do ocelové zárubně povrchově upravených jednokřídlových, šířky přes 800 mm</t>
  </si>
  <si>
    <t>1954344923</t>
  </si>
  <si>
    <t>https://podminky.urs.cz/item/CS_URS_2025_02/766660002</t>
  </si>
  <si>
    <t>180</t>
  </si>
  <si>
    <t>61162027</t>
  </si>
  <si>
    <t>dveře jednokřídlé dřevotřískové povrch fóliový plné 900x1970-2100mm</t>
  </si>
  <si>
    <t>-222196096</t>
  </si>
  <si>
    <t>181</t>
  </si>
  <si>
    <t>61162033</t>
  </si>
  <si>
    <t>dveře jednokřídlé dřevotřískové povrch fóliový částečně prosklené 900x1970-2100mm</t>
  </si>
  <si>
    <t>232026926</t>
  </si>
  <si>
    <t>182</t>
  </si>
  <si>
    <t>61162033a</t>
  </si>
  <si>
    <t>dveře jednokřídlé dřevotřískové povrch fóliový částečně prosklené 1000x1970-2100mm</t>
  </si>
  <si>
    <t>-270916171</t>
  </si>
  <si>
    <t>183</t>
  </si>
  <si>
    <t>766660022</t>
  </si>
  <si>
    <t>Montáž dveřních křídel dřevěných nebo plastových otevíravých do ocelové zárubně protipožárních jednokřídlových, šířky přes 800 mm</t>
  </si>
  <si>
    <t>436908114</t>
  </si>
  <si>
    <t>https://podminky.urs.cz/item/CS_URS_2025_02/766660022</t>
  </si>
  <si>
    <t>"D01" 50</t>
  </si>
  <si>
    <t>184</t>
  </si>
  <si>
    <t>6116532R</t>
  </si>
  <si>
    <t>dveře jednokřídlé dřevotřískové protipožární EI (EW) 30 D3 povrch laminátový, bezp. třída Rc3, Uw 1.2W/Km2,  900x2325mm</t>
  </si>
  <si>
    <t>1467281850</t>
  </si>
  <si>
    <t>185</t>
  </si>
  <si>
    <t>766660312</t>
  </si>
  <si>
    <t>Montáž dveřních křídel dřevěných nebo plastových posuvných do dveřního pouzdra s jednou kapsou jednokřídlových, průchozí šířky přes 800 do 1200 mm</t>
  </si>
  <si>
    <t>19604555</t>
  </si>
  <si>
    <t>https://podminky.urs.cz/item/CS_URS_2025_02/766660312</t>
  </si>
  <si>
    <t>186</t>
  </si>
  <si>
    <t>6114418</t>
  </si>
  <si>
    <t>dveře posuvné do stavebního pouzdra</t>
  </si>
  <si>
    <t>826082738</t>
  </si>
  <si>
    <t>187</t>
  </si>
  <si>
    <t>766660717</t>
  </si>
  <si>
    <t>Montáž dveřních doplňků samozavírače na zárubeň ocelovou</t>
  </si>
  <si>
    <t>233060499</t>
  </si>
  <si>
    <t>https://podminky.urs.cz/item/CS_URS_2025_02/766660717</t>
  </si>
  <si>
    <t>"D11" 2</t>
  </si>
  <si>
    <t>"D12" 1</t>
  </si>
  <si>
    <t>"D13" 1</t>
  </si>
  <si>
    <t>"D14" 2</t>
  </si>
  <si>
    <t>"D15" 2</t>
  </si>
  <si>
    <t>188</t>
  </si>
  <si>
    <t>54917260</t>
  </si>
  <si>
    <t>samozavírač dveří hydraulický K214 č.13 zlatá bronz</t>
  </si>
  <si>
    <t>-1312423908</t>
  </si>
  <si>
    <t>189</t>
  </si>
  <si>
    <t>7666609</t>
  </si>
  <si>
    <t>D+M kliky,štítky,vložka, specifikace dle PD</t>
  </si>
  <si>
    <t>1899716874</t>
  </si>
  <si>
    <t>190</t>
  </si>
  <si>
    <t>7666610</t>
  </si>
  <si>
    <t>D+M kliky,štítky,dveřní karta, specifikace dle PD</t>
  </si>
  <si>
    <t>1960108230</t>
  </si>
  <si>
    <t>"D9" 1</t>
  </si>
  <si>
    <t>"D11" 1</t>
  </si>
  <si>
    <t>191</t>
  </si>
  <si>
    <t>7666611</t>
  </si>
  <si>
    <t>D+M dopňků dveří pro bezbariérové řešení</t>
  </si>
  <si>
    <t>1798743247</t>
  </si>
  <si>
    <t>192</t>
  </si>
  <si>
    <t>7666627a</t>
  </si>
  <si>
    <t>D11 - D+M dveře a zárubně dle specifikace PD</t>
  </si>
  <si>
    <t>-1938819127</t>
  </si>
  <si>
    <t>193</t>
  </si>
  <si>
    <t>766694116</t>
  </si>
  <si>
    <t>Montáž ostatních truhlářských konstrukcí parapetních desek dřevěných nebo plastových šířky do 300 mm</t>
  </si>
  <si>
    <t>532770930</t>
  </si>
  <si>
    <t>https://podminky.urs.cz/item/CS_URS_2025_02/766694116</t>
  </si>
  <si>
    <t>"O01"1*1</t>
  </si>
  <si>
    <t>"O02"2*2</t>
  </si>
  <si>
    <t>"O08" 2*1</t>
  </si>
  <si>
    <t>194</t>
  </si>
  <si>
    <t>60794101</t>
  </si>
  <si>
    <t>parapet dřevotřískový vnitřní povrch laminátový š 200mm</t>
  </si>
  <si>
    <t>-82667346</t>
  </si>
  <si>
    <t>195</t>
  </si>
  <si>
    <t>60794121</t>
  </si>
  <si>
    <t>koncovka PVC k parapetním dřevotřískovým deskám 600mm</t>
  </si>
  <si>
    <t>243507073</t>
  </si>
  <si>
    <t>196</t>
  </si>
  <si>
    <t>766694126</t>
  </si>
  <si>
    <t>Montáž ostatních truhlářských konstrukcí parapetních desek dřevěných nebo plastových šířky přes 300 mm</t>
  </si>
  <si>
    <t>-1260217427</t>
  </si>
  <si>
    <t>https://podminky.urs.cz/item/CS_URS_2025_02/766694126</t>
  </si>
  <si>
    <t>"O02A" 2*4</t>
  </si>
  <si>
    <t>"O08A" 2*2</t>
  </si>
  <si>
    <t>197</t>
  </si>
  <si>
    <t>60794105</t>
  </si>
  <si>
    <t>parapet dřevotřískový vnitřní povrch laminátový š 400mm</t>
  </si>
  <si>
    <t>1659721663</t>
  </si>
  <si>
    <t>198</t>
  </si>
  <si>
    <t>1541437719</t>
  </si>
  <si>
    <t>199</t>
  </si>
  <si>
    <t>766713R</t>
  </si>
  <si>
    <t>D+M předokenní slunolam dřevo, pojezdy kotvené na stěnu, dle specifikace PD výkres D.1.1.20.D08</t>
  </si>
  <si>
    <t>1557085963</t>
  </si>
  <si>
    <t>"O02A" 2*1,67*4</t>
  </si>
  <si>
    <t>"O03A" 2*2,52*4</t>
  </si>
  <si>
    <t>"O03B" 2*2,52*7</t>
  </si>
  <si>
    <t>"O03C" 2*2,52*2</t>
  </si>
  <si>
    <t>"O04A" 2*2,52*2</t>
  </si>
  <si>
    <t>"O04B" 2*2,52*19</t>
  </si>
  <si>
    <t>"O07A" 2*2,72*3</t>
  </si>
  <si>
    <t>"O07B" 2*2,72*16</t>
  </si>
  <si>
    <t>"O08A" 2*1,87*2</t>
  </si>
  <si>
    <t>200</t>
  </si>
  <si>
    <t>766714R</t>
  </si>
  <si>
    <t>D+M zástěna tepelného čerpadla,dřevo, povrchová úprava, dle specifikace PD výkres D.1.1.20.D07</t>
  </si>
  <si>
    <t>-637171155</t>
  </si>
  <si>
    <t>(5,32*2+4,99*2)*1,88</t>
  </si>
  <si>
    <t>201</t>
  </si>
  <si>
    <t>998766102</t>
  </si>
  <si>
    <t>Přesun hmot pro konstrukce truhlářské stanovený z hmotnosti přesunovaného materiálu vodorovná dopravní vzdálenost do 50 m základní v objektech výšky přes 6 do 12 m</t>
  </si>
  <si>
    <t>18627322</t>
  </si>
  <si>
    <t>https://podminky.urs.cz/item/CS_URS_2025_02/998766102</t>
  </si>
  <si>
    <t>767</t>
  </si>
  <si>
    <t>Konstrukce zámečnické</t>
  </si>
  <si>
    <t>202</t>
  </si>
  <si>
    <t>7671000</t>
  </si>
  <si>
    <t xml:space="preserve">D+M výtah Schindler 3000 dle cenové nabídky </t>
  </si>
  <si>
    <t>soub</t>
  </si>
  <si>
    <t>-482453485</t>
  </si>
  <si>
    <t>203</t>
  </si>
  <si>
    <t>767424</t>
  </si>
  <si>
    <t>Prosklené stěny atria dle výkresu D.1.1.18</t>
  </si>
  <si>
    <t>516991297</t>
  </si>
  <si>
    <t>výtahová šachta jih</t>
  </si>
  <si>
    <t>1,73*9,495</t>
  </si>
  <si>
    <t>výtahová šachta sever</t>
  </si>
  <si>
    <t>1,73*8,64</t>
  </si>
  <si>
    <t>fasáda sever</t>
  </si>
  <si>
    <t>5,975*9,495</t>
  </si>
  <si>
    <t xml:space="preserve">fasáda jih </t>
  </si>
  <si>
    <t>1,42*9,495*2</t>
  </si>
  <si>
    <t>204</t>
  </si>
  <si>
    <t>767425</t>
  </si>
  <si>
    <t>Prosklená střecha atria dle výkresu D.1.1.19</t>
  </si>
  <si>
    <t>957249007</t>
  </si>
  <si>
    <t>Shed za jižním štítem atria</t>
  </si>
  <si>
    <t>1,419*1,77*2</t>
  </si>
  <si>
    <t>6*1,561</t>
  </si>
  <si>
    <t>Shed za severním štítem atria</t>
  </si>
  <si>
    <t>6*3,311</t>
  </si>
  <si>
    <t>Shed pultový atria (12ks)</t>
  </si>
  <si>
    <t>6*4,428*12</t>
  </si>
  <si>
    <t>205</t>
  </si>
  <si>
    <t>76751012</t>
  </si>
  <si>
    <t>Rošt pojízdný a pochozí</t>
  </si>
  <si>
    <t>-90154585</t>
  </si>
  <si>
    <t>Z-19</t>
  </si>
  <si>
    <t>4,32</t>
  </si>
  <si>
    <t>Z-20</t>
  </si>
  <si>
    <t>1,2</t>
  </si>
  <si>
    <t>206</t>
  </si>
  <si>
    <t>767531215</t>
  </si>
  <si>
    <t>Montáž vstupních čisticích zón z rohoží kovových nebo plastových plochy přes 2 m2</t>
  </si>
  <si>
    <t>-1628313276</t>
  </si>
  <si>
    <t>https://podminky.urs.cz/item/CS_URS_2025_02/767531215</t>
  </si>
  <si>
    <t>kartáče</t>
  </si>
  <si>
    <t>P-16</t>
  </si>
  <si>
    <t>5,98</t>
  </si>
  <si>
    <t>P-17</t>
  </si>
  <si>
    <t>2,59</t>
  </si>
  <si>
    <t>rohožky</t>
  </si>
  <si>
    <t>P-16A</t>
  </si>
  <si>
    <t>4,77</t>
  </si>
  <si>
    <t>207</t>
  </si>
  <si>
    <t>697523</t>
  </si>
  <si>
    <t>rohož čístící kartáče</t>
  </si>
  <si>
    <t>-1120869084</t>
  </si>
  <si>
    <t>10,55</t>
  </si>
  <si>
    <t>10,55*1,1 'Přepočtené koeficientem množství</t>
  </si>
  <si>
    <t>208</t>
  </si>
  <si>
    <t>697522</t>
  </si>
  <si>
    <t>rohož čístící tahokov</t>
  </si>
  <si>
    <t>562597412</t>
  </si>
  <si>
    <t>rohožky tahokov</t>
  </si>
  <si>
    <t>2,5</t>
  </si>
  <si>
    <t>2,5*1,1 'Přepočtené koeficientem množství</t>
  </si>
  <si>
    <t>209</t>
  </si>
  <si>
    <t>767531121</t>
  </si>
  <si>
    <t>Montáž vstupních čisticích zón z rohoží osazení rámu mosazného nebo hliníkového zapuštěného z L profilů</t>
  </si>
  <si>
    <t>-1160795724</t>
  </si>
  <si>
    <t>https://podminky.urs.cz/item/CS_URS_2025_02/767531121</t>
  </si>
  <si>
    <t>"Z-14" 8,811</t>
  </si>
  <si>
    <t>"Z-15" 4,555</t>
  </si>
  <si>
    <t>"Z-16" 6,965</t>
  </si>
  <si>
    <t>"Z-17" 7,712</t>
  </si>
  <si>
    <t>"Z-18" 5,643</t>
  </si>
  <si>
    <t>210</t>
  </si>
  <si>
    <t>69752160</t>
  </si>
  <si>
    <t>rám pro zapuštění profil L-30/30 25/25 20/30 15/30-Al</t>
  </si>
  <si>
    <t>85786924</t>
  </si>
  <si>
    <t>33,686*1,1 'Přepočtené koeficientem množství</t>
  </si>
  <si>
    <t>211</t>
  </si>
  <si>
    <t>767590122</t>
  </si>
  <si>
    <t>Montáž podlahových konstrukcí podlahových roštů, podlah připevněných svařováním</t>
  </si>
  <si>
    <t>1388740873</t>
  </si>
  <si>
    <t>https://podminky.urs.cz/item/CS_URS_2025_02/767590122</t>
  </si>
  <si>
    <t>Z-10</t>
  </si>
  <si>
    <t>1,14*0,5*2</t>
  </si>
  <si>
    <t>Z-11</t>
  </si>
  <si>
    <t>0,95*0,5*7</t>
  </si>
  <si>
    <t>1*0,5*35</t>
  </si>
  <si>
    <t>Z-12</t>
  </si>
  <si>
    <t>0,54*0,5*6</t>
  </si>
  <si>
    <t>1*0,5*30</t>
  </si>
  <si>
    <t>Z-13</t>
  </si>
  <si>
    <t>0,54*0,5</t>
  </si>
  <si>
    <t>1*0,5*5</t>
  </si>
  <si>
    <t>212</t>
  </si>
  <si>
    <t>5534703R</t>
  </si>
  <si>
    <t xml:space="preserve">rošt podlahový lisovaný ,nátěr kovářskou barvou, velikost 40/3mm </t>
  </si>
  <si>
    <t>1603787038</t>
  </si>
  <si>
    <t>213</t>
  </si>
  <si>
    <t>767640111</t>
  </si>
  <si>
    <t>Montáž dveří ocelových nebo hliníkových vchodových jednokřídlových bez nadsvětlíku</t>
  </si>
  <si>
    <t>-1919183208</t>
  </si>
  <si>
    <t>https://podminky.urs.cz/item/CS_URS_2025_02/767640111</t>
  </si>
  <si>
    <t>214</t>
  </si>
  <si>
    <t>55341332</t>
  </si>
  <si>
    <t>dveře jednokřídlé Al prosklené max rozměru otvoru 2,42m2 bezpečnostní třídy RC2</t>
  </si>
  <si>
    <t>-1697956989</t>
  </si>
  <si>
    <t>"D12" 1,25*2,45</t>
  </si>
  <si>
    <t>"D13" 1,2*2,15</t>
  </si>
  <si>
    <t>215</t>
  </si>
  <si>
    <t>767640113</t>
  </si>
  <si>
    <t>Montáž dveří ocelových nebo hliníkových vchodových jednokřídlových s pevným bočním dílem</t>
  </si>
  <si>
    <t>362102139</t>
  </si>
  <si>
    <t>https://podminky.urs.cz/item/CS_URS_2025_02/767640113</t>
  </si>
  <si>
    <t>216</t>
  </si>
  <si>
    <t>55341334</t>
  </si>
  <si>
    <t>dveře dvoukřídlé Al prosklené max rozměru otvoru 4,84m2</t>
  </si>
  <si>
    <t>-1039947732</t>
  </si>
  <si>
    <t>"D14"1,15*2,45*2</t>
  </si>
  <si>
    <t>"D15"1,535*2,525*2</t>
  </si>
  <si>
    <t>217</t>
  </si>
  <si>
    <t>767646401</t>
  </si>
  <si>
    <t>Montáž dveří ocelových revizních dvířek s rámem jednokřídlových, výšky do 1000 mm</t>
  </si>
  <si>
    <t>-976102967</t>
  </si>
  <si>
    <t>tabulka 101</t>
  </si>
  <si>
    <t>218</t>
  </si>
  <si>
    <t>5624584</t>
  </si>
  <si>
    <t>revizní dvířka rozdělovače út - obložená</t>
  </si>
  <si>
    <t>-168316561</t>
  </si>
  <si>
    <t>219</t>
  </si>
  <si>
    <t>5624585</t>
  </si>
  <si>
    <t>revizní dvířka rozdělovače út - zaomítaná</t>
  </si>
  <si>
    <t>81043832</t>
  </si>
  <si>
    <t>220</t>
  </si>
  <si>
    <t>5624581</t>
  </si>
  <si>
    <t>dvířka revizní 660x400 EI 15 DP2</t>
  </si>
  <si>
    <t>-198807262</t>
  </si>
  <si>
    <t>221</t>
  </si>
  <si>
    <t>767651114</t>
  </si>
  <si>
    <t>Montáž vrat garážových nebo průmyslových sekčních zajížděcích pod strop, plochy přes 13 m2</t>
  </si>
  <si>
    <t>-429338802</t>
  </si>
  <si>
    <t>https://podminky.urs.cz/item/CS_URS_2025_02/767651114</t>
  </si>
  <si>
    <t>"D20" 1</t>
  </si>
  <si>
    <t>222</t>
  </si>
  <si>
    <t>5534584</t>
  </si>
  <si>
    <t>vrata garážová sekční zateplená  lamela typ M  rozměr 6000x2700mm</t>
  </si>
  <si>
    <t>1117809330</t>
  </si>
  <si>
    <t>223</t>
  </si>
  <si>
    <t>767651126</t>
  </si>
  <si>
    <t>Montáž vrat garážových nebo průmyslových příslušenství sekčních vrat elektrického pohonu</t>
  </si>
  <si>
    <t>-117459791</t>
  </si>
  <si>
    <t>https://podminky.urs.cz/item/CS_URS_2025_02/767651126</t>
  </si>
  <si>
    <t>224</t>
  </si>
  <si>
    <t>55345878</t>
  </si>
  <si>
    <t>pohon garážových sekčních a výklopných vrat o síle 1000N max. 50 cyklů denně</t>
  </si>
  <si>
    <t>1530680555</t>
  </si>
  <si>
    <t>225</t>
  </si>
  <si>
    <t>7678824R</t>
  </si>
  <si>
    <t>Dodávka záchytného systému - sada jistících bodů</t>
  </si>
  <si>
    <t>450331587</t>
  </si>
  <si>
    <t>226</t>
  </si>
  <si>
    <t>7678825R</t>
  </si>
  <si>
    <t xml:space="preserve">Dodávka záchytného systému - systémové součásti (montážní lano 12mm-30m, napínač tex.lana, ocelové lano 8mm-8m, lanový napínač, karabina-2ks) </t>
  </si>
  <si>
    <t>1884257312</t>
  </si>
  <si>
    <t>227</t>
  </si>
  <si>
    <t>7678826R</t>
  </si>
  <si>
    <t xml:space="preserve">Montáž záchytného systému - montáž, doprava, revize </t>
  </si>
  <si>
    <t>90827783</t>
  </si>
  <si>
    <t>228</t>
  </si>
  <si>
    <t>7679954</t>
  </si>
  <si>
    <t>Dodávka a montáž ocelových konstrukcí bez rozdílu váhy, vč. povrchových úprav</t>
  </si>
  <si>
    <t>951179746</t>
  </si>
  <si>
    <t>"Z-01" 37,8*0,08</t>
  </si>
  <si>
    <t>"Z-02" 54,551*0,08</t>
  </si>
  <si>
    <t>"Z-03" 4,664*0,08</t>
  </si>
  <si>
    <t>"Z-04 HEB" 51,28*0,085</t>
  </si>
  <si>
    <t>"Z-04 L 150/100/10" 15,14*0,019</t>
  </si>
  <si>
    <t>"Z-06 UPN" 24,2*0,026</t>
  </si>
  <si>
    <t>"plocháč 50/5" 1,956*0,00196</t>
  </si>
  <si>
    <t>"plocháč 50/10" 2,85*0,00393</t>
  </si>
  <si>
    <t>"L 50/50/8" 6,72*0,0065</t>
  </si>
  <si>
    <t>"plocháč 50/5" 6,946*0,00196</t>
  </si>
  <si>
    <t>"plocháč 50/10" 28,8*0,00393</t>
  </si>
  <si>
    <t>"L 50/50/8" 77,88*0,0065</t>
  </si>
  <si>
    <t>"plocháč 50/5" 15,648*0,00196</t>
  </si>
  <si>
    <t>"plocháč 50/10" 9,888*0,00393</t>
  </si>
  <si>
    <t>"plocháč 50/8" 5,25*0,00314</t>
  </si>
  <si>
    <t>"L 50/50/8" 73,08*0,0065</t>
  </si>
  <si>
    <t>"plocháč 50/5" 2,608*0,00196</t>
  </si>
  <si>
    <t>"plocháč 50/8" 0,93*0,00314</t>
  </si>
  <si>
    <t>"L 50/50/8" 12,18*0,0065</t>
  </si>
  <si>
    <t>"L 80/40/6" 15,536*0,0062</t>
  </si>
  <si>
    <t>"L 80/40/6" 4,342*0,0062</t>
  </si>
  <si>
    <t>Z-21</t>
  </si>
  <si>
    <t>"L 80/40/6" 62,206*0,0062</t>
  </si>
  <si>
    <t>229</t>
  </si>
  <si>
    <t>7679961R</t>
  </si>
  <si>
    <t xml:space="preserve">Z-22 zádbadlí ocelové, povrchová úprava nátěr, madlo dřevo , specifikace dle PD </t>
  </si>
  <si>
    <t>-1274779165</t>
  </si>
  <si>
    <t>224,45</t>
  </si>
  <si>
    <t>230</t>
  </si>
  <si>
    <t>7679962R</t>
  </si>
  <si>
    <t xml:space="preserve">Z-23 zádbadlí ocelové, povrchová úprava nátěr, madlo dřevo , specifikace dle PD </t>
  </si>
  <si>
    <t>-1431507683</t>
  </si>
  <si>
    <t>13,896</t>
  </si>
  <si>
    <t>231</t>
  </si>
  <si>
    <t>7679963R</t>
  </si>
  <si>
    <t xml:space="preserve">Z-25 zádbadlí ocelové, povrchová úprava nátěr, madlo dřevo , specifikace dle PD </t>
  </si>
  <si>
    <t>-1904776412</t>
  </si>
  <si>
    <t>25,312</t>
  </si>
  <si>
    <t>232</t>
  </si>
  <si>
    <t>7679964R</t>
  </si>
  <si>
    <t xml:space="preserve">Z-26 zádbadlí ocelové, povrchová úprava nátěr, madlo dřevo , specifikace dle PD </t>
  </si>
  <si>
    <t>-1987442147</t>
  </si>
  <si>
    <t>4,12</t>
  </si>
  <si>
    <t>233</t>
  </si>
  <si>
    <t>7679965R</t>
  </si>
  <si>
    <t xml:space="preserve">Z-28 zádbadlí ocelové, povrchová úprava nátěr, madlo dřevo , specifikace dle PD </t>
  </si>
  <si>
    <t>-1430108493</t>
  </si>
  <si>
    <t>26,716</t>
  </si>
  <si>
    <t>234</t>
  </si>
  <si>
    <t>998767103</t>
  </si>
  <si>
    <t>Přesun hmot pro zámečnické konstrukce stanovený z hmotnosti přesunovaného materiálu vodorovná dopravní vzdálenost do 50 m základní v objektech výšky přes 12 do 24 m</t>
  </si>
  <si>
    <t>1825230873</t>
  </si>
  <si>
    <t>https://podminky.urs.cz/item/CS_URS_2025_02/998767103</t>
  </si>
  <si>
    <t>771</t>
  </si>
  <si>
    <t>Podlahy z dlaždic</t>
  </si>
  <si>
    <t>235</t>
  </si>
  <si>
    <t>771151021</t>
  </si>
  <si>
    <t>Příprava podkladu před provedením dlažby samonivelační stěrka min. pevnosti 30 MPa, tloušťky do 3 mm</t>
  </si>
  <si>
    <t>1578693876</t>
  </si>
  <si>
    <t>https://podminky.urs.cz/item/CS_URS_2025_02/771151021</t>
  </si>
  <si>
    <t>236</t>
  </si>
  <si>
    <t>771574112</t>
  </si>
  <si>
    <t>Montáž podlah z dlaždic keramických lepených cementovým flexibilním lepidlem hladkých, tloušťky do 10 mm přes 9 do 12 ks/m2</t>
  </si>
  <si>
    <t>232394539</t>
  </si>
  <si>
    <t>https://podminky.urs.cz/item/CS_URS_2025_02/771574112</t>
  </si>
  <si>
    <t>237</t>
  </si>
  <si>
    <t>59761003</t>
  </si>
  <si>
    <t>dlažba keramická hutná hladká do interiéru přes 9 do 12ks/m2</t>
  </si>
  <si>
    <t>1034331139</t>
  </si>
  <si>
    <t>236,9*1,1 'Přepočtené koeficientem množství</t>
  </si>
  <si>
    <t>238</t>
  </si>
  <si>
    <t>771577111</t>
  </si>
  <si>
    <t>Montáž podlah z dlaždic keramických lepených cementovým flexibilním lepidlem Příplatek k cenám za plochu do 5 m2 jednotlivě</t>
  </si>
  <si>
    <t>-1576294313</t>
  </si>
  <si>
    <t>https://podminky.urs.cz/item/CS_URS_2025_02/771577111</t>
  </si>
  <si>
    <t>239</t>
  </si>
  <si>
    <t>771591112</t>
  </si>
  <si>
    <t>Izolace podlahy pod dlažbu nátěrem nebo stěrkou ve dvou vrstvách</t>
  </si>
  <si>
    <t>1596632870</t>
  </si>
  <si>
    <t>https://podminky.urs.cz/item/CS_URS_2025_02/771591112</t>
  </si>
  <si>
    <t>240</t>
  </si>
  <si>
    <t>771591264</t>
  </si>
  <si>
    <t>Izolace podlahy pod dlažbu těsnícími izolačními pásy mezi podlahou a stěnu</t>
  </si>
  <si>
    <t>-1229390534</t>
  </si>
  <si>
    <t>https://podminky.urs.cz/item/CS_URS_2025_02/771591264</t>
  </si>
  <si>
    <t>241</t>
  </si>
  <si>
    <t>771592011</t>
  </si>
  <si>
    <t>Čištění vnitřních ploch po položení dlažby podlah nebo schodišť chemickými prostředky</t>
  </si>
  <si>
    <t>1000989524</t>
  </si>
  <si>
    <t>https://podminky.urs.cz/item/CS_URS_2025_02/771592011</t>
  </si>
  <si>
    <t>242</t>
  </si>
  <si>
    <t>998771102</t>
  </si>
  <si>
    <t>Přesun hmot pro podlahy z dlaždic stanovený z hmotnosti přesunovaného materiálu vodorovná dopravní vzdálenost do 50 m základní v objektech výšky přes 6 do 12 m</t>
  </si>
  <si>
    <t>-1120080788</t>
  </si>
  <si>
    <t>https://podminky.urs.cz/item/CS_URS_2025_02/998771102</t>
  </si>
  <si>
    <t>775</t>
  </si>
  <si>
    <t>Podlahy skládané</t>
  </si>
  <si>
    <t>243</t>
  </si>
  <si>
    <t>775111115</t>
  </si>
  <si>
    <t>Příprava podkladu skládaných podlah a stěn broušení podlah stávajícího podkladu před litím stěrky</t>
  </si>
  <si>
    <t>1817723421</t>
  </si>
  <si>
    <t>https://podminky.urs.cz/item/CS_URS_2025_02/775111115</t>
  </si>
  <si>
    <t>244</t>
  </si>
  <si>
    <t>775111311</t>
  </si>
  <si>
    <t>Příprava podkladu skládaných podlah a stěn vysátí podlah</t>
  </si>
  <si>
    <t>545488887</t>
  </si>
  <si>
    <t>https://podminky.urs.cz/item/CS_URS_2025_02/775111311</t>
  </si>
  <si>
    <t>před a po vyrovnání stěrkou</t>
  </si>
  <si>
    <t>P_02*2</t>
  </si>
  <si>
    <t>245</t>
  </si>
  <si>
    <t>775141121</t>
  </si>
  <si>
    <t>Příprava podkladu skládaných podlah a stěn vyrovnání samonivelační stěrkou podlah pevnosti 30 MPa, tloušťky do 3 mm</t>
  </si>
  <si>
    <t>1345149729</t>
  </si>
  <si>
    <t>https://podminky.urs.cz/item/CS_URS_2025_02/775141121</t>
  </si>
  <si>
    <t>246</t>
  </si>
  <si>
    <t>775413401</t>
  </si>
  <si>
    <t>Montáž lišty obvodové lepené</t>
  </si>
  <si>
    <t>-479238210</t>
  </si>
  <si>
    <t>https://podminky.urs.cz/item/CS_URS_2025_02/775413401</t>
  </si>
  <si>
    <t>247</t>
  </si>
  <si>
    <t>28411003</t>
  </si>
  <si>
    <t>lišta soklová PVC 30x30mm</t>
  </si>
  <si>
    <t>629909596</t>
  </si>
  <si>
    <t>1509,102*1,08 'Přepočtené koeficientem množství</t>
  </si>
  <si>
    <t>248</t>
  </si>
  <si>
    <t>775541161</t>
  </si>
  <si>
    <t>Montáž podlah plovoucích z velkoplošných lamel vinylových na dřevovláknité nebo kompozitní desce, spojovaných zaklapnutím na zámek</t>
  </si>
  <si>
    <t>922714891</t>
  </si>
  <si>
    <t>https://podminky.urs.cz/item/CS_URS_2025_02/775541161</t>
  </si>
  <si>
    <t>249</t>
  </si>
  <si>
    <t>28411065</t>
  </si>
  <si>
    <t>dílce vinylové plovoucí na P+D, tl 5,0mm, nášlapná vrstva 0,40mm, úprava PUR, zátěž 23/32/41, otlak 0,03mm, R10, hořlavost Bfl S1, podložka kompozitní</t>
  </si>
  <si>
    <t>-1967097333</t>
  </si>
  <si>
    <t>1676,78*1,08 'Přepočtené koeficientem množství</t>
  </si>
  <si>
    <t>250</t>
  </si>
  <si>
    <t>775591191</t>
  </si>
  <si>
    <t>Ostatní prvky pro plovoucí podlahy montáž podložky vyrovnávací a tlumící</t>
  </si>
  <si>
    <t>-704054622</t>
  </si>
  <si>
    <t>https://podminky.urs.cz/item/CS_URS_2025_02/775591191</t>
  </si>
  <si>
    <t>251</t>
  </si>
  <si>
    <t>61155350</t>
  </si>
  <si>
    <t>podložka izolační z pěnového PE 2mm</t>
  </si>
  <si>
    <t>225284708</t>
  </si>
  <si>
    <t>252</t>
  </si>
  <si>
    <t>998775102</t>
  </si>
  <si>
    <t>Přesun hmot pro podlahy skládané stanovený z hmotnosti přesunovaného materiálu vodorovná dopravní vzdálenost do 50 m základní v objektech výšky přes 6 do 12 m</t>
  </si>
  <si>
    <t>-1746100059</t>
  </si>
  <si>
    <t>https://podminky.urs.cz/item/CS_URS_2025_02/998775102</t>
  </si>
  <si>
    <t>781</t>
  </si>
  <si>
    <t>Dokončovací práce - obklady</t>
  </si>
  <si>
    <t>253</t>
  </si>
  <si>
    <t>781131112</t>
  </si>
  <si>
    <t>Izolace stěny pod obklad izolace nátěrem nebo stěrkou ve dvou vrstvách</t>
  </si>
  <si>
    <t>171998339</t>
  </si>
  <si>
    <t>https://podminky.urs.cz/item/CS_URS_2025_02/781131112</t>
  </si>
  <si>
    <t>"byt 1+kk 02" (2,24*2+2,38*2)*0,3*4-0,7*0,3*4</t>
  </si>
  <si>
    <t>"byt 2+kk 02" (1,67*2+0,935*2)*0,3*9-0,7*0,3*9</t>
  </si>
  <si>
    <t>"byt 2+kk 03" (2,13*2+1,65*2)*0,3*9-0,7*0,3*9</t>
  </si>
  <si>
    <t>"byt 1+kk 02" (2,24*2+2,38*2)*0,3*16-0,7*0,3*16</t>
  </si>
  <si>
    <t>"byt 2+kk 02" (1,67*2+0,935*2)*0,3*3-0,7*0,3*3</t>
  </si>
  <si>
    <t>"byt 2+kk 03" (2,13*2+1,65*2)*0,3*3-0,7*0,3*3</t>
  </si>
  <si>
    <t>"byt 3+kk 02" (1,67*2+0,935*2)*0,3*2-0,7*0,3*2</t>
  </si>
  <si>
    <t>"byt 3+kk 03" (2,13*2+1,65*2)*0,3*2-0,7*0,3*2</t>
  </si>
  <si>
    <t>"byt 1+kk 02" (2,24*2+2,38*2)*0,3*10-0,7*0,3*10</t>
  </si>
  <si>
    <t>"byt 3+kk 02" (1,67*2+0,935*2)*0,3*6-0,7*0,3*6</t>
  </si>
  <si>
    <t>"byt 3+kk 03" (2,13*2+1,65*2)*0,3*6-0,7*0,3*6</t>
  </si>
  <si>
    <t>254</t>
  </si>
  <si>
    <t>781131241</t>
  </si>
  <si>
    <t>Izolace stěny pod obklad izolace těsnícími izolačními pásy vnitřní kout</t>
  </si>
  <si>
    <t>-2144065805</t>
  </si>
  <si>
    <t>https://podminky.urs.cz/item/CS_URS_2025_02/781131241</t>
  </si>
  <si>
    <t>"byt 1+kk 02" 4*4</t>
  </si>
  <si>
    <t>"byt 2+kk 02" 4*9</t>
  </si>
  <si>
    <t>"byt 2+kk 03" 4*9</t>
  </si>
  <si>
    <t>"byt 1+kk 02" 4*16</t>
  </si>
  <si>
    <t>"byt 2+kk 02" 4*3</t>
  </si>
  <si>
    <t>"byt 2+kk 03" 4*3</t>
  </si>
  <si>
    <t>"byt 3+kk 02" 4*2</t>
  </si>
  <si>
    <t>"byt 3+kk 03" 4*2</t>
  </si>
  <si>
    <t>"byt 1+kk 02" 4*10</t>
  </si>
  <si>
    <t>"byt 3+kk 02" 4*6</t>
  </si>
  <si>
    <t>"byt 3+kk 03" 4*6</t>
  </si>
  <si>
    <t>255</t>
  </si>
  <si>
    <t>781474112</t>
  </si>
  <si>
    <t>Montáž keramických obkladů stěn lepených cementovým flexibilním lepidlem hladkých přes 9 do 12 ks/m2</t>
  </si>
  <si>
    <t>-1551719323</t>
  </si>
  <si>
    <t>https://podminky.urs.cz/item/CS_URS_2025_02/781474112</t>
  </si>
  <si>
    <t>"M 1.12" (1,85*2+2,1*2)*2,65-0,8*1,97*3</t>
  </si>
  <si>
    <t>"M 1.13" (2,2*2+1*2)*2,65-0,8*1,97</t>
  </si>
  <si>
    <t>"M 1.14" (1,7*2+1*2)*2,65-0,8*1,97</t>
  </si>
  <si>
    <t>"byt 1+kk 02" (2,24*2+2,38*2)*2,45*4-0,7*1,97*4</t>
  </si>
  <si>
    <t>"byt 2+kk 02" (1,67*2+0,935*2)*2,45*9-0,7*1,97*9</t>
  </si>
  <si>
    <t>"byt 2+kk 03" (2,13*2+1,65*2)*2,45*9-0,7*1,97*9</t>
  </si>
  <si>
    <t>"byt 1+kk 02" (2,24*2+2,38*2)*2,45*16-0,7*1,97*16</t>
  </si>
  <si>
    <t>"byt 2+kk 02" (1,67*2+0,935*2)*2,45*3-0,7*1,97*3</t>
  </si>
  <si>
    <t>"byt 2+kk 03" (2,13*2+1,65*2)*2,45*3-0,7*1,97*3</t>
  </si>
  <si>
    <t>"byt 3+kk 02" (1,67*2+0,935*2)*2,45*2-0,7*1,97*2</t>
  </si>
  <si>
    <t>"byt 3+kk 03" (2,13*2+1,65*2)*2,45*2-0,7*1,97*2</t>
  </si>
  <si>
    <t>"byt 1+kk 02" (2,24*2+2,38*2)*2,45*10-0,7*1,97*10</t>
  </si>
  <si>
    <t>"byt 3+kk 02" (1,67*2+0,935*2)*2,45*6-0,7*1,97*6</t>
  </si>
  <si>
    <t>"byt 3+kk 03" (2,13*2+1,65*2)*2,45*6-0,7*1,97*6</t>
  </si>
  <si>
    <t>256</t>
  </si>
  <si>
    <t>59761026</t>
  </si>
  <si>
    <t>obklad keramický hladký do 12ks/m2</t>
  </si>
  <si>
    <t>483548267</t>
  </si>
  <si>
    <t>1252,66*1,1 'Přepočtené koeficientem množství</t>
  </si>
  <si>
    <t>257</t>
  </si>
  <si>
    <t>781494111</t>
  </si>
  <si>
    <t>Obklad - dokončující práce profily ukončovací lepené flexibilním lepidlem rohové</t>
  </si>
  <si>
    <t>-161524566</t>
  </si>
  <si>
    <t>800</t>
  </si>
  <si>
    <t>258</t>
  </si>
  <si>
    <t>781494511</t>
  </si>
  <si>
    <t>Obklad - dokončující práce profily ukončovací lepené flexibilním lepidlem ukončovací</t>
  </si>
  <si>
    <t>2024549722</t>
  </si>
  <si>
    <t>259</t>
  </si>
  <si>
    <t>781495211</t>
  </si>
  <si>
    <t>Čištění vnitřních ploch po provedení obkladu stěn chemickými prostředky</t>
  </si>
  <si>
    <t>-1330493959</t>
  </si>
  <si>
    <t>https://podminky.urs.cz/item/CS_URS_2025_02/781495211</t>
  </si>
  <si>
    <t>260</t>
  </si>
  <si>
    <t>998781102</t>
  </si>
  <si>
    <t>Přesun hmot pro obklady keramické stanovený z hmotnosti přesunovaného materiálu vodorovná dopravní vzdálenost do 50 m základní v objektech výšky přes 6 do 12 m</t>
  </si>
  <si>
    <t>859310918</t>
  </si>
  <si>
    <t>https://podminky.urs.cz/item/CS_URS_2025_02/998781102</t>
  </si>
  <si>
    <t>261</t>
  </si>
  <si>
    <t>78300943</t>
  </si>
  <si>
    <t>Označení únikových cest</t>
  </si>
  <si>
    <t>1849938329</t>
  </si>
  <si>
    <t>262</t>
  </si>
  <si>
    <t>783314203</t>
  </si>
  <si>
    <t>Základní antikorozní nátěr zámečnických konstrukcí jednonásobný syntetický samozákladující</t>
  </si>
  <si>
    <t>-1410769465</t>
  </si>
  <si>
    <t>https://podminky.urs.cz/item/CS_URS_2025_02/783314203</t>
  </si>
  <si>
    <t>pasovina obrubníky</t>
  </si>
  <si>
    <t>(0,2*2+0,05*2)*275,072</t>
  </si>
  <si>
    <t>263</t>
  </si>
  <si>
    <t>783317101</t>
  </si>
  <si>
    <t>Krycí nátěr (email) zámečnických konstrukcí jednonásobný syntetický standardní</t>
  </si>
  <si>
    <t>-1600314465</t>
  </si>
  <si>
    <t>https://podminky.urs.cz/item/CS_URS_2025_02/783317101</t>
  </si>
  <si>
    <t>264</t>
  </si>
  <si>
    <t>-1228647579</t>
  </si>
  <si>
    <t>265</t>
  </si>
  <si>
    <t>783827105</t>
  </si>
  <si>
    <t>Krycí (ochranný) nátěr omítek jednonásobný hladkých betonových povrchů nebo povrchů z desek na bázi dřeva (dřevovláknitých apod.) silikonový</t>
  </si>
  <si>
    <t>-319023838</t>
  </si>
  <si>
    <t>https://podminky.urs.cz/item/CS_URS_2025_02/783827105</t>
  </si>
  <si>
    <t>stěny</t>
  </si>
  <si>
    <t>(61,3+55,3+18,31+2,012+2,5*2+5,837+1,2+6,105)*2,835</t>
  </si>
  <si>
    <t>sloupy</t>
  </si>
  <si>
    <t>(2,8+0,45+2+0,45*2+1*2+1,5*2+0,45*2)*2,55</t>
  </si>
  <si>
    <t>(2*PI*0,225*2,55)*17</t>
  </si>
  <si>
    <t>výtahová šachta</t>
  </si>
  <si>
    <t>(1,65*2+2,65*2)*14,15</t>
  </si>
  <si>
    <t>1,65*2,65</t>
  </si>
  <si>
    <t>-1,22*2,22*7</t>
  </si>
  <si>
    <t xml:space="preserve">opěrné stěny </t>
  </si>
  <si>
    <t>9*2,5*2</t>
  </si>
  <si>
    <t>únikové schodiště</t>
  </si>
  <si>
    <t>lávky v atriu podhled</t>
  </si>
  <si>
    <t>schodiště</t>
  </si>
  <si>
    <t>266</t>
  </si>
  <si>
    <t>783943151</t>
  </si>
  <si>
    <t>Penetrační nátěr betonových podlah hladkých (z pohledového nebo gletovaného betonu, stěrky apod.) polyuretanový</t>
  </si>
  <si>
    <t>11645658</t>
  </si>
  <si>
    <t>https://podminky.urs.cz/item/CS_URS_2025_02/783943151</t>
  </si>
  <si>
    <t>267</t>
  </si>
  <si>
    <t>783947161</t>
  </si>
  <si>
    <t>Krycí (uzavírací) nátěr betonových podlah dvojnásobný polyuretanový vodou ředitelný</t>
  </si>
  <si>
    <t>-1246587854</t>
  </si>
  <si>
    <t>https://podminky.urs.cz/item/CS_URS_2025_02/783947161</t>
  </si>
  <si>
    <t>784</t>
  </si>
  <si>
    <t>Dokončovací práce - malby a tapety</t>
  </si>
  <si>
    <t>268</t>
  </si>
  <si>
    <t>784111021</t>
  </si>
  <si>
    <t>Obroušení podkladu stěrky v místnostech výšky do 3,80 m</t>
  </si>
  <si>
    <t>590358649</t>
  </si>
  <si>
    <t>https://podminky.urs.cz/item/CS_URS_2025_02/784111021</t>
  </si>
  <si>
    <t>269</t>
  </si>
  <si>
    <t>784171111</t>
  </si>
  <si>
    <t>Zakrytí nemalovaných ploch (materiál ve specifikaci) včetně pozdějšího odkrytí svislých ploch např. stěn, oken, dveří v místnostech výšky do 3,80</t>
  </si>
  <si>
    <t>1516247430</t>
  </si>
  <si>
    <t>https://podminky.urs.cz/item/CS_URS_2025_02/784171111</t>
  </si>
  <si>
    <t>270</t>
  </si>
  <si>
    <t>58124844</t>
  </si>
  <si>
    <t>fólie pro malířské potřeby zakrývací tl 25µ 4x5m</t>
  </si>
  <si>
    <t>749342570</t>
  </si>
  <si>
    <t>1170,17*1,05 'Přepočtené koeficientem množství</t>
  </si>
  <si>
    <t>271</t>
  </si>
  <si>
    <t>784181101</t>
  </si>
  <si>
    <t>Penetrace podkladu jednonásobná základní akrylátová bezbarvá v místnostech výšky do 3,80 m</t>
  </si>
  <si>
    <t>-1256603602</t>
  </si>
  <si>
    <t>https://podminky.urs.cz/item/CS_URS_2025_02/784181101</t>
  </si>
  <si>
    <t>272</t>
  </si>
  <si>
    <t>784211101</t>
  </si>
  <si>
    <t>Malby z malířských směsí oděruvzdorných za mokra dvojnásobné, bílé za mokra oděruvzdorné výborně v místnostech výšky do 3,80 m</t>
  </si>
  <si>
    <t>210991012</t>
  </si>
  <si>
    <t>https://podminky.urs.cz/item/CS_URS_2025_02/784211101</t>
  </si>
  <si>
    <t>stropy</t>
  </si>
  <si>
    <t>"M 0.01" (6,105+4)*2,835</t>
  </si>
  <si>
    <t>"M 0.02" 4*2,835</t>
  </si>
  <si>
    <t>"M 0.03"( 4+1,2+4*2)*2,835</t>
  </si>
  <si>
    <t>"M 0.04"(1,2+2)*2,835</t>
  </si>
  <si>
    <t>-2*2,45-2,2*2,45*2+4*3</t>
  </si>
  <si>
    <t>-2*2,45+4</t>
  </si>
  <si>
    <t>(1,82*2+1,735*2)*2,65*4</t>
  </si>
  <si>
    <t>(4,095+4,24+2,24+0,61+0,12+1,14+1,735)*2,65*4</t>
  </si>
  <si>
    <t>-2*2,45*4+4*4</t>
  </si>
  <si>
    <t>-2*2,45*9+4*9</t>
  </si>
  <si>
    <t>(1,82*2+1,735*2)*2,65*16</t>
  </si>
  <si>
    <t>(4,095+4,24+2,24+0,61+0,12+1,14+1,735)*2,65*16</t>
  </si>
  <si>
    <t>-2*2,45*16+4*16</t>
  </si>
  <si>
    <t>-2*2,45*3+4*3</t>
  </si>
  <si>
    <t>-2*2,45*2+4*2</t>
  </si>
  <si>
    <t>(1,82*2+1,735*2)*3,35*10</t>
  </si>
  <si>
    <t>(4,095+4,24+2,24+0,61+0,12+1,14+1,735)*3,35*10</t>
  </si>
  <si>
    <t>-2*2,45*10+4*10</t>
  </si>
  <si>
    <t>-2*2,45*6+4*6</t>
  </si>
  <si>
    <t>787</t>
  </si>
  <si>
    <t>Dokončovací práce - zasklívání</t>
  </si>
  <si>
    <t>273</t>
  </si>
  <si>
    <t>78732723</t>
  </si>
  <si>
    <t>D+M pochozí sklo světlíku v atriu PO EI 45 DP1</t>
  </si>
  <si>
    <t>934353563</t>
  </si>
  <si>
    <t>13,76</t>
  </si>
  <si>
    <t>274</t>
  </si>
  <si>
    <t>787911111</t>
  </si>
  <si>
    <t>Zasklívání - ostatní práce montáž fólie na sklo bezpečnostní</t>
  </si>
  <si>
    <t>-1454396099</t>
  </si>
  <si>
    <t>https://podminky.urs.cz/item/CS_URS_2025_02/787911111</t>
  </si>
  <si>
    <t>"O03C" 2*2,45*1</t>
  </si>
  <si>
    <t>prosklené stěny atria výkres D.1.1.18</t>
  </si>
  <si>
    <t>115,072</t>
  </si>
  <si>
    <t>prosklená střecha atria výkres D.1.1.20</t>
  </si>
  <si>
    <t>353,071</t>
  </si>
  <si>
    <t>275</t>
  </si>
  <si>
    <t>63479019</t>
  </si>
  <si>
    <t>fólie na sklo ochranné a bezpečnostní čirá 82%</t>
  </si>
  <si>
    <t>-618620578</t>
  </si>
  <si>
    <t>628,123*1,03 'Přepočtené koeficientem množství</t>
  </si>
  <si>
    <t>276</t>
  </si>
  <si>
    <t>787924</t>
  </si>
  <si>
    <t>Polep na ochranu ptactva</t>
  </si>
  <si>
    <t>21476427</t>
  </si>
  <si>
    <t>277</t>
  </si>
  <si>
    <t>998787103</t>
  </si>
  <si>
    <t>Přesun hmot pro zasklívání stanovený z hmotnosti přesunovaného materiálu vodorovná dopravní vzdálenost do 50 m základní v objektech výšky přes 12 do 24 m</t>
  </si>
  <si>
    <t>-1569161352</t>
  </si>
  <si>
    <t>https://podminky.urs.cz/item/CS_URS_2025_02/998787103</t>
  </si>
  <si>
    <t>SO-04.02 - Konstrukční část objektu</t>
  </si>
  <si>
    <t xml:space="preserve">    4 - Vodorovné konstrukce</t>
  </si>
  <si>
    <t>273311511</t>
  </si>
  <si>
    <t>Základy z betonu prostého desky z betonu kamenem prokládaného tř. C 12/15</t>
  </si>
  <si>
    <t>524110774</t>
  </si>
  <si>
    <t>https://podminky.urs.cz/item/CS_URS_2025_02/273311511</t>
  </si>
  <si>
    <t>základová deska 1.PP</t>
  </si>
  <si>
    <t>62,54*20,55*0,1</t>
  </si>
  <si>
    <t>odečet bezodtoková jímka, výtah a vstup</t>
  </si>
  <si>
    <t>-(7*0,6+1,65*2,65-4,425*0,7)*0,1</t>
  </si>
  <si>
    <t>základová deska předsíň a schodiště sever</t>
  </si>
  <si>
    <t>(11,293*2,04+0,488*2,04)*0,1</t>
  </si>
  <si>
    <t>základová deska bezodtoková jímka</t>
  </si>
  <si>
    <t>7*0,9*0,1</t>
  </si>
  <si>
    <t>základová deska výtah</t>
  </si>
  <si>
    <t>2,19*3,13*0,1</t>
  </si>
  <si>
    <t>odečet podkladní beton pasy a patky</t>
  </si>
  <si>
    <t>-18,773-9,618</t>
  </si>
  <si>
    <t>273321511</t>
  </si>
  <si>
    <t>Základy z betonu železového (bez výztuže) desky z betonu bez zvláštních nároků na prostředí tř. C 25/30</t>
  </si>
  <si>
    <t>1138583862</t>
  </si>
  <si>
    <t>https://podminky.urs.cz/item/CS_URS_2025_02/273321511</t>
  </si>
  <si>
    <t>62,54*20,55*0,2</t>
  </si>
  <si>
    <t>-(7*0,6+1,65*2,65-4,425*0,7)*0,2</t>
  </si>
  <si>
    <t>(11,293*2,04+0,488*2,04)*0,2</t>
  </si>
  <si>
    <t>7*0,9*0,3</t>
  </si>
  <si>
    <t>2,19*3,13*0,4</t>
  </si>
  <si>
    <t>273321611</t>
  </si>
  <si>
    <t>Základy z betonu železového (bez výztuže) desky z betonu bez zvláštních nároků na prostředí tř. C 30/37</t>
  </si>
  <si>
    <t>-1926986991</t>
  </si>
  <si>
    <t>https://podminky.urs.cz/item/CS_URS_2025_02/273321611</t>
  </si>
  <si>
    <t>ŽB deska opěrná stěna</t>
  </si>
  <si>
    <t>97*0,2</t>
  </si>
  <si>
    <t>273351121</t>
  </si>
  <si>
    <t>Bednění základů desek zřízení</t>
  </si>
  <si>
    <t>176374819</t>
  </si>
  <si>
    <t>https://podminky.urs.cz/item/CS_URS_2025_02/273351121</t>
  </si>
  <si>
    <t>(62,54*2+20,55*2+7*2+0,6*2+0,7*2)*0,2</t>
  </si>
  <si>
    <t>(2,528+11,013+2,04+8,973+0,5)*0,2</t>
  </si>
  <si>
    <t>(7*2+0,9*2)*0,3</t>
  </si>
  <si>
    <t>(2,19*2+3,13*2)*0,4</t>
  </si>
  <si>
    <t>273351122</t>
  </si>
  <si>
    <t>Bednění základů desek odstranění</t>
  </si>
  <si>
    <t>-608483283</t>
  </si>
  <si>
    <t>https://podminky.urs.cz/item/CS_URS_2025_02/273351122</t>
  </si>
  <si>
    <t>273362021</t>
  </si>
  <si>
    <t>Výztuž základů desek ze svařovaných sítí z drátů typu KARI</t>
  </si>
  <si>
    <t>-1211434656</t>
  </si>
  <si>
    <t>https://podminky.urs.cz/item/CS_URS_2025_02/273362021</t>
  </si>
  <si>
    <t>výkres  D.1.2.c-101 (základová deska)</t>
  </si>
  <si>
    <t>S1</t>
  </si>
  <si>
    <t>19,654</t>
  </si>
  <si>
    <t>výkres  D.1.2.c-502 (opěrné stěny)</t>
  </si>
  <si>
    <t>1,062</t>
  </si>
  <si>
    <t>274313511</t>
  </si>
  <si>
    <t>Základy z betonu prostého pasy betonu kamenem neprokládaného tř. C 12/15</t>
  </si>
  <si>
    <t>-641255790</t>
  </si>
  <si>
    <t>https://podminky.urs.cz/item/CS_URS_2025_02/274313511</t>
  </si>
  <si>
    <t>podkladní beton základové pasy 1.PP</t>
  </si>
  <si>
    <t>S.H. -4,500</t>
  </si>
  <si>
    <t>3,3*0,6*0,1</t>
  </si>
  <si>
    <t>(51,78+18,55+62,54+5,35+1,2)*1*0,1</t>
  </si>
  <si>
    <t>(5,5+3,2)*1,2*0,1</t>
  </si>
  <si>
    <t>S.H. -4,900</t>
  </si>
  <si>
    <t>4,515*1*0,1</t>
  </si>
  <si>
    <t>S.H. -5,000</t>
  </si>
  <si>
    <t>(1,85+3,75)*1*0,1</t>
  </si>
  <si>
    <t>S.H. -5,100</t>
  </si>
  <si>
    <t>1,5*1*0,1</t>
  </si>
  <si>
    <t>S.H. -5,350</t>
  </si>
  <si>
    <t>S.H. -5,700</t>
  </si>
  <si>
    <t>S.H. -5,800</t>
  </si>
  <si>
    <t>S.H. -6,300</t>
  </si>
  <si>
    <t>(2,3+1,2)*1*0,1</t>
  </si>
  <si>
    <t>základové pasy opěrné stěny vjezd garáž</t>
  </si>
  <si>
    <t>(9,605*2+1,9*2)*2*0,1</t>
  </si>
  <si>
    <t>základové pasy předsíň a schodiště sever</t>
  </si>
  <si>
    <t>(1,928+11,293+9,253+0,5)*0,6*0,1</t>
  </si>
  <si>
    <t>základové pasy bezodtoková jímka</t>
  </si>
  <si>
    <t>(7,7+0,6)*0,3*0,1</t>
  </si>
  <si>
    <t>základové pasy výtah</t>
  </si>
  <si>
    <t>(2,5*2+2,8)*0,3*0,1</t>
  </si>
  <si>
    <t>274321511</t>
  </si>
  <si>
    <t>Základy z betonu železového (bez výztuže) pasy z betonu bez zvláštních nároků na prostředí tř. C 25/30</t>
  </si>
  <si>
    <t>1874527173</t>
  </si>
  <si>
    <t>https://podminky.urs.cz/item/CS_URS_2025_02/274321511</t>
  </si>
  <si>
    <t>základové pasy 1.PP</t>
  </si>
  <si>
    <t>3,3*0,6*0,7</t>
  </si>
  <si>
    <t>(51,78+18,55+62,54+5,35+1,2)*1*0,7</t>
  </si>
  <si>
    <t>(5,5+3,2)*1,2*0,7</t>
  </si>
  <si>
    <t>4,515*1*1,1</t>
  </si>
  <si>
    <t>(1,85+3,75)*1*0,4</t>
  </si>
  <si>
    <t>1,5*1*1,3</t>
  </si>
  <si>
    <t>1,5*1*1,55</t>
  </si>
  <si>
    <t>1,5*1*1,9</t>
  </si>
  <si>
    <t>1,5*1*2</t>
  </si>
  <si>
    <t>(2,3+1,2)*1*2,5</t>
  </si>
  <si>
    <t>(9,605*2+1,9*2)*2*0,5</t>
  </si>
  <si>
    <t>(1,928+11,293+9,253+0,5)*0,6*0,7</t>
  </si>
  <si>
    <t>(7,7+0,6)*0,3*0,8</t>
  </si>
  <si>
    <t>(2,5*2+2,8)*0,3*0,8</t>
  </si>
  <si>
    <t>274351121</t>
  </si>
  <si>
    <t>Bednění základů pasů rovné zřízení</t>
  </si>
  <si>
    <t>1849684601</t>
  </si>
  <si>
    <t>https://podminky.urs.cz/item/CS_URS_2025_02/274351121</t>
  </si>
  <si>
    <t>základové pasy a podkladní beton 1.PP</t>
  </si>
  <si>
    <t>3,3*0,8*2</t>
  </si>
  <si>
    <t>(51,78+18,55+62,54+5,35+1,2)*0,8*2</t>
  </si>
  <si>
    <t>(5,5+3,2)*0,8*2</t>
  </si>
  <si>
    <t>4,515*1,2*2</t>
  </si>
  <si>
    <t>(1,85+3,75)*0,5*2</t>
  </si>
  <si>
    <t>1,5*2,1*2</t>
  </si>
  <si>
    <t>1,5*1,65*2</t>
  </si>
  <si>
    <t>1,5*2*2</t>
  </si>
  <si>
    <t>(2,3+1,2)*2,6*2</t>
  </si>
  <si>
    <t>(9,605*2+1,9*2)*0,7*2</t>
  </si>
  <si>
    <t>(1,928+11,293+9,253+0,5)*0,8*2</t>
  </si>
  <si>
    <t>(7,7+0,6)*0,9*2</t>
  </si>
  <si>
    <t>(2,5*2+2,8)*0,9*2</t>
  </si>
  <si>
    <t>274351122</t>
  </si>
  <si>
    <t>Bednění základů pasů rovné odstranění</t>
  </si>
  <si>
    <t>1714707407</t>
  </si>
  <si>
    <t>https://podminky.urs.cz/item/CS_URS_2025_02/274351122</t>
  </si>
  <si>
    <t>274361821</t>
  </si>
  <si>
    <t>Výztuž základů pasů z betonářské oceli 10 505 (R) nebo BSt 500</t>
  </si>
  <si>
    <t>-715146582</t>
  </si>
  <si>
    <t>https://podminky.urs.cz/item/CS_URS_2025_02/274361821</t>
  </si>
  <si>
    <t>výkres  D.1.2.c-101 (obsahuje i výztuž patek)</t>
  </si>
  <si>
    <t>22,2116</t>
  </si>
  <si>
    <t>275313511</t>
  </si>
  <si>
    <t>Základy z betonu prostého patky a bloky z betonu kamenem neprokládaného tř. C 12/15</t>
  </si>
  <si>
    <t>-1366395292</t>
  </si>
  <si>
    <t>https://podminky.urs.cz/item/CS_URS_2025_02/275313511</t>
  </si>
  <si>
    <t>podkladní beton patky</t>
  </si>
  <si>
    <t>2,3*2,3*0,1*17</t>
  </si>
  <si>
    <t>2,5*2,5*0,1</t>
  </si>
  <si>
    <t>275321511</t>
  </si>
  <si>
    <t>Základy z betonu železového (bez výztuže) patky z betonu bez zvláštních nároků na prostředí tř. C 25/30</t>
  </si>
  <si>
    <t>-1686083697</t>
  </si>
  <si>
    <t>https://podminky.urs.cz/item/CS_URS_2025_02/275321511</t>
  </si>
  <si>
    <t>2,3*2,3*0,7*17</t>
  </si>
  <si>
    <t>2,5*2,5*0,7</t>
  </si>
  <si>
    <t>275351121</t>
  </si>
  <si>
    <t>Bednění základů patek zřízení</t>
  </si>
  <si>
    <t>-1938047944</t>
  </si>
  <si>
    <t>https://podminky.urs.cz/item/CS_URS_2025_02/275351121</t>
  </si>
  <si>
    <t>2,3*4*0,8*17</t>
  </si>
  <si>
    <t>2,5*4*0,8</t>
  </si>
  <si>
    <t>275351122</t>
  </si>
  <si>
    <t>Bednění základů patek odstranění</t>
  </si>
  <si>
    <t>767034279</t>
  </si>
  <si>
    <t>https://podminky.urs.cz/item/CS_URS_2025_02/275351122</t>
  </si>
  <si>
    <t>279322513</t>
  </si>
  <si>
    <t>Základové zdi z betonu železového (bez výztuže) se zvýšenými nároky na prostředí tř. C 35/45</t>
  </si>
  <si>
    <t>897318307</t>
  </si>
  <si>
    <t>https://podminky.urs.cz/item/CS_URS_2025_02/279322513</t>
  </si>
  <si>
    <t>výkres D.1.2.c-02 a D.1.2.c-201b</t>
  </si>
  <si>
    <t>stěna S1</t>
  </si>
  <si>
    <t>61,78*3,15*0,24</t>
  </si>
  <si>
    <t>stěna S2</t>
  </si>
  <si>
    <t>(61,78*3,15-6*3,15)*0,24</t>
  </si>
  <si>
    <t>stěna S3</t>
  </si>
  <si>
    <t>6,105*3,15*0,24</t>
  </si>
  <si>
    <t>stěna S4</t>
  </si>
  <si>
    <t>2,91*3,15*0,45</t>
  </si>
  <si>
    <t>stěna S5</t>
  </si>
  <si>
    <t>4,425*3,15*0,3</t>
  </si>
  <si>
    <t>stěna S6</t>
  </si>
  <si>
    <t>8,58*3,15*0,24</t>
  </si>
  <si>
    <t>stěna S7</t>
  </si>
  <si>
    <t>2,68*3,15*0,24</t>
  </si>
  <si>
    <t>stěna S8</t>
  </si>
  <si>
    <t>(19,31*3,15-1,2*2,25)*3,15*0,24</t>
  </si>
  <si>
    <t>stěna S9</t>
  </si>
  <si>
    <t>(2,49+2,65+1,89)*3,15*0,24-1,22*2,32*0,24</t>
  </si>
  <si>
    <t>výkres D.1.2.c-1</t>
  </si>
  <si>
    <t xml:space="preserve">opěrná stěna </t>
  </si>
  <si>
    <t>(8,975*2+3*2)*0,35*5,33</t>
  </si>
  <si>
    <t>výkres D.1.2.c-2</t>
  </si>
  <si>
    <t>únikové schodiště sever</t>
  </si>
  <si>
    <t>(11,013+9,446+2,52+1,08)*0,24*(2,711+4,5)/2</t>
  </si>
  <si>
    <t>279351121</t>
  </si>
  <si>
    <t>Bednění základových zdí rovné oboustranné za každou stranu zřízení</t>
  </si>
  <si>
    <t>-298673333</t>
  </si>
  <si>
    <t>https://podminky.urs.cz/item/CS_URS_2025_02/279351121</t>
  </si>
  <si>
    <t>61,78*3,15*2</t>
  </si>
  <si>
    <t>(61,78*3,15-6*3,15)*2</t>
  </si>
  <si>
    <t>6,105*3,15*2</t>
  </si>
  <si>
    <t>(2,91*2+0,45*2)*3,15</t>
  </si>
  <si>
    <t>4,425*3,15*2</t>
  </si>
  <si>
    <t>8,58*3,15*2</t>
  </si>
  <si>
    <t>2,68*3,15*2</t>
  </si>
  <si>
    <t>(19,31*3,15-1,2*2,25)*3,15*2</t>
  </si>
  <si>
    <t>(2,49+2,65+1,89)*3,15*2</t>
  </si>
  <si>
    <t>(8,975*2+3*2)*5,33*2</t>
  </si>
  <si>
    <t>(11,013+9,446+2,52+1,08)*(2,711+4,5)/2*2</t>
  </si>
  <si>
    <t>279351122</t>
  </si>
  <si>
    <t>Bednění základových zdí rovné oboustranné za každou stranu odstranění</t>
  </si>
  <si>
    <t>-165650225</t>
  </si>
  <si>
    <t>https://podminky.urs.cz/item/CS_URS_2025_02/279351122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</si>
  <si>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</si>
  <si>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</si>
  <si>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1417743461</t>
  </si>
  <si>
    <t>https://podminky.urs.cz/item/CS_URS_2025_02/279361821</t>
  </si>
  <si>
    <t>výkres  D.1.2.c-201b</t>
  </si>
  <si>
    <t>12,7122</t>
  </si>
  <si>
    <t>spony stěn</t>
  </si>
  <si>
    <t>0,148</t>
  </si>
  <si>
    <t>9,887</t>
  </si>
  <si>
    <t>distanční výztuž</t>
  </si>
  <si>
    <t>0,0455</t>
  </si>
  <si>
    <t>výkres  D.1.2.c-503 (únikové sch. včetně stropu)</t>
  </si>
  <si>
    <t>3,8116</t>
  </si>
  <si>
    <t>0,025</t>
  </si>
  <si>
    <t>310001101</t>
  </si>
  <si>
    <t>Vytvoření prostupů ve zdech z monolitického betonu nebo železobetonu osazením trub, prefabrikovaných dílců, dutinových tvarovek, apod., do bednění vnější průřezové plochy do 0,02 m2, tloušťky zdi do 0,5 m</t>
  </si>
  <si>
    <t>-433319532</t>
  </si>
  <si>
    <t>https://podminky.urs.cz/item/CS_URS_2025_02/310001101</t>
  </si>
  <si>
    <t>prostupy stěny 1.PP</t>
  </si>
  <si>
    <t>0,24*5</t>
  </si>
  <si>
    <t>0,7*13</t>
  </si>
  <si>
    <t>283776R</t>
  </si>
  <si>
    <t>systémová průchodka</t>
  </si>
  <si>
    <t>1313892603</t>
  </si>
  <si>
    <t>18*1,01 'Přepočtené koeficientem množství</t>
  </si>
  <si>
    <t>311321411</t>
  </si>
  <si>
    <t>Nadzákladové zdi z betonu železového (bez výztuže) nosné bez zvláštních nároků na vliv prostředí tř. C 25/30</t>
  </si>
  <si>
    <t>1613769407</t>
  </si>
  <si>
    <t>https://podminky.urs.cz/item/CS_URS_2025_02/311321411</t>
  </si>
  <si>
    <t>1.NP výkres D.1.2.c-03</t>
  </si>
  <si>
    <t>stěna W-1-1</t>
  </si>
  <si>
    <t>1,13*2,6*0,24</t>
  </si>
  <si>
    <t>stěna W-1-2</t>
  </si>
  <si>
    <t>2,4*2,6*0,24</t>
  </si>
  <si>
    <t>stěna W-1-4</t>
  </si>
  <si>
    <t>3*2,6*0,24</t>
  </si>
  <si>
    <t>2.NP výkres D.1.2.c-04</t>
  </si>
  <si>
    <t>stěna W-2-1</t>
  </si>
  <si>
    <t>stěna W-2-2</t>
  </si>
  <si>
    <t>stěna W-2-4</t>
  </si>
  <si>
    <t>1,47*2,6*0,24</t>
  </si>
  <si>
    <t>3.NP výkres D.1.2.c-05</t>
  </si>
  <si>
    <t>stěna W-3-1</t>
  </si>
  <si>
    <t>stěna W-3-2</t>
  </si>
  <si>
    <t>stěna W-3-3</t>
  </si>
  <si>
    <t>(5,18+1,03*2+1,22)*2,6*0,24</t>
  </si>
  <si>
    <t>311321611</t>
  </si>
  <si>
    <t>Nadzákladové zdi z betonu železového (bez výztuže) nosné bez zvláštních nároků na vliv prostředí tř. C 30/37</t>
  </si>
  <si>
    <t>-1673422643</t>
  </si>
  <si>
    <t>https://podminky.urs.cz/item/CS_URS_2025_02/311321611</t>
  </si>
  <si>
    <t>výtahová šachta  výkres D.1.2.c-07</t>
  </si>
  <si>
    <t>(2,65+1,65*2)*0,24*14,95</t>
  </si>
  <si>
    <t>2,65*0,3*14,95</t>
  </si>
  <si>
    <t>-1,22*2,32*0,24</t>
  </si>
  <si>
    <t>-1,22*2,22*0,24*6</t>
  </si>
  <si>
    <t>-1,73*9,63*0,3</t>
  </si>
  <si>
    <t>-1,73*8,67*0,24</t>
  </si>
  <si>
    <t>311351121</t>
  </si>
  <si>
    <t>Bednění nadzákladových zdí nosných rovné oboustranné za každou stranu zřízení</t>
  </si>
  <si>
    <t>-464071528</t>
  </si>
  <si>
    <t>https://podminky.urs.cz/item/CS_URS_2025_02/311351121</t>
  </si>
  <si>
    <t>(1,13*2+0,24*2)*2,6</t>
  </si>
  <si>
    <t>(2,4*2+0,24*2)*2,6</t>
  </si>
  <si>
    <t>(3*2+0,24*2)*2,6</t>
  </si>
  <si>
    <t>(1,47*2+0,24*2)*2,6</t>
  </si>
  <si>
    <t>(5,18+1,03*2+1,22)*2,6*2</t>
  </si>
  <si>
    <t>(2,65*2+2,19*2)*14,95*2</t>
  </si>
  <si>
    <t>-1,22*2,32*2</t>
  </si>
  <si>
    <t>-1,22*2,22*2*6</t>
  </si>
  <si>
    <t>-1,73*9,63*2</t>
  </si>
  <si>
    <t>-1,73*8,67*2</t>
  </si>
  <si>
    <t>311351122</t>
  </si>
  <si>
    <t>Bednění nadzákladových zdí nosných rovné oboustranné za každou stranu odstranění</t>
  </si>
  <si>
    <t>1581957299</t>
  </si>
  <si>
    <t>https://podminky.urs.cz/item/CS_URS_2025_02/311351122</t>
  </si>
  <si>
    <t>311361821</t>
  </si>
  <si>
    <t>Výztuž nadzákladových zdí nosných svislých nebo odkloněných od svislice, rovných nebo oblých z betonářské oceli 10 505 (R) nebo BSt 500</t>
  </si>
  <si>
    <t>958205682</t>
  </si>
  <si>
    <t>https://podminky.urs.cz/item/CS_URS_2025_02/311361821</t>
  </si>
  <si>
    <t>1.NP výkres D.1.2.c-202</t>
  </si>
  <si>
    <t>0,0618</t>
  </si>
  <si>
    <t>0,1504</t>
  </si>
  <si>
    <t>0,1714</t>
  </si>
  <si>
    <t>2.NP výkres D.1.2.c-203</t>
  </si>
  <si>
    <t>0,067</t>
  </si>
  <si>
    <t>3.NP výkres D.1.2.c-204</t>
  </si>
  <si>
    <t>0,0667</t>
  </si>
  <si>
    <t>0,1451</t>
  </si>
  <si>
    <t>0,8944</t>
  </si>
  <si>
    <t>0,0642</t>
  </si>
  <si>
    <t>výtahová šachta  výkres D.1.2.c-501 (obsahuje i výztuž stropu)</t>
  </si>
  <si>
    <t>stěny a strop</t>
  </si>
  <si>
    <t>2,3797</t>
  </si>
  <si>
    <t>sponky</t>
  </si>
  <si>
    <t>0,0226</t>
  </si>
  <si>
    <t>330321410</t>
  </si>
  <si>
    <t>Sloupy, pilíře, táhla, rámové stojky, vzpěry z betonu železového (bez výztuže) bez zvláštních nároků na vliv prostředí tř. C 25/30</t>
  </si>
  <si>
    <t>-1275877242</t>
  </si>
  <si>
    <t>https://podminky.urs.cz/item/CS_URS_2025_02/330321410</t>
  </si>
  <si>
    <t>sloup C-1-1</t>
  </si>
  <si>
    <t>1,2*2,6*0,24</t>
  </si>
  <si>
    <t>sloup C-1-2</t>
  </si>
  <si>
    <t>0,4*2,6*0,24*16</t>
  </si>
  <si>
    <t>sloup C-1-3</t>
  </si>
  <si>
    <t>0,465*2,6*0,24</t>
  </si>
  <si>
    <t>sloup C-1-4</t>
  </si>
  <si>
    <t>1,1*2,6*0,24</t>
  </si>
  <si>
    <t>sloup C-2-1</t>
  </si>
  <si>
    <t>0,585*2,6*0,24</t>
  </si>
  <si>
    <t>sloup C-2-2</t>
  </si>
  <si>
    <t>0,4*2,6*0,24*17</t>
  </si>
  <si>
    <t>sloup C-2-3</t>
  </si>
  <si>
    <t>0,65*2,6*0,24</t>
  </si>
  <si>
    <t>sloup C-3-1</t>
  </si>
  <si>
    <t>sloup C-3-2</t>
  </si>
  <si>
    <t>sloup C-3-3</t>
  </si>
  <si>
    <t>atika</t>
  </si>
  <si>
    <t>sloup C-4-1</t>
  </si>
  <si>
    <t>0,175*0,2*0,8*52</t>
  </si>
  <si>
    <t>330321711</t>
  </si>
  <si>
    <t>Sloupy, pilíře, táhla, rámové stojky, vzpěry z betonu železového (bez výztuže) pohledového bez zvláštních nároků na vliv prostředí tř. C 35/45</t>
  </si>
  <si>
    <t>1011542760</t>
  </si>
  <si>
    <t>https://podminky.urs.cz/item/CS_URS_2025_02/330321711</t>
  </si>
  <si>
    <t>sloup C-0-1</t>
  </si>
  <si>
    <t>1*0,45*2,65</t>
  </si>
  <si>
    <t>sloup C-0-2</t>
  </si>
  <si>
    <t>(PI*0,225*0,225*2,65)*17</t>
  </si>
  <si>
    <t>sloup C-0-3</t>
  </si>
  <si>
    <t>1,39*0,45*2,65</t>
  </si>
  <si>
    <t>331351121</t>
  </si>
  <si>
    <t>Bednění hranatých sloupů a pilířů včetně vzepření průřezu pravoúhlého čtyřúhelníka výšky do 4 m, průřezu přes 0,08 do 0,16 m2 zřízení</t>
  </si>
  <si>
    <t>-1020786231</t>
  </si>
  <si>
    <t>https://podminky.urs.cz/item/CS_URS_2025_02/331351121</t>
  </si>
  <si>
    <t>(0,4*2+0,24*2)*2,6*16</t>
  </si>
  <si>
    <t>(0,465*2+0,24*2)*2,6</t>
  </si>
  <si>
    <t>(0,585*2+0,24*2)*2,6</t>
  </si>
  <si>
    <t>(0,4*2+0,24*2)*2,6*17</t>
  </si>
  <si>
    <t>(0,65*2+0,24*2)*2,6</t>
  </si>
  <si>
    <t>(0,175*2+0,2*2)*0,8*52</t>
  </si>
  <si>
    <t>331351122</t>
  </si>
  <si>
    <t>Bednění hranatých sloupů a pilířů včetně vzepření průřezu pravoúhlého čtyřúhelníka výšky do 4 m, průřezu přes 0,08 do 0,16 m2 odstranění</t>
  </si>
  <si>
    <t>-1922431375</t>
  </si>
  <si>
    <t>https://podminky.urs.cz/item/CS_URS_2025_02/331351122</t>
  </si>
  <si>
    <t>331351125</t>
  </si>
  <si>
    <t>Bednění hranatých sloupů a pilířů včetně vzepření průřezu pravoúhlého čtyřúhelníka výšky do 4 m, průřezu přes 0,16 m2 zřízení</t>
  </si>
  <si>
    <t>326937797</t>
  </si>
  <si>
    <t>https://podminky.urs.cz/item/CS_URS_2025_02/331351125</t>
  </si>
  <si>
    <t>(1*2+0,45*2)*2,65</t>
  </si>
  <si>
    <t>(1,39*2+0,45*2)*2,65</t>
  </si>
  <si>
    <t>(1,2*2+0,24*2)*2,6</t>
  </si>
  <si>
    <t>(1,1*2+0,24*2)*2,6</t>
  </si>
  <si>
    <t>331351126</t>
  </si>
  <si>
    <t>Bednění hranatých sloupů a pilířů včetně vzepření průřezu pravoúhlého čtyřúhelníka výšky do 4 m, průřezu přes 0,16 m2 odstranění</t>
  </si>
  <si>
    <t>59744612</t>
  </si>
  <si>
    <t>https://podminky.urs.cz/item/CS_URS_2025_02/331351126</t>
  </si>
  <si>
    <t>331351911</t>
  </si>
  <si>
    <t>Bednění hranatých sloupů a pilířů včetně vzepření průřezu pravoúhlého čtyřúhelníka Příplatek k cenám za pohledový beton</t>
  </si>
  <si>
    <t>187555069</t>
  </si>
  <si>
    <t>https://podminky.urs.cz/item/CS_URS_2025_02/331351911</t>
  </si>
  <si>
    <t>331361821</t>
  </si>
  <si>
    <t>Výztuž sloupů, pilířů, rámových stojek, táhel nebo vzpěr hranatých svislých nebo šikmých (odkloněných) z betonářské oceli 10 505 (R) nebo BSt 500</t>
  </si>
  <si>
    <t>-586564052</t>
  </si>
  <si>
    <t>https://podminky.urs.cz/item/CS_URS_2025_02/331361821</t>
  </si>
  <si>
    <t>0,1344</t>
  </si>
  <si>
    <t>0,1546</t>
  </si>
  <si>
    <t>0,0724</t>
  </si>
  <si>
    <t>0,9777</t>
  </si>
  <si>
    <t>0,0565</t>
  </si>
  <si>
    <t>0,0721</t>
  </si>
  <si>
    <t>0,0467</t>
  </si>
  <si>
    <t>0,8012</t>
  </si>
  <si>
    <t>0,041</t>
  </si>
  <si>
    <t>0,6989</t>
  </si>
  <si>
    <t>332351121</t>
  </si>
  <si>
    <t>Bednění kruhových a oblých sloupů a pilířů včetně vzepření průřezu kruhového nebo zakřiveného výšky do 4 m, průměru sloupu přes 0,40 do 0,55 m zřízení</t>
  </si>
  <si>
    <t>-1064380670</t>
  </si>
  <si>
    <t>https://podminky.urs.cz/item/CS_URS_2025_02/332351121</t>
  </si>
  <si>
    <t>(2*PI*0,225*0,225+2*PI*0,225*2,65)*17</t>
  </si>
  <si>
    <t>332351122</t>
  </si>
  <si>
    <t>Bednění kruhových a oblých sloupů a pilířů včetně vzepření průřezu kruhového nebo zakřiveného výšky do 4 m, průměru sloupu přes 0,40 do 0,55 m odstranění</t>
  </si>
  <si>
    <t>634505102</t>
  </si>
  <si>
    <t>https://podminky.urs.cz/item/CS_URS_2025_02/332351122</t>
  </si>
  <si>
    <t>332351911</t>
  </si>
  <si>
    <t>Bednění kruhových a oblých sloupů a pilířů Příplatek k cenám za pohledový beton</t>
  </si>
  <si>
    <t>641794939</t>
  </si>
  <si>
    <t>https://podminky.urs.cz/item/CS_URS_2025_02/332351911</t>
  </si>
  <si>
    <t>332361821</t>
  </si>
  <si>
    <t>Výztuž sloupů, pilířů, rámových stojek, táhel nebo vzpěr oblých svislých nebo šikmých (odkloněných) z betonářské oceli 10 505 (R) nebo BSt 500</t>
  </si>
  <si>
    <t>-283834657</t>
  </si>
  <si>
    <t>https://podminky.urs.cz/item/CS_URS_2025_02/332361821</t>
  </si>
  <si>
    <t>1,7813</t>
  </si>
  <si>
    <t>Vodorovné konstrukce</t>
  </si>
  <si>
    <t>411321616</t>
  </si>
  <si>
    <t>Stropy z betonu železového (bez výztuže) stropů deskových, plochých střech, desek balkonových, desek hřibových stropů včetně hlavic hřibových sloupů tř. C 30/37</t>
  </si>
  <si>
    <t>-1996524841</t>
  </si>
  <si>
    <t>https://podminky.urs.cz/item/CS_URS_2025_02/411321616</t>
  </si>
  <si>
    <t>strop únikové schodiště</t>
  </si>
  <si>
    <t>(2,76*1,68+7*1,68)*0,24</t>
  </si>
  <si>
    <t>kšilt mezi opěrkami</t>
  </si>
  <si>
    <t>7,625*(1,4+3)*0,25</t>
  </si>
  <si>
    <t>nižší část</t>
  </si>
  <si>
    <t>(60,57*6,2-1,94*3,13)*0,3</t>
  </si>
  <si>
    <t>-(0,6*1,8*13)*0,3</t>
  </si>
  <si>
    <t>vyšší část</t>
  </si>
  <si>
    <t>(61,3*6,105*2)*0,3</t>
  </si>
  <si>
    <t>-(0,74*0,685*14)*0,3</t>
  </si>
  <si>
    <t>-2,55*3,975*0,3</t>
  </si>
  <si>
    <t>obytná část</t>
  </si>
  <si>
    <t>61,78*6,69*0,25*2</t>
  </si>
  <si>
    <t>pavlače</t>
  </si>
  <si>
    <t>57,46*1,4*(0,25+0,1)/2*2</t>
  </si>
  <si>
    <t>mezi HEB profily schodiště</t>
  </si>
  <si>
    <t>6,41*1,22*0,24*2</t>
  </si>
  <si>
    <t>odečet větrací šachty</t>
  </si>
  <si>
    <t>-0,74*0,79*0,25*14</t>
  </si>
  <si>
    <t>2,39*3,13*(0,25+0,3)/2</t>
  </si>
  <si>
    <t>3,13*0,3*0,5</t>
  </si>
  <si>
    <t>411351011</t>
  </si>
  <si>
    <t>Bednění stropních konstrukcí - bez podpěrné konstrukce desek tloušťky stropní desky přes 5 do 25 cm zřízení</t>
  </si>
  <si>
    <t>-814076731</t>
  </si>
  <si>
    <t>https://podminky.urs.cz/item/CS_URS_2025_02/411351011</t>
  </si>
  <si>
    <t>(11,013+9,446+2,52+1,08)*0,24</t>
  </si>
  <si>
    <t>2,52*1,2+7*1,2</t>
  </si>
  <si>
    <t>7,625*(1,4+3)</t>
  </si>
  <si>
    <t>obvod stropu</t>
  </si>
  <si>
    <t>(61,78*2+8,09*2)*0,25*2</t>
  </si>
  <si>
    <t>(8,53+4,16+8,56*5+4,13)*6,21</t>
  </si>
  <si>
    <t>(12,93+4,16*2+8,56*4+4,13)*6,21</t>
  </si>
  <si>
    <t>(0,74*2+0,79*2)*0,25*14</t>
  </si>
  <si>
    <t>6,41*1,22*2</t>
  </si>
  <si>
    <t>(12,93+4,16*9+4,13*2)*6,21</t>
  </si>
  <si>
    <t>(61,78+0,94*2+6,69*2)*0,25*2</t>
  </si>
  <si>
    <t>(12,93*3+4,16*4+4,13)*6,21</t>
  </si>
  <si>
    <t>(12,93*3+4,16*3+4,13*2)*6,21</t>
  </si>
  <si>
    <t>(2,39*2+3,13*2)*0,25</t>
  </si>
  <si>
    <t>2,39*3,13</t>
  </si>
  <si>
    <t>(3,13*2+0,3*2)*0,3</t>
  </si>
  <si>
    <t>411351012</t>
  </si>
  <si>
    <t>Bednění stropních konstrukcí - bez podpěrné konstrukce desek tloušťky stropní desky přes 5 do 25 cm odstranění</t>
  </si>
  <si>
    <t>1213256223</t>
  </si>
  <si>
    <t>https://podminky.urs.cz/item/CS_URS_2025_02/411351012</t>
  </si>
  <si>
    <t>411351021</t>
  </si>
  <si>
    <t>Bednění stropních konstrukcí - bez podpěrné konstrukce desek tloušťky stropní desky přes 25 do 50 cm zřízení</t>
  </si>
  <si>
    <t>1297754083</t>
  </si>
  <si>
    <t>https://podminky.urs.cz/item/CS_URS_2025_02/411351021</t>
  </si>
  <si>
    <t>(61,3*2+19,79*2)*0,3</t>
  </si>
  <si>
    <t>60,57*6,2-1,94*3,13</t>
  </si>
  <si>
    <t>obvody otvorů</t>
  </si>
  <si>
    <t>(0,6*2+1,8*2)*0,3*13</t>
  </si>
  <si>
    <t>61,3*6,105*2</t>
  </si>
  <si>
    <t>(0,74*2+0,685*2)*0,3*14</t>
  </si>
  <si>
    <t>(2,55*2+3,975)*0,3</t>
  </si>
  <si>
    <t>411351022</t>
  </si>
  <si>
    <t>Bednění stropních konstrukcí - bez podpěrné konstrukce desek tloušťky stropní desky přes 25 do 50 cm odstranění</t>
  </si>
  <si>
    <t>-1565044388</t>
  </si>
  <si>
    <t>https://podminky.urs.cz/item/CS_URS_2025_02/411351022</t>
  </si>
  <si>
    <t>411354313</t>
  </si>
  <si>
    <t>Podpěrná konstrukce stropů - desek, kleneb a skořepin výška podepření do 4 m tloušťka stropu přes 15 do 25 cm zřízení</t>
  </si>
  <si>
    <t>1966257537</t>
  </si>
  <si>
    <t>https://podminky.urs.cz/item/CS_URS_2025_02/411354313</t>
  </si>
  <si>
    <t>-0,49*1,03*14*2</t>
  </si>
  <si>
    <t>411354314</t>
  </si>
  <si>
    <t>Podpěrná konstrukce stropů - desek, kleneb a skořepin výška podepření do 4 m tloušťka stropu přes 15 do 25 cm odstranění</t>
  </si>
  <si>
    <t>372096579</t>
  </si>
  <si>
    <t>https://podminky.urs.cz/item/CS_URS_2025_02/411354314</t>
  </si>
  <si>
    <t>411354315</t>
  </si>
  <si>
    <t>Podpěrná konstrukce stropů - desek, kleneb a skořepin výška podepření do 4 m tloušťka stropu přes 25 do 35 cm zřízení</t>
  </si>
  <si>
    <t>712733098</t>
  </si>
  <si>
    <t>https://podminky.urs.cz/item/CS_URS_2025_02/411354315</t>
  </si>
  <si>
    <t>411354316</t>
  </si>
  <si>
    <t>Podpěrná konstrukce stropů - desek, kleneb a skořepin výška podepření do 4 m tloušťka stropu přes 25 do 35 cm odstranění</t>
  </si>
  <si>
    <t>915494894</t>
  </si>
  <si>
    <t>https://podminky.urs.cz/item/CS_URS_2025_02/411354316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</si>
  <si>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</si>
  <si>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</si>
  <si>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-366328060</t>
  </si>
  <si>
    <t>https://podminky.urs.cz/item/CS_URS_2025_02/411361821</t>
  </si>
  <si>
    <t>strop 1.PP</t>
  </si>
  <si>
    <t>výkres D.1.2.c-301</t>
  </si>
  <si>
    <t>22,703</t>
  </si>
  <si>
    <t>výkres D.1.2.c-302</t>
  </si>
  <si>
    <t>17,3002</t>
  </si>
  <si>
    <t>položka obsahuje výztuže desek, průvlaků a věnců atik</t>
  </si>
  <si>
    <t>výkres D.1.2.c-303</t>
  </si>
  <si>
    <t>24,0202</t>
  </si>
  <si>
    <t>výkres D.1.2.c-304</t>
  </si>
  <si>
    <t>8,0423</t>
  </si>
  <si>
    <t>výkres D.1.2.c-305</t>
  </si>
  <si>
    <t>24,2243</t>
  </si>
  <si>
    <t>výkres D.1.2.c-306</t>
  </si>
  <si>
    <t>7,7878</t>
  </si>
  <si>
    <t>výkres D.1.2.c-307</t>
  </si>
  <si>
    <t>40,012</t>
  </si>
  <si>
    <t>výkres D.1.2.c-308</t>
  </si>
  <si>
    <t>6,0239</t>
  </si>
  <si>
    <t>413321616</t>
  </si>
  <si>
    <t>Nosníky z betonu železového (bez výztuže) včetně stěnových i jeřábových drah, volných trámů, průvlaků, rámových příčlí, ztužidel, konzol, vodorovných táhel apod., tyčových konstrukcí tř. C 30/37</t>
  </si>
  <si>
    <t>-1111694145</t>
  </si>
  <si>
    <t>https://podminky.urs.cz/item/CS_URS_2025_02/413321616</t>
  </si>
  <si>
    <t>průvlak PB-1-1</t>
  </si>
  <si>
    <t>14,955*0,24*0,35</t>
  </si>
  <si>
    <t>průvlak PB-1-2</t>
  </si>
  <si>
    <t>(61,78*3+46,825+6,21*6+5,11*12+1,03*28+0,74*14)*0,24*0,2</t>
  </si>
  <si>
    <t>průvlak PB-2-1</t>
  </si>
  <si>
    <t>průvlak PB-2-2</t>
  </si>
  <si>
    <t>(61,78+3+46,825+6,21*11+5,11*12+1,03*28+0,74*14)*0,24*0,2</t>
  </si>
  <si>
    <t>průvlak PB-3-1</t>
  </si>
  <si>
    <t>44,18*0,24*0,7</t>
  </si>
  <si>
    <t>průvlak PB-3-2</t>
  </si>
  <si>
    <t>(61,78*3+17,6+6,21*10+5,11*8+1,03*28+0,74*14)*0,24*0,9</t>
  </si>
  <si>
    <t>konzola</t>
  </si>
  <si>
    <t>59,9*0,355*0,25*2</t>
  </si>
  <si>
    <t>413322727</t>
  </si>
  <si>
    <t>Nosníky z betonu železového (bez výztuže) včetně stěnových i jeřábových drah, volných trámů, průvlaků, rámových příčlí, ztužidel, konzol, vodorovných táhel apod., tyčových konstrukcí pohledového tř. C 35/45</t>
  </si>
  <si>
    <t>-1774240155</t>
  </si>
  <si>
    <t>https://podminky.urs.cz/item/CS_URS_2025_02/413322727</t>
  </si>
  <si>
    <t>průvlak PB-0-1</t>
  </si>
  <si>
    <t>6,2*0,54*0,749*2</t>
  </si>
  <si>
    <t>průvlak PB-0-2</t>
  </si>
  <si>
    <t>61,3*0,45*0,8*2</t>
  </si>
  <si>
    <t>průvlak PB-0-3</t>
  </si>
  <si>
    <t>10,17*0,24*0,5</t>
  </si>
  <si>
    <t>průvlak PB-0-4</t>
  </si>
  <si>
    <t>6,2*0,24*0,375</t>
  </si>
  <si>
    <t>413351121</t>
  </si>
  <si>
    <t>Bednění nosníků a průvlaků - bez podpěrné konstrukce výška nosníku po spodní líc stropní desky přes 100 cm zřízení</t>
  </si>
  <si>
    <t>1192742323</t>
  </si>
  <si>
    <t>https://podminky.urs.cz/item/CS_URS_2025_02/413351121</t>
  </si>
  <si>
    <t>6,2*(0,54+0,305*2)*2</t>
  </si>
  <si>
    <t>61,3*(0,45+0,5*2)*2</t>
  </si>
  <si>
    <t>10,17*(0,24+0,5*2)</t>
  </si>
  <si>
    <t>6,2*(0,24+0,375*2)</t>
  </si>
  <si>
    <t>14,955*0,35*2</t>
  </si>
  <si>
    <t>(61,78*3+46,825+6,21*6+5,11*12+1,03*28+0,74*14)*0,2*2</t>
  </si>
  <si>
    <t>(61,78+3+46,825+6,21*11+5,11*12+1,03*28+0,74*14)*0,2*2</t>
  </si>
  <si>
    <t>44,18*0,7*2</t>
  </si>
  <si>
    <t>(61,78*3+17,6+6,21*10+5,11*8+1,03*28+0,74*14)*0,9*2</t>
  </si>
  <si>
    <t>59,9*(0,355+0,25)*2</t>
  </si>
  <si>
    <t>413351122</t>
  </si>
  <si>
    <t>Bednění nosníků a průvlaků - bez podpěrné konstrukce výška nosníku po spodní líc stropní desky přes 100 cm odstranění</t>
  </si>
  <si>
    <t>81433995</t>
  </si>
  <si>
    <t>https://podminky.urs.cz/item/CS_URS_2025_02/413351122</t>
  </si>
  <si>
    <t>413351191</t>
  </si>
  <si>
    <t>Bednění nosníků a průvlaků - bez podpěrné konstrukce Příplatek k cenám za pohledový beton</t>
  </si>
  <si>
    <t>723316556</t>
  </si>
  <si>
    <t>https://podminky.urs.cz/item/CS_URS_2025_02/413351191</t>
  </si>
  <si>
    <t>413352115</t>
  </si>
  <si>
    <t>Podpěrná konstrukce nosníků a průvlaků výšky podepření do 4 m výšky nosníku (po spodní hranu stropní desky) přes 100 cm zřízení</t>
  </si>
  <si>
    <t>-1509040312</t>
  </si>
  <si>
    <t>https://podminky.urs.cz/item/CS_URS_2025_02/413352115</t>
  </si>
  <si>
    <t>6,2*0,54*2</t>
  </si>
  <si>
    <t>61,3*0,45*2</t>
  </si>
  <si>
    <t>10,17*0,24</t>
  </si>
  <si>
    <t>6,2*0,24</t>
  </si>
  <si>
    <t>413352116</t>
  </si>
  <si>
    <t>Podpěrná konstrukce nosníků a průvlaků výšky podepření do 4 m výšky nosníku (po spodní hranu stropní desky) přes 100 cm odstranění</t>
  </si>
  <si>
    <t>-255503790</t>
  </si>
  <si>
    <t>https://podminky.urs.cz/item/CS_URS_2025_02/413352116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</si>
  <si>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</si>
  <si>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</si>
  <si>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-495785071</t>
  </si>
  <si>
    <t>https://podminky.urs.cz/item/CS_URS_2025_02/413361821</t>
  </si>
  <si>
    <t>výkres D.1.2.c-300</t>
  </si>
  <si>
    <t>8,2927</t>
  </si>
  <si>
    <t>417321616</t>
  </si>
  <si>
    <t>Ztužující pásy a věnce z betonu železového (bez výztuže) tř. C 30/37</t>
  </si>
  <si>
    <t>240263134</t>
  </si>
  <si>
    <t>https://podminky.urs.cz/item/CS_URS_2025_02/417321616</t>
  </si>
  <si>
    <t>věnec prosvětlovacích otvorů 1.PP</t>
  </si>
  <si>
    <t>(2,28*2+0,6*2)*0,24*0,1*13</t>
  </si>
  <si>
    <t>věnec atika</t>
  </si>
  <si>
    <t>(61,78*2+6,21*2)*0,175*0,3*2</t>
  </si>
  <si>
    <t>(1,09+0,855*2)*0,175*0,3*14</t>
  </si>
  <si>
    <t>417351115</t>
  </si>
  <si>
    <t>Bednění bočnic ztužujících pásů a věnců včetně vzpěr zřízení</t>
  </si>
  <si>
    <t>-354067096</t>
  </si>
  <si>
    <t>https://podminky.urs.cz/item/CS_URS_2025_02/417351115</t>
  </si>
  <si>
    <t>(2,28*2+1,08*2)*0,1*2*13</t>
  </si>
  <si>
    <t>(61,78*2+6,21*2)*0,3*2*2</t>
  </si>
  <si>
    <t>(1,09+0,855*2)*0,3*14</t>
  </si>
  <si>
    <t>417351116</t>
  </si>
  <si>
    <t>Bednění bočnic ztužujících pásů a věnců včetně vzpěr odstranění</t>
  </si>
  <si>
    <t>-813125576</t>
  </si>
  <si>
    <t>https://podminky.urs.cz/item/CS_URS_2025_02/417351116</t>
  </si>
  <si>
    <t>435124421</t>
  </si>
  <si>
    <t>Montáž schodišťových konstrukcí ramen s podestou se svařovanými spoji, vcelku hmotnosti přes 3,0 do 5,5 t, v budovách výšky do 12 m</t>
  </si>
  <si>
    <t>-1116486747</t>
  </si>
  <si>
    <t>https://podminky.urs.cz/item/CS_URS_2025_02/435124421</t>
  </si>
  <si>
    <t>schodišťové rameno</t>
  </si>
  <si>
    <t>"R-0-1" 1</t>
  </si>
  <si>
    <t>"R-0-2" 1</t>
  </si>
  <si>
    <t>"R-1-1" 2</t>
  </si>
  <si>
    <t>"R-2-1" 2</t>
  </si>
  <si>
    <t>59372192</t>
  </si>
  <si>
    <t>schodiště ŽB včetně výztuže do 120kg/m3 objem prefabrikátu přes 1m3</t>
  </si>
  <si>
    <t>543287126</t>
  </si>
  <si>
    <t>"R-0-1" 1,5</t>
  </si>
  <si>
    <t>"R-0-2" 1,55</t>
  </si>
  <si>
    <t>"R-1-1" 3*2</t>
  </si>
  <si>
    <t>"R-2-1" 3,1*2</t>
  </si>
  <si>
    <t>953332116</t>
  </si>
  <si>
    <t>Vložky svislé do dilatačních spár z pryže kladené volně, včetně dodání a osazení, v jakémkoliv zdivu, tl. 15 mm</t>
  </si>
  <si>
    <t>-1399704080</t>
  </si>
  <si>
    <t>https://podminky.urs.cz/item/CS_URS_2025_02/953332116</t>
  </si>
  <si>
    <t>dilatace únikového schodiště</t>
  </si>
  <si>
    <t>0,24*4*2</t>
  </si>
  <si>
    <t>953334112</t>
  </si>
  <si>
    <t>Bobtnavý pásek do pracovních spar betonových konstrukcí bentonitový, rozměru 15 x 10 mm</t>
  </si>
  <si>
    <t>-1828545396</t>
  </si>
  <si>
    <t>https://podminky.urs.cz/item/CS_URS_2025_02/953334112</t>
  </si>
  <si>
    <t xml:space="preserve">ŽB stěny </t>
  </si>
  <si>
    <t>"stěna 1.PP-strop 1.PP" 275</t>
  </si>
  <si>
    <t>953334433</t>
  </si>
  <si>
    <t>Těsnící plech do pracovních spar betonových konstrukcí horizontálních i vertikálních (podlaha - zeď, zeď - strop a technologických) ve svitku s bitumenovým povrchem jednostranným, šířky 150 mm</t>
  </si>
  <si>
    <t>695720155</t>
  </si>
  <si>
    <t>https://podminky.urs.cz/item/CS_URS_2025_02/953334433</t>
  </si>
  <si>
    <t>"zákl. deska-stěna 1.PP" 275</t>
  </si>
  <si>
    <t>953334514</t>
  </si>
  <si>
    <t>Těsnící a bednící křížový profil z plechu do pracovních spar betonových konstrukcí kombinace perforovaného a těsnícího plechu k bednění jednotlivých záběrů betonáže desky a stěny, k utěsnění pracovní spáry s oboustranným bitumenovým povrchem, šířky 200 mm</t>
  </si>
  <si>
    <t>170852606</t>
  </si>
  <si>
    <t>https://podminky.urs.cz/item/CS_URS_2025_02/953334514</t>
  </si>
  <si>
    <t>-489634856</t>
  </si>
  <si>
    <t>SO-04.03 - ZTI a interierový závlahový systém</t>
  </si>
  <si>
    <t>Úroveň 3:</t>
  </si>
  <si>
    <t>SO-04.03.01 - Dešťová kanalizace</t>
  </si>
  <si>
    <t>132254203</t>
  </si>
  <si>
    <t>Hloubení zapažených rýh šířky přes 800 do 2 000 mm strojně s urovnáním dna do předepsaného profilu a spádu v hornině třídy těžitelnosti I skupiny 3 přes 50 do 100 m3</t>
  </si>
  <si>
    <t>-663627992</t>
  </si>
  <si>
    <t>https://podminky.urs.cz/item/CS_URS_2025_02/132254203</t>
  </si>
  <si>
    <t>((2+0,8)/2*5,6)*12</t>
  </si>
  <si>
    <t>1992398406</t>
  </si>
  <si>
    <t>-1741617689</t>
  </si>
  <si>
    <t>-1992206377</t>
  </si>
  <si>
    <t>463624597</t>
  </si>
  <si>
    <t>(86+68)*0,8*0,4</t>
  </si>
  <si>
    <t>49,28*2 "Přepočtené koeficientem množství</t>
  </si>
  <si>
    <t>871265231</t>
  </si>
  <si>
    <t>Kanalizační potrubí z tvrdého PVC v otevřeném výkopu ve sklonu do 20 %, hladkého plnostěnného jednovrstvého, tuhost třídy SN 10 DN 110</t>
  </si>
  <si>
    <t>-1002772331</t>
  </si>
  <si>
    <t>https://podminky.urs.cz/item/CS_URS_2023_02/871265231</t>
  </si>
  <si>
    <t>87126523R</t>
  </si>
  <si>
    <t>Kanalizační potrubí z tvrdého PVC v otevřeném výkopu ve sklonu do 20 %, hladkého plnostěnného jednovrstvého, tuhost třídy SN 10 DN 70</t>
  </si>
  <si>
    <t>-1194266985</t>
  </si>
  <si>
    <t>871315231</t>
  </si>
  <si>
    <t>Kanalizační potrubí z tvrdého PVC v otevřeném výkopu ve sklonu do 20 %, hladkého plnostěnného jednovrstvého, tuhost třídy SN 10 DN 160</t>
  </si>
  <si>
    <t>-843866986</t>
  </si>
  <si>
    <t>https://podminky.urs.cz/item/CS_URS_2023_02/871315231</t>
  </si>
  <si>
    <t>871355231</t>
  </si>
  <si>
    <t>Kanalizační potrubí z tvrdého PVC v otevřeném výkopu ve sklonu do 20 %, hladkého plnostěnného jednovrstvého, tuhost třídy SN 10 DN 200</t>
  </si>
  <si>
    <t>335833353</t>
  </si>
  <si>
    <t>https://podminky.urs.cz/item/CS_URS_2023_02/871355231</t>
  </si>
  <si>
    <t>214-41</t>
  </si>
  <si>
    <t>877265211</t>
  </si>
  <si>
    <t>Montáž tvarovek na kanalizačním plastovém potrubí z polypropylenu PP nebo tvrdého PVC hladkého plnostěnného kolen, víček nebo hrdlových uzávěrů DN 100</t>
  </si>
  <si>
    <t>-437996795</t>
  </si>
  <si>
    <t>https://podminky.urs.cz/item/CS_URS_2023_02/877265211</t>
  </si>
  <si>
    <t>28611351</t>
  </si>
  <si>
    <t>koleno kanalizační PVC KG 110x45°</t>
  </si>
  <si>
    <t>593845354</t>
  </si>
  <si>
    <t>Poznámka k položce:_x000D_
Typ dle PD.</t>
  </si>
  <si>
    <t>28611350</t>
  </si>
  <si>
    <t>koleno kanalizační PVC KG 110x30°</t>
  </si>
  <si>
    <t>1097408840</t>
  </si>
  <si>
    <t>877265221</t>
  </si>
  <si>
    <t>Montáž tvarovek na kanalizačním plastovém potrubí z polypropylenu PP nebo tvrdého PVC hladkého plnostěnného odboček DN 100</t>
  </si>
  <si>
    <t>-1661817148</t>
  </si>
  <si>
    <t>https://podminky.urs.cz/item/CS_URS_2023_02/877265221</t>
  </si>
  <si>
    <t>28611387</t>
  </si>
  <si>
    <t>odbočka kanalizační plastová s hrdlem KG 110/110/45°</t>
  </si>
  <si>
    <t>485870381</t>
  </si>
  <si>
    <t>28615586</t>
  </si>
  <si>
    <t>odbočka dvojitá HTDA úhel 67° DN 75/75/75</t>
  </si>
  <si>
    <t>-2002645108</t>
  </si>
  <si>
    <t>877315211</t>
  </si>
  <si>
    <t>Montáž tvarovek na kanalizačním plastovém potrubí z polypropylenu PP nebo tvrdého PVC hladkého plnostěnného kolen, víček nebo hrdlových uzávěrů DN 150</t>
  </si>
  <si>
    <t>654295379</t>
  </si>
  <si>
    <t>https://podminky.urs.cz/item/CS_URS_2023_02/877315211</t>
  </si>
  <si>
    <t>28611361</t>
  </si>
  <si>
    <t>koleno kanalizační PVC KG 160x45°</t>
  </si>
  <si>
    <t>686984012</t>
  </si>
  <si>
    <t>877315221</t>
  </si>
  <si>
    <t>Montáž tvarovek na kanalizačním plastovém potrubí z polypropylenu PP nebo tvrdého PVC hladkého plnostěnného odboček DN 150</t>
  </si>
  <si>
    <t>1775090505</t>
  </si>
  <si>
    <t>https://podminky.urs.cz/item/CS_URS_2023_02/877315221</t>
  </si>
  <si>
    <t>28611390</t>
  </si>
  <si>
    <t>odbočka kanalizační plastová s hrdlem KG 160/110/45°</t>
  </si>
  <si>
    <t>-1912191088</t>
  </si>
  <si>
    <t>877355211</t>
  </si>
  <si>
    <t>Montáž tvarovek na kanalizačním plastovém potrubí z polypropylenu PP nebo tvrdého PVC hladkého plnostěnného kolen, víček nebo hrdlových uzávěrů DN 200</t>
  </si>
  <si>
    <t>-705424212</t>
  </si>
  <si>
    <t>https://podminky.urs.cz/item/CS_URS_2023_02/877355211</t>
  </si>
  <si>
    <t>28611508</t>
  </si>
  <si>
    <t>redukce kanalizační PVC 200/160</t>
  </si>
  <si>
    <t>217724465</t>
  </si>
  <si>
    <t>28611366</t>
  </si>
  <si>
    <t>koleno kanalizační PVC KG 200x45°</t>
  </si>
  <si>
    <t>142084577</t>
  </si>
  <si>
    <t>28611504</t>
  </si>
  <si>
    <t>redukce kanalizační PVC 160/110</t>
  </si>
  <si>
    <t>34316757</t>
  </si>
  <si>
    <t>877355221</t>
  </si>
  <si>
    <t>Montáž tvarovek na kanalizačním plastovém potrubí z polypropylenu PP nebo tvrdého PVC hladkého plnostěnného odboček DN 200</t>
  </si>
  <si>
    <t>36198749</t>
  </si>
  <si>
    <t>https://podminky.urs.cz/item/CS_URS_2023_02/877355221</t>
  </si>
  <si>
    <t>28611393</t>
  </si>
  <si>
    <t>odbočka kanalizační plastová s hrdlem KG 200/110/45°</t>
  </si>
  <si>
    <t>-2064903917</t>
  </si>
  <si>
    <t>28611396</t>
  </si>
  <si>
    <t>odbočka kanalizační plastová s hrdlem KG 200/200/45°</t>
  </si>
  <si>
    <t>-1060456169</t>
  </si>
  <si>
    <t>28611395</t>
  </si>
  <si>
    <t>odbočka kanalizační plastová s hrdlem KG 200/150/45°</t>
  </si>
  <si>
    <t>-1702072900</t>
  </si>
  <si>
    <t>877375122</t>
  </si>
  <si>
    <t>Montáž nalepovací odbočné tvarovky na potrubí z kanalizačních trub z PVC DN 300</t>
  </si>
  <si>
    <t>1588461980</t>
  </si>
  <si>
    <t>https://podminky.urs.cz/item/CS_URS_2025_02/877375122</t>
  </si>
  <si>
    <t>Poznámka k položce:_x000D_
Zřízení propojení do stávající stoky v uličním profilu dle požadavků provozovatele.</t>
  </si>
  <si>
    <t>894411111</t>
  </si>
  <si>
    <t>Zřízení šachet kanalizačních z betonových dílců výšky vstupu do 1,50 m s obložením dna betonem tř. C 25/30, na potrubí DN do 200</t>
  </si>
  <si>
    <t>348507753</t>
  </si>
  <si>
    <t>https://podminky.urs.cz/item/CS_URS_2025_02/894411111</t>
  </si>
  <si>
    <t>89441111R</t>
  </si>
  <si>
    <t>Kanalizační šachta prefa s přechodovým kónusem poklopem</t>
  </si>
  <si>
    <t>kpl</t>
  </si>
  <si>
    <t>765104150</t>
  </si>
  <si>
    <t>Poznámka k položce:_x000D_
Kompletní šachta včetně přechodového kónusu, poklopu a jednotlivých dílů. Revizní šachta RŠ1 dle projektu.</t>
  </si>
  <si>
    <t>894812116</t>
  </si>
  <si>
    <t>Revizní a čistící šachta z polypropylenu PP pro hladké trouby DN 315 šachtové dno (DN šachty / DN trubního vedení) DN 315/200 přímý tok</t>
  </si>
  <si>
    <t>1113137613</t>
  </si>
  <si>
    <t>https://podminky.urs.cz/item/CS_URS_2025_02/894812116</t>
  </si>
  <si>
    <t>894812133</t>
  </si>
  <si>
    <t>Revizní a čistící šachta z polypropylenu PP pro hladké trouby DN 315 roura šachtová korugovaná bez hrdla, světlé hloubky 3000 mm</t>
  </si>
  <si>
    <t>-619398396</t>
  </si>
  <si>
    <t>https://podminky.urs.cz/item/CS_URS_2025_02/894812133</t>
  </si>
  <si>
    <t>894812149</t>
  </si>
  <si>
    <t>Revizní a čistící šachta z polypropylenu PP pro hladké trouby DN 315 roura šachtová korugovaná Příplatek k cenám 2131 - 2142 za uříznutí šachtové roury</t>
  </si>
  <si>
    <t>-993002654</t>
  </si>
  <si>
    <t>https://podminky.urs.cz/item/CS_URS_2025_02/894812149</t>
  </si>
  <si>
    <t>894812156</t>
  </si>
  <si>
    <t>Revizní a čistící šachta z polypropylenu PP pro hladké trouby DN 315 poklop plastový s teleskopickou trubkou</t>
  </si>
  <si>
    <t>1242320691</t>
  </si>
  <si>
    <t>https://podminky.urs.cz/item/CS_URS_2025_02/894812156</t>
  </si>
  <si>
    <t>894812206</t>
  </si>
  <si>
    <t>Revizní a čistící šachta z polypropylenu PP pro hladké trouby DN 425 šachtové dno (DN šachty / DN trubního vedení) DN 425/200 průtočné 30°,60°,90°</t>
  </si>
  <si>
    <t>2070235006</t>
  </si>
  <si>
    <t>https://podminky.urs.cz/item/CS_URS_2025_02/894812206</t>
  </si>
  <si>
    <t>894812233</t>
  </si>
  <si>
    <t>Revizní a čistící šachta z polypropylenu PP pro hladké trouby DN 425 roura šachtová korugovaná bez hrdla, světlé hloubky 3000 mm</t>
  </si>
  <si>
    <t>-1977900743</t>
  </si>
  <si>
    <t>https://podminky.urs.cz/item/CS_URS_2025_02/894812233</t>
  </si>
  <si>
    <t>894812249</t>
  </si>
  <si>
    <t>Revizní a čistící šachta z polypropylenu PP pro hladké trouby DN 425 roura šachtová korugovaná Příplatek k cenám 2231 - 2242 za uříznutí šachtové roury</t>
  </si>
  <si>
    <t>-1553131228</t>
  </si>
  <si>
    <t>https://podminky.urs.cz/item/CS_URS_2025_02/894812249</t>
  </si>
  <si>
    <t>894812257</t>
  </si>
  <si>
    <t>Revizní a čistící šachta z polypropylenu PP pro hladké trouby DN 425 poklop plastový (pro třídu zatížení) pochůzí (A15)</t>
  </si>
  <si>
    <t>1835861939</t>
  </si>
  <si>
    <t>https://podminky.urs.cz/item/CS_URS_2025_02/894812257</t>
  </si>
  <si>
    <t>894812505</t>
  </si>
  <si>
    <t>Revizní a čistící šachta z polypropylenu PP pro hladké trouby DN 1000 šachtové dno (DN šachty / DN trubního vedení) DN 1000/200 průtočné 30°, 60°, 90°</t>
  </si>
  <si>
    <t>-55086249</t>
  </si>
  <si>
    <t>https://podminky.urs.cz/item/CS_URS_2025_02/894812505</t>
  </si>
  <si>
    <t>894812523</t>
  </si>
  <si>
    <t>Revizní a čistící šachta z polypropylenu PP pro hladké trouby DN 1000 roura šachtová korugovaná, světlé hloubky 3 600 mm</t>
  </si>
  <si>
    <t>-1779973432</t>
  </si>
  <si>
    <t>https://podminky.urs.cz/item/CS_URS_2025_02/894812523</t>
  </si>
  <si>
    <t>894812529</t>
  </si>
  <si>
    <t>Revizní a čistící šachta z polypropylenu PP pro hladké trouby DN 1000 Příplatek k cenám 2431 - 2438 za uříznutí šachtové roury</t>
  </si>
  <si>
    <t>-820050787</t>
  </si>
  <si>
    <t>https://podminky.urs.cz/item/CS_URS_2025_02/894812529</t>
  </si>
  <si>
    <t>894812531</t>
  </si>
  <si>
    <t>Revizní a čistící šachta z polypropylenu PP pro hladké trouby DN 1000 poklop plastový pro třídu zatížení A15 s přechodovým konusem</t>
  </si>
  <si>
    <t>1372105310</t>
  </si>
  <si>
    <t>https://podminky.urs.cz/item/CS_URS_2025_02/894812531</t>
  </si>
  <si>
    <t>935932211</t>
  </si>
  <si>
    <t>Odvodňovací plastový žlab pro třídu zatížení B 125 vnitřní šířky 100 mm s krycím roštem mřížkovým z pozinkované oceli</t>
  </si>
  <si>
    <t>-1826267656</t>
  </si>
  <si>
    <t>https://podminky.urs.cz/item/CS_URS_2025_02/935932211</t>
  </si>
  <si>
    <t>713463212</t>
  </si>
  <si>
    <t>Montáž izolace tepelné potrubí a ohybů tvarovkami nebo deskami potrubními pouzdry s povrchovou úpravou hliníkovou fólií (izolační materiál ve specifikaci) přelepenými samolepící hliníkovou páskou potrubí jednovrstvá D přes 50 do 100 mm</t>
  </si>
  <si>
    <t>732644785</t>
  </si>
  <si>
    <t>https://podminky.urs.cz/item/CS_URS_2025_02/713463212</t>
  </si>
  <si>
    <t>63154009</t>
  </si>
  <si>
    <t>pouzdro izolační potrubní z minerální vlny s Al fólií max. 250/100°C 54/20mm</t>
  </si>
  <si>
    <t>689871441</t>
  </si>
  <si>
    <t>(Pi*(0,07+2*0,02+2*0,005)*55)</t>
  </si>
  <si>
    <t>20,735*1,02 "Přepočtené koeficientem množství</t>
  </si>
  <si>
    <t>713463213</t>
  </si>
  <si>
    <t>Montáž izolace tepelné potrubí a ohybů tvarovkami nebo deskami potrubními pouzdry s povrchovou úpravou hliníkovou fólií (izolační materiál ve specifikaci) přelepenými samolepící hliníkovou páskou potrubí jednovrstvá D přes 100 do 150 mm</t>
  </si>
  <si>
    <t>-1644027778</t>
  </si>
  <si>
    <t>https://podminky.urs.cz/item/CS_URS_2025_02/713463213</t>
  </si>
  <si>
    <t>(Pi*(0,11+2*0,02+2*0,005)*135)</t>
  </si>
  <si>
    <t>(Pi*(0,11+2*0,02+2*0,005)*146)</t>
  </si>
  <si>
    <t>(Pi*(0,11+2*0,02+2*0,005)*173)</t>
  </si>
  <si>
    <t>63154017</t>
  </si>
  <si>
    <t>pouzdro izolační potrubní z minerální vlny s Al fólií max. 250/100°C 140/30mm</t>
  </si>
  <si>
    <t>930550977</t>
  </si>
  <si>
    <t>228,205*1,02 "Přepočtené koeficientem množství</t>
  </si>
  <si>
    <t>SO-04.03.02 - Splašková kanalizace</t>
  </si>
  <si>
    <t>336707717</t>
  </si>
  <si>
    <t>((2+0,8)/2*5,6)*11</t>
  </si>
  <si>
    <t>151102102</t>
  </si>
  <si>
    <t>Zřízení pažení a rozepření stěn rýh při překopech inženýrských sítí plochy do 20 m2 pro jakoukoliv mezerovitost příložné, hloubky přes 2 do 4 m</t>
  </si>
  <si>
    <t>-1069870620</t>
  </si>
  <si>
    <t>https://podminky.urs.cz/item/CS_URS_2025_02/151102102</t>
  </si>
  <si>
    <t>151102113</t>
  </si>
  <si>
    <t>Odstranění pažení a rozepření stěn rýh při překopech inženýrských sítí plochy do 20 m2 s uložením materiálu na vzdálenost do 3 m od kraje výkopu příložné, hloubky přes 4 do 8 m</t>
  </si>
  <si>
    <t>799793717</t>
  </si>
  <si>
    <t>https://podminky.urs.cz/item/CS_URS_2025_02/151102113</t>
  </si>
  <si>
    <t>-1991870213</t>
  </si>
  <si>
    <t>0,8*0,4*69</t>
  </si>
  <si>
    <t>-498956471</t>
  </si>
  <si>
    <t>69*0,8*0,4</t>
  </si>
  <si>
    <t>22,08*2 "Přepočtené koeficientem množství</t>
  </si>
  <si>
    <t>831352121</t>
  </si>
  <si>
    <t>Montáž potrubí z trub kameninových hrdlových s integrovaným těsněním v otevřeném výkopu ve sklonu do 20 % DN 200</t>
  </si>
  <si>
    <t>351971318</t>
  </si>
  <si>
    <t>https://podminky.urs.cz/item/CS_URS_2025_02/831352121</t>
  </si>
  <si>
    <t>59710633</t>
  </si>
  <si>
    <t>trouba kameninová glazovaná DN 200 dl 1,00m spojovací systém F</t>
  </si>
  <si>
    <t>-1499189108</t>
  </si>
  <si>
    <t>11*1,015 "Přepočtené koeficientem množství</t>
  </si>
  <si>
    <t>837355121</t>
  </si>
  <si>
    <t>Výsek a montáž kameninové odbočné tvarovky na kameninovém potrubí DN 200</t>
  </si>
  <si>
    <t>-1684695878</t>
  </si>
  <si>
    <t>https://podminky.urs.cz/item/CS_URS_2025_02/837355121</t>
  </si>
  <si>
    <t>871265211</t>
  </si>
  <si>
    <t>Kanalizační potrubí z tvrdého PVC v otevřeném výkopu ve sklonu do 20 %, hladkého plnostěnného jednovrstvého, tuhost třídy SN 4 DN 110</t>
  </si>
  <si>
    <t>1119063485</t>
  </si>
  <si>
    <t>https://podminky.urs.cz/item/CS_URS_2023_02/871265211</t>
  </si>
  <si>
    <t>94,3</t>
  </si>
  <si>
    <t>-1950419104</t>
  </si>
  <si>
    <t>761568857</t>
  </si>
  <si>
    <t>799401574</t>
  </si>
  <si>
    <t>-91518694</t>
  </si>
  <si>
    <t>-2025421739</t>
  </si>
  <si>
    <t>1491485250</t>
  </si>
  <si>
    <t>-177138672</t>
  </si>
  <si>
    <t>-1065538953</t>
  </si>
  <si>
    <t>332307572</t>
  </si>
  <si>
    <t>-2025395980</t>
  </si>
  <si>
    <t>8942216</t>
  </si>
  <si>
    <t>D+M šachta betonová,poklop litina dle specifikace PD</t>
  </si>
  <si>
    <t>1153533119</t>
  </si>
  <si>
    <t>"KŠ" 1</t>
  </si>
  <si>
    <t>"SŠ" 1</t>
  </si>
  <si>
    <t>"RŠ1" 1</t>
  </si>
  <si>
    <t>"RŠ2" 1</t>
  </si>
  <si>
    <t>2075785364</t>
  </si>
  <si>
    <t>-1873431471</t>
  </si>
  <si>
    <t>2082647121</t>
  </si>
  <si>
    <t>-515923004</t>
  </si>
  <si>
    <t>SO-04.03.03 - Společné prostory - ZTI</t>
  </si>
  <si>
    <t xml:space="preserve">    721 - Zdravotechnika - vnitřní kanalizace</t>
  </si>
  <si>
    <t xml:space="preserve">    734 - Ústřední vytápění - armatury</t>
  </si>
  <si>
    <t>713411121</t>
  </si>
  <si>
    <t>Montáž izolace tepelné potrubí a ohybů pásy nebo rohožemi s povrchovou úpravou hliníkovou fólií připevněnými ocelovým drátem potrubí jednovrstvá</t>
  </si>
  <si>
    <t>1402174257</t>
  </si>
  <si>
    <t>https://podminky.urs.cz/item/CS_URS_2025_02/713411121</t>
  </si>
  <si>
    <t>(Pi*(0,11+2*0,02+2*0,005)*(260+314))</t>
  </si>
  <si>
    <t>(Pi*(0,075+2*0,02+2*0,005)*55)</t>
  </si>
  <si>
    <t>63150980</t>
  </si>
  <si>
    <t>rohož izolační z minerální vlny lamelová s Al fólií 25-40kg/m3 tl 20mm</t>
  </si>
  <si>
    <t>-590960332</t>
  </si>
  <si>
    <t>310,122*1,05 "Přepočtené koeficientem množství</t>
  </si>
  <si>
    <t>721</t>
  </si>
  <si>
    <t>Zdravotechnika - vnitřní kanalizace</t>
  </si>
  <si>
    <t>721174004</t>
  </si>
  <si>
    <t>Potrubí z trub polypropylenových svodné (ležaté) DN 75</t>
  </si>
  <si>
    <t>975232128</t>
  </si>
  <si>
    <t>https://podminky.urs.cz/item/CS_URS_2025_02/721174004</t>
  </si>
  <si>
    <t>721174005</t>
  </si>
  <si>
    <t>Potrubí z trub polypropylenových svodné (ležaté) DN 110</t>
  </si>
  <si>
    <t>-1541536038</t>
  </si>
  <si>
    <t>https://podminky.urs.cz/item/CS_URS_2025_02/721174005</t>
  </si>
  <si>
    <t>240+20</t>
  </si>
  <si>
    <t>721174025</t>
  </si>
  <si>
    <t>Potrubí z trub polypropylenových odpadní (svislé) DN 110</t>
  </si>
  <si>
    <t>52274296</t>
  </si>
  <si>
    <t>https://podminky.urs.cz/item/CS_URS_2025_02/721174025</t>
  </si>
  <si>
    <t>314</t>
  </si>
  <si>
    <t>28615651</t>
  </si>
  <si>
    <t>čistící kus kanalizační PP DN 110</t>
  </si>
  <si>
    <t>1380175343</t>
  </si>
  <si>
    <t>721233111</t>
  </si>
  <si>
    <t>Střešní vtoky (vpusti) polypropylenové (PP) pro ploché střechy s odtokem svislým standardní svěrná příruba DN 75</t>
  </si>
  <si>
    <t>148847738</t>
  </si>
  <si>
    <t>https://podminky.urs.cz/item/CS_URS_2025_02/721233111</t>
  </si>
  <si>
    <t>721233112</t>
  </si>
  <si>
    <t>Střešní vtoky (vpusti) polypropylenové (PP) pro ploché střechy s odtokem svislým standardní svěrná příruba DN 110</t>
  </si>
  <si>
    <t>1028886361</t>
  </si>
  <si>
    <t>https://podminky.urs.cz/item/CS_URS_2025_02/721233112</t>
  </si>
  <si>
    <t>721233121</t>
  </si>
  <si>
    <t>Střešní vtoky (vpusti) polypropylenové (PP) pro ploché střechy s odtokem vodorovným standardní svěrná příruba DN 75/110</t>
  </si>
  <si>
    <t>-1922308206</t>
  </si>
  <si>
    <t>https://podminky.urs.cz/item/CS_URS_2025_02/721233121</t>
  </si>
  <si>
    <t>721273153</t>
  </si>
  <si>
    <t>Ventilační hlavice z polypropylenu (PP) DN 110</t>
  </si>
  <si>
    <t>121578536</t>
  </si>
  <si>
    <t>https://podminky.urs.cz/item/CS_URS_2025_02/721273153</t>
  </si>
  <si>
    <t>721290112</t>
  </si>
  <si>
    <t>Zkouška těsnosti kanalizace v objektech vodou DN 150 nebo DN 200</t>
  </si>
  <si>
    <t>180156611</t>
  </si>
  <si>
    <t>https://podminky.urs.cz/item/CS_URS_2025_02/721290112</t>
  </si>
  <si>
    <t>722174006</t>
  </si>
  <si>
    <t>Potrubí z trubek polypropylenových spojovaných svařováním z jednovrstvého PP-R S3,2 (PN 16) D 50/6,9</t>
  </si>
  <si>
    <t>-1113576697</t>
  </si>
  <si>
    <t>https://podminky.urs.cz/item/CS_URS_2025_02/722174006</t>
  </si>
  <si>
    <t>Poznámka k položce:_x000D_
V déůce potrubí započteny fitinky a příchytky (kotvy potrubí do stěny jádra nebo stropu v suterénu).</t>
  </si>
  <si>
    <t>90+14*15</t>
  </si>
  <si>
    <t>114+14*15</t>
  </si>
  <si>
    <t>948*1,1 "Přepočtené koeficientem množství</t>
  </si>
  <si>
    <t>722174007</t>
  </si>
  <si>
    <t>Potrubí z trubek polypropylenových spojovaných svařováním z jednovrstvého PP-R S3,2 (PN 16) D 63/8,6</t>
  </si>
  <si>
    <t>-1079513605</t>
  </si>
  <si>
    <t>https://podminky.urs.cz/item/CS_URS_2025_02/722174007</t>
  </si>
  <si>
    <t>722181253</t>
  </si>
  <si>
    <t>Ochrana potrubí termoizolačními trubicemi z pěnového polyetylenu PE přilepenými v příčných a podélných spojích, tloušťky izolace přes 20 do 25 mm, vnitřního průměru izolace DN přes 45 do 63 mm</t>
  </si>
  <si>
    <t>1788028705</t>
  </si>
  <si>
    <t>https://podminky.urs.cz/item/CS_URS_2025_02/722181253</t>
  </si>
  <si>
    <t>722182015</t>
  </si>
  <si>
    <t>Podpůrný žlab pro potrubí průměru D 50</t>
  </si>
  <si>
    <t>-127993685</t>
  </si>
  <si>
    <t>https://podminky.urs.cz/item/CS_URS_2025_02/722182015</t>
  </si>
  <si>
    <t>Poznámka k položce:_x000D_
Uchyceno u stropu v suterénu. Rozvody vody.</t>
  </si>
  <si>
    <t>722190402</t>
  </si>
  <si>
    <t>Zřízení přípojek na potrubí vyvedení a upevnění výpustek přes 25 do DN 50</t>
  </si>
  <si>
    <t>1024946298</t>
  </si>
  <si>
    <t>https://podminky.urs.cz/item/CS_URS_2025_02/722190402</t>
  </si>
  <si>
    <t>722250133</t>
  </si>
  <si>
    <t>Požární příslušenství a armatury hydrantový systém s tvarově stálou hadicí celoplechový D 25 x 30 m</t>
  </si>
  <si>
    <t>-428666662</t>
  </si>
  <si>
    <t>https://podminky.urs.cz/item/CS_URS_2025_02/722250133</t>
  </si>
  <si>
    <t>Poznámka k položce:_x000D_
Včetně připojení DN25 z hlavní vodovodní stoupačky pomocí odbočení a 2m PPR potrubí. Kulový kohout za odbočením ze stoupačky.</t>
  </si>
  <si>
    <t>722270105</t>
  </si>
  <si>
    <t>Vodoměrové sestavy závitové G 2"</t>
  </si>
  <si>
    <t>1779641113</t>
  </si>
  <si>
    <t>https://podminky.urs.cz/item/CS_URS_2025_02/722270105</t>
  </si>
  <si>
    <t>Poznámka k položce:_x000D_
Hlavní domovní uzávěr vody - sestava dle PD.</t>
  </si>
  <si>
    <t>722290234</t>
  </si>
  <si>
    <t>Zkoušky, proplach a desinfekce vodovodního potrubí proplach a desinfekce vodovodního potrubí do DN 80</t>
  </si>
  <si>
    <t>839455525</t>
  </si>
  <si>
    <t>https://podminky.urs.cz/item/CS_URS_2025_02/722290234</t>
  </si>
  <si>
    <t>R1</t>
  </si>
  <si>
    <t>Regál bezšroubový , specifikace dle PD</t>
  </si>
  <si>
    <t>-1093128086</t>
  </si>
  <si>
    <t>Poznámka k položce:_x000D_
Výtokové kohouty s částí přípojky od hlavních vodovodních stoupaček. PPR T + kulový kohout v šachtě jádra a vývod pro napojení ven do atria, kde je uzávěr vody s předsadkou na závlahu.</t>
  </si>
  <si>
    <t>734</t>
  </si>
  <si>
    <t>Ústřední vytápění - armatury</t>
  </si>
  <si>
    <t>734220105</t>
  </si>
  <si>
    <t>Ventily regulační závitové vyvažovací přímé bez vypouštění PN 20 do 100°C G 2</t>
  </si>
  <si>
    <t>675496490</t>
  </si>
  <si>
    <t>https://podminky.urs.cz/item/CS_URS_2025_02/734220105</t>
  </si>
  <si>
    <t>734411102</t>
  </si>
  <si>
    <t>Teploměry technické s pevným stonkem a jímkou zadní připojení (axiální) průměr 63 mm délka stonku 75 mm</t>
  </si>
  <si>
    <t>1708792856</t>
  </si>
  <si>
    <t>https://podminky.urs.cz/item/CS_URS_2025_02/734411102</t>
  </si>
  <si>
    <t>734421101</t>
  </si>
  <si>
    <t>Tlakoměry s pevným stonkem a zpětnou klapkou spodní připojení (radiální) tlaku 0-16 bar průměru 50 mm</t>
  </si>
  <si>
    <t>2140344983</t>
  </si>
  <si>
    <t>https://podminky.urs.cz/item/CS_URS_2025_02/734421101</t>
  </si>
  <si>
    <t>SO-04.03.04 - Byt 1+KK - ZTI</t>
  </si>
  <si>
    <t xml:space="preserve">    725 - Zdravotechnika - zařizovací předměty</t>
  </si>
  <si>
    <t xml:space="preserve">    728 - Zdravotechnika - ostatní</t>
  </si>
  <si>
    <t>721174042</t>
  </si>
  <si>
    <t>Potrubí z trub polypropylenových připojovací DN 40</t>
  </si>
  <si>
    <t>-1934596512</t>
  </si>
  <si>
    <t>https://podminky.urs.cz/item/CS_URS_2025_02/721174042</t>
  </si>
  <si>
    <t>Poznámka k položce:_x000D_
V ceně potrubí započteny fitinky a montáž.</t>
  </si>
  <si>
    <t>721174044</t>
  </si>
  <si>
    <t>Potrubí z trub polypropylenových připojovací DN 75</t>
  </si>
  <si>
    <t>-1867522200</t>
  </si>
  <si>
    <t>https://podminky.urs.cz/item/CS_URS_2025_02/721174044</t>
  </si>
  <si>
    <t>721174045</t>
  </si>
  <si>
    <t>Potrubí z trub polypropylenových připojovací DN 110</t>
  </si>
  <si>
    <t>1654022828</t>
  </si>
  <si>
    <t>https://podminky.urs.cz/item/CS_URS_2025_02/721174045</t>
  </si>
  <si>
    <t>721194104</t>
  </si>
  <si>
    <t>Vyměření přípojek na potrubí vyvedení a upevnění odpadních výpustek DN 40</t>
  </si>
  <si>
    <t>1798135701</t>
  </si>
  <si>
    <t>https://podminky.urs.cz/item/CS_URS_2025_02/721194104</t>
  </si>
  <si>
    <t>721194107</t>
  </si>
  <si>
    <t>Vyměření přípojek na potrubí vyvedení a upevnění odpadních výpustek DN 70</t>
  </si>
  <si>
    <t>-542544231</t>
  </si>
  <si>
    <t>https://podminky.urs.cz/item/CS_URS_2025_02/721194107</t>
  </si>
  <si>
    <t>721194109</t>
  </si>
  <si>
    <t>Vyměření přípojek na potrubí vyvedení a upevnění odpadních výpustek DN 110</t>
  </si>
  <si>
    <t>-1905328599</t>
  </si>
  <si>
    <t>https://podminky.urs.cz/item/CS_URS_2025_02/721194109</t>
  </si>
  <si>
    <t>721290111</t>
  </si>
  <si>
    <t>Zkouška těsnosti kanalizace v objektech vodou do DN 125</t>
  </si>
  <si>
    <t>-1275048828</t>
  </si>
  <si>
    <t>https://podminky.urs.cz/item/CS_URS_2025_02/721290111</t>
  </si>
  <si>
    <t>722174022</t>
  </si>
  <si>
    <t>Potrubí z trubek polypropylenových spojovaných svařováním z jednovrstvého PP-R S2,5 (PN 20) D 20/3,4</t>
  </si>
  <si>
    <t>-830293202</t>
  </si>
  <si>
    <t>https://podminky.urs.cz/item/CS_URS_2025_02/722174022</t>
  </si>
  <si>
    <t>722174023</t>
  </si>
  <si>
    <t>Potrubí z trubek polypropylenových spojovaných svařováním z jednovrstvého PP-R S2,5 (PN 20) D 25/4,2</t>
  </si>
  <si>
    <t>1076920870</t>
  </si>
  <si>
    <t>https://podminky.urs.cz/item/CS_URS_2025_02/722174023</t>
  </si>
  <si>
    <t>722179191</t>
  </si>
  <si>
    <t>Příplatek k ceně rozvody vody z plastů za práce malého rozsahu na zakázce do 20 m rozvodu</t>
  </si>
  <si>
    <t>510894978</t>
  </si>
  <si>
    <t>https://podminky.urs.cz/item/CS_URS_2025_02/722179191</t>
  </si>
  <si>
    <t>722179192</t>
  </si>
  <si>
    <t>Příplatek k ceně rozvody vody z plastů za práce malého rozsahu na zakázce při průměru trubek do 32 mm, do 15 svarů</t>
  </si>
  <si>
    <t>1841269876</t>
  </si>
  <si>
    <t>https://podminky.urs.cz/item/CS_URS_2025_02/722179192</t>
  </si>
  <si>
    <t>722181211</t>
  </si>
  <si>
    <t>Ochrana potrubí termoizolačními trubicemi z pěnového polyetylenu PE přilepenými v příčných a podélných spojích, tloušťky izolace do 6 mm, vnitřního průměru izolace DN do 22 mm</t>
  </si>
  <si>
    <t>-687103126</t>
  </si>
  <si>
    <t>https://podminky.urs.cz/item/CS_URS_2025_02/722181211</t>
  </si>
  <si>
    <t>722190401</t>
  </si>
  <si>
    <t>Zřízení přípojek na potrubí vyvedení a upevnění výpustek do DN 25</t>
  </si>
  <si>
    <t>-1377298778</t>
  </si>
  <si>
    <t>https://podminky.urs.cz/item/CS_URS_2025_02/722190401</t>
  </si>
  <si>
    <t>Poznámka k položce:_x000D_
V ceně materiálu i záslepky na koncích potrubí.</t>
  </si>
  <si>
    <t>722240122</t>
  </si>
  <si>
    <t>Armatury z plastických hmot kohouty (PPR) kulové DN 20</t>
  </si>
  <si>
    <t>-899904937</t>
  </si>
  <si>
    <t>https://podminky.urs.cz/item/CS_URS_2025_02/722240122</t>
  </si>
  <si>
    <t>722240123</t>
  </si>
  <si>
    <t>Armatury z plastických hmot kohouty (PPR) kulové DN 25</t>
  </si>
  <si>
    <t>1576555374</t>
  </si>
  <si>
    <t>https://podminky.urs.cz/item/CS_URS_2025_02/722240123</t>
  </si>
  <si>
    <t>722262225</t>
  </si>
  <si>
    <t>Vodoměry pro vodu do 40°C závitové horizontální jednovtokové suchoběžné pro dálkový odečet G 1/2" x 110 mm Qn 1,6 R80</t>
  </si>
  <si>
    <t>1632433635</t>
  </si>
  <si>
    <t>https://podminky.urs.cz/item/CS_URS_2025_02/722262225</t>
  </si>
  <si>
    <t>722263208</t>
  </si>
  <si>
    <t>Vodoměry pro vodu do 100°C závitové horizontální jednovtokové suchoběžné pro dálkový odečet G 1/2"x 110 mm Qn 1,6 R80</t>
  </si>
  <si>
    <t>-1187248382</t>
  </si>
  <si>
    <t>https://podminky.urs.cz/item/CS_URS_2025_02/722263208</t>
  </si>
  <si>
    <t>722270101</t>
  </si>
  <si>
    <t>Vodoměrové sestavy závitové G 3/4"</t>
  </si>
  <si>
    <t>211968620</t>
  </si>
  <si>
    <t>https://podminky.urs.cz/item/CS_URS_2025_02/722270101</t>
  </si>
  <si>
    <t>722290215</t>
  </si>
  <si>
    <t>Zkoušky, proplach a desinfekce vodovodního potrubí zkoušky těsnosti vodovodního potrubí hrdlového nebo přírubového do DN 100</t>
  </si>
  <si>
    <t>-387522935</t>
  </si>
  <si>
    <t>https://podminky.urs.cz/item/CS_URS_2025_02/722290215</t>
  </si>
  <si>
    <t>1414760030</t>
  </si>
  <si>
    <t>725</t>
  </si>
  <si>
    <t>Zdravotechnika - zařizovací předměty</t>
  </si>
  <si>
    <t>725119125</t>
  </si>
  <si>
    <t>Zařízení záchodů montáž klozetových mís závěsných na nosné stěny</t>
  </si>
  <si>
    <t>1192415184</t>
  </si>
  <si>
    <t>https://podminky.urs.cz/item/CS_URS_2025_02/725119125</t>
  </si>
  <si>
    <t>725829102</t>
  </si>
  <si>
    <t>Baterie dřezové montáž ostatních typů nástěnných termostatických</t>
  </si>
  <si>
    <t>1714998287</t>
  </si>
  <si>
    <t>https://podminky.urs.cz/item/CS_URS_2025_02/725829102</t>
  </si>
  <si>
    <t>725829122</t>
  </si>
  <si>
    <t>Baterie umyvadlové montáž ostatních typů nástěnných termostatických</t>
  </si>
  <si>
    <t>631417733</t>
  </si>
  <si>
    <t>https://podminky.urs.cz/item/CS_URS_2025_02/725829122</t>
  </si>
  <si>
    <t>725839102</t>
  </si>
  <si>
    <t>Baterie vanové montáž ostatních typů nástěnných nebo stojánkových G 3/4"</t>
  </si>
  <si>
    <t>-409790222</t>
  </si>
  <si>
    <t>https://podminky.urs.cz/item/CS_URS_2025_02/725839102</t>
  </si>
  <si>
    <t>725861102</t>
  </si>
  <si>
    <t>Zápachové uzávěrky zařizovacích předmětů pro umyvadla DN 40</t>
  </si>
  <si>
    <t>220138993</t>
  </si>
  <si>
    <t>https://podminky.urs.cz/item/CS_URS_2025_02/725861102</t>
  </si>
  <si>
    <t>725862113</t>
  </si>
  <si>
    <t>Zápachové uzávěrky zařizovacích předmětů pro dřezy s přípojkou pro pračku nebo myčku DN 40/50</t>
  </si>
  <si>
    <t>772402053</t>
  </si>
  <si>
    <t>https://podminky.urs.cz/item/CS_URS_2025_02/725862113</t>
  </si>
  <si>
    <t>725864311</t>
  </si>
  <si>
    <t>Zápachové uzávěrky zařizovacích předmětů pro koupací vany s kulovým kloubem na odtoku DN 40/50</t>
  </si>
  <si>
    <t>-244422248</t>
  </si>
  <si>
    <t>https://podminky.urs.cz/item/CS_URS_2025_02/725864311</t>
  </si>
  <si>
    <t>725865501</t>
  </si>
  <si>
    <t>Zápachové uzávěrky zařizovacích předmětů odpadní soupravy se zápachovou uzávěrkou DN 40/50</t>
  </si>
  <si>
    <t>1451550233</t>
  </si>
  <si>
    <t>https://podminky.urs.cz/item/CS_URS_2025_02/725865501</t>
  </si>
  <si>
    <t>728</t>
  </si>
  <si>
    <t>Zdravotechnika - ostatní</t>
  </si>
  <si>
    <t>726100</t>
  </si>
  <si>
    <t>Součtová částka stavebních dílů D 721, 722, 725 ze SO-04.03.04</t>
  </si>
  <si>
    <t>-1784776450</t>
  </si>
  <si>
    <t>počet bytů bez typového výpočtového</t>
  </si>
  <si>
    <t>30-1</t>
  </si>
  <si>
    <t>SO-04.03.05 - Byt 2+KK - ZTI</t>
  </si>
  <si>
    <t>1101882534</t>
  </si>
  <si>
    <t>-124860411</t>
  </si>
  <si>
    <t>-544659495</t>
  </si>
  <si>
    <t>-557360990</t>
  </si>
  <si>
    <t>1581405592</t>
  </si>
  <si>
    <t>676169560</t>
  </si>
  <si>
    <t>109175119</t>
  </si>
  <si>
    <t>57228013</t>
  </si>
  <si>
    <t>4,5</t>
  </si>
  <si>
    <t>1917874532</t>
  </si>
  <si>
    <t>1217848648</t>
  </si>
  <si>
    <t>-430379898</t>
  </si>
  <si>
    <t>13,5</t>
  </si>
  <si>
    <t>-682442129</t>
  </si>
  <si>
    <t>828333973</t>
  </si>
  <si>
    <t>372455218</t>
  </si>
  <si>
    <t>1933556388</t>
  </si>
  <si>
    <t>180712355</t>
  </si>
  <si>
    <t>124327506</t>
  </si>
  <si>
    <t>-1400047849</t>
  </si>
  <si>
    <t>1242196067</t>
  </si>
  <si>
    <t>571590957</t>
  </si>
  <si>
    <t>-25325985</t>
  </si>
  <si>
    <t>254706056</t>
  </si>
  <si>
    <t>-1793311309</t>
  </si>
  <si>
    <t>-736189685</t>
  </si>
  <si>
    <t>600843922</t>
  </si>
  <si>
    <t>-489641956</t>
  </si>
  <si>
    <t>1990290969</t>
  </si>
  <si>
    <t>726101</t>
  </si>
  <si>
    <t>Součtová částka stavebních dílů D 721, 722, 725 ze SO-04.03.05</t>
  </si>
  <si>
    <t>1396637780</t>
  </si>
  <si>
    <t>12-1</t>
  </si>
  <si>
    <t>SO-04.03.06 - Byt 3+KK - ZTI</t>
  </si>
  <si>
    <t>-1849601908</t>
  </si>
  <si>
    <t>1041381556</t>
  </si>
  <si>
    <t>432868194</t>
  </si>
  <si>
    <t>767714765</t>
  </si>
  <si>
    <t>-2073906673</t>
  </si>
  <si>
    <t>-24276182</t>
  </si>
  <si>
    <t>-794280307</t>
  </si>
  <si>
    <t>1645955682</t>
  </si>
  <si>
    <t>-961832028</t>
  </si>
  <si>
    <t>-1752964619</t>
  </si>
  <si>
    <t>447228743</t>
  </si>
  <si>
    <t>-1531717932</t>
  </si>
  <si>
    <t>-444693173</t>
  </si>
  <si>
    <t>-129994160</t>
  </si>
  <si>
    <t>681383288</t>
  </si>
  <si>
    <t>2066085305</t>
  </si>
  <si>
    <t>-1123361381</t>
  </si>
  <si>
    <t>890083429</t>
  </si>
  <si>
    <t>876378653</t>
  </si>
  <si>
    <t>1311145924</t>
  </si>
  <si>
    <t>868474797</t>
  </si>
  <si>
    <t>590969855</t>
  </si>
  <si>
    <t>-1306700383</t>
  </si>
  <si>
    <t>-490976435</t>
  </si>
  <si>
    <t>-68110572</t>
  </si>
  <si>
    <t>-1884771689</t>
  </si>
  <si>
    <t>-1737764995</t>
  </si>
  <si>
    <t>726102</t>
  </si>
  <si>
    <t>Součtová částka stavebních dílů D 721, 722, 725 ze SO-04.03.06</t>
  </si>
  <si>
    <t>-184027179</t>
  </si>
  <si>
    <t>8-1</t>
  </si>
  <si>
    <t xml:space="preserve">SO-04.03.08 - Závlahový systém interiérový </t>
  </si>
  <si>
    <t>Ovládací systém a se - Ovládací systém a se</t>
  </si>
  <si>
    <t>Šachtice s elmag. ve - Šachtice s elmag. ve</t>
  </si>
  <si>
    <t>Potrubí a tvarovky p - Potrubí a tvarovky p</t>
  </si>
  <si>
    <t>Mikrozávlaha - Mikrozávlaha</t>
  </si>
  <si>
    <t>Hlavní sestava - nap - Hlavní sestava - nap</t>
  </si>
  <si>
    <t>Různé - Různé</t>
  </si>
  <si>
    <t>Ovládací systém a se</t>
  </si>
  <si>
    <t>43535</t>
  </si>
  <si>
    <t>PRO-HC 6, WiFi, Hydrawise, 6 sekcí, int. trafo | Profesionální exteriérová ovládací jednotka. Ovládaní přes webové rozhraní (prohlížeč, smartphone) v českém jazyce. 6 sekcí (+1 hlavní ventil), 2x senzorový vstup. Interní transformátor.</t>
  </si>
  <si>
    <t>13009</t>
  </si>
  <si>
    <t>Vodotěsné konektory DBO-B-6 | Vodotěsné konektory DBO-B-6 0,8-2,5 mm² dvoudílné (žlutomodrá kabelová spojka), středně velké tělo, pro spojení 2-6 vodičů, náhrada za DBY.</t>
  </si>
  <si>
    <t>43511</t>
  </si>
  <si>
    <t>HC-075-FLOW, vodoměr s impulzním výstupem, 3/4" | Vodoměr s impulzním výstupem. Pro ovládací jednotky Hunter Hydrawise. Připojení 3/4", vnější závit. Závit těla vodoměru 1"</t>
  </si>
  <si>
    <t>Šachtice s elmag. ve</t>
  </si>
  <si>
    <t>11211</t>
  </si>
  <si>
    <t>JUMBO - se zeleným víkem | Obdélníková šachtice JUMBO PC zelené víko, výška 30 cm, víko 51x36 cm, základna 64x50 cm, bez otvorů, zajišťovací šroub</t>
  </si>
  <si>
    <t>52140</t>
  </si>
  <si>
    <t>DG přechod s vnějším kovovým závitem | PP-R - DG přechod s vnějším kovovým závitem 32x1"</t>
  </si>
  <si>
    <t>15006</t>
  </si>
  <si>
    <t>PGV, 1" MM, s regulací průtoku, cívka 24 V AC | Elektromagnetický ventil s regulací průtoku a oběma závity 1" vnějšími a cívkou 24 V AC. Rozsah pracovních tlaků 1,5 - 10 bar.</t>
  </si>
  <si>
    <t>4158</t>
  </si>
  <si>
    <t>CONNECTO - Závitové DG přechody s vnitřním závitem | DG přechod s vnitřním závitem 32x1" /zelené/, pro spojování potrubí z nízkohustotního polyethylenu PE-LD a středněhustotního polyethylenu PE-MD</t>
  </si>
  <si>
    <t>13008</t>
  </si>
  <si>
    <t>Vodotěsné konektory DBR-Y-6 | Vodotěsné konektory DBR-Y-6 0,8-4,0 mm², dvoudílné, velké tělo, červená kabelová spojka, pro více společný vodičů.</t>
  </si>
  <si>
    <t>13264</t>
  </si>
  <si>
    <t>Rozdělovač 4x1" s plochým těsněním | 4-ramenný rozdělovač 1" s pěti převlečnými matkami pro připojení el. mag. ventilů (5x matka/1x vnější závit). Součástí tvarovky jsou plochá těsnění pro převlečné matky.</t>
  </si>
  <si>
    <t>13270</t>
  </si>
  <si>
    <t>RN víčko k rozděl. 1", PVC | PVC zakončovací prvek RN 1" s O-kroužkem</t>
  </si>
  <si>
    <t>Potrubí a tvarovky p</t>
  </si>
  <si>
    <t>1146</t>
  </si>
  <si>
    <t>PE-LD/ES (PN 10), Ø 25-63 mm | Potrubí PE-LD/ES 32x3,4 mm, PN 10, velmi kvalitní potrubí pro sekční a páteřní rozvody, návin 100 m, cena uvedena za 1 m</t>
  </si>
  <si>
    <t>4254</t>
  </si>
  <si>
    <t>CONNECTO - Kolena | Koleno 32 /zelené/, pro spojování potrubí z nízkohustotního polyethylenu PE-LD a středněhustotního polyethylenu PE-MD</t>
  </si>
  <si>
    <t>52003</t>
  </si>
  <si>
    <t>PP-R (PN 20), Ø 20; 25; 32; 63 mm - 3 m | Polypropylenové potrubí PP-R 32x5,4mm, PN 20, délka tyče 3 m, cena uvedena za 1m</t>
  </si>
  <si>
    <t>52082</t>
  </si>
  <si>
    <t>Koleno 90° | PP-R - Koleno 90° 32 mm</t>
  </si>
  <si>
    <t>Mikrozávlaha</t>
  </si>
  <si>
    <t>47804</t>
  </si>
  <si>
    <t>TANDEM-IR 16mm - 2,1 l/h, (400 m) | Kapkovací potrubí 16 mm, balení 400 m - spon 30 cm, zdvojený cylindrický kapkovač 2,1 l/h, nadzemní aplikace, cena uvedena za 1 m</t>
  </si>
  <si>
    <t>45271</t>
  </si>
  <si>
    <t>Spojka přímá nást. 16 x 16 mm, PP | Spojka přímá nástrčná 16 x 16 mm - černý PP, pro potrubí 16 mm Tandem/Super GS</t>
  </si>
  <si>
    <t>45272</t>
  </si>
  <si>
    <t>T-kus nástrčný 16 x 16 x 16 mm, PP | T-kus nástrčný 16 x 16 x 16 mm - černý PP, pro potrubí 16 mm Tandem/Super GS</t>
  </si>
  <si>
    <t>45273</t>
  </si>
  <si>
    <t>Koleno nástrčné 16 x 16 mm, PP | Koleno nástrčné 16 x 16 mm - černý PP, pro potrubí 16 mm Tandem/Super GS</t>
  </si>
  <si>
    <t>45242</t>
  </si>
  <si>
    <t>Svěrná objímka pro kapk. potrubí 16 mm | Svěrná objímka 16 - 18 mm pro zajištění spoje 16mm nástrčné tvarovky s kapkovacím potrubím</t>
  </si>
  <si>
    <t>45251</t>
  </si>
  <si>
    <t>Zemní úchyt PDL pro kapk. potrubí 16 mm - černý | Zemní úchyt PDL černý pro potrubí 16 mm, jednostranný, dlouhý 19 cm, s vyšší fixační schopností, nežli ostatní běžné úchyty délky 14-15 cm</t>
  </si>
  <si>
    <t>45208</t>
  </si>
  <si>
    <t>Koncová zátka dlouhá pro kapkovací potrubí 16 mm | Zátka koncová nástrčná dlouhá 16 mm - černý PP, pro potrubí 16 mm Tandem/Super GS</t>
  </si>
  <si>
    <t>4109</t>
  </si>
  <si>
    <t>CONNECTO - Závitové DG přechody s vnějším závitem | DG přechod s vnějším závitem 32x1", /zelené/, pro spojování potrubí z nízkohustotního polyethylenu PE-LD a středněhustotního polyethylenu PE-MD</t>
  </si>
  <si>
    <t>45286</t>
  </si>
  <si>
    <t>Hlavice 1" se 4 vývody 16 mm, ABS | Hlavice s 1" vnitřním připojovacím závitem se 4 vývody 16 mm - extra pevný černý ABS - pro potrubí 16 mm Tandem/Super GS</t>
  </si>
  <si>
    <t>45241</t>
  </si>
  <si>
    <t>Svěrná objímka pro kapk. potrubí 16 mm | Svěrná objímka 15 - 16 mm pro zajištění spoje 16mm nástrčné tvarovky s kapkovacím potrubím</t>
  </si>
  <si>
    <t>Hlavní sestava - nap</t>
  </si>
  <si>
    <t>8020</t>
  </si>
  <si>
    <t>Kulový ventil FF s pákou - dlouhý závit | Mosazný kulový ventil 1", vnitřní závity, dlouhý závit, červená páka, PN16</t>
  </si>
  <si>
    <t>6823</t>
  </si>
  <si>
    <t>MINI PLUS-FK filtr 1" | Filtr MINI PLUS FK 06 1" (DN25), filtrační vložka 155 mesh, PN 16, vestavěný nastavitelný REDUKČNÍ VENTIL, odkalovací ventil, Q(max)= 1,2 l/s</t>
  </si>
  <si>
    <t>8121</t>
  </si>
  <si>
    <t>Mosazná závitová kolena MF | Mosazné koleno 1", vnitřní / vnější závit</t>
  </si>
  <si>
    <t>8332</t>
  </si>
  <si>
    <t>Zpětná klapka - s mosaznou záklopkou | Mosazná zpětná klapka 1" pružinová, s mosaznou záklopkou, PN 16</t>
  </si>
  <si>
    <t>8352</t>
  </si>
  <si>
    <t>Mosazné závitové redukce | Mosazná redukce 1" x 3/4", vnitřní / vnější závit</t>
  </si>
  <si>
    <t>15201</t>
  </si>
  <si>
    <t>ICV, 1", 14 bar | Elektromagnetický ventil 1", s cívkou 24 V AC a regulací průtoku. Rozsah pracovních tlaků 1,5 - 14 bar, vhodný pro hlavní sestavy AZS. TOP PRODUKT</t>
  </si>
  <si>
    <t>8302</t>
  </si>
  <si>
    <t>Mosazná šroubení přímá | Mosazné šroubení 1" přímé s plochým klingeritovým těsněním - rozebíratelné, PN 10</t>
  </si>
  <si>
    <t>Různé</t>
  </si>
  <si>
    <t>5010</t>
  </si>
  <si>
    <t>Pevná teflonová těsnící páska | Teflonová těsnící páska 12 mm x 12 m x 0,075 mm, kvalitní páska vhodná pro těsnění všech plastových závitů, (bílý nebo modrý obal)</t>
  </si>
  <si>
    <t>5030</t>
  </si>
  <si>
    <t>Těsnící provázek TANGIT délka 80 m | Těsnící provázek TANGIT pro těsnění závitů, 80 m (až 200 1/2"závitů)</t>
  </si>
  <si>
    <t>SO-04.03.07 - Zařizovací předměty</t>
  </si>
  <si>
    <t>D1 - Byt 1+kk</t>
  </si>
  <si>
    <t>D2 - Byt 2+kk</t>
  </si>
  <si>
    <t>D3 - Byt 3+kk</t>
  </si>
  <si>
    <t>D4 - Společné prostory</t>
  </si>
  <si>
    <t>728 - Zdravotechnika - ostatní</t>
  </si>
  <si>
    <t>Byt 1+kk</t>
  </si>
  <si>
    <t>Pol430</t>
  </si>
  <si>
    <t>splachovací modul pod omítku - Alcaplast A112 - basic modul</t>
  </si>
  <si>
    <t>Pol431</t>
  </si>
  <si>
    <t>Alcaplast M371 (lesklý chrom)</t>
  </si>
  <si>
    <t>Pol432</t>
  </si>
  <si>
    <t>Wc Jika Mio zadní odpad H8207120000001</t>
  </si>
  <si>
    <t>Pol433</t>
  </si>
  <si>
    <t>WC prkénko Jika Mio duroplast bílá H8917110000631</t>
  </si>
  <si>
    <t>Pol434</t>
  </si>
  <si>
    <t>umyvadlo Jika Lyra Plus Viva 55x45 cm otvor pro baterii uprostřed H8103810001041</t>
  </si>
  <si>
    <t>Pol435</t>
  </si>
  <si>
    <t>Sada k uchycení umyvadla,M10x120mm,H12</t>
  </si>
  <si>
    <t>Pol436</t>
  </si>
  <si>
    <t>Umyvadlová baterie Jika Mio s výpustí chrom H3117110040011</t>
  </si>
  <si>
    <t>Pol437</t>
  </si>
  <si>
    <t>výpust ovládaná z baterie</t>
  </si>
  <si>
    <t>Pol438</t>
  </si>
  <si>
    <t>Umyvadlový sifon Alcaplast A 400 Design</t>
  </si>
  <si>
    <t>Pol439</t>
  </si>
  <si>
    <t>Fanski AP011 - modrý, červený</t>
  </si>
  <si>
    <t>Pol440</t>
  </si>
  <si>
    <t>Fanski AP011 - modrý 1/2"</t>
  </si>
  <si>
    <t>Pol441</t>
  </si>
  <si>
    <t>podomítkový sifon pro pračku</t>
  </si>
  <si>
    <t>Pol442</t>
  </si>
  <si>
    <t>Obdélníková vana Kolo Opal Plus 160x70 cm akrylát XWP1260000</t>
  </si>
  <si>
    <t>Pol443</t>
  </si>
  <si>
    <t>Revizní dvířka podobklad, click-clack</t>
  </si>
  <si>
    <t>Pol444</t>
  </si>
  <si>
    <t>Vanová baterie Jika Mio bez sprchového setu chrom H3207160040001</t>
  </si>
  <si>
    <t>Poznámka k položce:_x000D_
součástí sifonu</t>
  </si>
  <si>
    <t>Pol445</t>
  </si>
  <si>
    <t>Vanový sifon s napouštěním přepadem kulatý, chrom</t>
  </si>
  <si>
    <t>Pol446</t>
  </si>
  <si>
    <t>ruční set 1,5m hadice + Ruční sprcha Optima chrom OPS020</t>
  </si>
  <si>
    <t>Pol447</t>
  </si>
  <si>
    <t>Podomítkový vývod KLUDI s držákem sprchy, chrom 6054705-00</t>
  </si>
  <si>
    <t>Poznámka k položce:_x000D_
součástí výtoku sprchy</t>
  </si>
  <si>
    <t>Pol448</t>
  </si>
  <si>
    <t>Novaservis 450X1200 rovný, chrom</t>
  </si>
  <si>
    <t>-632484631</t>
  </si>
  <si>
    <t>Pol449</t>
  </si>
  <si>
    <t>Hansgrohe Logis Universal Jednoduchý háček, chrom</t>
  </si>
  <si>
    <t>Pol450</t>
  </si>
  <si>
    <t>X-ROUND držák toaletního papíru, chrom</t>
  </si>
  <si>
    <t>Poznámka k položce:_x000D_
součástí dodávky kuchyně</t>
  </si>
  <si>
    <t>Pol451</t>
  </si>
  <si>
    <t>Odpad pro dřez a myčku, průměr dle dřezu</t>
  </si>
  <si>
    <t>Pol452</t>
  </si>
  <si>
    <t>Fanski AP011 - modrý</t>
  </si>
  <si>
    <t>Poznámka k položce:_x000D_
součástí odpadu dřezu</t>
  </si>
  <si>
    <t>Byt 2+kk</t>
  </si>
  <si>
    <t>-145317289</t>
  </si>
  <si>
    <t>Byt 3+kk</t>
  </si>
  <si>
    <t>D4</t>
  </si>
  <si>
    <t>Společné prostory</t>
  </si>
  <si>
    <t>Pol453</t>
  </si>
  <si>
    <t>Franke Jumbo roll holder CHRX670</t>
  </si>
  <si>
    <t>Pol454</t>
  </si>
  <si>
    <t>pedálový odpadklový koš, objem 5L, stříbrný lesklý nerez, vyjímatelná plastová vložka, rozměry: 320 x ∅210</t>
  </si>
  <si>
    <t>Pol455</t>
  </si>
  <si>
    <t>Sanela SLZN 73 Nerezový dávkovač mýdla 1l, matný</t>
  </si>
  <si>
    <t>Pol456</t>
  </si>
  <si>
    <t>Zásobník papírových ručníků Bemeta nerez 113103031</t>
  </si>
  <si>
    <t>Pol457</t>
  </si>
  <si>
    <t>záslepka mosazná pochromovaná</t>
  </si>
  <si>
    <t>Pol458</t>
  </si>
  <si>
    <t>Výlevka závěsná Ideal Standard S593901</t>
  </si>
  <si>
    <t>Pol460</t>
  </si>
  <si>
    <t>Sprchová baterie Jika Mio bez sprchového setu 150 mm chrom H3317170040001</t>
  </si>
  <si>
    <t>Pol461</t>
  </si>
  <si>
    <t>Vestavěný hydrant D25 - nerezové dvířka</t>
  </si>
  <si>
    <t>Pol462</t>
  </si>
  <si>
    <t>Pol463</t>
  </si>
  <si>
    <t>Závěsný hydrant D25 - nerez</t>
  </si>
  <si>
    <t>Součtová částka vykázaného soupisu bytu 1+KK</t>
  </si>
  <si>
    <t>-1368142660</t>
  </si>
  <si>
    <t>Počet bytů bez vykázaného výpočtu</t>
  </si>
  <si>
    <t>Součtová částka vykázaného soupisu bytu 2+KK</t>
  </si>
  <si>
    <t>379527190</t>
  </si>
  <si>
    <t>Součtová částka vykázaného soupisu bytu 3+KK</t>
  </si>
  <si>
    <t>-603514226</t>
  </si>
  <si>
    <t>SO-04.04 - Elektro, umělé osvětlení</t>
  </si>
  <si>
    <t>SO-04.04.01 - Silnoproud</t>
  </si>
  <si>
    <t>D1 - Silnoproud</t>
  </si>
  <si>
    <t xml:space="preserve">    D2 - rozvodnice jištění</t>
  </si>
  <si>
    <t xml:space="preserve">    D4 - areálové rozvody závlaha - kabeláž z R závlahy</t>
  </si>
  <si>
    <t xml:space="preserve">    D5 - kabelové trasy</t>
  </si>
  <si>
    <t xml:space="preserve">    D6 - osvětlení dle výběru architekta</t>
  </si>
  <si>
    <t xml:space="preserve">    D7 - zednické práce</t>
  </si>
  <si>
    <t xml:space="preserve">    D8 - spínací přístroje kompletní s rámečky v PD uvažováno s jednorámečkem  VISIO 50</t>
  </si>
  <si>
    <t xml:space="preserve">    D9 - kabelové trasy+kabeláž</t>
  </si>
  <si>
    <t xml:space="preserve">    D10 - výchozí revize + pomocné práce</t>
  </si>
  <si>
    <t xml:space="preserve">    D11 - bleskosvod+uzemnění</t>
  </si>
  <si>
    <t>rozvodnice jištění</t>
  </si>
  <si>
    <t>Pol1</t>
  </si>
  <si>
    <t>elektroměr. Rozvaděč ER v.č. D.1.4..ESI12</t>
  </si>
  <si>
    <t>Pol2</t>
  </si>
  <si>
    <t>montáž rozvaděče + ukončení vodičů na svorkách</t>
  </si>
  <si>
    <t>Pol3</t>
  </si>
  <si>
    <t>Rozvaděč RSS v.č. D.1.4.ESI13</t>
  </si>
  <si>
    <t>Pol4</t>
  </si>
  <si>
    <t>Pol5</t>
  </si>
  <si>
    <t>UPFD v.č. D.1.4.ESI14</t>
  </si>
  <si>
    <t>Pol6</t>
  </si>
  <si>
    <t>Pol7</t>
  </si>
  <si>
    <t>RB1 v.č. D.1.4.ESI9</t>
  </si>
  <si>
    <t>Pol8</t>
  </si>
  <si>
    <t>Pol9</t>
  </si>
  <si>
    <t>RB2 v.č. D.1.4.ESI10</t>
  </si>
  <si>
    <t>Pol10</t>
  </si>
  <si>
    <t>RB3 v.č. D.1.4.ESI11</t>
  </si>
  <si>
    <t>Pol11</t>
  </si>
  <si>
    <t>areálové rozvody závlaha - kabeláž z R závlahy</t>
  </si>
  <si>
    <t>Pol24</t>
  </si>
  <si>
    <t>prostup přes fasádu pro 1563HA</t>
  </si>
  <si>
    <t>Pol25</t>
  </si>
  <si>
    <t>utěsnit prostup</t>
  </si>
  <si>
    <t>Pol26</t>
  </si>
  <si>
    <t>výkop š 350 h 800 včetně pískového lože výměra dle skutečnosti</t>
  </si>
  <si>
    <t>Pol27</t>
  </si>
  <si>
    <t>zához výkopu</t>
  </si>
  <si>
    <t>Pol28</t>
  </si>
  <si>
    <t>výkop š 200 h 800 včetně pískového lože výměra dle skutečnosti</t>
  </si>
  <si>
    <t>Pol29</t>
  </si>
  <si>
    <t>Pol30</t>
  </si>
  <si>
    <t>CYKY 2x1,5 mm2 výměra dle skutečnosti</t>
  </si>
  <si>
    <t>Pol31</t>
  </si>
  <si>
    <t>montáž do výkopu</t>
  </si>
  <si>
    <t>Pol32</t>
  </si>
  <si>
    <t>CYKY 3x1,5 mm2 výměra dle skutečnosti</t>
  </si>
  <si>
    <t>Pol33</t>
  </si>
  <si>
    <t>CYKY 3x2,5 mm2 výměra dle skutečnosti</t>
  </si>
  <si>
    <t>Pol34</t>
  </si>
  <si>
    <t>CYKY 7x1,5 mm2 výměra dle skutečnosti</t>
  </si>
  <si>
    <t>Pol35</t>
  </si>
  <si>
    <t>D5</t>
  </si>
  <si>
    <t>kabelové trasy</t>
  </si>
  <si>
    <t>Pol36</t>
  </si>
  <si>
    <t>ochran. trubka 1525HA včetně příchytek</t>
  </si>
  <si>
    <t>Pol37</t>
  </si>
  <si>
    <t>montáž</t>
  </si>
  <si>
    <t>Pol38</t>
  </si>
  <si>
    <t>ochran. trubka 1540HA včetně příchytek</t>
  </si>
  <si>
    <t>Pol39</t>
  </si>
  <si>
    <t>Pol40</t>
  </si>
  <si>
    <t>ochran. trubka 1550HA včetně příchytek</t>
  </si>
  <si>
    <t>Pol41</t>
  </si>
  <si>
    <t>Pol42</t>
  </si>
  <si>
    <t>ochran. trubka 1540-HF FA včetně příchytek</t>
  </si>
  <si>
    <t>Pol43</t>
  </si>
  <si>
    <t>ochranná trubka 2332LPE 1F-50U včetně příchytek</t>
  </si>
  <si>
    <t>Pol44</t>
  </si>
  <si>
    <t>Pol45</t>
  </si>
  <si>
    <t>kabelový žlab DZ 110x200 včetně příchytek s uložením do stoupacích šachet</t>
  </si>
  <si>
    <t>Pol46</t>
  </si>
  <si>
    <t>Pol47</t>
  </si>
  <si>
    <t>kabelový žlab KZI 35x50 včetně víka ,podpěr,kotev uchycení strop</t>
  </si>
  <si>
    <t>Pol48</t>
  </si>
  <si>
    <t>Pol49</t>
  </si>
  <si>
    <t>kabelový žlab KZI 35x75 včetně víka ,podpěr,kotev uchycení strop</t>
  </si>
  <si>
    <t>Pol50</t>
  </si>
  <si>
    <t>Pol51</t>
  </si>
  <si>
    <t>kabelový žlab KZI 35x75 včetně víka , uchycení na střeše</t>
  </si>
  <si>
    <t>Pol52</t>
  </si>
  <si>
    <t>kabelový žlab KZI 35x100 včetně víka , uchycení na střeše</t>
  </si>
  <si>
    <t>Pol53</t>
  </si>
  <si>
    <t>kabelový žlab KZI 60x100 včetně víka ,podpěr,kotev uchycení strop</t>
  </si>
  <si>
    <t>Pol54</t>
  </si>
  <si>
    <t>Pol55</t>
  </si>
  <si>
    <t>kabelový žlab KZI 85x150 včetně víka ,podpěr,kotev uchycení strop</t>
  </si>
  <si>
    <t>Pol56</t>
  </si>
  <si>
    <t>Pol57</t>
  </si>
  <si>
    <t>kabelový žlab KZI 110x150 včetně víka ,podpěr,kotev uchycení strop</t>
  </si>
  <si>
    <t>Pol58</t>
  </si>
  <si>
    <t>kabelový žlab KZI 110x200 včetně víka ,podpěr,kotev uchycení strop</t>
  </si>
  <si>
    <t>Pol59</t>
  </si>
  <si>
    <t>D6</t>
  </si>
  <si>
    <t>osvětlení dle výběru architekta</t>
  </si>
  <si>
    <t>Pol60</t>
  </si>
  <si>
    <t>montáž svítidel</t>
  </si>
  <si>
    <t>Pol61</t>
  </si>
  <si>
    <t>montáž zdrojů-trafo 200 VA</t>
  </si>
  <si>
    <t>Pol62</t>
  </si>
  <si>
    <t>montáž Led pásků</t>
  </si>
  <si>
    <t>D7</t>
  </si>
  <si>
    <t>zednické práce</t>
  </si>
  <si>
    <t>Pol63</t>
  </si>
  <si>
    <t>prostup DN 20</t>
  </si>
  <si>
    <t>Pol64</t>
  </si>
  <si>
    <t>prostup DN 32</t>
  </si>
  <si>
    <t>Pol65</t>
  </si>
  <si>
    <t>prostup 110x80</t>
  </si>
  <si>
    <t>Pol66</t>
  </si>
  <si>
    <t>utěsnění prostupů</t>
  </si>
  <si>
    <t>Pol67</t>
  </si>
  <si>
    <t>drážka 5x5 cm</t>
  </si>
  <si>
    <t>Pol68</t>
  </si>
  <si>
    <t>drážka 7x7 cm</t>
  </si>
  <si>
    <t>Pol69</t>
  </si>
  <si>
    <t>drážka 10x15 cm</t>
  </si>
  <si>
    <t>Pol70</t>
  </si>
  <si>
    <t>zapravení drážek</t>
  </si>
  <si>
    <t>Pol71</t>
  </si>
  <si>
    <t>naložení a likvidace vybouraného materiálu</t>
  </si>
  <si>
    <t>D8</t>
  </si>
  <si>
    <t>spínací přístroje kompletní s rámečky v PD uvažováno s jednorámečkem  VISIO 50</t>
  </si>
  <si>
    <t>Pol72</t>
  </si>
  <si>
    <t>vyp. Č. 1 IP 20</t>
  </si>
  <si>
    <t>Pol73</t>
  </si>
  <si>
    <t>Pol74</t>
  </si>
  <si>
    <t>vyp. Č. 6 IP 20</t>
  </si>
  <si>
    <t>Pol75</t>
  </si>
  <si>
    <t>Pol76</t>
  </si>
  <si>
    <t>vyp. Č. 7 IP 20</t>
  </si>
  <si>
    <t>Pol77</t>
  </si>
  <si>
    <t>vyp. Č. 1 IP 44</t>
  </si>
  <si>
    <t>Pol78</t>
  </si>
  <si>
    <t>vyp. Č. 6 IP 44</t>
  </si>
  <si>
    <t>Pol79</t>
  </si>
  <si>
    <t>zás. 230 V IP 44 zapušt.</t>
  </si>
  <si>
    <t>Pol80</t>
  </si>
  <si>
    <t>Pol81</t>
  </si>
  <si>
    <t>pohyb. čidlo IP 44 pro LED svítidla</t>
  </si>
  <si>
    <t>Pol82</t>
  </si>
  <si>
    <t>Pol83</t>
  </si>
  <si>
    <t>zás. 230 V IP 20</t>
  </si>
  <si>
    <t>Pol84</t>
  </si>
  <si>
    <t>Pol85</t>
  </si>
  <si>
    <t>zás. 230 V IP 20 dvojnásobná</t>
  </si>
  <si>
    <t>Pol86</t>
  </si>
  <si>
    <t>krabice rozvodná KR68 s vířkem + svorkovnicí</t>
  </si>
  <si>
    <t>Pol87</t>
  </si>
  <si>
    <t>Pol88</t>
  </si>
  <si>
    <t>přístrojová krabice KP 68</t>
  </si>
  <si>
    <t>Pol89</t>
  </si>
  <si>
    <t>Pol90</t>
  </si>
  <si>
    <t>tlačítko CS</t>
  </si>
  <si>
    <t>Pol91</t>
  </si>
  <si>
    <t>tlačítko TS</t>
  </si>
  <si>
    <t>Pol92</t>
  </si>
  <si>
    <t>doběhové relé pro VZT</t>
  </si>
  <si>
    <t>Pol93</t>
  </si>
  <si>
    <t>Pol94</t>
  </si>
  <si>
    <t>prostorový termostat</t>
  </si>
  <si>
    <t>Pol95</t>
  </si>
  <si>
    <t>ovládání VZT-KVS</t>
  </si>
  <si>
    <t>Pol96</t>
  </si>
  <si>
    <t>KT 250 ,svorky,stykač 63A/4</t>
  </si>
  <si>
    <t>Pol97</t>
  </si>
  <si>
    <t>Pol98</t>
  </si>
  <si>
    <t>KT 250 svorky</t>
  </si>
  <si>
    <t>D9</t>
  </si>
  <si>
    <t>kabelové trasy+kabeláž</t>
  </si>
  <si>
    <t>Pol99</t>
  </si>
  <si>
    <t>trubka ochran. 1225</t>
  </si>
  <si>
    <t>Pol100</t>
  </si>
  <si>
    <t>montáž trubky+příchytek</t>
  </si>
  <si>
    <t>Pol101</t>
  </si>
  <si>
    <t>krabice rozvodná do 5x4 IP 54</t>
  </si>
  <si>
    <t>Pol102</t>
  </si>
  <si>
    <t>Pol103</t>
  </si>
  <si>
    <t>CGSG 7x2,5</t>
  </si>
  <si>
    <t>Pol104</t>
  </si>
  <si>
    <t>Montáž</t>
  </si>
  <si>
    <t>Pol105</t>
  </si>
  <si>
    <t>CYKY 3Ox1,5</t>
  </si>
  <si>
    <t>Pol106</t>
  </si>
  <si>
    <t>CYKY 3Jx1,5</t>
  </si>
  <si>
    <t>Pol107</t>
  </si>
  <si>
    <t>CYKY 3Jx2,5</t>
  </si>
  <si>
    <t>Pol108</t>
  </si>
  <si>
    <t>Pol109</t>
  </si>
  <si>
    <t>CYKY 5Jx1,5</t>
  </si>
  <si>
    <t>Pol110</t>
  </si>
  <si>
    <t>Pol111</t>
  </si>
  <si>
    <t>CYKY 5Jx2,5</t>
  </si>
  <si>
    <t>Pol112</t>
  </si>
  <si>
    <t>Pol113</t>
  </si>
  <si>
    <t>praflasafe 3x1,5</t>
  </si>
  <si>
    <t>Pol114</t>
  </si>
  <si>
    <t>Pol115</t>
  </si>
  <si>
    <t>praflasafe 3x2,5</t>
  </si>
  <si>
    <t>Pol116</t>
  </si>
  <si>
    <t>praflasafe 3x4</t>
  </si>
  <si>
    <t>Pol117</t>
  </si>
  <si>
    <t>Pol118</t>
  </si>
  <si>
    <t>praflasafe 5x1,5</t>
  </si>
  <si>
    <t>Pol119</t>
  </si>
  <si>
    <t>Pol120</t>
  </si>
  <si>
    <t>praflasafe 7x1,5</t>
  </si>
  <si>
    <t>278</t>
  </si>
  <si>
    <t>Pol121</t>
  </si>
  <si>
    <t>280</t>
  </si>
  <si>
    <t>Pol122</t>
  </si>
  <si>
    <t>praflasafe 5x2,5</t>
  </si>
  <si>
    <t>282</t>
  </si>
  <si>
    <t>284</t>
  </si>
  <si>
    <t>Pol123</t>
  </si>
  <si>
    <t>praflasafe 5x4</t>
  </si>
  <si>
    <t>286</t>
  </si>
  <si>
    <t>Pol124</t>
  </si>
  <si>
    <t>288</t>
  </si>
  <si>
    <t>Pol125</t>
  </si>
  <si>
    <t>praflasafe 4x10</t>
  </si>
  <si>
    <t>290</t>
  </si>
  <si>
    <t>Pol126</t>
  </si>
  <si>
    <t>292</t>
  </si>
  <si>
    <t>Pol127</t>
  </si>
  <si>
    <t>praflasafe 5x10</t>
  </si>
  <si>
    <t>294</t>
  </si>
  <si>
    <t>Pol128</t>
  </si>
  <si>
    <t>296</t>
  </si>
  <si>
    <t>Pol129</t>
  </si>
  <si>
    <t>praflasafe 4x25</t>
  </si>
  <si>
    <t>298</t>
  </si>
  <si>
    <t>300</t>
  </si>
  <si>
    <t>Pol130</t>
  </si>
  <si>
    <t>praflasafe 3x120+70</t>
  </si>
  <si>
    <t>302</t>
  </si>
  <si>
    <t>Pol131</t>
  </si>
  <si>
    <t>304</t>
  </si>
  <si>
    <t>Pol132</t>
  </si>
  <si>
    <t>prafladur 3x1,5</t>
  </si>
  <si>
    <t>306</t>
  </si>
  <si>
    <t>Pol133</t>
  </si>
  <si>
    <t>308</t>
  </si>
  <si>
    <t>Pol134</t>
  </si>
  <si>
    <t>prafladur 4x10</t>
  </si>
  <si>
    <t>310</t>
  </si>
  <si>
    <t>312</t>
  </si>
  <si>
    <t>Pol135</t>
  </si>
  <si>
    <t>prafladur 5x10</t>
  </si>
  <si>
    <t>316</t>
  </si>
  <si>
    <t>Pol136</t>
  </si>
  <si>
    <t>praflaguard 2x2x0,8</t>
  </si>
  <si>
    <t>318</t>
  </si>
  <si>
    <t>Pol137</t>
  </si>
  <si>
    <t>320</t>
  </si>
  <si>
    <t>Pol138</t>
  </si>
  <si>
    <t>CY6</t>
  </si>
  <si>
    <t>322</t>
  </si>
  <si>
    <t>Pol139</t>
  </si>
  <si>
    <t>324</t>
  </si>
  <si>
    <t>Pol140</t>
  </si>
  <si>
    <t>CY10</t>
  </si>
  <si>
    <t>326</t>
  </si>
  <si>
    <t>Pol141</t>
  </si>
  <si>
    <t>328</t>
  </si>
  <si>
    <t>Pol142</t>
  </si>
  <si>
    <t>CY16</t>
  </si>
  <si>
    <t>330</t>
  </si>
  <si>
    <t>Pol143</t>
  </si>
  <si>
    <t>332</t>
  </si>
  <si>
    <t>Pol144</t>
  </si>
  <si>
    <t>CY70</t>
  </si>
  <si>
    <t>334</t>
  </si>
  <si>
    <t>Pol145</t>
  </si>
  <si>
    <t>336</t>
  </si>
  <si>
    <t>Pol146</t>
  </si>
  <si>
    <t>CY95</t>
  </si>
  <si>
    <t>338</t>
  </si>
  <si>
    <t>Pol147</t>
  </si>
  <si>
    <t>340</t>
  </si>
  <si>
    <t>Pol148</t>
  </si>
  <si>
    <t>utp cat 5e</t>
  </si>
  <si>
    <t>342</t>
  </si>
  <si>
    <t>344</t>
  </si>
  <si>
    <t>Pol149</t>
  </si>
  <si>
    <t>kompletační materiál-kabel. Oka,šrouby,sádra,přístroj.krabice pod.om.,příchytky na strop-kabeláž</t>
  </si>
  <si>
    <t>346</t>
  </si>
  <si>
    <t>D10</t>
  </si>
  <si>
    <t>výchozí revize + pomocné práce</t>
  </si>
  <si>
    <t>Pol150</t>
  </si>
  <si>
    <t>celková prohlídka + měření + vypracování zprávy</t>
  </si>
  <si>
    <t>348</t>
  </si>
  <si>
    <t>Pol151</t>
  </si>
  <si>
    <t>dokumentace skutečn. Provedení</t>
  </si>
  <si>
    <t>hod</t>
  </si>
  <si>
    <t>Pol152</t>
  </si>
  <si>
    <t>doprava materiálu</t>
  </si>
  <si>
    <t>352</t>
  </si>
  <si>
    <t>Pol153</t>
  </si>
  <si>
    <t>koordinace s profesemi</t>
  </si>
  <si>
    <t>354</t>
  </si>
  <si>
    <t>Pol154</t>
  </si>
  <si>
    <t>přesun hmot pro silnoproud do 50 m</t>
  </si>
  <si>
    <t>356</t>
  </si>
  <si>
    <t>Pol155</t>
  </si>
  <si>
    <t>požární ucpávky</t>
  </si>
  <si>
    <t>358</t>
  </si>
  <si>
    <t>Pol157</t>
  </si>
  <si>
    <t>montáž-zprovoznění</t>
  </si>
  <si>
    <t>362</t>
  </si>
  <si>
    <t>D11</t>
  </si>
  <si>
    <t>bleskosvod+uzemnění</t>
  </si>
  <si>
    <t>Pol158</t>
  </si>
  <si>
    <t>tlaková průchodka</t>
  </si>
  <si>
    <t>364</t>
  </si>
  <si>
    <t>366</t>
  </si>
  <si>
    <t>Pol159</t>
  </si>
  <si>
    <t>svorka křížová ZKG</t>
  </si>
  <si>
    <t>368</t>
  </si>
  <si>
    <t>370</t>
  </si>
  <si>
    <t>Pol160</t>
  </si>
  <si>
    <t>FeZn 30x4</t>
  </si>
  <si>
    <t>372</t>
  </si>
  <si>
    <t>Pol161</t>
  </si>
  <si>
    <t>montáž uzemn. Vedení v zemi</t>
  </si>
  <si>
    <t>374</t>
  </si>
  <si>
    <t>Pol162</t>
  </si>
  <si>
    <t>SR2bN</t>
  </si>
  <si>
    <t>376</t>
  </si>
  <si>
    <t>Pol163</t>
  </si>
  <si>
    <t>montáž svorky</t>
  </si>
  <si>
    <t>378</t>
  </si>
  <si>
    <t>Pol164</t>
  </si>
  <si>
    <t>SR3bN</t>
  </si>
  <si>
    <t>380</t>
  </si>
  <si>
    <t>382</t>
  </si>
  <si>
    <t>Pol165</t>
  </si>
  <si>
    <t>FeZn d10 PVC</t>
  </si>
  <si>
    <t>384</t>
  </si>
  <si>
    <t>Pol166</t>
  </si>
  <si>
    <t>386</t>
  </si>
  <si>
    <t>Pol167</t>
  </si>
  <si>
    <t>AlMgSi d8</t>
  </si>
  <si>
    <t>388</t>
  </si>
  <si>
    <t>Pol168</t>
  </si>
  <si>
    <t>montáž hromosvod. Vedení s podpěrami</t>
  </si>
  <si>
    <t>390</t>
  </si>
  <si>
    <t>Pol169</t>
  </si>
  <si>
    <t>litinová krabice bez zkušební svorkyUFTSK</t>
  </si>
  <si>
    <t>392</t>
  </si>
  <si>
    <t>Pol170</t>
  </si>
  <si>
    <t>394</t>
  </si>
  <si>
    <t>Pol171</t>
  </si>
  <si>
    <t>zkušební svorka</t>
  </si>
  <si>
    <t>396</t>
  </si>
  <si>
    <t>398</t>
  </si>
  <si>
    <t>Pol172</t>
  </si>
  <si>
    <t>PV pro svody-skrytý svod</t>
  </si>
  <si>
    <t>400</t>
  </si>
  <si>
    <t>Pol173</t>
  </si>
  <si>
    <t>montáž podpěr</t>
  </si>
  <si>
    <t>402</t>
  </si>
  <si>
    <t>Pol174</t>
  </si>
  <si>
    <t>svorka univerz.ST</t>
  </si>
  <si>
    <t>404</t>
  </si>
  <si>
    <t>406</t>
  </si>
  <si>
    <t>Pol175</t>
  </si>
  <si>
    <t>svorka SS</t>
  </si>
  <si>
    <t>408</t>
  </si>
  <si>
    <t>Pol176</t>
  </si>
  <si>
    <t>410</t>
  </si>
  <si>
    <t>Pol177</t>
  </si>
  <si>
    <t>jímací tyč JR2,5</t>
  </si>
  <si>
    <t>412</t>
  </si>
  <si>
    <t>414</t>
  </si>
  <si>
    <t>Pol178</t>
  </si>
  <si>
    <t>jímací tyč JR3,0</t>
  </si>
  <si>
    <t>416</t>
  </si>
  <si>
    <t>Pol179</t>
  </si>
  <si>
    <t>418</t>
  </si>
  <si>
    <t>Pol180</t>
  </si>
  <si>
    <t>svorkovnice HOP EPS 2</t>
  </si>
  <si>
    <t>420</t>
  </si>
  <si>
    <t>422</t>
  </si>
  <si>
    <t>Pol181</t>
  </si>
  <si>
    <t>KT 250</t>
  </si>
  <si>
    <t>424</t>
  </si>
  <si>
    <t>426</t>
  </si>
  <si>
    <t>Pol182</t>
  </si>
  <si>
    <t>podpěra vedení PV 21c + nádstavec</t>
  </si>
  <si>
    <t>428</t>
  </si>
  <si>
    <t>Pol183</t>
  </si>
  <si>
    <t>430</t>
  </si>
  <si>
    <t>Pol184</t>
  </si>
  <si>
    <t>podpěra PB 19 + podložka</t>
  </si>
  <si>
    <t>432</t>
  </si>
  <si>
    <t>Pol185</t>
  </si>
  <si>
    <t>434</t>
  </si>
  <si>
    <t>Pol186</t>
  </si>
  <si>
    <t>propojení zemnění s armováním</t>
  </si>
  <si>
    <t>436</t>
  </si>
  <si>
    <t>SO-04.04.02 - Slaboproud</t>
  </si>
  <si>
    <t xml:space="preserve">    D2 - vnitřní instalace</t>
  </si>
  <si>
    <t xml:space="preserve">    D3 - datový rozvaděč 27U</t>
  </si>
  <si>
    <t xml:space="preserve">    D4 - domácí telefon</t>
  </si>
  <si>
    <t xml:space="preserve">    D5 - SKS</t>
  </si>
  <si>
    <t xml:space="preserve">    D6 - STA</t>
  </si>
  <si>
    <t xml:space="preserve">    D7 - kompletační materiál</t>
  </si>
  <si>
    <t xml:space="preserve">    D8 - výchozí revize + pomocné práce</t>
  </si>
  <si>
    <t>vnitřní instalace</t>
  </si>
  <si>
    <t>Pol192</t>
  </si>
  <si>
    <t>prostup přes strop z 1.PP do 1.NP 150x200</t>
  </si>
  <si>
    <t>-91253307</t>
  </si>
  <si>
    <t>Pol193</t>
  </si>
  <si>
    <t>kabelový žlab KZI 35x75 včetně víka,nástěnných konzol</t>
  </si>
  <si>
    <t>-306049121</t>
  </si>
  <si>
    <t>Pol194</t>
  </si>
  <si>
    <t>montáž kabelového žlabu</t>
  </si>
  <si>
    <t>1199211272</t>
  </si>
  <si>
    <t>Pol195</t>
  </si>
  <si>
    <t>kabelový žlab KZI 110x200 včetně víka + stropních konzol</t>
  </si>
  <si>
    <t>-1213589409</t>
  </si>
  <si>
    <t>Pol196</t>
  </si>
  <si>
    <t>-1236680084</t>
  </si>
  <si>
    <t>Pol197</t>
  </si>
  <si>
    <t>kabelový žlab KZI 85x150 včetně víka + stropních konzol</t>
  </si>
  <si>
    <t>2076012544</t>
  </si>
  <si>
    <t>Pol198</t>
  </si>
  <si>
    <t>-709806961</t>
  </si>
  <si>
    <t>Pol199</t>
  </si>
  <si>
    <t>drátěný kabel. žlab do stoupaček DZ 60x150 včetně konzol</t>
  </si>
  <si>
    <t>1103201506</t>
  </si>
  <si>
    <t>Pol200</t>
  </si>
  <si>
    <t>529532351</t>
  </si>
  <si>
    <t>Pol201</t>
  </si>
  <si>
    <t>ochranná trubka 1525 HA včetně stropních konzol</t>
  </si>
  <si>
    <t>2012152317</t>
  </si>
  <si>
    <t>Pol202</t>
  </si>
  <si>
    <t>-2032763185</t>
  </si>
  <si>
    <t>-1098229023</t>
  </si>
  <si>
    <t>Pol203</t>
  </si>
  <si>
    <t>ochranná trubka 1540 HA včetně stropních konzol</t>
  </si>
  <si>
    <t>-2053903949</t>
  </si>
  <si>
    <t>Pol204</t>
  </si>
  <si>
    <t>ochranná trubka ohebná s uložením do podlahy 1225</t>
  </si>
  <si>
    <t>58886172</t>
  </si>
  <si>
    <t>Pol205</t>
  </si>
  <si>
    <t>-403159995</t>
  </si>
  <si>
    <t>Pol206</t>
  </si>
  <si>
    <t>ochranná trubka 2332 LPE(osadit do drátěného žlabu DZ60x150) propoj střecha-1.PP</t>
  </si>
  <si>
    <t>-375603113</t>
  </si>
  <si>
    <t>Pol207</t>
  </si>
  <si>
    <t>971216061</t>
  </si>
  <si>
    <t>datový rozvaděč 27U</t>
  </si>
  <si>
    <t>Pol208</t>
  </si>
  <si>
    <t>switch 2x24 1x16,patch panely,napájecí panel,ventil. Jednotka + termostat,poličky,propoj. Kabely,atd.</t>
  </si>
  <si>
    <t>Pol209</t>
  </si>
  <si>
    <t>montáž rozvaděče včetně osazení technologie+ukončení mikrotrubiček+ukončení datové kabeláže</t>
  </si>
  <si>
    <t>Pol210</t>
  </si>
  <si>
    <t>prostupy přes obvodové bytové stěny pro protažení ochranných trubek 1225(datové rozvody,STA,domácí telefon) DN 30</t>
  </si>
  <si>
    <t>Pol211</t>
  </si>
  <si>
    <t>domácí telefon</t>
  </si>
  <si>
    <t>Pol212</t>
  </si>
  <si>
    <t>3 modul. Plastová krabice SP311003</t>
  </si>
  <si>
    <t>Pol213</t>
  </si>
  <si>
    <t>3 modul.antracitový rámeček SP331103A</t>
  </si>
  <si>
    <t>Pol214</t>
  </si>
  <si>
    <t>IKALL čelní kryt audio SP33400</t>
  </si>
  <si>
    <t>Pol215</t>
  </si>
  <si>
    <t>audio hovorová jednotka IKALL SP 1622</t>
  </si>
  <si>
    <t>Pol216</t>
  </si>
  <si>
    <t>IKALL digitální tele. seznam SP3360B</t>
  </si>
  <si>
    <t>Pol217</t>
  </si>
  <si>
    <t>napájecí zdroj SP1595 osazení do rozvod. jištění RSS</t>
  </si>
  <si>
    <t>Pol218</t>
  </si>
  <si>
    <t>telefonní přístroj SP2708</t>
  </si>
  <si>
    <t>Pol219</t>
  </si>
  <si>
    <t>Pol220</t>
  </si>
  <si>
    <t>zvonkové tlačítko</t>
  </si>
  <si>
    <t>Pol221</t>
  </si>
  <si>
    <t>rozvodná krabice KT250</t>
  </si>
  <si>
    <t>Pol222</t>
  </si>
  <si>
    <t>zprovoznění DT</t>
  </si>
  <si>
    <t>Pol223</t>
  </si>
  <si>
    <t>JySTY 4x2x0,8</t>
  </si>
  <si>
    <t>Pol224</t>
  </si>
  <si>
    <t>montáž do ochranné trubky</t>
  </si>
  <si>
    <t>SKS</t>
  </si>
  <si>
    <t>Pol225</t>
  </si>
  <si>
    <t>utp cat 6 propoj mezi datovým rozvaděčem a bytovým SLB rozvaděčem</t>
  </si>
  <si>
    <t>Pol226</t>
  </si>
  <si>
    <t>montáž do ochran. trubky</t>
  </si>
  <si>
    <t>Pol227</t>
  </si>
  <si>
    <t>datová zásuvka 2xRJ45 včetně rámečku</t>
  </si>
  <si>
    <t>Pol228</t>
  </si>
  <si>
    <t>Pol229</t>
  </si>
  <si>
    <t>anténní zásuvka SAT koncová R/CATV/2xSAT</t>
  </si>
  <si>
    <t>Pol230</t>
  </si>
  <si>
    <t>koax belden propoj mezi datovým rozvaděčem a bytovým SLB rozvaděčem</t>
  </si>
  <si>
    <t>Pol231</t>
  </si>
  <si>
    <t>kompletační materiál</t>
  </si>
  <si>
    <t>Pol232</t>
  </si>
  <si>
    <t>protahovací krabice KR 68 s víčkem pro instalaci ochran. trubek 1225 v bytech</t>
  </si>
  <si>
    <t>Pol233</t>
  </si>
  <si>
    <t>Pol234</t>
  </si>
  <si>
    <t>SLB rozvodnice KT250,u bytových jednotek 3+kk počítáno 2x</t>
  </si>
  <si>
    <t>Pol235</t>
  </si>
  <si>
    <t>sádra,hmoždinky,vruty,držáky,pásky</t>
  </si>
  <si>
    <t>Pol236</t>
  </si>
  <si>
    <t>Pol237</t>
  </si>
  <si>
    <t>Pol238</t>
  </si>
  <si>
    <t>přesun hmot do 50 m</t>
  </si>
  <si>
    <t>Pol239</t>
  </si>
  <si>
    <t>SO-04.04.03 - EPS</t>
  </si>
  <si>
    <t>D1 - Dodávka - technologie</t>
  </si>
  <si>
    <t>D2 - Montáž - technologie</t>
  </si>
  <si>
    <t>D3 - Dodávka - instalační materiál</t>
  </si>
  <si>
    <t>D4 - Montáž - instalační materiál</t>
  </si>
  <si>
    <t>D5 - Zhotovení protipožárních ucpávek pro EPS</t>
  </si>
  <si>
    <t>3 - Ostatní</t>
  </si>
  <si>
    <t>Dodávka - technologie</t>
  </si>
  <si>
    <t>PC001</t>
  </si>
  <si>
    <t>Ústředna EPS IQ8 Control</t>
  </si>
  <si>
    <t>PC002</t>
  </si>
  <si>
    <t>Čelní ovládací panel ústředny EPS s GEA, komplet včetně příslušenství, v jazykové verzi CZ v češtině</t>
  </si>
  <si>
    <t>PC003</t>
  </si>
  <si>
    <t>Baterie akumulátor 12V DC / 24Ah VdS</t>
  </si>
  <si>
    <t>PC008</t>
  </si>
  <si>
    <t>KTPO bez zámku</t>
  </si>
  <si>
    <t>PC009</t>
  </si>
  <si>
    <t>Zábleskový maják dle EN54-23 s integrovanou sirénou, komplet sestava, pro venkovní použití IP65 včetně patice</t>
  </si>
  <si>
    <t>PC010</t>
  </si>
  <si>
    <t>Vstupně výstupní modul 4 smyčky + 2 výstupy včetně oddělovače/izolátoru, alarmový koppler 4in/2out na sběrnici EPS</t>
  </si>
  <si>
    <t>PC011</t>
  </si>
  <si>
    <t>Skříň pro vstupně výstupní modul</t>
  </si>
  <si>
    <t>Poznámka k položce:_x000D_
Poznámka k položce:_x000D_ Instalační skříňka</t>
  </si>
  <si>
    <t>PC012</t>
  </si>
  <si>
    <t>Montážní základna tlačítkového hlásiče s příslušenstvím</t>
  </si>
  <si>
    <t>Poznámka k položce:_x000D_
Poznámka k položce:_x000D_ Patice tlačítkového hlásiče</t>
  </si>
  <si>
    <t>PC013</t>
  </si>
  <si>
    <t>Modul tlačítkového hlásiče s oddělovačem</t>
  </si>
  <si>
    <t>Poznámka k položce:_x000D_
Poznámka k položce:_x000D_ Tlačítkový hlásič EPS červený na hlásičovou linku EPS</t>
  </si>
  <si>
    <t>PC014</t>
  </si>
  <si>
    <t>Opticko-kouřový hlásič</t>
  </si>
  <si>
    <t>Poznámka k položce:_x000D_
Poznámka k položce:_x000D_ Hlásič bodový</t>
  </si>
  <si>
    <t>PC014.1</t>
  </si>
  <si>
    <t>Tepelný hlásič</t>
  </si>
  <si>
    <t>PC015</t>
  </si>
  <si>
    <t>Autonomní hlásič</t>
  </si>
  <si>
    <t>PC016</t>
  </si>
  <si>
    <t>Sokl bodového hlásiče, s oddělovačem</t>
  </si>
  <si>
    <t>Poznámka k položce:_x000D_
Poznámka k položce:_x000D_ Patice bodového hlásiče</t>
  </si>
  <si>
    <t>PC017</t>
  </si>
  <si>
    <t>FIRERAY 5000</t>
  </si>
  <si>
    <t>Poznámka k položce:_x000D_
Poznámka k položce:_x000D_ FIRERAY 5000 verze 100m kompletní</t>
  </si>
  <si>
    <t>PC018</t>
  </si>
  <si>
    <t>Lineární tepelný hlásič-vyhodnocovací jednotka</t>
  </si>
  <si>
    <t>PC019</t>
  </si>
  <si>
    <t>tepelný kabel analogový, čtyřvodičový</t>
  </si>
  <si>
    <t>PC020</t>
  </si>
  <si>
    <t>Sada zakončovacích členů 10 kusů</t>
  </si>
  <si>
    <t>PC021</t>
  </si>
  <si>
    <t>Sada spojek pro kabel 10 kusů</t>
  </si>
  <si>
    <t>Poznámka k položce:_x000D_
Poznámka k položce:_x000D_ Lineární tepelný kabel</t>
  </si>
  <si>
    <t>PC022</t>
  </si>
  <si>
    <t>Příchytka lineárního tepelného hlásiče se stahovacím páskem</t>
  </si>
  <si>
    <t>PC023</t>
  </si>
  <si>
    <t>Kabel CYKY-O 4x1,5 pro napojení tepelného detekčního kabelu</t>
  </si>
  <si>
    <t>Poznámka k položce:_x000D_
Poznámka k položce:_x000D_ Kabel pro napojení lineárního tepelného detekčního kabelu</t>
  </si>
  <si>
    <t>PC024</t>
  </si>
  <si>
    <t>Siréna , pro vnitřní použití, červená</t>
  </si>
  <si>
    <t>Poznámka k položce:_x000D_
Poznámka k položce:_x000D_ Výstražné zvukové zařízení s optickou signalizací</t>
  </si>
  <si>
    <t>PC025</t>
  </si>
  <si>
    <t>Spínaný zálohovaný zdroj v krytu 27,6V/5A, CPD certifikát, v boxu s prostorem pro akumulátor 2x17Ah, komplet sestava</t>
  </si>
  <si>
    <t>Poznámka k položce:_x000D_
Poznámka k položce:_x000D_ Pomocný zálohovaný napájecí zdroj</t>
  </si>
  <si>
    <t>PC026</t>
  </si>
  <si>
    <t>Akumulátor 12V / 17Ah</t>
  </si>
  <si>
    <t>Poznámka k položce:_x000D_
Poznámka k položce:_x000D_ Zálohovací akumulátor zdroje</t>
  </si>
  <si>
    <t>PC027</t>
  </si>
  <si>
    <t>Montážní sada akumulátoru</t>
  </si>
  <si>
    <t>Poznámka k položce:_x000D_
Poznámka k položce:_x000D_ Doplňková montážní sada</t>
  </si>
  <si>
    <t>PC028</t>
  </si>
  <si>
    <t>Adresovací štítky</t>
  </si>
  <si>
    <t>Poznámka k položce:_x000D_
Poznámka k položce:_x000D_ Označení adres u hlásičů EPS</t>
  </si>
  <si>
    <t>PC029</t>
  </si>
  <si>
    <t>Provozní kniha EPS</t>
  </si>
  <si>
    <t>Poznámka k položce:_x000D_
Poznámka k položce:_x000D_ Kniha provozních záznamů EPS</t>
  </si>
  <si>
    <t>PC036</t>
  </si>
  <si>
    <t>Drobný doplňující materiál</t>
  </si>
  <si>
    <t>Montáž - technologie</t>
  </si>
  <si>
    <t>PCM034</t>
  </si>
  <si>
    <t>Ústředna EPS kompletní sestava včetně příslušenství a vybavení ústředny, ústředna č.1</t>
  </si>
  <si>
    <t>PCM035</t>
  </si>
  <si>
    <t>Čelní ovládací panel, komplet sestava</t>
  </si>
  <si>
    <t>PCM036</t>
  </si>
  <si>
    <t>Baterie akumulátor VdS</t>
  </si>
  <si>
    <t>PCM040</t>
  </si>
  <si>
    <t>PCM041</t>
  </si>
  <si>
    <t>Zábleskový maják včetně patice, venkovní</t>
  </si>
  <si>
    <t>PCM042</t>
  </si>
  <si>
    <t>Vstupně výstupní modul 4 smyčky + 2 výstupy včetně příslušenství</t>
  </si>
  <si>
    <t>PCM043</t>
  </si>
  <si>
    <t>PCM044</t>
  </si>
  <si>
    <t>Připojení vstupů a výstupů do systému EPS</t>
  </si>
  <si>
    <t>PCM045</t>
  </si>
  <si>
    <t>Přezk.funkce ovl.zaříz.připoj.na výstup nebo vstup EPS</t>
  </si>
  <si>
    <t>PCM046</t>
  </si>
  <si>
    <t>Měření akumulátoru</t>
  </si>
  <si>
    <t>PCM047</t>
  </si>
  <si>
    <t>PCM048</t>
  </si>
  <si>
    <t>Uvedení požár.ústředny EPS vč.ost.stav.prvků do provozu (funkční odzkoušení)</t>
  </si>
  <si>
    <t>PCM049</t>
  </si>
  <si>
    <t>Naprogramování systému EPS do 500 hlásičů</t>
  </si>
  <si>
    <t>PCM050</t>
  </si>
  <si>
    <t>Montáž komplet sestavy tlačítkového hlásiče s příslušenstvím včetně základny</t>
  </si>
  <si>
    <t>PCM051</t>
  </si>
  <si>
    <t>Multisenzorový bodový požární hlásič</t>
  </si>
  <si>
    <t>PCM052</t>
  </si>
  <si>
    <t>PCM053</t>
  </si>
  <si>
    <t>PCM054</t>
  </si>
  <si>
    <t>PCM055</t>
  </si>
  <si>
    <t>Lineární tepelný hlásič + nastavení</t>
  </si>
  <si>
    <t>PCM056</t>
  </si>
  <si>
    <t>PCM057</t>
  </si>
  <si>
    <t>Sada zakončovacích členů 10 kusů K82023</t>
  </si>
  <si>
    <t>PCM058</t>
  </si>
  <si>
    <t>Sada spojek pro kabel 10 kusů K82024</t>
  </si>
  <si>
    <t>PCM059</t>
  </si>
  <si>
    <t>Příchytka lineárního tepelného hlásiče se stahovacím páskem včetně ukotvení do betonového stropu</t>
  </si>
  <si>
    <t>PCM060</t>
  </si>
  <si>
    <t>PCM062</t>
  </si>
  <si>
    <t>Siréna, pro vnitřní použití, červená</t>
  </si>
  <si>
    <t>PCM063</t>
  </si>
  <si>
    <t>Kontrola funkce hlásičů, uvedení požár.hlásičů do trvalého provozu, programování zobrazovaného textu pro hlásiče</t>
  </si>
  <si>
    <t>PCM064</t>
  </si>
  <si>
    <t>Popis hlásiče štítkem</t>
  </si>
  <si>
    <t>PCM065</t>
  </si>
  <si>
    <t>Spínaný zálohovaný zdroj v krytu 27,6V/5A, CPD certifikát, AKU 2x17Ah,</t>
  </si>
  <si>
    <t>PCM066</t>
  </si>
  <si>
    <t>PCM067</t>
  </si>
  <si>
    <t>Stejnosměrná měření na míst.kabelu</t>
  </si>
  <si>
    <t>PCM068</t>
  </si>
  <si>
    <t>Pomocné montážní práce</t>
  </si>
  <si>
    <t>PCM069</t>
  </si>
  <si>
    <t>Nezměřitelné pracovní výkony</t>
  </si>
  <si>
    <t>PCM070</t>
  </si>
  <si>
    <t>Zaškolení obsluhy</t>
  </si>
  <si>
    <t>PCM071</t>
  </si>
  <si>
    <t>Zavedení provozní knihy</t>
  </si>
  <si>
    <t>PCM072</t>
  </si>
  <si>
    <t>Zkušební provoz s dohledem</t>
  </si>
  <si>
    <t>den</t>
  </si>
  <si>
    <t>PCM078</t>
  </si>
  <si>
    <t>Dodávka - instalační materiál</t>
  </si>
  <si>
    <t>PC077</t>
  </si>
  <si>
    <t>Stíněný kabel 1x2x0,8 hlásičová linka</t>
  </si>
  <si>
    <t>Poznámka k položce:_x000D_
Poznámka k položce:_x000D_ Kabel pro propojení čidel</t>
  </si>
  <si>
    <t>PC078</t>
  </si>
  <si>
    <t>Stíněný kabel 5x2x0,8 PH120-R B2caS1D0</t>
  </si>
  <si>
    <t>Poznámka k položce:_x000D_
Poznámka k položce:_x000D_ Kabel pro napojení ovládaných zařízení s požární odolností (požární klapky)</t>
  </si>
  <si>
    <t>PC079</t>
  </si>
  <si>
    <t>kabel 120R 2x2,5 B2cas1d0</t>
  </si>
  <si>
    <t>Poznámka k položce:_x000D_
Poznámka k položce:_x000D_ Kabel pro napájení zařízení s požární odolností (kopplery)</t>
  </si>
  <si>
    <t>PC080</t>
  </si>
  <si>
    <t>Stíněný kabel 120R 1x2x0,8 , B2cas1d0</t>
  </si>
  <si>
    <t>Poznámka k položce:_x000D_
Poznámka k položce:_x000D_ Kabel pro napojení ovládaných zařízení s požární odolností (koppler. linka a ovládání)</t>
  </si>
  <si>
    <t>PC081</t>
  </si>
  <si>
    <t>Stíněný kabel PH 120R 10x2x0.8 , B2cas1d0</t>
  </si>
  <si>
    <t>Poznámka k položce:_x000D_
Poznámka k položce:_x000D_ Kabel pro napojení ovládaných zařízení s požární odolností (OPPO)</t>
  </si>
  <si>
    <t>PC083</t>
  </si>
  <si>
    <t>Kabel CYKY-J 3x2,5 - pro napojení pomocných zdrojů EPS, včetně ukončení kabelů</t>
  </si>
  <si>
    <t>PC084</t>
  </si>
  <si>
    <t>PVC žlab 17x17</t>
  </si>
  <si>
    <t>PC087</t>
  </si>
  <si>
    <t>příchytka 6712</t>
  </si>
  <si>
    <t>PC088</t>
  </si>
  <si>
    <t>příchytka dvojitá 6716ED</t>
  </si>
  <si>
    <t>PC089</t>
  </si>
  <si>
    <t>šroub SB 6,3x35</t>
  </si>
  <si>
    <t>PC091</t>
  </si>
  <si>
    <t>PVC trubka Monoflex ohebná průměru 23 mm</t>
  </si>
  <si>
    <t>PC093</t>
  </si>
  <si>
    <t>Drobný blíže nespecifikovaný elektorinstalační materiál (hmoždinky, štítky, popisky, atd.)</t>
  </si>
  <si>
    <t>Montáž - instalační materiál</t>
  </si>
  <si>
    <t>PCM094</t>
  </si>
  <si>
    <t>trubka 23 pod omítku</t>
  </si>
  <si>
    <t>PCM096</t>
  </si>
  <si>
    <t>montáž PVC žlabu 17x17</t>
  </si>
  <si>
    <t>PCM099</t>
  </si>
  <si>
    <t>vkládání kabelů do společných MARS žlabů</t>
  </si>
  <si>
    <t>PCM100</t>
  </si>
  <si>
    <t>kabel pod omítku, do trubky, do žlabu</t>
  </si>
  <si>
    <t>PCM101</t>
  </si>
  <si>
    <t>Ukončení kabelů 10x2x0.8</t>
  </si>
  <si>
    <t>PCM102</t>
  </si>
  <si>
    <t>montáž kabelové příchytky</t>
  </si>
  <si>
    <t>PCM104</t>
  </si>
  <si>
    <t>PCM105</t>
  </si>
  <si>
    <t>Montážní plošiny, mobilní lešení</t>
  </si>
  <si>
    <t>Zhotovení protipožárních ucpávek pro EPS</t>
  </si>
  <si>
    <t>PCM106</t>
  </si>
  <si>
    <t>Zhotovení protipožárních ucpávek při průchodu instalace z jednoho požárního úseku do druhého, štítek</t>
  </si>
  <si>
    <t>Ostatní</t>
  </si>
  <si>
    <t>PCO003</t>
  </si>
  <si>
    <t>Individuální a funkční zkoušky</t>
  </si>
  <si>
    <t>HZS</t>
  </si>
  <si>
    <t>PCO004</t>
  </si>
  <si>
    <t>Komplexní zkoušky</t>
  </si>
  <si>
    <t>PCO005</t>
  </si>
  <si>
    <t>Příprava na montáž</t>
  </si>
  <si>
    <t>PCO006</t>
  </si>
  <si>
    <t>Práce technika / specialisty</t>
  </si>
  <si>
    <t>PCO007</t>
  </si>
  <si>
    <t>SW práce</t>
  </si>
  <si>
    <t>PCO008</t>
  </si>
  <si>
    <t>Revize, zprovoznění systému, zaškolení obsluhy, zkušební provoz</t>
  </si>
  <si>
    <t>PCO009</t>
  </si>
  <si>
    <t>Projektové řízení - PM</t>
  </si>
  <si>
    <t>PCO011</t>
  </si>
  <si>
    <t>Koordinace prací se správci sítí a stavbou</t>
  </si>
  <si>
    <t>SO-04.04.04 - Umělé osvětlení</t>
  </si>
  <si>
    <t>LED lištový přisazen - LED lištový přisazen</t>
  </si>
  <si>
    <t>LED lištový zapuštěn - LED lištový zapuštěn</t>
  </si>
  <si>
    <t xml:space="preserve">    D1 - </t>
  </si>
  <si>
    <t>LIVI0002</t>
  </si>
  <si>
    <t>Přisazené / závěsné LED svítidlo, 51W, 5100lm, 4000K, IP65, 1515mm, IK08, opál</t>
  </si>
  <si>
    <t>LILE0009</t>
  </si>
  <si>
    <t>Přisazené LED svítidlo s opálovým krytem 27W 2800lm 3000K IP20</t>
  </si>
  <si>
    <t>LED lištový přisazen</t>
  </si>
  <si>
    <t>LI62239</t>
  </si>
  <si>
    <t>LED pásik, 22,5W/m, 3000K, IP20, 5m</t>
  </si>
  <si>
    <t>LI87500666</t>
  </si>
  <si>
    <t>LED napaječ LC 100W, 24V SC SNC, s odlehčením tahu</t>
  </si>
  <si>
    <t>LIAP004001</t>
  </si>
  <si>
    <t>Aluminium Profil SPL rohový, 25x25mm, 1m</t>
  </si>
  <si>
    <t>LIAB004003</t>
  </si>
  <si>
    <t>PMMA krychlový profil 25x25mm, opal, 1m</t>
  </si>
  <si>
    <t>LIEK004100</t>
  </si>
  <si>
    <t>čtvercová koncovka</t>
  </si>
  <si>
    <t>LIEK004101</t>
  </si>
  <si>
    <t>čtvercová koncovka, otvor na kábel</t>
  </si>
  <si>
    <t>LI1001881</t>
  </si>
  <si>
    <t>Kruhové přisazené/závěsné LED svítidlo s opálovým krytem 15W, 1230lm/1280lm, 3000K/4000K, ø285mm, IP20, bílá barva</t>
  </si>
  <si>
    <t>LI1001884</t>
  </si>
  <si>
    <t>Kruhové přisazené/závěsné LED svítidlo s opálovým krytem 30W, 2750lm/2900lm, 3000K/4000K, ø380mm, IP20, bílá barva</t>
  </si>
  <si>
    <t>LID15064</t>
  </si>
  <si>
    <t>Nástěnné LED svítidlo s opálovám krytem 23W 3000K IP44 určené nad zrcadla</t>
  </si>
  <si>
    <t>VML480TQZ3KCRI80</t>
  </si>
  <si>
    <t>Interiérové LED svítidlo závěsné, 80W, 8150lm, IP40, 3000K, opál</t>
  </si>
  <si>
    <t>LI1001887</t>
  </si>
  <si>
    <t>Kruhové přisazené/závěsné LED svítidlo s opálovým krytem 40W, 4350lm/4750lm, 3000K/4000K, ø600mm, IP20, bílá barva</t>
  </si>
  <si>
    <t>LI135251</t>
  </si>
  <si>
    <t>Závěsná sada pro kruhové LED svítdlo, 5-ti žilový kabel, 1,5m, bílá barva (pro 3.NP)</t>
  </si>
  <si>
    <t>LI64937</t>
  </si>
  <si>
    <t>Exteriérové svítidlo s opálovým krytem, podlahové, max.40W, patice E27, ø390mm, IP65, bílá barva</t>
  </si>
  <si>
    <t>LI69162</t>
  </si>
  <si>
    <t>LED žarovka, E27-LED-A65, 16W, 3000K, 1521lm</t>
  </si>
  <si>
    <t>LI67078</t>
  </si>
  <si>
    <t>Kotevní trn pro exterierová svítidla, pozinkovaný (bez skrutek)</t>
  </si>
  <si>
    <t>LED lištový zapuštěn</t>
  </si>
  <si>
    <t>LICT1879</t>
  </si>
  <si>
    <t>Marra Pro LED 14,4W 1300lm/m 3000K Ra&gt;90, 24V, délka 30m</t>
  </si>
  <si>
    <t>LICT1880</t>
  </si>
  <si>
    <t>Marra Pro LED 14,4W 1300lm/m 3000K Ra&gt;90, 24V, délka 5m</t>
  </si>
  <si>
    <t>LINT249200</t>
  </si>
  <si>
    <t>LED napaječ LC 200W, 24V SC SNC, s odlehčením tahu</t>
  </si>
  <si>
    <t>LIAP001004</t>
  </si>
  <si>
    <t>Hliníkový profil LBU, zapuštěný, 19x8x16mm, hliník, délka 1000 mm</t>
  </si>
  <si>
    <t>LIAB001003</t>
  </si>
  <si>
    <t>Kryt LB plochý, opálový s 50% propustností, 1m</t>
  </si>
  <si>
    <t>LIEK001400</t>
  </si>
  <si>
    <t>Koncová krytka profilu LBU plochá uzavřená</t>
  </si>
  <si>
    <t>LID12346</t>
  </si>
  <si>
    <t>LED napájecí kábel</t>
  </si>
  <si>
    <t>LID13195</t>
  </si>
  <si>
    <t>Koncovka pro LED pásik</t>
  </si>
  <si>
    <t>LICT1878</t>
  </si>
  <si>
    <t>Marra Pro LED 9,6W 960lm/m 3000K Ra&gt;90, 24V, délka 30m</t>
  </si>
  <si>
    <t>LICT1881</t>
  </si>
  <si>
    <t>Marra Pro LED 9,6W 960lm/m 3000K Ra&gt;90, 24V, délka 5m</t>
  </si>
  <si>
    <t>LI87500665</t>
  </si>
  <si>
    <t>LED napaječ LC 60W, 24V SC SNC, s odlehčením tahu</t>
  </si>
  <si>
    <t>LIAP001001</t>
  </si>
  <si>
    <t>Hliníkový profil LBF, přisazený, 19x8x16mm, hliník, délka 1000 mm</t>
  </si>
  <si>
    <t>LIEK001100</t>
  </si>
  <si>
    <t>Koncovka profilu LBF, plochá, uzavřená</t>
  </si>
  <si>
    <t>LIEK001101</t>
  </si>
  <si>
    <t>Koncovka profilu LBF, plochá, s otvorem</t>
  </si>
  <si>
    <t>LIPZ005001</t>
  </si>
  <si>
    <t>LBF montážní úchyt</t>
  </si>
  <si>
    <t>LID13663</t>
  </si>
  <si>
    <t>Marra LED Strip 14,4W/m 3000K 980lm/m, 24V, délka 5m, IP68</t>
  </si>
  <si>
    <t>LI66347</t>
  </si>
  <si>
    <t>Trafo Mean Well LPV 60W 24V/DC IP67 60W IP67</t>
  </si>
  <si>
    <t>LI66349</t>
  </si>
  <si>
    <t>Trafo Mean Well LPV 150W 24V/DC IP67 150W IP67 (pro lišty délky &gt; 6m)</t>
  </si>
  <si>
    <t>LIEK001401</t>
  </si>
  <si>
    <t>Koncová krytka profilu LBU plochá s otvorem</t>
  </si>
  <si>
    <t>LID13195.1</t>
  </si>
  <si>
    <t>Koncovka pro LED pásik / izolace nájení nebo přerušení pásiku</t>
  </si>
  <si>
    <t>us</t>
  </si>
  <si>
    <t>LILE0055</t>
  </si>
  <si>
    <t>Kruhové přisazené/nástěnné led svítidlo s opálovým krytem 28W, 2800lm, 3000K, ø350mm, IP54</t>
  </si>
  <si>
    <t>NLKSC003SC</t>
  </si>
  <si>
    <t>Univerzální nouzové svítidlo s piktogramem LED 2W oboustranné transparent vlastní baterie pozorovací vzdálenost 22m autotest IP54 bíla</t>
  </si>
  <si>
    <t>NLILDR023S</t>
  </si>
  <si>
    <t>Přisazené nouzové LED svítidlo 1x3W s kruhovou vyžarovací char. vlastní baterie autotest IP20</t>
  </si>
  <si>
    <t>NLEERF023S</t>
  </si>
  <si>
    <t>Vestavné nouzové svítidlo s chodbovou vyžarovací charakteristikou, 1W, 140lm, doba zálohy 3h, autotest, IP20</t>
  </si>
  <si>
    <t>NLILDF023S</t>
  </si>
  <si>
    <t>Přisazené nouzové LED svítildo 1x3W s chodbovou vyžarovací char. autotest vlastní baterie IP20</t>
  </si>
  <si>
    <t>NLEERR023S</t>
  </si>
  <si>
    <t>Vestavné nouzové svítidlo s kruhovou vyžarovací charakteristikou, 1W, 140lm, doba zálohy 3h, autotest, IP20</t>
  </si>
  <si>
    <t>NLILIP65W</t>
  </si>
  <si>
    <t>Kryt IP65 pro přisazené nouz. sv. NLILD, bílá barva</t>
  </si>
  <si>
    <t>NLILDS023S</t>
  </si>
  <si>
    <t>Přisazené nouzové LED svítidlo 3W s úzkou vyžarovací char. vlastní baterie autotest IP20</t>
  </si>
  <si>
    <t>NLEERS023S</t>
  </si>
  <si>
    <t>Vestavné nouzové svítidlo s úzkou vyžarovací charakteristikou, 1W, 140lm, doba zálohy 3h, autotest, IP20</t>
  </si>
  <si>
    <t>NLWAF023SC</t>
  </si>
  <si>
    <t>Nástěnné nouzové LED svítidlo 3x1W 3h IP20 asymetrická vyžarovací charakteristika, bíla barva</t>
  </si>
  <si>
    <t>NLZAWC03SC</t>
  </si>
  <si>
    <t>Nástěnné nouzové LED svítidlo pro osvětlení vchodu do budov apod. beterie v externím boxu bíla barva IP65 Ta = -25°do +35°C</t>
  </si>
  <si>
    <t>SO-04.05 - ÚT, tepelné čerpadlo</t>
  </si>
  <si>
    <t>SO-04.05.01 - ÚT</t>
  </si>
  <si>
    <t>D1 - Výkaz výměr pro jednotlivé typy bytových jednotek</t>
  </si>
  <si>
    <t xml:space="preserve">    D2 - Byt 1+KK</t>
  </si>
  <si>
    <t xml:space="preserve">    D3 - Byt 2+KK</t>
  </si>
  <si>
    <t xml:space="preserve">    D4 - Byt 3+KK</t>
  </si>
  <si>
    <t xml:space="preserve">    D5 - Společné prostory</t>
  </si>
  <si>
    <t>D6 - Potrubní rozvody</t>
  </si>
  <si>
    <t>D7 - Ostatní</t>
  </si>
  <si>
    <t>D8 - Celková cena zbývajících bytů</t>
  </si>
  <si>
    <t>Výkaz výměr pro jednotlivé typy bytových jednotek</t>
  </si>
  <si>
    <t>Byt 1+KK</t>
  </si>
  <si>
    <t>Pol240</t>
  </si>
  <si>
    <t>Rozdělovač topných okruhů, Rehau HKV-D mosaz, 4 okruhy, délka 260 mm. Rozdělovač včetně konzoly k uchycení, průtokoměrů, odvzdušnění a regulačních ventilů</t>
  </si>
  <si>
    <t>321209518</t>
  </si>
  <si>
    <t>Pol241</t>
  </si>
  <si>
    <t>Připojovací šroubení pro RAUTHERM S 16x2,0</t>
  </si>
  <si>
    <t>1217268984</t>
  </si>
  <si>
    <t>Pol242</t>
  </si>
  <si>
    <t>Skříň pro rozdělovač pod omítku, REHAU UP 750, včetně dvířek, 750x705÷885x110÷160 mm</t>
  </si>
  <si>
    <t>-1654336093</t>
  </si>
  <si>
    <t>Pol243</t>
  </si>
  <si>
    <t>Připojovací set v rohovém provedení pro měřič tepla se stavební délkou 110 m (G¾) nebo 130 mm (G1)</t>
  </si>
  <si>
    <t>-1365400745</t>
  </si>
  <si>
    <t>Pol244</t>
  </si>
  <si>
    <t>Měřič tepla Sharky 774 - 0,6 m3/h - DN15 , 110 mm, topení/chlazení</t>
  </si>
  <si>
    <t>-1174024284</t>
  </si>
  <si>
    <t>Pol245</t>
  </si>
  <si>
    <t>Tlakově nezávislý 2-cestné regulační ventil Optima Compact Plus DN 10/2,5mm - průtok 90,4 kg/h, nastavení 1,8, kv=0,18 m3/h, dp=14,9 kPa, bez pohonu</t>
  </si>
  <si>
    <t>1907721280</t>
  </si>
  <si>
    <t>Pol246</t>
  </si>
  <si>
    <t>Otopný žebřík Koralux Linear Max 750x1820mm</t>
  </si>
  <si>
    <t>-766880435</t>
  </si>
  <si>
    <t>Pol247</t>
  </si>
  <si>
    <t>Termostatická hlavice</t>
  </si>
  <si>
    <t>248949889</t>
  </si>
  <si>
    <t>Pol248</t>
  </si>
  <si>
    <t>Rohový radiátorový ventil</t>
  </si>
  <si>
    <t>-1341171029</t>
  </si>
  <si>
    <t>Pol249</t>
  </si>
  <si>
    <t>Rohové reguační šroubení</t>
  </si>
  <si>
    <t>712995584</t>
  </si>
  <si>
    <t>Pol250</t>
  </si>
  <si>
    <t>Prostorový termostat Nea HCT 230 V</t>
  </si>
  <si>
    <t>1400549695</t>
  </si>
  <si>
    <t>Pol251</t>
  </si>
  <si>
    <t>Prostorový termostat Nea HT 230 V</t>
  </si>
  <si>
    <t>-219437109</t>
  </si>
  <si>
    <t>Pol252</t>
  </si>
  <si>
    <t>Termopohon UNI 230V (vč.ventil.adaptéru VA 80)</t>
  </si>
  <si>
    <t>-1510772660</t>
  </si>
  <si>
    <t>Pol253</t>
  </si>
  <si>
    <t>Rozvaděč NEA HC 230V, s reg.čerp., 6-kanálový</t>
  </si>
  <si>
    <t>272397241</t>
  </si>
  <si>
    <t>Pol254</t>
  </si>
  <si>
    <t>Napojení termostatu HCT, CYKY 5x1,5mm</t>
  </si>
  <si>
    <t>bm</t>
  </si>
  <si>
    <t>792926792</t>
  </si>
  <si>
    <t>Pol255</t>
  </si>
  <si>
    <t>Napojení termostatu HT, CYKY 5x1,5mm</t>
  </si>
  <si>
    <t>1286336775</t>
  </si>
  <si>
    <t>Poznámka k položce:_x000D_
Typy kabelů nutno prověřit u dodavatele podlahového rozdělovače</t>
  </si>
  <si>
    <t>Pol256</t>
  </si>
  <si>
    <t>Potrubí pro podlahové smyčky RAUTHERM S 16x2,0</t>
  </si>
  <si>
    <t>513978543</t>
  </si>
  <si>
    <t>Pol257</t>
  </si>
  <si>
    <t>Komponenty podlahové konstrukce (Okrajová dilatační páska, Systémová deska Varionova bez izolace, Spojovací pásy, Upevňovací prvky pro desky, pomocný materiál)</t>
  </si>
  <si>
    <t>593510249</t>
  </si>
  <si>
    <t>Poznámka k položce:_x000D_
Kročejová izolace, Mazanina a povrchová krytina je součástí dodávky stavby.</t>
  </si>
  <si>
    <t>Pol258</t>
  </si>
  <si>
    <t>Pomocný a montážní materiál</t>
  </si>
  <si>
    <t>-1217057418</t>
  </si>
  <si>
    <t>Byt 2+KK</t>
  </si>
  <si>
    <t>-1331191409</t>
  </si>
  <si>
    <t>3307557</t>
  </si>
  <si>
    <t>-1762976054</t>
  </si>
  <si>
    <t>-1328296120</t>
  </si>
  <si>
    <t>827248397</t>
  </si>
  <si>
    <t>1512214475</t>
  </si>
  <si>
    <t>263871298</t>
  </si>
  <si>
    <t>958829012</t>
  </si>
  <si>
    <t>1470010808</t>
  </si>
  <si>
    <t>-655088185</t>
  </si>
  <si>
    <t>-1087135939</t>
  </si>
  <si>
    <t>1845647842</t>
  </si>
  <si>
    <t>-1096393596</t>
  </si>
  <si>
    <t>568561486</t>
  </si>
  <si>
    <t>1834904446</t>
  </si>
  <si>
    <t>310783769</t>
  </si>
  <si>
    <t>Pol259</t>
  </si>
  <si>
    <t>Rozdělovač topných okruhů, Rehau HKV-D mosaz, 6 okruhy, délka 360 mm. Rozdělovač včetně konzoly k uchycení, průtokoměrů, odvzdušnění a regulačních ventilů</t>
  </si>
  <si>
    <t>1167899577</t>
  </si>
  <si>
    <t>Pol260</t>
  </si>
  <si>
    <t>Tlakově nezávislý 2-cestné regulační ventil Optima Compact Plus DN 10/5mm - průtok 146,9 kg/h, nastavení 1,5, kv=0,35 m3/h, dp=15,5 kPa, bez pohonu</t>
  </si>
  <si>
    <t>347062293</t>
  </si>
  <si>
    <t>Pol261</t>
  </si>
  <si>
    <t>1929502792</t>
  </si>
  <si>
    <t>Byt 3+KK</t>
  </si>
  <si>
    <t>148600421</t>
  </si>
  <si>
    <t>1399926015</t>
  </si>
  <si>
    <t>-905596768</t>
  </si>
  <si>
    <t>1707917</t>
  </si>
  <si>
    <t>1092624841</t>
  </si>
  <si>
    <t>1524361121</t>
  </si>
  <si>
    <t>-1445271883</t>
  </si>
  <si>
    <t>-1231010395</t>
  </si>
  <si>
    <t>1647769658</t>
  </si>
  <si>
    <t>-125755292</t>
  </si>
  <si>
    <t>1199549484</t>
  </si>
  <si>
    <t>-1910655034</t>
  </si>
  <si>
    <t>154486289</t>
  </si>
  <si>
    <t>-178531569</t>
  </si>
  <si>
    <t>-410036393</t>
  </si>
  <si>
    <t>Pol262</t>
  </si>
  <si>
    <t>Rozdělovač topných okruhů, Rehau HKV-D mosaz, 7 okruhy, délka 410 mm. Rozdělovač včetně konzoly k uchycení, průtokoměrů, odvzdušnění a regulačních ventilů</t>
  </si>
  <si>
    <t>1405741800</t>
  </si>
  <si>
    <t>Pol263</t>
  </si>
  <si>
    <t>Skříň pro rozdělovač pod omítku, REHAU UP 950, včetně dvířek, 950x705÷885x110÷160 mm</t>
  </si>
  <si>
    <t>680399197</t>
  </si>
  <si>
    <t>Pol264</t>
  </si>
  <si>
    <t>Tlakově nezávislý 2-cestné regulační ventil Optima Compact Plus DN 15/2,5mm - průtok 221,4 kg/h, nastavení 1,45, kv=0,45 m3/h, dp=16,2 kPa, bez pohonu</t>
  </si>
  <si>
    <t>-762779505</t>
  </si>
  <si>
    <t>Pol265</t>
  </si>
  <si>
    <t>128380339</t>
  </si>
  <si>
    <t>946885508</t>
  </si>
  <si>
    <t>-791390381</t>
  </si>
  <si>
    <t>1798155297</t>
  </si>
  <si>
    <t>-1811024252</t>
  </si>
  <si>
    <t>886108858</t>
  </si>
  <si>
    <t>-1856005153</t>
  </si>
  <si>
    <t>-761266993</t>
  </si>
  <si>
    <t>-1398673821</t>
  </si>
  <si>
    <t>1747225006</t>
  </si>
  <si>
    <t>-1124265107</t>
  </si>
  <si>
    <t>-1505764497</t>
  </si>
  <si>
    <t>1719721662</t>
  </si>
  <si>
    <t>-92129</t>
  </si>
  <si>
    <t>-282462250</t>
  </si>
  <si>
    <t>Pol266</t>
  </si>
  <si>
    <t>Tlakově nezávislý 2-cestné regulační ventil Optima Compact Plus DN 15/2,5mm - průtok 221,7 kg/h, nastavení 1,45, kv=0,45 m3/h, dp=16,2 kPa, bez pohonu</t>
  </si>
  <si>
    <t>-816155939</t>
  </si>
  <si>
    <t>Potrubní rozvody</t>
  </si>
  <si>
    <t>Pol267</t>
  </si>
  <si>
    <t>Měděné potrubí 15x1,0</t>
  </si>
  <si>
    <t>-592293971</t>
  </si>
  <si>
    <t>Pol268</t>
  </si>
  <si>
    <t>Měděné potrubí 18x1,0</t>
  </si>
  <si>
    <t>1439057211</t>
  </si>
  <si>
    <t>Pol269</t>
  </si>
  <si>
    <t>Měděné potrubí 22x1,5</t>
  </si>
  <si>
    <t>-621166280</t>
  </si>
  <si>
    <t>Pol270</t>
  </si>
  <si>
    <t>Měděné potrubí 28x1,5</t>
  </si>
  <si>
    <t>594098038</t>
  </si>
  <si>
    <t>Pol271</t>
  </si>
  <si>
    <t>Měděné potrubí 35x1,5</t>
  </si>
  <si>
    <t>-2115981196</t>
  </si>
  <si>
    <t>Pol272</t>
  </si>
  <si>
    <t>Měděné potrubí 42x2,0</t>
  </si>
  <si>
    <t>1279248761</t>
  </si>
  <si>
    <t>Pol273</t>
  </si>
  <si>
    <t>Měděné potrubí 54x2,0</t>
  </si>
  <si>
    <t>1992797592</t>
  </si>
  <si>
    <t>Pol274</t>
  </si>
  <si>
    <t>Měděné potrubí 64x2,0</t>
  </si>
  <si>
    <t>967437264</t>
  </si>
  <si>
    <t>Pol275</t>
  </si>
  <si>
    <t>Měděné potrubí 88,9x2,5</t>
  </si>
  <si>
    <t>856187889</t>
  </si>
  <si>
    <t>Poznámka k položce:_x000D_
Délka potrubí je včetně přídavku na prořez 2 %_x000D_
Délka potrubí je včetně přídavku na tvarovky 10 %</t>
  </si>
  <si>
    <t>Pol276</t>
  </si>
  <si>
    <t>Izolační pouzdro s povrchem z hliníkové fólie tl. 40mm, d=13mm</t>
  </si>
  <si>
    <t>-107577503</t>
  </si>
  <si>
    <t>Pol277</t>
  </si>
  <si>
    <t>Izolační pouzdro s povrchem z hliníkové fólie tl. 40mm, d=16mm</t>
  </si>
  <si>
    <t>-1494517322</t>
  </si>
  <si>
    <t>Pol278</t>
  </si>
  <si>
    <t>Izolační pouzdro s povrchem z hliníkové fólie tl. 40mm, d=20mm</t>
  </si>
  <si>
    <t>-1478138746</t>
  </si>
  <si>
    <t>Pol279</t>
  </si>
  <si>
    <t>Izolační pouzdro s povrchem z hliníkové fólie tl. 50mm, d=25mm</t>
  </si>
  <si>
    <t>-1332339175</t>
  </si>
  <si>
    <t>Pol280</t>
  </si>
  <si>
    <t>Izolační pouzdro s povrchem z hliníkové fólie tl. 50mm, d=32mm</t>
  </si>
  <si>
    <t>1852301754</t>
  </si>
  <si>
    <t>Pol281</t>
  </si>
  <si>
    <t>Izolační pouzdro s povrchem z hliníkové fólie tl. 50mm, d=39mm</t>
  </si>
  <si>
    <t>747220838</t>
  </si>
  <si>
    <t>Pol282</t>
  </si>
  <si>
    <t>Izolační pouzdro s povrchem z hliníkové fólie tl. 50mm, d=50mm</t>
  </si>
  <si>
    <t>505630181</t>
  </si>
  <si>
    <t>Pol283</t>
  </si>
  <si>
    <t>Izolační pouzdro s povrchem z hliníkové fólie tl. 50mm, d=60mm</t>
  </si>
  <si>
    <t>1271000101</t>
  </si>
  <si>
    <t>Pol284</t>
  </si>
  <si>
    <t>Izolační pouzdro s povrchem z hliníkové fólie tl. 60mm, d=83,9mm</t>
  </si>
  <si>
    <t>-661022629</t>
  </si>
  <si>
    <t>Poznámka k položce:_x000D_
Izolace jsou včetně přídavku na izolacei armatur a tvarovek 10 %</t>
  </si>
  <si>
    <t>Pol285</t>
  </si>
  <si>
    <t>Konzoly pro ukotvení potrubí</t>
  </si>
  <si>
    <t>kg</t>
  </si>
  <si>
    <t>745724150</t>
  </si>
  <si>
    <t>Pol286</t>
  </si>
  <si>
    <t>Pevný bod pro potrubí 54x2,0</t>
  </si>
  <si>
    <t>-644455530</t>
  </si>
  <si>
    <t>Pol287</t>
  </si>
  <si>
    <t>Pevný bod pro potrubí 35x1,5</t>
  </si>
  <si>
    <t>-579878115</t>
  </si>
  <si>
    <t>Pol289</t>
  </si>
  <si>
    <t>Montáž. Součástí dodávky jsou veškeré pomocné závěsy, rošty, konzoly sloužící pro upevnění potrubí. Upevňovací systém bude proveden z průmyslově vyráběných uložení, pevných bodů a ostatních elementů z uhlíkaté oceli</t>
  </si>
  <si>
    <t>-1405623640</t>
  </si>
  <si>
    <t>Pol290</t>
  </si>
  <si>
    <t>Zkoušky, revize, uvedení do provozu</t>
  </si>
  <si>
    <t>1648981880</t>
  </si>
  <si>
    <t>Pol291</t>
  </si>
  <si>
    <t>Dokumentace skutečného provedení stavby</t>
  </si>
  <si>
    <t>-760929162</t>
  </si>
  <si>
    <t>Pol292</t>
  </si>
  <si>
    <t>Kontrola systému a nastavení parametrů po ukončení zkušebního provozu</t>
  </si>
  <si>
    <t>-2058920131</t>
  </si>
  <si>
    <t>Celková cena zbývajících bytů</t>
  </si>
  <si>
    <t>Pol295</t>
  </si>
  <si>
    <t>-46664957</t>
  </si>
  <si>
    <t>Pol296</t>
  </si>
  <si>
    <t>-1438475509</t>
  </si>
  <si>
    <t>Pol297</t>
  </si>
  <si>
    <t>-1163867152</t>
  </si>
  <si>
    <t xml:space="preserve">SO-04.05.02 - Tepelné čerpadlo </t>
  </si>
  <si>
    <t>D1 - Hlavní zařízení strojovny</t>
  </si>
  <si>
    <t xml:space="preserve">    D2 - Úprava topné vody AV Equen, objem soustavy 5,0m3, roční ztráta max 1 %</t>
  </si>
  <si>
    <t>D3 - Armatury přírubové</t>
  </si>
  <si>
    <t>D4 - Armatury závitové</t>
  </si>
  <si>
    <t xml:space="preserve">    D6 - Dodatečné izolace na již izolované potrubí TS</t>
  </si>
  <si>
    <t xml:space="preserve">    D8 - Zkoušky</t>
  </si>
  <si>
    <t>Hlavní zařízení strojovny</t>
  </si>
  <si>
    <t>Pol293</t>
  </si>
  <si>
    <t>Kompaktní monoblokové tepelné čerpadlo vzduch - voda IDM TERRA AL 60 MAX</t>
  </si>
  <si>
    <t>Pol294</t>
  </si>
  <si>
    <t>Uvedení do provozu TČ autorizovaným servisem</t>
  </si>
  <si>
    <t>Pol298</t>
  </si>
  <si>
    <t>Vnitřní čidlo prostoru</t>
  </si>
  <si>
    <t>Pol299</t>
  </si>
  <si>
    <t>IDM rozvaděč M+R včetně regulátoru a skříně (dodáváno společně s TČ), včetně čidla venkovní teploty, příložných čidel a ponorných čidel (topná voda z TČ, topná voda do o.s., teplota v zásobníku)</t>
  </si>
  <si>
    <t>Pol300</t>
  </si>
  <si>
    <t>Modul pro kaskádovou komunikaci</t>
  </si>
  <si>
    <t>Pol301</t>
  </si>
  <si>
    <t>Elektroinstalační materiál (kabeláž, rošty atd)</t>
  </si>
  <si>
    <t>Pol302</t>
  </si>
  <si>
    <t>Oběhové čerpadlo TČ Wilo 50/ 1-9, 230 V, včetně protipřírub a modulu pro čerpadla WILO Stratos, pro řízení otáček: řídicí vstup 0-10 V</t>
  </si>
  <si>
    <t>Pol303</t>
  </si>
  <si>
    <t>Pružná připojovací hadice meibes DN 50/PN6, délka 750 mm; matka/závit</t>
  </si>
  <si>
    <t>Pol304</t>
  </si>
  <si>
    <t>Akumulační zásobník Termo 1500 litrů, vč. zátek na nevyužité vývody</t>
  </si>
  <si>
    <t>Pol305</t>
  </si>
  <si>
    <t>Tepelná izolace pro Termo 1500 topný zásobník</t>
  </si>
  <si>
    <t>Pol306</t>
  </si>
  <si>
    <t>Zásobník Hygienic Max 2000 l, PN6; pro dvě stanice přípravy TUV</t>
  </si>
  <si>
    <t>Pol307</t>
  </si>
  <si>
    <t>Tepelná izolace pro zásobník Hygienic Max 2000 l</t>
  </si>
  <si>
    <t>Pol308</t>
  </si>
  <si>
    <t>Stanice přípravy TUV 50 l/min</t>
  </si>
  <si>
    <t>Pol309</t>
  </si>
  <si>
    <t>Cirkulační stanice s deskovým výměníkem</t>
  </si>
  <si>
    <t>Pol310</t>
  </si>
  <si>
    <t>Modul pro řízeni přípravy TUV</t>
  </si>
  <si>
    <t>Pol311</t>
  </si>
  <si>
    <t>Elektrické topné těleso průtočné, DN 40, 9,0 kW</t>
  </si>
  <si>
    <t>Pol312</t>
  </si>
  <si>
    <t>Akumulační zásobník Stiebel Eltron SBP 700 E COOL litrů, vč. zátek na nevyužité vývody, tepelná izolace parotěsná</t>
  </si>
  <si>
    <t>Pol313</t>
  </si>
  <si>
    <t>Belimo 3cestný ventil z servopohonem PN6, H765S +EV230A-TPC (230V, 3-bodové ovl.) - jedná se o těsný ventil</t>
  </si>
  <si>
    <t>Pol314</t>
  </si>
  <si>
    <t>Belimo 3cestný ventil z servopohonem PN6, H780S +EV230A-TPC (230V, 3-bodové ovl.) - jedná se o těsný ventil</t>
  </si>
  <si>
    <t>Pol315</t>
  </si>
  <si>
    <t>Připojení TČ na dešťovou kanalizaci (na střešní vpusť), potrubí HT DN 75 včetně svarovek, upevnění a spotřebního materiálu</t>
  </si>
  <si>
    <t>Pol316</t>
  </si>
  <si>
    <t>El. odporový topný kabel pro ochranu potrubí PPC-3, 3m, 35 W, 230 V</t>
  </si>
  <si>
    <t>Pol317</t>
  </si>
  <si>
    <t>Chránička 110 KF 09110 BA KOPOFLEX 450N, 94/110mm, červená, dvouplášťová ohebná korugovaná chránička, HDPE, IP40, s protahovacím drátem. Pro kabeláže mezi TČ a tech. m. (trasa 2x30 m)</t>
  </si>
  <si>
    <t>Pol318</t>
  </si>
  <si>
    <t>Chránička 75 KF 09075 BA KOPOFLEX 75, 450N, 61/75mm, červená, dvouplášťová ohebná korugovaná chránička, HDPE, IP40, s protahovacím drátem. Pro kabeláže mezi Fotovoltaikou a tech. m. (trasa 1x30 m)</t>
  </si>
  <si>
    <t>Pol319</t>
  </si>
  <si>
    <t>Pneumatex Transfero 4.1 E Connect +nádoba Pneumatex TU 200 l Expanzní automat s odplyněním s přídavnou nádobou, s uvedením do provozu autorizovaným servisem. Zabezpečovací zařízení zajišťující vyrovnání objemu vody v otopném systému, včetně dopouštění a odpouštění, odplyňování topné vody, připojení na zpětné potrubí do kotlů dvěma trubkami s roztečí minimálně 500 mm.</t>
  </si>
  <si>
    <t>Pol320</t>
  </si>
  <si>
    <t>Expanzomat Pneumatex SD STATICO 50 l, 3 bar</t>
  </si>
  <si>
    <t>Pol321</t>
  </si>
  <si>
    <t>DLV kulový kohout Pneumatex se šroubením a vypouštěním 3/4"</t>
  </si>
  <si>
    <t>Pol322</t>
  </si>
  <si>
    <t>Pneumatex Pleno Ba DN 15 oddělovací člen expanzní nádoby</t>
  </si>
  <si>
    <t>Pol323</t>
  </si>
  <si>
    <t>Vodoměr DN 20, Q=1,5m3/h, pro studenou vodu, včetně šroubení</t>
  </si>
  <si>
    <t>Pol324</t>
  </si>
  <si>
    <t>Připojení na rozvod vody nerez potrubím DN 20 (cca 10 m včetně tvarovek)</t>
  </si>
  <si>
    <t>Pol325</t>
  </si>
  <si>
    <t>Manometr sada: Manometr typ 312, D 100, 0 - 600 kPa; Manometrová přípojka M 20 x 1,5; 137520.1; Manometrový kohout uzavírací 137510,5 třícestný; Manometrové těsnění A1, hliníkové 137540</t>
  </si>
  <si>
    <t>Pol326</t>
  </si>
  <si>
    <t>Tlakový odběr Kondenzační smyčka manometrová zahnutá 137531.1; Manometrová přípojka M 20 x 1,5; 137520.1; Manometrový kohout uzavírací 137510,5 třícestný; Manometrové těsnění A1, hliníkové 137540</t>
  </si>
  <si>
    <t>Poznámka k položce:_x000D_
Ostatní zařízení strojovny</t>
  </si>
  <si>
    <t>Pol327</t>
  </si>
  <si>
    <t>Provedení chemického rozboru a měření PH, tvrdosti a konduktivity u nově napouštěné topné vody. Na základě rozboru se stanoví případná chemická úprava a doplnění chemických vlastností dopouštěné vody na hodnoty určené výrobcem zdroje tepla. Pro napouštění topné vody bude použito demineralizační zařízení s obtokem.</t>
  </si>
  <si>
    <t>Pol328</t>
  </si>
  <si>
    <t>Kontrolní chemický rozbor topné vody a doplňované topné vody</t>
  </si>
  <si>
    <t>Úprava topné vody AV Equen, objem soustavy 5,0m3, roční ztráta max 1 %</t>
  </si>
  <si>
    <t>Pol329</t>
  </si>
  <si>
    <t>AVDK 1000 Comfort Permanent Auto" Plně automatická demineralizační soustava pro úpravu topné vody k permanentní instalaci s vestavěným konduktoměrem a možností míchání demineralizované vody s vodou surovou, kapacita 1 000 l při vstupní tvrdosti vody 15°dH; objem soustavy 13 900 l</t>
  </si>
  <si>
    <t>Pol330</t>
  </si>
  <si>
    <t>Náhradní náplň pro demineralizační jednotku řady 1000, prvotní naplnění systému</t>
  </si>
  <si>
    <t>Pol331</t>
  </si>
  <si>
    <t>Ultima Q100 Basic Quattro, Multifunkční měřitelný inhibitor koroze pro všechny typy kovů vč. hliníku, vhodný i pro glykoly - ochranná provozní vrstva. Přesné množství se stanoví po chemickém rozboru.</t>
  </si>
  <si>
    <t>Pol332</t>
  </si>
  <si>
    <t>Regulátor tlakové diference TA DAF 516 DN80, rozsah 10-60 kPa, instalace na přívod, vč. protipřírub, č. impulsniho potrubí s připojením</t>
  </si>
  <si>
    <t>Pol333</t>
  </si>
  <si>
    <t>Elektronické oběhové čerpadlo WILO Stratos Maxo 50/0,5-14, vč. protipřírub</t>
  </si>
  <si>
    <t>Pol334</t>
  </si>
  <si>
    <t>Elektronické oběhové čerpadlo WILO Stratos Maxo 50/0,5-14, suchá záloha</t>
  </si>
  <si>
    <t>Pol335</t>
  </si>
  <si>
    <t>Oběhové čerpadlo cirkulace TV Wilo-Stratos PICO-Z 25/1-6, 45 W, 230 V</t>
  </si>
  <si>
    <t>Pol336</t>
  </si>
  <si>
    <t>Pojistný ventil SYR 1915 DN 25, 3,0 bar (R3/4"-R1")</t>
  </si>
  <si>
    <t>Pol337</t>
  </si>
  <si>
    <t>Pojistný ventil SYR 1915 DN 25, 6,0 bar (R3/4"-R1")</t>
  </si>
  <si>
    <t>Pol338</t>
  </si>
  <si>
    <t>Trojcestný směšovací ventil BELIMO H7 65 N, DN 65, kvs=63, včetně protipřírub a se servopohonem. Servopohon EV230A-TPC (230V, 3-bodové ovl.)</t>
  </si>
  <si>
    <t>Armatury přírubové</t>
  </si>
  <si>
    <t>Pol339</t>
  </si>
  <si>
    <t>Gumové kompenzátory IVAR DN 80, PN 16, včetně protipřírub</t>
  </si>
  <si>
    <t>Pol340</t>
  </si>
  <si>
    <t>Klapka KSB BOAX-S s pákou, uzavírací, mezipřírubová, DN 65, PN 6-16, rozsah teplot -10+130 °C, kvs=275, včetně protipřírub</t>
  </si>
  <si>
    <t>Pol341</t>
  </si>
  <si>
    <t>Klapka KSB BOAX-S s pákou, uzavírací, mezipřírubová, DN 80, PN 6-16, rozsah teplot -10+130 °C, kvs=500, včetně protipřírub</t>
  </si>
  <si>
    <t>Pol342</t>
  </si>
  <si>
    <t>Klapka KSB BOAX-S s pákou, uzavírací, mezipřírubová, DN 100, PN 6-16, rozsah teplot -10+130 °C, kvs=750, včetně protipřírub</t>
  </si>
  <si>
    <t>Pol343</t>
  </si>
  <si>
    <t>Filtr přírubový KSB BOAS DN 80, včetně protipřírub</t>
  </si>
  <si>
    <t>Pol344</t>
  </si>
  <si>
    <t>Filtr přírubový KSB BOAS DN 100, včetně protipřírub</t>
  </si>
  <si>
    <t>Pol345</t>
  </si>
  <si>
    <t>Zpětný ventil KSB BOA-RVK, mezipřírubový, DN 65, PN 10 disk:kov, utěsnění pomocí desky, zatížené pružinou popř. kuželkou vedenou skrze vodící čepy,</t>
  </si>
  <si>
    <t>Pol346</t>
  </si>
  <si>
    <t>IMI TA STAF Vyvažovací ventil přírubový s uzavírací funkcí, s přednastavením od 0,5 do 8 otáček, PN 16, 2 měřícími vsuvky pro měření tlaku, průtoku a teploty, DN 65, kvs = 85 (plně otevřeno)</t>
  </si>
  <si>
    <t>Pol347</t>
  </si>
  <si>
    <t>Příslušenství pro přírubové spoje (šrouby, matky, těsnění)</t>
  </si>
  <si>
    <t>Armatury závitové</t>
  </si>
  <si>
    <t>Pol348</t>
  </si>
  <si>
    <t>Vyvažovací ventil TA STAD DN 25</t>
  </si>
  <si>
    <t>Pol349</t>
  </si>
  <si>
    <t>Kulový kohout HERZ zahradní 3/4"</t>
  </si>
  <si>
    <t>Pol350</t>
  </si>
  <si>
    <t>Kulový kohout HERZ MODUL- 3/4" (s pákou nebo s motýlem)</t>
  </si>
  <si>
    <t>Pol351</t>
  </si>
  <si>
    <t>Kulový kohout HERZ MODUL- 5/4" (s pákou nebo s motýlem)</t>
  </si>
  <si>
    <t>Pol352</t>
  </si>
  <si>
    <t>Zpětná klapka pužinová HERZ 5/4"</t>
  </si>
  <si>
    <t>Pol353</t>
  </si>
  <si>
    <t>Filtr s nerez sítkem HERZ (1 4111 15) 5/4"</t>
  </si>
  <si>
    <t>Pol354</t>
  </si>
  <si>
    <t>Kulový vypouštěcí kohout s převlečnou maticí HERZ 1/2"</t>
  </si>
  <si>
    <t>Pol355</t>
  </si>
  <si>
    <t>Šroubení topenářské mosazné přímé 1"</t>
  </si>
  <si>
    <t>Pol356</t>
  </si>
  <si>
    <t>Šroubení topenářské mosazné přímé 2"</t>
  </si>
  <si>
    <t>Pol357</t>
  </si>
  <si>
    <t>Pneumatex Zutx DN 25, čistitelný automatický odvzdušňovač</t>
  </si>
  <si>
    <t>Pol358</t>
  </si>
  <si>
    <t>Pneumatex Zut DN 15, automatický odvzdušňovač</t>
  </si>
  <si>
    <t>Pol359</t>
  </si>
  <si>
    <t>Ruční odvzdušňění (svařenec) - provést přes baňku nebo T-Kus , potrubí 3/8" svést nad podlahu a zakončit kulovým kohoutem 3/8" - dle potřeb</t>
  </si>
  <si>
    <t>Pol360</t>
  </si>
  <si>
    <t>Teploměr A50.100 0/60°C, l1=60mm, jímka mosaz G1/2", WIKA</t>
  </si>
  <si>
    <t>Pol361</t>
  </si>
  <si>
    <t>Teploměr A50.100 0/60°C, l1=100mm, jímka mosaz G1/2", WIKA</t>
  </si>
  <si>
    <t>Pol362</t>
  </si>
  <si>
    <t>Teploměr A50.100 0/60°C, l1=250mm, jímka mosaz G1/2", WIKA</t>
  </si>
  <si>
    <t>Poznámka k položce:_x000D_
Nerez potrubí pro rozvody pitné vody, Sanha, spojováno lisováním</t>
  </si>
  <si>
    <t>Pol363</t>
  </si>
  <si>
    <t>22x1,5, včetně tvarovek</t>
  </si>
  <si>
    <t>Pol364</t>
  </si>
  <si>
    <t>35x1,5, včetně tvarovek</t>
  </si>
  <si>
    <t>Pol365</t>
  </si>
  <si>
    <t>48x1,8, včetně tvarovek</t>
  </si>
  <si>
    <t>Poznámka k položce:_x000D_
Potrubí ocelové, spojování svařováním, potrubí bude doměřeno na stavbě dle provedení technologie, dimenze potrubí viz schéma</t>
  </si>
  <si>
    <t>Pol366</t>
  </si>
  <si>
    <t>Trubka ocelová ČSN 42 5715.01; třída 11 353.0; 5/4"</t>
  </si>
  <si>
    <t>Pol367</t>
  </si>
  <si>
    <t>Trubka ocelová ČSN 42 5715.01 třída 11353 Ø 76/3,2</t>
  </si>
  <si>
    <t>Pol368</t>
  </si>
  <si>
    <t>Trubka ocelová ČSN 42 5715.01 třída 11353 Ø 89/3,6</t>
  </si>
  <si>
    <t>Pol369</t>
  </si>
  <si>
    <t>Trubka ocelová ČSN 42 5715.01 třída 11353 Ø 108/4,5</t>
  </si>
  <si>
    <t>Pol370</t>
  </si>
  <si>
    <t>Nátěrové hmoty, základní a vrchní, včetně spotřebního materiálu</t>
  </si>
  <si>
    <t>Pol371</t>
  </si>
  <si>
    <t>Trubkové přechody bezešvé PN 40, ČSN 132380, jakost 12021.1, kolena varná, závitové přivařovací kusy, jednostranné závity a ostatní tvarovky, (tvarovky 1" a menší jsou vyráběny přímo na stavbě) dle potřeb montážní firmy</t>
  </si>
  <si>
    <t>Pol372</t>
  </si>
  <si>
    <t>Technické plyny (montážní firma určí vlastní spotřebu)</t>
  </si>
  <si>
    <t>sada</t>
  </si>
  <si>
    <t>Pol373</t>
  </si>
  <si>
    <t>Ø 42/40</t>
  </si>
  <si>
    <t>Pol374</t>
  </si>
  <si>
    <t>Ø 76/40</t>
  </si>
  <si>
    <t>Pol375</t>
  </si>
  <si>
    <t>Ø 89/40</t>
  </si>
  <si>
    <t>Pol376</t>
  </si>
  <si>
    <t>Ø 108/40</t>
  </si>
  <si>
    <t>Dodatečné izolace na již izolované potrubí TS</t>
  </si>
  <si>
    <t>Pol377</t>
  </si>
  <si>
    <t>Ø 108/30 (na tr. 76/3,2 s kaučukovou izolací tl. 19 mm)</t>
  </si>
  <si>
    <t>Pol378</t>
  </si>
  <si>
    <t>Ø 76/19</t>
  </si>
  <si>
    <t>Pol379</t>
  </si>
  <si>
    <t>Ø 89/19</t>
  </si>
  <si>
    <t>Pol380</t>
  </si>
  <si>
    <t>Ø 108/19</t>
  </si>
  <si>
    <t>Pol381</t>
  </si>
  <si>
    <t>Lepidlo KAIFLEX 660g/0.75l</t>
  </si>
  <si>
    <t>Pol382</t>
  </si>
  <si>
    <t>Kaučuková izolační páska KST 3x50x15m</t>
  </si>
  <si>
    <t>Pol383</t>
  </si>
  <si>
    <t>Závěsný systém KAIFLEX RT-ST, dle montážní firmy</t>
  </si>
  <si>
    <t>Pol384</t>
  </si>
  <si>
    <t>Izolační pás na bázi syntetického kaučuku tl. 19 mm včetně lepidle a spotřebního materiálu</t>
  </si>
  <si>
    <t>Pol385</t>
  </si>
  <si>
    <t>Hilty uložení 4xpotrubí TČ a 1xVZT a 1x Kanalizacev šachtě viz výkres. Část, obsahuje: 3x konzola MQK 41/450 s 2x kotvou nosníkové matice, objímky pro potrubí TČ a objímku pro potrubí VZT. Upevnění ostatního potrubí je dodávka stavby, nutná koordinace</t>
  </si>
  <si>
    <t>Pol386</t>
  </si>
  <si>
    <t>Protipožární bandáž na potrubí Ø 76 mm (např CFS-B)</t>
  </si>
  <si>
    <t>Pol387</t>
  </si>
  <si>
    <t>Protipožární ucpávky na potrubí Ø 89 mm (např CFS-B)</t>
  </si>
  <si>
    <t>Pol388</t>
  </si>
  <si>
    <t>Protipožární ucpávky na kabelové prostupy</t>
  </si>
  <si>
    <t>Pol389</t>
  </si>
  <si>
    <t>Ostatní montážní, upevňovací a podpůrné systémy pro instalace dle potřeb</t>
  </si>
  <si>
    <t>Pol390</t>
  </si>
  <si>
    <t>Ostatní kabeláže, připojení všech el zařízení a dokompletace M+R včetne vydání PD M+R a Eli skutečného stavu</t>
  </si>
  <si>
    <t>Pol391</t>
  </si>
  <si>
    <t>Veškerá dokompletace kabelových tras v technické místnosti, tras mezi prostorovými přístroji a regulací, napojení všech el. čidel, čerpadel atd. Provést koordinaci s profesí ELEKTRO (viz požadavky v tech. zprávě). el. spotřební materiál dle potřeby.</t>
  </si>
  <si>
    <t>Pol392</t>
  </si>
  <si>
    <t>Ostatní spojovací, těsnící a připevňovací materiál je ponechán na specifikaci montážní firmě</t>
  </si>
  <si>
    <t>Zkoušky</t>
  </si>
  <si>
    <t>Pol393</t>
  </si>
  <si>
    <t>Tlaková zkouška včetně protokolu</t>
  </si>
  <si>
    <t>Pol394</t>
  </si>
  <si>
    <t>Topná a hydraulická zkouška včetně protokolů</t>
  </si>
  <si>
    <t>Pol395</t>
  </si>
  <si>
    <t>Dilatační a těsnostní zkouška</t>
  </si>
  <si>
    <t>Pol396</t>
  </si>
  <si>
    <t>Spuštění a uvedení do provozu, zaškolení obsluhy, vypracovány pokynů pro provoz, vyhrazeného plynového zařízení. Obsluha prokazatelně seznámená s touto činností a přezkoušená technikem.</t>
  </si>
  <si>
    <t>Pol397</t>
  </si>
  <si>
    <t xml:space="preserve">Montáže,transport zařízení, koordinace </t>
  </si>
  <si>
    <t>-1870290941</t>
  </si>
  <si>
    <t>SO-04.06 - Fotovoltaika</t>
  </si>
  <si>
    <t>R11</t>
  </si>
  <si>
    <t>Montáž vodič Cu izolovaný plný a laněný s PVC, pláštěm žíla 1,5-16 mm2 volně (CY, CHAH-R(V))</t>
  </si>
  <si>
    <t>R02</t>
  </si>
  <si>
    <t>Kabel s dvojitou izolací 1x6mm2 černý</t>
  </si>
  <si>
    <t>210100002R00</t>
  </si>
  <si>
    <t>Ukončení vodičů v rozvaděči + zapojení do 6 mm2</t>
  </si>
  <si>
    <t>R03</t>
  </si>
  <si>
    <t>Konektor MC4-zásuvka PV-KBT 4/6II</t>
  </si>
  <si>
    <t>R01</t>
  </si>
  <si>
    <t>Konektor MC4-zástrčka KST 4/6II</t>
  </si>
  <si>
    <t>210190002R00</t>
  </si>
  <si>
    <t>Montáž rozvodnic do váhy 50 kg</t>
  </si>
  <si>
    <t>0R4</t>
  </si>
  <si>
    <t>Rozváděče R-FVE-DC pro jištění DC obvodů, 2x DC chránič a 2x Poj. Odpojovač včetně vložek</t>
  </si>
  <si>
    <t>210800627RT1</t>
  </si>
  <si>
    <t>Vodič H07V-K (CYA) 10 mm2 uložený volně, včetně dodávky vodiče CYA 10</t>
  </si>
  <si>
    <t>210800118RT1</t>
  </si>
  <si>
    <t>Kabel CYKY 750 V 5 žil uložený pod omítkou, včetně dodávky kabelu 5x10 mm2</t>
  </si>
  <si>
    <t>210800116RT1</t>
  </si>
  <si>
    <t>Kabel CYKY 750 V 5x2,5 mm2 uložený pod omítkou, včetně dodávky kabelu</t>
  </si>
  <si>
    <t>R105</t>
  </si>
  <si>
    <t>Rozváděč R-FVE-AC, Jistič FVE, Svodič I+II</t>
  </si>
  <si>
    <t>R3033</t>
  </si>
  <si>
    <t>Úprava elektroměrového rozváděče dle smlouvy, ČEZ</t>
  </si>
  <si>
    <t>005241010R</t>
  </si>
  <si>
    <t>Dokumentace skutečného provedení</t>
  </si>
  <si>
    <t>Soubor</t>
  </si>
  <si>
    <t>004111020R</t>
  </si>
  <si>
    <t>Vyřízení prvního paralerního připojení k DS (PPP)</t>
  </si>
  <si>
    <t>005124010R</t>
  </si>
  <si>
    <t>Koordinační činnost</t>
  </si>
  <si>
    <t>R301</t>
  </si>
  <si>
    <t>Vyřízení licence ERU</t>
  </si>
  <si>
    <t>R302</t>
  </si>
  <si>
    <t>Vyřízení registrace OTE</t>
  </si>
  <si>
    <t>005231010R</t>
  </si>
  <si>
    <t>Revize</t>
  </si>
  <si>
    <t>R06</t>
  </si>
  <si>
    <t>Montáž střídače třífázového 30 kW na stěnu, včetně zapojení DC a AC strany</t>
  </si>
  <si>
    <t>R107</t>
  </si>
  <si>
    <t>Střídač třífázový min. 27,6 kW</t>
  </si>
  <si>
    <t>R305</t>
  </si>
  <si>
    <t>Bezpečnotní opatření - do 60V DC, mezi panely a měničem + CENTRAL-STOP</t>
  </si>
  <si>
    <t>CENTRAL-STOP a bezpečnostní prvky, do 60V DC, mezi panely a měničem při aktivaci</t>
  </si>
  <si>
    <t>R07</t>
  </si>
  <si>
    <t>Montáž fotovoltaického panelu</t>
  </si>
  <si>
    <t>R08</t>
  </si>
  <si>
    <t>Fotovoltaický panel 370 Wp</t>
  </si>
  <si>
    <t>R101</t>
  </si>
  <si>
    <t>Montáž podkonstrukcí do 50 kW FVE</t>
  </si>
  <si>
    <t>R10</t>
  </si>
  <si>
    <t>Montážní hliníkové konstrukce pro uchycení panelů</t>
  </si>
  <si>
    <t>R395</t>
  </si>
  <si>
    <t>Programování regulace a ovládání žaluzií , ve společných prostorách</t>
  </si>
  <si>
    <t>R395.1</t>
  </si>
  <si>
    <t>Regulace a ovládání žaluzií , ve společných prostorách</t>
  </si>
  <si>
    <t>SO-04.09 - Interierové zařízení</t>
  </si>
  <si>
    <t>Kuchyně 1+KK</t>
  </si>
  <si>
    <t>Kuchyně 1+KK obklad</t>
  </si>
  <si>
    <t>-2097198743</t>
  </si>
  <si>
    <t>Kuchyně 2+kk</t>
  </si>
  <si>
    <t>Kuchyně 2+KK obklad</t>
  </si>
  <si>
    <t>-1695925075</t>
  </si>
  <si>
    <t>Kuchyně 3+kk</t>
  </si>
  <si>
    <t>-1404517328</t>
  </si>
  <si>
    <t>Kuchyně 3+KK obklad</t>
  </si>
  <si>
    <t>1708526970</t>
  </si>
  <si>
    <t>Doprava a montáž kuchyní</t>
  </si>
  <si>
    <t>-1092489919</t>
  </si>
  <si>
    <t>SO-04.10 - VZT</t>
  </si>
  <si>
    <t>SO-04.10.01 - VZT byty</t>
  </si>
  <si>
    <t>D1 - Byt 1+kk (cena za jeden byt)</t>
  </si>
  <si>
    <t>D2 - Byt 2+kk (cena za jeden byt)</t>
  </si>
  <si>
    <t>D3 - Byt 3+kk (cena za jeden byt)</t>
  </si>
  <si>
    <t>D4 - Domovní instalace</t>
  </si>
  <si>
    <t>D5 - Ostatní  byty</t>
  </si>
  <si>
    <t>Byt 1+kk (cena za jeden byt)</t>
  </si>
  <si>
    <t>Pol409</t>
  </si>
  <si>
    <t>sonoflex ∅150</t>
  </si>
  <si>
    <t>Pol410</t>
  </si>
  <si>
    <t>spojka vnitřní ∅150</t>
  </si>
  <si>
    <t>Pol411</t>
  </si>
  <si>
    <t>ventilátor ∅150 DECOR 300 DESIGN CZ</t>
  </si>
  <si>
    <t>Pol412</t>
  </si>
  <si>
    <t>zpětná klapka ∅150</t>
  </si>
  <si>
    <t>Pol413</t>
  </si>
  <si>
    <t>odbočka symetrická (kalhoty) ∅150</t>
  </si>
  <si>
    <t>Pol414</t>
  </si>
  <si>
    <t>T-kus ∅200/∅150 (odbočka jednostranná)</t>
  </si>
  <si>
    <t>Pol415</t>
  </si>
  <si>
    <t>spiro potrubí ∅150</t>
  </si>
  <si>
    <t>Pol416</t>
  </si>
  <si>
    <t>montážní materiál, závěsy, pásky…</t>
  </si>
  <si>
    <t>Pol417</t>
  </si>
  <si>
    <t>Pokojová rekuperační jednotka Dalap ZEPHIR Q-60</t>
  </si>
  <si>
    <t>Pol419</t>
  </si>
  <si>
    <t>obládání rekuperace Řídící panel pro ovládání rekuperace</t>
  </si>
  <si>
    <t>Pol420</t>
  </si>
  <si>
    <t>stříbrná hliníková exterierová větrací mřížka s pevnými lamelami 355x355mm</t>
  </si>
  <si>
    <t>Pol421</t>
  </si>
  <si>
    <t>Byt 2+kk (cena za jeden byt)</t>
  </si>
  <si>
    <t>Pol422</t>
  </si>
  <si>
    <t>Byt 3+kk (cena za jeden byt)</t>
  </si>
  <si>
    <t>Pol423</t>
  </si>
  <si>
    <t>Domovní instalace</t>
  </si>
  <si>
    <t>Pol424</t>
  </si>
  <si>
    <t>spiro potrubí ∅200</t>
  </si>
  <si>
    <t>252*2</t>
  </si>
  <si>
    <t>Pol425</t>
  </si>
  <si>
    <t>odbočka oboustranná ∅200/∅150</t>
  </si>
  <si>
    <t>Pol426</t>
  </si>
  <si>
    <t>střešní hlavice H200 ∅200</t>
  </si>
  <si>
    <t>Pol427</t>
  </si>
  <si>
    <t>záslepka ∅200</t>
  </si>
  <si>
    <t>Pol428</t>
  </si>
  <si>
    <t>montážní materiál, závěsy, objímky, pásky…</t>
  </si>
  <si>
    <t>Pol429</t>
  </si>
  <si>
    <t>Ostatní  byty</t>
  </si>
  <si>
    <t>Pol501</t>
  </si>
  <si>
    <t>Další byty 1+kk</t>
  </si>
  <si>
    <t>-1054456211</t>
  </si>
  <si>
    <t>Pol502</t>
  </si>
  <si>
    <t>Další byty 2+kk</t>
  </si>
  <si>
    <t>-1848011356</t>
  </si>
  <si>
    <t>Pol503</t>
  </si>
  <si>
    <t>Další byty 3+kk</t>
  </si>
  <si>
    <t>1768402745</t>
  </si>
  <si>
    <t>SO-04.10.02 - CHÚC</t>
  </si>
  <si>
    <t>1 - CHÚC A</t>
  </si>
  <si>
    <t>D1 - Montazni material</t>
  </si>
  <si>
    <t>CHÚC A</t>
  </si>
  <si>
    <t>01.001a</t>
  </si>
  <si>
    <t>IRT/4-315B Q=3000m3/h, 200Pa</t>
  </si>
  <si>
    <t>01.001b</t>
  </si>
  <si>
    <t>Pružná vložka IAE pro ventilátor 600x350</t>
  </si>
  <si>
    <t>01.001c</t>
  </si>
  <si>
    <t>IAA 315 tlumič hluku</t>
  </si>
  <si>
    <t>01.002</t>
  </si>
  <si>
    <t>Požární klapka FDMA 800x355-.01 TPM018/01 instalována dle pokynů výrobce</t>
  </si>
  <si>
    <t>01.003</t>
  </si>
  <si>
    <t>Mřížka na potrubí 800x315</t>
  </si>
  <si>
    <t>01.004</t>
  </si>
  <si>
    <t>Mřížka na potrubí 630x355</t>
  </si>
  <si>
    <t>01.006</t>
  </si>
  <si>
    <t>Potrubi ctyrhranné sk. I PK 12 0403 pozink plech do obvodu 2630 mm/ 30% tvar. sk.I pozink ON 12 0403</t>
  </si>
  <si>
    <t>Montazni material</t>
  </si>
  <si>
    <t>Pol408</t>
  </si>
  <si>
    <t>Montazni, spojovaci a tesnici material</t>
  </si>
  <si>
    <t>SO-05 - Exterierové úpravy</t>
  </si>
  <si>
    <t>SO-05.02 - Sjezd na komunikaci, pojezdové plochy</t>
  </si>
  <si>
    <t xml:space="preserve">HSV - Práce a dodávky HSV   </t>
  </si>
  <si>
    <t xml:space="preserve">    1 - Zemní práce   </t>
  </si>
  <si>
    <t xml:space="preserve">    2 - Zakládání   </t>
  </si>
  <si>
    <t xml:space="preserve">    5 - Komunikace pozemní   </t>
  </si>
  <si>
    <t xml:space="preserve">    8 - Trubní vedení   </t>
  </si>
  <si>
    <t xml:space="preserve">    9 - Ostatní konstrukce a práce, bourání   </t>
  </si>
  <si>
    <t xml:space="preserve">    997 - Přesun sutě   </t>
  </si>
  <si>
    <t xml:space="preserve">    998 - Přesun hmot   </t>
  </si>
  <si>
    <t xml:space="preserve">PSV - Práce a dodávky PSV   </t>
  </si>
  <si>
    <t xml:space="preserve">    711 - Izolace proti vodě, vlhkosti a plynům   </t>
  </si>
  <si>
    <t xml:space="preserve">M - Práce a dodávky M   </t>
  </si>
  <si>
    <t xml:space="preserve">    22-M - Montáže technologických zařízení pro dopravní stavby   </t>
  </si>
  <si>
    <t xml:space="preserve">Práce a dodávky HSV   </t>
  </si>
  <si>
    <t xml:space="preserve">Zemní práce   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</si>
  <si>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</si>
  <si>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</si>
  <si>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https://podminky.urs.cz/item/CS_URS_2025_02/113106123</t>
  </si>
  <si>
    <t xml:space="preserve">(2*1,36)+1,28+1,25   "úprava konstrukce stáv. chodníku v místě křížení s vozovkou   </t>
  </si>
  <si>
    <t>113154114</t>
  </si>
  <si>
    <t>Frézování živičného podkladu nebo krytu s naložením na dopravní prostředek plochy do 500 m2 bez překážek v trase pruhu šířky do 0,5 m, tloušťky vrstvy 100 mm</t>
  </si>
  <si>
    <t>https://podminky.urs.cz/item/CS_URS_2023_02/113154114</t>
  </si>
  <si>
    <t xml:space="preserve">56,000*(2/3)   "stupňovité odfrézování stáv. vrstev krytu   </t>
  </si>
  <si>
    <t>113154512</t>
  </si>
  <si>
    <t>Frézování živičného podkladu nebo krytu s naložením hmot na dopravní prostředek plochy do 500 m2 pruhu šířky do 0,5 m, tloušťky vrstvy 40 mm</t>
  </si>
  <si>
    <t>-1672075329</t>
  </si>
  <si>
    <t>https://podminky.urs.cz/item/CS_URS_2025_02/113154512</t>
  </si>
  <si>
    <t xml:space="preserve">40+16   "stupňovité odfrézování stáv. vrstev krytu   </t>
  </si>
  <si>
    <t>113154518</t>
  </si>
  <si>
    <t>Frézování živičného podkladu nebo krytu s naložením hmot na dopravní prostředek plochy do 500 m2 pruhu šířky do 0,5 m, tloušťky vrstvy 100 mm</t>
  </si>
  <si>
    <t>-780950508</t>
  </si>
  <si>
    <t>https://podminky.urs.cz/item/CS_URS_2025_02/113154518</t>
  </si>
  <si>
    <t>116951201</t>
  </si>
  <si>
    <t>Úprava zemin vápnem nebo směsnými hydraulickými pojivy za účelem zlepšení mechanických vlastností a zpracovatelnosti, bez dodávky materiálu u hrubých terénních úprav, násypů a zásypů</t>
  </si>
  <si>
    <t>https://podminky.urs.cz/item/CS_URS_2025_02/116951201</t>
  </si>
  <si>
    <t xml:space="preserve">(175+68+45+15)*1,1*0,45    "plochy dle pol. 577134111 a pol.596212212, dle pol.  596412210   </t>
  </si>
  <si>
    <t>58530170</t>
  </si>
  <si>
    <t>vápno nehašené CL 90-Q pro úpravu zemin standardní</t>
  </si>
  <si>
    <t xml:space="preserve">149,985*0,02*1,050   "množství zeminy v AZ * % vápna nebo cementu * objemová hmotnost   </t>
  </si>
  <si>
    <t>121151103</t>
  </si>
  <si>
    <t>Sejmutí ornice strojně při souvislé ploše do 100 m2, tl. vrstvy do 200 mm</t>
  </si>
  <si>
    <t>https://podminky.urs.cz/item/CS_URS_2025_02/121151103</t>
  </si>
  <si>
    <t xml:space="preserve">(175+40+37)+(68+15+13)     "plochy dle situace v místě stáv. zeleně a nových ploch zpevnění - rampa vjezdu a zpevněné plochy pro požární techniku   </t>
  </si>
  <si>
    <t>122151402</t>
  </si>
  <si>
    <t>Vykopávky v zemnících na suchu strojně zapažených i nezapažených v hornině třídy těžitelnosti I skupiny 1 a 2 přes 20 do 50 m3</t>
  </si>
  <si>
    <t>https://podminky.urs.cz/item/CS_URS_2025_02/122151402</t>
  </si>
  <si>
    <t xml:space="preserve">71,4*0,15   "ornice pro ohumusování   </t>
  </si>
  <si>
    <t xml:space="preserve">15   "dovoz zeminy na dosypávky dle pol. 171152101   </t>
  </si>
  <si>
    <t xml:space="preserve">Součet   </t>
  </si>
  <si>
    <t>122252204</t>
  </si>
  <si>
    <t>Odkopávky a prokopávky nezapažené pro silnice a dálnice strojně v hornině třídy těžitelnosti I přes 100 do 500 m3</t>
  </si>
  <si>
    <t>https://podminky.urs.cz/item/CS_URS_2025_02/122252204</t>
  </si>
  <si>
    <t xml:space="preserve">(230+14)   "výkop dle RP   </t>
  </si>
  <si>
    <t xml:space="preserve">10,71   "dovoz ornice ze zemníku - dle pol. 122151401   </t>
  </si>
  <si>
    <t xml:space="preserve">244     "odvoz výkopku dle pol. 122252204   </t>
  </si>
  <si>
    <t xml:space="preserve">348*0,20   "odvoz sejmuté ornice dle pol. 121151103   </t>
  </si>
  <si>
    <t xml:space="preserve">15   "dovoz zeminy na dosypávky dle pol.171152101   </t>
  </si>
  <si>
    <t>171152101</t>
  </si>
  <si>
    <t>Uložení sypaniny do zhutněných násypů pro silnice, dálnice a letiště s rozprostřením sypaniny ve vrstvách, s hrubým urovnáním a uzavřením povrchu násypu z hornin soudržných</t>
  </si>
  <si>
    <t>https://podminky.urs.cz/item/CS_URS_2025_02/171152101</t>
  </si>
  <si>
    <t>Poznámka k položce:_x000D_
násypy a dosypávky dle Roadpac</t>
  </si>
  <si>
    <t>Poznámka k položce:_x000D_
dle pol. 171251201 x koef. 1,8 pro převod na tuny</t>
  </si>
  <si>
    <t>171201222R</t>
  </si>
  <si>
    <t>Poplatek za zemník</t>
  </si>
  <si>
    <t xml:space="preserve">10,71*1,8   "ornice dle pol. 122151401 x koef.pro tuny   </t>
  </si>
  <si>
    <t xml:space="preserve">15*2,0  "materiál pro dosypávky dle pol. 171152101   </t>
  </si>
  <si>
    <t>171251201</t>
  </si>
  <si>
    <t>Uložení sypaniny na skládky nebo meziskládky bez hutnění s upravením uložené sypaniny do předepsaného tvaru</t>
  </si>
  <si>
    <t>https://podminky.urs.cz/item/CS_URS_2025_02/171251201</t>
  </si>
  <si>
    <t xml:space="preserve">244    "výkop na skládku dle pol. 122252204   </t>
  </si>
  <si>
    <t xml:space="preserve">348*0,20   "dle pol. 121151103   </t>
  </si>
  <si>
    <t>182311123</t>
  </si>
  <si>
    <t>Rozprostření a urovnání ornice ve svahu sklonu přes 1:5 ručně při souvislé ploše, tl. vrstvy do 200 mm</t>
  </si>
  <si>
    <t>https://podminky.urs.cz/item/CS_URS_2025_02/182311123</t>
  </si>
  <si>
    <t xml:space="preserve">(2*3,2+37)+(15+13)     "plochy dle situace v místě stáv. zeleně a nových ploch zpevnění - rampa vjezdu a zpevněné plochy pro požární techniku   </t>
  </si>
  <si>
    <t>183405211</t>
  </si>
  <si>
    <t>Výsev trávníku hydroosevem na ornici</t>
  </si>
  <si>
    <t>https://podminky.urs.cz/item/CS_URS_2025_02/183405211</t>
  </si>
  <si>
    <t>00572410</t>
  </si>
  <si>
    <t>osivo směs travní parková</t>
  </si>
  <si>
    <t xml:space="preserve">71,4 * 0,025   </t>
  </si>
  <si>
    <t xml:space="preserve">Zakládání   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</si>
  <si>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</si>
  <si>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</si>
  <si>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https://podminky.urs.cz/item/CS_URS_2025_02/211971121</t>
  </si>
  <si>
    <t xml:space="preserve">(32,7+6)*(0,5+0,7+0,4+0,7)   "délka drenáže x délka geotextílie v řezu   </t>
  </si>
  <si>
    <t>69311033</t>
  </si>
  <si>
    <t>geotextilie tkaná separační, filtrační, výztužná PP pevnost v tahu 20kN/m</t>
  </si>
  <si>
    <t>212752133</t>
  </si>
  <si>
    <t>Trativody z drenážních trubek pro liniové stavby a komunikace se zřízením štěrkového lože pod trubky a s jejich obsypem v otevřeném výkopu trubka korugovaná sendvičová PE-HD SN 4 neperforovaná DN 200</t>
  </si>
  <si>
    <t>https://podminky.urs.cz/item/CS_URS_2025_02/212752133</t>
  </si>
  <si>
    <t>Poznámka k položce:_x000D_
propojení drenáže vlevo a vpravo dle situace</t>
  </si>
  <si>
    <t>212752412</t>
  </si>
  <si>
    <t>Trativody z drenážních trubek pro liniové stavby a komunikace se zřízením štěrkového lože pod trubky a s jejich obsypem v otevřeném výkopu trubka korugovaná sendvičová PE-HD SN 8 perforace 220° DN 150</t>
  </si>
  <si>
    <t>https://podminky.urs.cz/item/CS_URS_2025_02/212752412</t>
  </si>
  <si>
    <t xml:space="preserve">13,7+19   "dle PP a situace   </t>
  </si>
  <si>
    <t>213141122</t>
  </si>
  <si>
    <t>Zřízení vrstvy z geotextilie filtrační, separační, odvodňovací, ochranné, výztužné nebo protierozní ve sklonu přes 1:5 do 1:2, šířky přes 3 do 6 m</t>
  </si>
  <si>
    <t>https://podminky.urs.cz/item/CS_URS_2025_02/213141122</t>
  </si>
  <si>
    <t>Poznámka k položce:_x000D_
pod aktivní zónou - dle pol. 564851111</t>
  </si>
  <si>
    <t xml:space="preserve">(175*1,1)    "vnitroareálová komunikace - dle pol. 577134111   </t>
  </si>
  <si>
    <t xml:space="preserve">128*1,05    "pod dlažbou DL 80  - dle pol. 596212212   </t>
  </si>
  <si>
    <t xml:space="preserve">56    "dle pol. 577134111   </t>
  </si>
  <si>
    <t xml:space="preserve">13    "pod vegetační tvárnice - dle pol. 596412210   </t>
  </si>
  <si>
    <t>69311007</t>
  </si>
  <si>
    <t>geotextilie tkaná separační, filtrační, výztužná PP pevnost v tahu 25kN/m</t>
  </si>
  <si>
    <t>-380974222</t>
  </si>
  <si>
    <t>395,9*1,15 'Přepočtené koeficientem množství</t>
  </si>
  <si>
    <t xml:space="preserve">Komunikace pozemní   </t>
  </si>
  <si>
    <t>564851111</t>
  </si>
  <si>
    <t>Podklad ze štěrkodrti ŠD s rozprostřením a zhutněním plochy přes 100 m2, po zhutnění tl. 150 mm</t>
  </si>
  <si>
    <t>https://podminky.urs.cz/item/CS_URS_2025_02/564851111</t>
  </si>
  <si>
    <t>Poznámka k položce:_x000D_
ŠDA a ŠDB ve vnitroareálové komunikaci, v rampě i v chodníku</t>
  </si>
  <si>
    <t xml:space="preserve">(175*1,1)+175    "vnitroareálová komunikace - dle pol. 577134111   </t>
  </si>
  <si>
    <t xml:space="preserve">128*1,05*2    "pod dlažbou DL 80  - dle pol. 596212212   </t>
  </si>
  <si>
    <t xml:space="preserve">56*(1/2)*2     "dle pol. 577134111 x 1/2 plochy obrusné vrtvy vzhledem k odstupňování vrstev dle PP   </t>
  </si>
  <si>
    <t xml:space="preserve">13*2     "pod vegetační tvárnice - dle pol. 596412210   </t>
  </si>
  <si>
    <t>565145101</t>
  </si>
  <si>
    <t>Asfaltový beton vrstva podkladní ACP 16 z nemodifikovaného asfaltu s rozprostřením a zhutněním ACP 16 S v pruhu šířky do 1,5 m, po zhutnění tl. 60 mm</t>
  </si>
  <si>
    <t>https://podminky.urs.cz/item/CS_URS_2025_02/565145101</t>
  </si>
  <si>
    <t xml:space="preserve">26+10   "napojení na stáv. komunikaci   </t>
  </si>
  <si>
    <t>565155111</t>
  </si>
  <si>
    <t>Asfaltový beton vrstva podkladní ACP 16 z nemodifikovaného asfaltu s rozprostřením a zhutněním ACP 16 S v pruhu šířky přes 1,5 do 3 m, po zhutnění tl. 70 mm</t>
  </si>
  <si>
    <t>https://podminky.urs.cz/item/CS_URS_2025_02/565155111</t>
  </si>
  <si>
    <t xml:space="preserve">175            "dle pol. 577134111   </t>
  </si>
  <si>
    <t>573191111</t>
  </si>
  <si>
    <t>Postřik infiltrační kationaktivní emulzí v množství 1,00 kg/m2</t>
  </si>
  <si>
    <t>https://podminky.urs.cz/item/CS_URS_2025_02/573191111</t>
  </si>
  <si>
    <t>Poznámka k položce:_x000D_
dle pol. 565155111</t>
  </si>
  <si>
    <t xml:space="preserve">175   "dle pol. 565155111   </t>
  </si>
  <si>
    <t xml:space="preserve">36   "dle pol. 565145101   </t>
  </si>
  <si>
    <t>573231107</t>
  </si>
  <si>
    <t>Postřik spojovací PS bez posypu kamenivem ze silniční emulze, v množství 0,40 kg/m2</t>
  </si>
  <si>
    <t>https://podminky.urs.cz/item/CS_URS_2025_02/573231107</t>
  </si>
  <si>
    <t>Poznámka k položce:_x000D_
PS 0,35 kg/m2 dle pol. 577134111</t>
  </si>
  <si>
    <t xml:space="preserve">231   "pod ACO 11 dle pol. 577134111   </t>
  </si>
  <si>
    <t xml:space="preserve">45   "pod ACL 16 dle pol. 577145112   </t>
  </si>
  <si>
    <t>577134111</t>
  </si>
  <si>
    <t>Asfaltový beton vrstva obrusná ACO 11 z nemodifikovaného asfaltu s rozprostřením a se zhutněním ACO 11+ v pruhu šířky přes 1,5 do 3 m, po zhutnění tl. 40 mm</t>
  </si>
  <si>
    <t>https://podminky.urs.cz/item/CS_URS_2025_02/577134111</t>
  </si>
  <si>
    <t>Poznámka k položce:_x000D_
plochy dle Situace</t>
  </si>
  <si>
    <t xml:space="preserve">175    "vnitroareálová komunikace - asfalt   </t>
  </si>
  <si>
    <t xml:space="preserve">40+16    "oprava stáv. komunikace   </t>
  </si>
  <si>
    <t>577145112</t>
  </si>
  <si>
    <t>Asfaltový beton vrstva ložní ACL 16 z nemodifikovaného asfaltu s rozprostřením a zhutněním ACL 16 + v pruhu šířky do 3 m, po zhutnění tl. 50 mm</t>
  </si>
  <si>
    <t>https://podminky.urs.cz/item/CS_URS_2025_02/577145112</t>
  </si>
  <si>
    <t xml:space="preserve">32+13   "napojení na stáv. komunikaci   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</si>
  <si>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</si>
  <si>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</si>
  <si>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https://podminky.urs.cz/item/CS_URS_2025_02/596211110</t>
  </si>
  <si>
    <t>Poznámka k položce:_x000D_
dle pol. 113106123</t>
  </si>
  <si>
    <t xml:space="preserve">(2*1,36)+1,28+1,25   "předláždění v místech křížení nové vozovky s chodníkem   </t>
  </si>
  <si>
    <t>596212212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</si>
  <si>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přes 100 do 300 m2</t>
  </si>
  <si>
    <t>https://podminky.urs.cz/item/CS_URS_2025_02/596212212</t>
  </si>
  <si>
    <t xml:space="preserve">68+15+45   "komunikace vnitroareálová - dlažba - dle Situace   </t>
  </si>
  <si>
    <t>59245226</t>
  </si>
  <si>
    <t>dlažba pro nevidomé betonová 200x100mm tl 80mm barevná</t>
  </si>
  <si>
    <t xml:space="preserve">3,3 * 1,03   </t>
  </si>
  <si>
    <t>59245020</t>
  </si>
  <si>
    <t>dlažba skladebná betonová 200x100mm tl 80mm přírodní</t>
  </si>
  <si>
    <t xml:space="preserve">128 * 1,03   </t>
  </si>
  <si>
    <t>596412111</t>
  </si>
  <si>
    <t>Kladení dlažby z betonových vegetačních dlaždic pozemních komunikací s ložem z kameniva těženého nebo drceného tl. do 50 mm, s vyplněním spár a vegetačních otvorů, s hutněním vibrováním velikosti dlaždic do 0,09 m2 tl. 80 mm, pro plochy do 25 m2</t>
  </si>
  <si>
    <t>993510142</t>
  </si>
  <si>
    <t>https://podminky.urs.cz/item/CS_URS_2025_02/596412111</t>
  </si>
  <si>
    <t>59246016</t>
  </si>
  <si>
    <t>dlažba plošná vegetační betonová 600x400mm tl 80mm přírodní</t>
  </si>
  <si>
    <t xml:space="preserve">Trubní vedení   </t>
  </si>
  <si>
    <t>895211141</t>
  </si>
  <si>
    <t>Drenážní šachtice kontrolní z betonových dílců DN 1000 mm hloubky do 2 m</t>
  </si>
  <si>
    <t>https://podminky.urs.cz/item/CS_URS_2025_02/895211141</t>
  </si>
  <si>
    <t>Poznámka k položce:_x000D_
Drenážní šachty pojížděné pro třídu zatížení C250</t>
  </si>
  <si>
    <t xml:space="preserve">Ostatní konstrukce a práce, bourání   </t>
  </si>
  <si>
    <t>914511111</t>
  </si>
  <si>
    <t>Montáž sloupku dopravních značek délky do 3,5 m do betonového základu</t>
  </si>
  <si>
    <t>https://podminky.urs.cz/item/CS_URS_2025_02/914511111</t>
  </si>
  <si>
    <t>Poznámka k položce:_x000D_
vč. zemních prací a betonového základu</t>
  </si>
  <si>
    <t>40445225</t>
  </si>
  <si>
    <t>sloupek pro dopravní značku Zn D 60mm v 3,5m</t>
  </si>
  <si>
    <t>914111111</t>
  </si>
  <si>
    <t>Montáž svislé dopravní značky základní velikosti do 1 m2 objímkami na sloupky nebo konzoly</t>
  </si>
  <si>
    <t>https://podminky.urs.cz/item/CS_URS_2025_02/914111111</t>
  </si>
  <si>
    <t>Poznámka k položce:_x000D_
zpětné osazení stáv. značek na konzoly u vjezdu do garáže a osazení dvou nových značek v garáži</t>
  </si>
  <si>
    <t xml:space="preserve">3+4   "značky na konzoly   </t>
  </si>
  <si>
    <t xml:space="preserve">1    "STOP značka na sloupek   </t>
  </si>
  <si>
    <t>914531112</t>
  </si>
  <si>
    <t>Montáž konzol nebo nástavců pro osazení dopravních značek velikosti do 1 m2 na zeď</t>
  </si>
  <si>
    <t>https://podminky.urs.cz/item/CS_URS_2025_02/914531112</t>
  </si>
  <si>
    <t>40445220</t>
  </si>
  <si>
    <t>držák dopravní značky na stěnu D 60mm</t>
  </si>
  <si>
    <t>915111111</t>
  </si>
  <si>
    <t>Vodorovné dopravní značení stříkané barvou dělící čára šířky 125 mm souvislá bílá základní</t>
  </si>
  <si>
    <t>https://podminky.urs.cz/item/CS_URS_2025_02/915111111</t>
  </si>
  <si>
    <t xml:space="preserve">(23,125+1,6+0,25+16)/0,125   </t>
  </si>
  <si>
    <t>915131111</t>
  </si>
  <si>
    <t>Vodorovné dopravní značení stříkané barvou přechody pro chodce, šipky, symboly bílé základní</t>
  </si>
  <si>
    <t>https://podminky.urs.cz/item/CS_URS_2025_02/915131111</t>
  </si>
  <si>
    <t xml:space="preserve">4*0,825   </t>
  </si>
  <si>
    <t>916131113</t>
  </si>
  <si>
    <t>Osazení silničního obrubníku betonového se zřízením lože, s vyplněním a zatřením spár cementovou maltou ležatého s boční opěrou z betonu prostého, do lože z betonu prostého</t>
  </si>
  <si>
    <t>https://podminky.urs.cz/item/CS_URS_2025_02/916131113</t>
  </si>
  <si>
    <t>59217029</t>
  </si>
  <si>
    <t>obrubník silniční betonový nájezdový 1000x150x150mm</t>
  </si>
  <si>
    <t xml:space="preserve">(17,87+5,8)+(3,0*2)+(2,5*2)   </t>
  </si>
  <si>
    <t>59217030</t>
  </si>
  <si>
    <t>obrubník silniční betonový přechodový 1000x150x150-250mm</t>
  </si>
  <si>
    <t xml:space="preserve">4+3,575   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</si>
  <si>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</si>
  <si>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</si>
  <si>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https://podminky.urs.cz/item/CS_URS_2025_02/916131213</t>
  </si>
  <si>
    <t xml:space="preserve">5,6+5,8    "v oblouku rampy   </t>
  </si>
  <si>
    <t>59217023</t>
  </si>
  <si>
    <t>obrubník betonový chodníkový 1000x150x250mm</t>
  </si>
  <si>
    <t xml:space="preserve">6,0+5,8+10,5   "zapuštěný obrubník mezi komunikací a chodníkem dle pod.řez a situace   </t>
  </si>
  <si>
    <t xml:space="preserve">5,04+11    "nezapuštěný obrubník 80 x 250   </t>
  </si>
  <si>
    <t>59217007</t>
  </si>
  <si>
    <t>obrubník parkový betonový 500x80x200mm</t>
  </si>
  <si>
    <t>916921111R</t>
  </si>
  <si>
    <t>Monolitické příkopy, krajníky nebo obrubníky pl 0,055 m2 v přímce nebo oblouku r přes 20 m</t>
  </si>
  <si>
    <t>Poznámka k položce:_x000D_
odrazný vodící obrubník š.0,25 mm vč. proříznutí a zalití příčných spár vč. bednění a odbednění a všech potřebných prací a materiálů</t>
  </si>
  <si>
    <t>916921112R</t>
  </si>
  <si>
    <t>Monolitické příkopy, krajníky nebo obrubníky pl 0,11 m2 v přímce nebo oblouku r přes 20 m</t>
  </si>
  <si>
    <t>Poznámka k položce:_x000D_
odrazný vodící obrubník š. 0,5 m vč. proříznutí a zalití příčných spár vč. bednění a odbednění a všech potřebných prací a materiálů</t>
  </si>
  <si>
    <t>919732221</t>
  </si>
  <si>
    <t>Styčná pracovní spára při napojení nového živičného povrchu na stávající se zalitím za tepla modifikovanou asfaltovou hmotou s posypem vápenným hydrátem šířky do 15 mm, hloubky do 25 mm bez prořezání spáry</t>
  </si>
  <si>
    <t>https://podminky.urs.cz/item/CS_URS_2025_02/919732221</t>
  </si>
  <si>
    <t>Poznámka k položce:_x000D_
dle pol. 919735113</t>
  </si>
  <si>
    <t>919735113</t>
  </si>
  <si>
    <t>Řezání stávajícího živičného krytu nebo podkladu hloubky přes 100 do 150 mm</t>
  </si>
  <si>
    <t>https://podminky.urs.cz/item/CS_URS_2025_02/919735113</t>
  </si>
  <si>
    <t xml:space="preserve">(7,8*2+4,0)+(19,87*2+4)+(10+47)*2   "při napojení na stáv. vozovku a podél monolotických obrub   </t>
  </si>
  <si>
    <t>935932111</t>
  </si>
  <si>
    <t>Osazení odvodňovacího plastového žlabu s krycím roštem šířky do 200 mm</t>
  </si>
  <si>
    <t>https://podminky.urs.cz/item/CS_URS_2025_02/935932111</t>
  </si>
  <si>
    <t xml:space="preserve">2*6,0   </t>
  </si>
  <si>
    <t>59227010</t>
  </si>
  <si>
    <t>žlab odvodňovací z polymerbetonu se spádem dna 0,5% 130x175/180mm</t>
  </si>
  <si>
    <t>882259135</t>
  </si>
  <si>
    <t>59227013</t>
  </si>
  <si>
    <t>rošt mřížkový B125 Pz oka 30/20 pro žlab š 100mm</t>
  </si>
  <si>
    <t>203985198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</si>
  <si>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</si>
  <si>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</si>
  <si>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https://podminky.urs.cz/item/CS_URS_2025_02/966006132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</si>
  <si>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</si>
  <si>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</si>
  <si>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https://podminky.urs.cz/item/CS_URS_2025_02/966006211</t>
  </si>
  <si>
    <t>Poznámka k položce:_x000D_
odstranění stáv. značek ze sloupů, vč. uložení pro zpětné osazení do nové polohy</t>
  </si>
  <si>
    <t>997</t>
  </si>
  <si>
    <t xml:space="preserve">Přesun sutě   </t>
  </si>
  <si>
    <t>997221561</t>
  </si>
  <si>
    <t>Vodorovná doprava suti bez naložení, ale se složením a s hrubým urovnáním z kusových materiálů, na vzdálenost do 1 km</t>
  </si>
  <si>
    <t>https://podminky.urs.cz/item/CS_URS_2025_02/997221561</t>
  </si>
  <si>
    <t xml:space="preserve">22,708-1,365   "odečet dlažby v chodníku, která se bude vracet zpět   </t>
  </si>
  <si>
    <t>997221569</t>
  </si>
  <si>
    <t>Vodorovná doprava suti bez naložení, ale se složením a s hrubým urovnáním z kusových materiálů, na vzdálenost Příplatek k ceně za každý další započatý 1 km přes 1 km</t>
  </si>
  <si>
    <t>https://podminky.urs.cz/item/CS_URS_2025_02/997221569</t>
  </si>
  <si>
    <t>Poznámka k položce:_x000D_
předpoklad skládky ve vzdálenosti 15 km, násobeno koefic. 14</t>
  </si>
  <si>
    <t xml:space="preserve">21,343 * 14   </t>
  </si>
  <si>
    <t>997221645</t>
  </si>
  <si>
    <t>Poplatek za uložení stavebního odpadu na skládce (skládkovné) asfaltového bez obsahu dehtu zatříděného do Katalogu odpadů pod kódem 17 03 02</t>
  </si>
  <si>
    <t>https://podminky.urs.cz/item/CS_URS_2025_02/997221645</t>
  </si>
  <si>
    <t>Poznámka k položce:_x000D_
dle pol. 997221561</t>
  </si>
  <si>
    <t xml:space="preserve">Přesun hmot   </t>
  </si>
  <si>
    <t>998225111</t>
  </si>
  <si>
    <t>Přesun hmot pro komunikace s krytem z kameniva, monolitickým betonovým nebo živičným dopravní vzdálenost do 200 m jakékoliv délky objektu</t>
  </si>
  <si>
    <t>https://podminky.urs.cz/item/CS_URS_2025_02/998225111</t>
  </si>
  <si>
    <t xml:space="preserve">Práce a dodávky PSV   </t>
  </si>
  <si>
    <t xml:space="preserve">Izolace proti vodě, vlhkosti a plynům   </t>
  </si>
  <si>
    <t>711113121</t>
  </si>
  <si>
    <t>Izolace proti zemní vlhkosti natěradly a tmely za studena na ploše svislé S těsnícím nátěrem na bázi pryže (latexu) a bitumenů</t>
  </si>
  <si>
    <t>https://podminky.urs.cz/item/CS_URS_2025_02/711113121</t>
  </si>
  <si>
    <t xml:space="preserve">63,34*0,11   "ošetření hran bitumenovou zálivkou dle situace   </t>
  </si>
  <si>
    <t xml:space="preserve">Práce a dodávky M   </t>
  </si>
  <si>
    <t>22-M</t>
  </si>
  <si>
    <t xml:space="preserve">Montáže technologických zařízení pro dopravní stavby   </t>
  </si>
  <si>
    <t>220182002</t>
  </si>
  <si>
    <t>Zatažení trubek do chráničky 110 mm ochranné z HDPE</t>
  </si>
  <si>
    <t>https://podminky.urs.cz/item/CS_URS_2025_02/220182002</t>
  </si>
  <si>
    <t xml:space="preserve">(2*8,5)+(2*6,82)"uložení stáv. kabelů NN a VO do TK žlabů   </t>
  </si>
  <si>
    <t>SO-05.05 - Exterierový mobiliář</t>
  </si>
  <si>
    <t>Pol406</t>
  </si>
  <si>
    <t>Doprava a montáž mobiliáře</t>
  </si>
  <si>
    <t>1493408498</t>
  </si>
  <si>
    <t>Pol398</t>
  </si>
  <si>
    <t xml:space="preserve">Venkovní lavička s opěradlem_x000D_
Rozměry: 770x1820x650mm_x000D_
Materiál a konstrukce: konstrukce z hliníkové slitiny, sedák i opěradlo z dřevěných lamel akátové nebo tropické dřevo._x000D_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</si>
  <si>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1104639587</t>
  </si>
  <si>
    <t>Pol399</t>
  </si>
  <si>
    <t xml:space="preserve">Stojan na kola_x000D_
Rozměry: 1220x50x885mm_x000D_
Materiál a konstrukce: Zinkovaná ocelová konstrukce opatřená nástřikem práškového vypalovacího laku. V horní částí ochranný pás z odolné gumy (EPDM). Počet je uveden jako počet jednotlivých "rámů" stojanu_x000D_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</si>
  <si>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-480593720</t>
  </si>
  <si>
    <t>Pol400</t>
  </si>
  <si>
    <t xml:space="preserve">Popelnice_x000D_
Rozměry: 500x550x933mm_x000D_
Materiál a konstrukce: Plastová HDPE popelnice, 120l, různé barvy dle tříděného odpadu, s kolečky pro snadnou manipulaci_x000D_
Barevné provedení:_x000D_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</si>
  <si>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973142674</t>
  </si>
  <si>
    <t>Pol401</t>
  </si>
  <si>
    <t xml:space="preserve">Venkovní odpadkový koš_x000D_
Rozměr: 485x745x850mm, objem 120L_x000D_
Materiál a konstrukce: HPC beton, vnitřní pozinkovaná nádoba, 120l, verze s rámečkem na uchycení plastového pytle_x000D_
Barevné provedení : beton_x000D_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</si>
  <si>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1125017088</t>
  </si>
  <si>
    <t xml:space="preserve">Poznámka k položce:_x000D_
 </t>
  </si>
  <si>
    <t xml:space="preserve">Schránky Richter Czech Poštovní schránka BK.24.N_x000D_
"Rozměr poštovní schránky Š/V/H: 320x240x60 mm
Rozměr vhozu Š/V: 294x21 mm"_x000D_
Materiál a konstrukce: nerez, do sestavy_x000D_
Barevné provedení : nerez_x000D_
Schéma slouží jako vzor technického, materiálového a tvarového provedení „Konkrétní označené typy / výrobky slouží pouze pro definici dodávky a mohou být zaměněny pouze za předpokladu při zachování technických, funkčních a estetických vlastností a záručních podmínek za jiný model / výrobek.“_x000D_
</t>
  </si>
  <si>
    <t>1491338455</t>
  </si>
  <si>
    <t>SO-05.03 - Oplocení předzahrádek</t>
  </si>
  <si>
    <t>131151342</t>
  </si>
  <si>
    <t>Vrtání jamek strojně průměru přes 100 do 200 mm</t>
  </si>
  <si>
    <t>1635720368</t>
  </si>
  <si>
    <t>https://podminky.urs.cz/item/CS_URS_2025_02/131151342</t>
  </si>
  <si>
    <t>135,863*0,8</t>
  </si>
  <si>
    <t>338171113</t>
  </si>
  <si>
    <t>Montáž sloupků a vzpěr plotových ocelových trubkových nebo profilovaných výšky do 2 m se zabetonováním do 0,08 m3 do připravených jamek</t>
  </si>
  <si>
    <t>842740053</t>
  </si>
  <si>
    <t>https://podminky.urs.cz/item/CS_URS_2025_02/338171113</t>
  </si>
  <si>
    <t>oplocení typ 1</t>
  </si>
  <si>
    <t>(18,1+13,3*8+18,6+26,6)/2,2</t>
  </si>
  <si>
    <t>(9+9,2+9,9+10,6+11,4+12,1+12,8+13,1+51)/2,2</t>
  </si>
  <si>
    <t>"zaokrouhlení" 141</t>
  </si>
  <si>
    <t>55342255</t>
  </si>
  <si>
    <t>sloupek plotový průběžný Pz a komaxitový 2500/38x1,5mm</t>
  </si>
  <si>
    <t>2110464779</t>
  </si>
  <si>
    <t>348101210</t>
  </si>
  <si>
    <t>Osazení vrat nebo vrátek k oplocení na sloupky ocelové, plochy jednotlivě do 2 m2</t>
  </si>
  <si>
    <t>2002422543</t>
  </si>
  <si>
    <t>https://podminky.urs.cz/item/CS_URS_2025_02/348101210</t>
  </si>
  <si>
    <t>55342331</t>
  </si>
  <si>
    <t>branka plotová jednokřídlá Pz 1000x1730mm</t>
  </si>
  <si>
    <t>1765796502</t>
  </si>
  <si>
    <t>348121221</t>
  </si>
  <si>
    <t>Osazení podhrabových desek na ocelové sloupky, délky desek přes 2 do 3 m</t>
  </si>
  <si>
    <t>1798811822</t>
  </si>
  <si>
    <t>https://podminky.urs.cz/item/CS_URS_2025_02/348121221</t>
  </si>
  <si>
    <t>"zaokrouhlení" 136</t>
  </si>
  <si>
    <t>59233119</t>
  </si>
  <si>
    <t>deska plotová betonová 2000x50x290mm</t>
  </si>
  <si>
    <t>1990941189</t>
  </si>
  <si>
    <t>348171120</t>
  </si>
  <si>
    <t>Montáž oplocení z dílců kovových rámových, na ocelové sloupky, výšky přes 1,0 do 1,5 m</t>
  </si>
  <si>
    <t>48788350</t>
  </si>
  <si>
    <t>https://podminky.urs.cz/item/CS_URS_2025_02/348171120</t>
  </si>
  <si>
    <t>55342312</t>
  </si>
  <si>
    <t>pole plotové kovové 1500x2500mm</t>
  </si>
  <si>
    <t>-1940004449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</si>
  <si>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</si>
  <si>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</si>
  <si>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444822308</t>
  </si>
  <si>
    <t>https://podminky.urs.cz/item/CS_URS_2025_02/998232110</t>
  </si>
  <si>
    <t>SO-05.04 - Oplocení pozemku</t>
  </si>
  <si>
    <t>718512422</t>
  </si>
  <si>
    <t xml:space="preserve">sloupky </t>
  </si>
  <si>
    <t>89,045*0,8</t>
  </si>
  <si>
    <t>12*0,8</t>
  </si>
  <si>
    <t xml:space="preserve">vzpěry </t>
  </si>
  <si>
    <t>-1923494178</t>
  </si>
  <si>
    <t>oplocení typ 2</t>
  </si>
  <si>
    <t>(16,6+56,3+78+45)/2,5</t>
  </si>
  <si>
    <t>vzpěry</t>
  </si>
  <si>
    <t>-1138432449</t>
  </si>
  <si>
    <t>55342255a</t>
  </si>
  <si>
    <t xml:space="preserve">sloupek plotový vzpěra Pz a komaxitový </t>
  </si>
  <si>
    <t>1018907577</t>
  </si>
  <si>
    <t>36934042</t>
  </si>
  <si>
    <t>94625479</t>
  </si>
  <si>
    <t>348101230</t>
  </si>
  <si>
    <t>Osazení vrat nebo vrátek k oplocení na sloupky ocelové, plochy jednotlivě přes 4 do 6 m2</t>
  </si>
  <si>
    <t>-1590427734</t>
  </si>
  <si>
    <t>https://podminky.urs.cz/item/CS_URS_2025_02/348101230</t>
  </si>
  <si>
    <t>55342344</t>
  </si>
  <si>
    <t>brána plotová dvoukřídlá Pz 4000x1730mm</t>
  </si>
  <si>
    <t>721058556</t>
  </si>
  <si>
    <t>348401120</t>
  </si>
  <si>
    <t>Montáž oplocení z pletiva strojového s napínacími dráty do 1,6 m</t>
  </si>
  <si>
    <t>19179605</t>
  </si>
  <si>
    <t>https://podminky.urs.cz/item/CS_URS_2025_02/348401120</t>
  </si>
  <si>
    <t>16,6+56,3+78+45</t>
  </si>
  <si>
    <t>31324756</t>
  </si>
  <si>
    <t>pletivo drátěné se čtvercovými oky zapletené Pz 50x2x1600mm</t>
  </si>
  <si>
    <t>-1279636645</t>
  </si>
  <si>
    <t>-1900761494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</si>
  <si>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</si>
  <si>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</si>
  <si>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</si>
  <si>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</si>
  <si>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VRN1</t>
  </si>
  <si>
    <t>Průzkumné, geodetické a projektové práce</t>
  </si>
  <si>
    <t>012103000</t>
  </si>
  <si>
    <t>Geodetické práce před výstavbou</t>
  </si>
  <si>
    <t>1024</t>
  </si>
  <si>
    <t>338916971</t>
  </si>
  <si>
    <t>https://podminky.urs.cz/item/CS_URS_2025_02/012103000</t>
  </si>
  <si>
    <t>012303000</t>
  </si>
  <si>
    <t>Geodetické práce po výstavbě</t>
  </si>
  <si>
    <t>543749994</t>
  </si>
  <si>
    <t>https://podminky.urs.cz/item/CS_URS_2025_02/012303000</t>
  </si>
  <si>
    <t>013254000</t>
  </si>
  <si>
    <t>1534311310</t>
  </si>
  <si>
    <t>https://podminky.urs.cz/item/CS_URS_2025_02/013254000</t>
  </si>
  <si>
    <t>013294000</t>
  </si>
  <si>
    <t xml:space="preserve">Vypracování PD pro změnu stavby před dokončením </t>
  </si>
  <si>
    <t>-1314220421</t>
  </si>
  <si>
    <t>https://podminky.urs.cz/item/CS_URS_2025_02/013294000</t>
  </si>
  <si>
    <t>0132941R</t>
  </si>
  <si>
    <t xml:space="preserve">Vypracování dílenské/výrobní dokumentace </t>
  </si>
  <si>
    <t>1082405293</t>
  </si>
  <si>
    <t>0132942R</t>
  </si>
  <si>
    <t>Vzorkování</t>
  </si>
  <si>
    <t>1246136491</t>
  </si>
  <si>
    <t>VRN3</t>
  </si>
  <si>
    <t>Zařízení staveniště</t>
  </si>
  <si>
    <t>031002000</t>
  </si>
  <si>
    <t>Související práce pro zařízení staveniště</t>
  </si>
  <si>
    <t>-1832851802</t>
  </si>
  <si>
    <t>https://podminky.urs.cz/item/CS_URS_2025_02/031002000</t>
  </si>
  <si>
    <t>032002000</t>
  </si>
  <si>
    <t>Vybavení staveniště</t>
  </si>
  <si>
    <t>93924097</t>
  </si>
  <si>
    <t>https://podminky.urs.cz/item/CS_URS_2025_02/032002000</t>
  </si>
  <si>
    <t>033002000</t>
  </si>
  <si>
    <t>Připojení staveniště na inženýrské sítě</t>
  </si>
  <si>
    <t>-509345099</t>
  </si>
  <si>
    <t>https://podminky.urs.cz/item/CS_URS_2025_02/033002000</t>
  </si>
  <si>
    <t>034002000</t>
  </si>
  <si>
    <t>Zabezpečení staveniště</t>
  </si>
  <si>
    <t>1470061981</t>
  </si>
  <si>
    <t>https://podminky.urs.cz/item/CS_URS_2025_02/034002000</t>
  </si>
  <si>
    <t>035103000</t>
  </si>
  <si>
    <t>Pronájem ploch</t>
  </si>
  <si>
    <t>1436722792</t>
  </si>
  <si>
    <t>https://podminky.urs.cz/item/CS_URS_2025_02/035103000</t>
  </si>
  <si>
    <t>VRN4</t>
  </si>
  <si>
    <t>Inženýrská činnost</t>
  </si>
  <si>
    <t>043103000</t>
  </si>
  <si>
    <t>Geofyzikální měření</t>
  </si>
  <si>
    <t>-1786946338</t>
  </si>
  <si>
    <t>https://podminky.urs.cz/item/CS_URS_2025_02/043103000</t>
  </si>
  <si>
    <t>045303000</t>
  </si>
  <si>
    <t>524360905</t>
  </si>
  <si>
    <t>https://podminky.urs.cz/item/CS_URS_2025_02/045303000</t>
  </si>
  <si>
    <t>SEZNAM FIGUR</t>
  </si>
  <si>
    <t>Výměra</t>
  </si>
  <si>
    <t>SO-03/ SO-03.01</t>
  </si>
  <si>
    <t>F_14</t>
  </si>
  <si>
    <t>Skladba F-14</t>
  </si>
  <si>
    <t>SO-04/ SO-04.01</t>
  </si>
  <si>
    <t>Použití figury:</t>
  </si>
  <si>
    <t>SDK podhled deska 1xH2 12,5 bez izolace dvouvrstvá spodní kce profil CD+UD</t>
  </si>
  <si>
    <t>Montáž jedné vrstvy tepelné izolace do SDK podhledu</t>
  </si>
  <si>
    <t>Základní akrylátová jednonásobná bezbarvá penetrace podkladu v místnostech v do 3,80 m</t>
  </si>
  <si>
    <t>Dvojnásobné bílé malby ze směsí za mokra výborně oděruvzdorných v místnostech v do 3,80 m</t>
  </si>
  <si>
    <t>Sklovláknité pletivo vnějších stěn vtlačené do tmelu</t>
  </si>
  <si>
    <t>Montáž kontaktního zateplení vnějších stěn lepením a mechanickým kotvením desek z minerální vlny s podélnou orientací do zdiva a betonu tl přes 160 do 200 mm</t>
  </si>
  <si>
    <t>Příplatek k cenám kontaktního zateplení vnějších stěn za zápustnou montáž a použití tepelněizolačních zátek z minerální vlny</t>
  </si>
  <si>
    <t>Montáž izolace tepelné stěn lepením celoplošně rohoží, pásů, dílců, desek</t>
  </si>
  <si>
    <t>Izolace proti zemní vlhkosti nopovou fólií svislá, výška nopu 8,0 mm, tl do 0,6 mm</t>
  </si>
  <si>
    <t>Skladba F-12</t>
  </si>
  <si>
    <t>Skladba F-13</t>
  </si>
  <si>
    <t>Provedení doplňků izolace proti vodě na ploše svislé z textilií vrstva ochranná</t>
  </si>
  <si>
    <t>Hydrofobizační transparentní silikonový nátěr hladkých betonových povrchů, povrchů z desek</t>
  </si>
  <si>
    <t>SDK stěna předsazená bezpečnostní RC3 tl 200 mm 2x plech zdvojený profil CW+UW75 desky 4xH2 12,5 s izolací EI 30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</si>
  <si>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</si>
  <si>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</si>
  <si>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 xml:space="preserve">Omítka - tl. 25mm, silikonová vnější fládrovaná, imitace hrubého prkenného bednění  vč penetrace podkladu </t>
  </si>
  <si>
    <t>Montáž kontaktního zateplení vnějších stěn lepením a mechanickým kotvením polystyrénových desek do betonu a zdiva tl přes 240 mm</t>
  </si>
  <si>
    <t>Montáž kontaktního zateplení vnějších stěn lepením a mechanickým kotvením polystyrénových desek do betonu a zdiva tl do 40 mm</t>
  </si>
  <si>
    <t>Příplatek k sádrové omítce vnitřních stěn za každých dalších 5 mm tloušťky strojně</t>
  </si>
  <si>
    <t>Obroušení podkladu ze stěrky v místnostech v do 3,80 m</t>
  </si>
  <si>
    <t>Montáž obkladů keramických hladkých lepených cementovým flexibilním lepidlem přes 9 do 12 ks/m2</t>
  </si>
  <si>
    <t>Pletivo sklovláknité vnitřních stěn vtlačené do tmelu</t>
  </si>
  <si>
    <t>Čištění vnitřních ploch stěn po provedení obkladu chemickými prostředky</t>
  </si>
  <si>
    <t>Montáž izolace tepelné podlah volně kladenými rohožemi, pásy, dílci, deskami 1 vrstva</t>
  </si>
  <si>
    <t>Potěr cementový samonivelační litý C25 tl přes 45 do 50 mm</t>
  </si>
  <si>
    <t>Příplatek k cementovému samonivelačnímu litému potěru C25 ZKD 5 mm tl přes 50 mm</t>
  </si>
  <si>
    <t>Příplatek k cenám potěru za strojní přehlazení povrchu</t>
  </si>
  <si>
    <t>Obvodová dilatace podlahovým páskem z pěnového PE mezi stěnou a mazaninou nebo potěrem v 80 mm</t>
  </si>
  <si>
    <t>Montáž izolace tepelné podlah, stropů vrchem nebo střech překrytí separační fólií z PE</t>
  </si>
  <si>
    <t>Penetrační polyuretanový nátěr hladkých betonových podlah</t>
  </si>
  <si>
    <t>Potěr anhydritový samonivelační litý C25 přes 45 do 50 mm</t>
  </si>
  <si>
    <t>Příplatek k anhydritovému samonivelačnímu litému potěru C25 ZKD 5 mm tl</t>
  </si>
  <si>
    <t>Broušení podkladu skládaných podlah před litím stěrky</t>
  </si>
  <si>
    <t>Vysátí podkladu skládaných podlah</t>
  </si>
  <si>
    <t>Stěrka podlahová nivelační pro vyrovnání podkladu skládaných podlah pevnosti 30 MPa tl do 3 mm</t>
  </si>
  <si>
    <t>Montáž podlahové lišty obvodové lepené</t>
  </si>
  <si>
    <t>Montáž podlah plovoucích ze zaklapávacích vinylových lamel</t>
  </si>
  <si>
    <t>Montáž podložky vyrovnávací a tlumící pro plovoucí podlahy</t>
  </si>
  <si>
    <t>Samonivelační stěrka podlah pevnosti 30 MPa tl 3 mm</t>
  </si>
  <si>
    <t>Montáž podlah keramických hladkých lepených cementovým flexibilním lepidlem přes 9 do 12 ks/m2</t>
  </si>
  <si>
    <t>Izolace pod dlažbu nátěrem nebo stěrkou ve dvou vrstvách</t>
  </si>
  <si>
    <t>Izolace těsnícími pásy mezi podlahou a stěnou</t>
  </si>
  <si>
    <t>Čištění vnitřních ploch podlah nebo schodišť po položení dlažby chemickými prostředky</t>
  </si>
  <si>
    <t>Mazanina tl přes 80 do 120 mm z betonu prostého bez zvýšených nároků na prostředí tř. C 30/37</t>
  </si>
  <si>
    <t>Obvodová dilatace podlahovým páskem z pěnového PE mezi stěnou a mazaninou nebo potěrem v 100 mm</t>
  </si>
  <si>
    <t>Provedení povlakové krytiny střech do 10° termoplastickou fólií PVC rozvinutím a natažením v ploše</t>
  </si>
  <si>
    <t>Provedení doplňků izolace proti vodě na vodorovné ploše z textilií vrstva ochranná</t>
  </si>
  <si>
    <t>Provedení povlakové krytiny střech do 10° ochranné textilní vrstvy</t>
  </si>
  <si>
    <t>Montáž izolace tepelné střech plochých kladené volně, spádová vrstva</t>
  </si>
  <si>
    <t>Provedení izolace proti tlakové vodě vodorovné za studena nátěrem penetračním</t>
  </si>
  <si>
    <t>Provedení izolace proti tlakové vodě vodorovné přitavením pásu NAIP</t>
  </si>
  <si>
    <t>Násyp pod podlahy z keramzitu</t>
  </si>
  <si>
    <t>Kladení zámkové dlažby pozemních komunikací ručně tl 80 mm skupiny C pl přes 100 do 300 m2</t>
  </si>
  <si>
    <t>Vložka do potěru nebo mazaniny z rabicového pletiva</t>
  </si>
  <si>
    <t>Krycí jednonásobný silikonový nátěr hladkých betonových povrchů</t>
  </si>
  <si>
    <t>Krycí dvojnásobný polyuretanový vodou ředitelný nátěr betonové podlahy</t>
  </si>
  <si>
    <t>Montáž kontaktního zateplení vnějších podhledů lepením a mechanickým kotvením desek z minerální vlny s podélnou orientací do betonu a zdiva tl přes 80 do 120 mm</t>
  </si>
  <si>
    <t>Příplatek k cenám kontaktního zateplení podhledů za zápustnou montáž a použití tepelněizolačních zátek z minerální vlny</t>
  </si>
  <si>
    <t>Mazanina tl přes 50 do 80 mm z betonu prostého bez zvýšených nároků na prostředí tř. C 12/15</t>
  </si>
  <si>
    <t>Mazanina tl přes 120 do 240 mm z betonu prostého bez zvýšených nároků na prostředí tř. C 30/37</t>
  </si>
  <si>
    <t>Příplatek k mazanině tl přes 50 do 80 mm za přehlazení povrchu</t>
  </si>
  <si>
    <t>Příplatek k mazanině tl přes 120 do 240 mm za přehlazení povrchu</t>
  </si>
  <si>
    <t>Příplatek k mazanině tl přes 120 do 240 mm za stržení povrchu spodní vrstvy před vložením výztuže</t>
  </si>
  <si>
    <t>Výztuž mazanin svařovanými sítěmi Kari</t>
  </si>
  <si>
    <t>Provedení povlakové krytina střech do 10° spoj 2 pásů fólií PVC horkovzdušným navařením</t>
  </si>
  <si>
    <t>Provedení hydroakumulační vrstvy z lehčeného kameniva do 100 mm vegetační střechy sklon do 5°</t>
  </si>
  <si>
    <t>Montáž izolace tepelné střech plochých kladené volně 1 vrstva rohoží, pásů, dílců, desek</t>
  </si>
  <si>
    <t>S_04</t>
  </si>
  <si>
    <t>Skladba S-04</t>
  </si>
  <si>
    <t>skladba S4</t>
  </si>
  <si>
    <t>4,05*7</t>
  </si>
  <si>
    <t>9,26*3</t>
  </si>
  <si>
    <t>S_05</t>
  </si>
  <si>
    <t>Skladba S-05</t>
  </si>
  <si>
    <t>skladba S5</t>
  </si>
  <si>
    <t>4,05*9</t>
  </si>
  <si>
    <t>4,24*6</t>
  </si>
  <si>
    <t>9,34*1</t>
  </si>
  <si>
    <t>4,14*9</t>
  </si>
  <si>
    <t>9,26*4</t>
  </si>
  <si>
    <t>Montáž kontaktního zateplení vnějších podhledů lepením a mechanickým kotvením TI z minerální vlny s podélnou orientací do betonu a zdiva tl přes 160 do 200 mm</t>
  </si>
  <si>
    <t>Sádrová nebo vápenosádrová omítka hladká jednovrstvá vnitřních stropů rovných nanášená strojně</t>
  </si>
  <si>
    <t>Penetrační disperzní nátěr vnitřních stropů nanášený strojně</t>
  </si>
  <si>
    <t>Montáž kontaktního zateplení vnějších podhledů lepením a mechanickým kotvením desek z minerální vlny s podélnou orientací do betonu a zdiva tl přes 40 do 80 mm</t>
  </si>
  <si>
    <t>Sádrová stěrka tl.do 3 mm vnitřních rovných stropů</t>
  </si>
  <si>
    <t>Příplatek k cenám za každý další 1 mm sádrové stěrky vnitřních rovných stropů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</si>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</sst>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color rgb="FF000000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4" fillId="0" borderId="0" applyNumberFormat="0" applyFill="0" applyBorder="0" applyAlignment="0" applyProtection="0"/>
  </cellStyleXfs>
  <cellXfs count="3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5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166" fontId="28" fillId="0" borderId="21" xfId="0" applyNumberFormat="1" applyFont="1" applyBorder="1" applyAlignment="1">
      <alignment vertical="center"/>
    </xf>
    <xf numFmtId="4" fontId="28" fillId="0" borderId="22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 wrapText="1"/>
    </xf>
    <xf numFmtId="167" fontId="38" fillId="0" borderId="23" xfId="0" applyNumberFormat="1" applyFont="1" applyBorder="1" applyAlignment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0" fillId="0" borderId="0" xfId="0" applyFont="1" applyAlignment="1">
      <alignment vertical="center" wrapText="1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2" fillId="0" borderId="17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 wrapText="1"/>
    </xf>
    <xf numFmtId="0" fontId="42" fillId="0" borderId="23" xfId="0" applyFont="1" applyBorder="1" applyAlignment="1">
      <alignment horizontal="left" vertical="center"/>
    </xf>
    <xf numFmtId="167" fontId="42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3" fillId="0" borderId="24" xfId="0" applyFont="1" applyBorder="1" applyAlignment="1">
      <alignment vertical="center" wrapText="1"/>
    </xf>
    <xf numFmtId="0" fontId="43" fillId="0" borderId="25" xfId="0" applyFont="1" applyBorder="1" applyAlignment="1">
      <alignment vertical="center" wrapText="1"/>
    </xf>
    <xf numFmtId="0" fontId="43" fillId="0" borderId="26" xfId="0" applyFont="1" applyBorder="1" applyAlignment="1">
      <alignment vertical="center" wrapText="1"/>
    </xf>
    <xf numFmtId="0" fontId="43" fillId="0" borderId="27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vertical="center" wrapText="1"/>
    </xf>
    <xf numFmtId="0" fontId="43" fillId="0" borderId="28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7" fillId="0" borderId="27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vertical="center"/>
    </xf>
    <xf numFmtId="49" fontId="46" fillId="0" borderId="1" xfId="0" applyNumberFormat="1" applyFont="1" applyBorder="1" applyAlignment="1">
      <alignment vertical="center" wrapText="1"/>
    </xf>
    <xf numFmtId="0" fontId="43" fillId="0" borderId="30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43" fillId="0" borderId="31" xfId="0" applyFont="1" applyBorder="1" applyAlignment="1">
      <alignment vertical="center" wrapText="1"/>
    </xf>
    <xf numFmtId="0" fontId="43" fillId="0" borderId="1" xfId="0" applyFont="1" applyBorder="1" applyAlignment="1">
      <alignment vertical="top"/>
    </xf>
    <xf numFmtId="0" fontId="43" fillId="0" borderId="0" xfId="0" applyFont="1" applyAlignment="1">
      <alignment vertical="top"/>
    </xf>
    <xf numFmtId="0" fontId="43" fillId="0" borderId="24" xfId="0" applyFont="1" applyBorder="1" applyAlignment="1">
      <alignment horizontal="left" vertical="center"/>
    </xf>
    <xf numFmtId="0" fontId="43" fillId="0" borderId="25" xfId="0" applyFont="1" applyBorder="1" applyAlignment="1">
      <alignment horizontal="left" vertical="center"/>
    </xf>
    <xf numFmtId="0" fontId="43" fillId="0" borderId="26" xfId="0" applyFont="1" applyBorder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5" fillId="0" borderId="29" xfId="0" applyFont="1" applyBorder="1" applyAlignment="1">
      <alignment horizontal="center" vertical="center"/>
    </xf>
    <xf numFmtId="0" fontId="49" fillId="0" borderId="29" xfId="0" applyFont="1" applyBorder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5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/>
    </xf>
    <xf numFmtId="0" fontId="48" fillId="0" borderId="29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26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9" fillId="0" borderId="27" xfId="0" applyFont="1" applyBorder="1" applyAlignment="1">
      <alignment horizontal="left" vertical="center" wrapText="1"/>
    </xf>
    <xf numFmtId="0" fontId="49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1" xfId="0" applyFont="1" applyBorder="1" applyAlignment="1">
      <alignment horizontal="left" vertical="center"/>
    </xf>
    <xf numFmtId="0" fontId="47" fillId="0" borderId="28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/>
    </xf>
    <xf numFmtId="0" fontId="47" fillId="0" borderId="30" xfId="0" applyFont="1" applyBorder="1" applyAlignment="1">
      <alignment horizontal="left" vertical="center" wrapText="1"/>
    </xf>
    <xf numFmtId="0" fontId="47" fillId="0" borderId="29" xfId="0" applyFont="1" applyBorder="1" applyAlignment="1">
      <alignment horizontal="left" vertical="center" wrapText="1"/>
    </xf>
    <xf numFmtId="0" fontId="47" fillId="0" borderId="3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top"/>
    </xf>
    <xf numFmtId="0" fontId="47" fillId="0" borderId="30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9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6" fillId="0" borderId="1" xfId="0" applyFont="1" applyBorder="1" applyAlignment="1">
      <alignment vertical="top"/>
    </xf>
    <xf numFmtId="49" fontId="46" fillId="0" borderId="1" xfId="0" applyNumberFormat="1" applyFont="1" applyBorder="1" applyAlignment="1">
      <alignment horizontal="left" vertical="center"/>
    </xf>
    <xf numFmtId="0" fontId="52" fillId="0" borderId="27" xfId="0" applyFont="1" applyBorder="1" applyAlignment="1">
      <alignment horizontal="left" vertical="center"/>
    </xf>
    <xf numFmtId="0" fontId="53" fillId="0" borderId="1" xfId="0" applyFont="1" applyBorder="1" applyAlignment="1">
      <alignment vertical="top"/>
    </xf>
    <xf numFmtId="0" fontId="53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center" vertical="center"/>
    </xf>
    <xf numFmtId="49" fontId="53" fillId="0" borderId="1" xfId="0" applyNumberFormat="1" applyFont="1" applyBorder="1" applyAlignment="1">
      <alignment horizontal="left" vertical="center"/>
    </xf>
    <xf numFmtId="0" fontId="52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5" fillId="0" borderId="29" xfId="0" applyFont="1" applyBorder="1" applyAlignment="1">
      <alignment horizontal="left"/>
    </xf>
    <xf numFmtId="0" fontId="49" fillId="0" borderId="29" xfId="0" applyFont="1" applyBorder="1"/>
    <xf numFmtId="0" fontId="43" fillId="0" borderId="27" xfId="0" applyFont="1" applyBorder="1" applyAlignment="1">
      <alignment vertical="top"/>
    </xf>
    <xf numFmtId="0" fontId="43" fillId="0" borderId="28" xfId="0" applyFont="1" applyBorder="1" applyAlignment="1">
      <alignment vertical="top"/>
    </xf>
    <xf numFmtId="0" fontId="43" fillId="0" borderId="30" xfId="0" applyFont="1" applyBorder="1" applyAlignment="1">
      <alignment vertical="top"/>
    </xf>
    <xf numFmtId="0" fontId="43" fillId="0" borderId="29" xfId="0" applyFont="1" applyBorder="1" applyAlignment="1">
      <alignment vertical="top"/>
    </xf>
    <xf numFmtId="0" fontId="43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6" fillId="0" borderId="1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wrapText="1"/>
    </xf>
    <xf numFmtId="0" fontId="44" fillId="0" borderId="1" xfId="0" applyFont="1" applyBorder="1" applyAlignment="1">
      <alignment horizontal="center" vertical="center" wrapText="1"/>
    </xf>
    <xf numFmtId="49" fontId="46" fillId="0" borderId="1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/>
    </xf>
    <xf numFmtId="0" fontId="45" fillId="0" borderId="29" xfId="0" applyFont="1" applyBorder="1" applyAlignment="1">
      <alignment horizontal="left"/>
    </xf>
    <xf numFmtId="0" fontId="46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871355231" TargetMode="External"/><Relationship Id="rId13" Type="http://schemas.openxmlformats.org/officeDocument/2006/relationships/hyperlink" Target="https://podminky.urs.cz/item/CS_URS_2025_02/894812523" TargetMode="External"/><Relationship Id="rId3" Type="http://schemas.openxmlformats.org/officeDocument/2006/relationships/hyperlink" Target="https://podminky.urs.cz/item/CS_URS_2025_02/151102113" TargetMode="External"/><Relationship Id="rId7" Type="http://schemas.openxmlformats.org/officeDocument/2006/relationships/hyperlink" Target="https://podminky.urs.cz/item/CS_URS_2023_02/871265211" TargetMode="External"/><Relationship Id="rId12" Type="http://schemas.openxmlformats.org/officeDocument/2006/relationships/hyperlink" Target="https://podminky.urs.cz/item/CS_URS_2025_02/894812505" TargetMode="External"/><Relationship Id="rId2" Type="http://schemas.openxmlformats.org/officeDocument/2006/relationships/hyperlink" Target="https://podminky.urs.cz/item/CS_URS_2025_02/151102102" TargetMode="External"/><Relationship Id="rId16" Type="http://schemas.openxmlformats.org/officeDocument/2006/relationships/drawing" Target="../drawings/drawing10.xml"/><Relationship Id="rId1" Type="http://schemas.openxmlformats.org/officeDocument/2006/relationships/hyperlink" Target="https://podminky.urs.cz/item/CS_URS_2025_02/132254203" TargetMode="External"/><Relationship Id="rId6" Type="http://schemas.openxmlformats.org/officeDocument/2006/relationships/hyperlink" Target="https://podminky.urs.cz/item/CS_URS_2025_02/837355121" TargetMode="External"/><Relationship Id="rId11" Type="http://schemas.openxmlformats.org/officeDocument/2006/relationships/hyperlink" Target="https://podminky.urs.cz/item/CS_URS_2023_02/877355211" TargetMode="External"/><Relationship Id="rId5" Type="http://schemas.openxmlformats.org/officeDocument/2006/relationships/hyperlink" Target="https://podminky.urs.cz/item/CS_URS_2025_02/831352121" TargetMode="External"/><Relationship Id="rId15" Type="http://schemas.openxmlformats.org/officeDocument/2006/relationships/hyperlink" Target="https://podminky.urs.cz/item/CS_URS_2025_02/894812531" TargetMode="External"/><Relationship Id="rId10" Type="http://schemas.openxmlformats.org/officeDocument/2006/relationships/hyperlink" Target="https://podminky.urs.cz/item/CS_URS_2023_02/877265221" TargetMode="External"/><Relationship Id="rId4" Type="http://schemas.openxmlformats.org/officeDocument/2006/relationships/hyperlink" Target="https://podminky.urs.cz/item/CS_URS_2025_02/175151101" TargetMode="External"/><Relationship Id="rId9" Type="http://schemas.openxmlformats.org/officeDocument/2006/relationships/hyperlink" Target="https://podminky.urs.cz/item/CS_URS_2023_02/877265211" TargetMode="External"/><Relationship Id="rId14" Type="http://schemas.openxmlformats.org/officeDocument/2006/relationships/hyperlink" Target="https://podminky.urs.cz/item/CS_URS_2025_02/894812529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1273153" TargetMode="External"/><Relationship Id="rId13" Type="http://schemas.openxmlformats.org/officeDocument/2006/relationships/hyperlink" Target="https://podminky.urs.cz/item/CS_URS_2025_02/722182015" TargetMode="External"/><Relationship Id="rId18" Type="http://schemas.openxmlformats.org/officeDocument/2006/relationships/hyperlink" Target="https://podminky.urs.cz/item/CS_URS_2025_02/734220105" TargetMode="External"/><Relationship Id="rId3" Type="http://schemas.openxmlformats.org/officeDocument/2006/relationships/hyperlink" Target="https://podminky.urs.cz/item/CS_URS_2025_02/721174005" TargetMode="External"/><Relationship Id="rId21" Type="http://schemas.openxmlformats.org/officeDocument/2006/relationships/drawing" Target="../drawings/drawing11.xml"/><Relationship Id="rId7" Type="http://schemas.openxmlformats.org/officeDocument/2006/relationships/hyperlink" Target="https://podminky.urs.cz/item/CS_URS_2025_02/721233121" TargetMode="External"/><Relationship Id="rId12" Type="http://schemas.openxmlformats.org/officeDocument/2006/relationships/hyperlink" Target="https://podminky.urs.cz/item/CS_URS_2025_02/722181253" TargetMode="External"/><Relationship Id="rId17" Type="http://schemas.openxmlformats.org/officeDocument/2006/relationships/hyperlink" Target="https://podminky.urs.cz/item/CS_URS_2025_02/722290234" TargetMode="External"/><Relationship Id="rId2" Type="http://schemas.openxmlformats.org/officeDocument/2006/relationships/hyperlink" Target="https://podminky.urs.cz/item/CS_URS_2025_02/721174004" TargetMode="External"/><Relationship Id="rId16" Type="http://schemas.openxmlformats.org/officeDocument/2006/relationships/hyperlink" Target="https://podminky.urs.cz/item/CS_URS_2025_02/722270105" TargetMode="External"/><Relationship Id="rId20" Type="http://schemas.openxmlformats.org/officeDocument/2006/relationships/hyperlink" Target="https://podminky.urs.cz/item/CS_URS_2025_02/734421101" TargetMode="External"/><Relationship Id="rId1" Type="http://schemas.openxmlformats.org/officeDocument/2006/relationships/hyperlink" Target="https://podminky.urs.cz/item/CS_URS_2025_02/713411121" TargetMode="External"/><Relationship Id="rId6" Type="http://schemas.openxmlformats.org/officeDocument/2006/relationships/hyperlink" Target="https://podminky.urs.cz/item/CS_URS_2025_02/721233112" TargetMode="External"/><Relationship Id="rId11" Type="http://schemas.openxmlformats.org/officeDocument/2006/relationships/hyperlink" Target="https://podminky.urs.cz/item/CS_URS_2025_02/722174007" TargetMode="External"/><Relationship Id="rId5" Type="http://schemas.openxmlformats.org/officeDocument/2006/relationships/hyperlink" Target="https://podminky.urs.cz/item/CS_URS_2025_02/721233111" TargetMode="External"/><Relationship Id="rId15" Type="http://schemas.openxmlformats.org/officeDocument/2006/relationships/hyperlink" Target="https://podminky.urs.cz/item/CS_URS_2025_02/722250133" TargetMode="External"/><Relationship Id="rId10" Type="http://schemas.openxmlformats.org/officeDocument/2006/relationships/hyperlink" Target="https://podminky.urs.cz/item/CS_URS_2025_02/722174006" TargetMode="External"/><Relationship Id="rId19" Type="http://schemas.openxmlformats.org/officeDocument/2006/relationships/hyperlink" Target="https://podminky.urs.cz/item/CS_URS_2025_02/734411102" TargetMode="External"/><Relationship Id="rId4" Type="http://schemas.openxmlformats.org/officeDocument/2006/relationships/hyperlink" Target="https://podminky.urs.cz/item/CS_URS_2025_02/721174025" TargetMode="External"/><Relationship Id="rId9" Type="http://schemas.openxmlformats.org/officeDocument/2006/relationships/hyperlink" Target="https://podminky.urs.cz/item/CS_URS_2025_02/721290112" TargetMode="External"/><Relationship Id="rId14" Type="http://schemas.openxmlformats.org/officeDocument/2006/relationships/hyperlink" Target="https://podminky.urs.cz/item/CS_URS_2025_02/72219040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2113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119125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1102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2290234" TargetMode="External"/><Relationship Id="rId29" Type="http://schemas.openxmlformats.org/officeDocument/2006/relationships/drawing" Target="../drawings/drawing12.xm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39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29122" TargetMode="External"/><Relationship Id="rId28" Type="http://schemas.openxmlformats.org/officeDocument/2006/relationships/hyperlink" Target="https://podminky.urs.cz/item/CS_URS_2025_02/725865501" TargetMode="Externa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15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02" TargetMode="External"/><Relationship Id="rId27" Type="http://schemas.openxmlformats.org/officeDocument/2006/relationships/hyperlink" Target="https://podminky.urs.cz/item/CS_URS_2025_02/725864311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4311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829102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2113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5119125" TargetMode="Externa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61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39102" TargetMode="External"/><Relationship Id="rId28" Type="http://schemas.openxmlformats.org/officeDocument/2006/relationships/drawing" Target="../drawings/drawing13.xm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34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22" TargetMode="External"/><Relationship Id="rId27" Type="http://schemas.openxmlformats.org/officeDocument/2006/relationships/hyperlink" Target="https://podminky.urs.cz/item/CS_URS_2025_02/72586550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722174022" TargetMode="External"/><Relationship Id="rId13" Type="http://schemas.openxmlformats.org/officeDocument/2006/relationships/hyperlink" Target="https://podminky.urs.cz/item/CS_URS_2025_02/722190401" TargetMode="External"/><Relationship Id="rId18" Type="http://schemas.openxmlformats.org/officeDocument/2006/relationships/hyperlink" Target="https://podminky.urs.cz/item/CS_URS_2025_02/722270101" TargetMode="External"/><Relationship Id="rId26" Type="http://schemas.openxmlformats.org/officeDocument/2006/relationships/hyperlink" Target="https://podminky.urs.cz/item/CS_URS_2025_02/725864311" TargetMode="External"/><Relationship Id="rId3" Type="http://schemas.openxmlformats.org/officeDocument/2006/relationships/hyperlink" Target="https://podminky.urs.cz/item/CS_URS_2025_02/721174045" TargetMode="External"/><Relationship Id="rId21" Type="http://schemas.openxmlformats.org/officeDocument/2006/relationships/hyperlink" Target="https://podminky.urs.cz/item/CS_URS_2025_02/725829102" TargetMode="External"/><Relationship Id="rId7" Type="http://schemas.openxmlformats.org/officeDocument/2006/relationships/hyperlink" Target="https://podminky.urs.cz/item/CS_URS_2025_02/721290111" TargetMode="External"/><Relationship Id="rId12" Type="http://schemas.openxmlformats.org/officeDocument/2006/relationships/hyperlink" Target="https://podminky.urs.cz/item/CS_URS_2025_02/722181211" TargetMode="External"/><Relationship Id="rId17" Type="http://schemas.openxmlformats.org/officeDocument/2006/relationships/hyperlink" Target="https://podminky.urs.cz/item/CS_URS_2025_02/722263208" TargetMode="External"/><Relationship Id="rId25" Type="http://schemas.openxmlformats.org/officeDocument/2006/relationships/hyperlink" Target="https://podminky.urs.cz/item/CS_URS_2025_02/725862113" TargetMode="External"/><Relationship Id="rId2" Type="http://schemas.openxmlformats.org/officeDocument/2006/relationships/hyperlink" Target="https://podminky.urs.cz/item/CS_URS_2025_02/721174044" TargetMode="External"/><Relationship Id="rId16" Type="http://schemas.openxmlformats.org/officeDocument/2006/relationships/hyperlink" Target="https://podminky.urs.cz/item/CS_URS_2025_02/722262225" TargetMode="External"/><Relationship Id="rId20" Type="http://schemas.openxmlformats.org/officeDocument/2006/relationships/hyperlink" Target="https://podminky.urs.cz/item/CS_URS_2025_02/725119125" TargetMode="External"/><Relationship Id="rId1" Type="http://schemas.openxmlformats.org/officeDocument/2006/relationships/hyperlink" Target="https://podminky.urs.cz/item/CS_URS_2025_02/721174042" TargetMode="External"/><Relationship Id="rId6" Type="http://schemas.openxmlformats.org/officeDocument/2006/relationships/hyperlink" Target="https://podminky.urs.cz/item/CS_URS_2025_02/721194109" TargetMode="External"/><Relationship Id="rId11" Type="http://schemas.openxmlformats.org/officeDocument/2006/relationships/hyperlink" Target="https://podminky.urs.cz/item/CS_URS_2025_02/722179192" TargetMode="External"/><Relationship Id="rId24" Type="http://schemas.openxmlformats.org/officeDocument/2006/relationships/hyperlink" Target="https://podminky.urs.cz/item/CS_URS_2025_02/725861102" TargetMode="External"/><Relationship Id="rId5" Type="http://schemas.openxmlformats.org/officeDocument/2006/relationships/hyperlink" Target="https://podminky.urs.cz/item/CS_URS_2025_02/721194107" TargetMode="External"/><Relationship Id="rId15" Type="http://schemas.openxmlformats.org/officeDocument/2006/relationships/hyperlink" Target="https://podminky.urs.cz/item/CS_URS_2025_02/722240123" TargetMode="External"/><Relationship Id="rId23" Type="http://schemas.openxmlformats.org/officeDocument/2006/relationships/hyperlink" Target="https://podminky.urs.cz/item/CS_URS_2025_02/725839102" TargetMode="External"/><Relationship Id="rId28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2/722179191" TargetMode="External"/><Relationship Id="rId19" Type="http://schemas.openxmlformats.org/officeDocument/2006/relationships/hyperlink" Target="https://podminky.urs.cz/item/CS_URS_2025_02/722290234" TargetMode="External"/><Relationship Id="rId4" Type="http://schemas.openxmlformats.org/officeDocument/2006/relationships/hyperlink" Target="https://podminky.urs.cz/item/CS_URS_2025_02/721194104" TargetMode="External"/><Relationship Id="rId9" Type="http://schemas.openxmlformats.org/officeDocument/2006/relationships/hyperlink" Target="https://podminky.urs.cz/item/CS_URS_2025_02/722174023" TargetMode="External"/><Relationship Id="rId14" Type="http://schemas.openxmlformats.org/officeDocument/2006/relationships/hyperlink" Target="https://podminky.urs.cz/item/CS_URS_2025_02/722240122" TargetMode="External"/><Relationship Id="rId22" Type="http://schemas.openxmlformats.org/officeDocument/2006/relationships/hyperlink" Target="https://podminky.urs.cz/item/CS_URS_2025_02/725829122" TargetMode="External"/><Relationship Id="rId27" Type="http://schemas.openxmlformats.org/officeDocument/2006/relationships/hyperlink" Target="https://podminky.urs.cz/item/CS_URS_2025_02/725865501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5151101" TargetMode="External"/><Relationship Id="rId3" Type="http://schemas.openxmlformats.org/officeDocument/2006/relationships/hyperlink" Target="https://podminky.urs.cz/item/CS_URS_2025_02/162351103" TargetMode="External"/><Relationship Id="rId7" Type="http://schemas.openxmlformats.org/officeDocument/2006/relationships/hyperlink" Target="https://podminky.urs.cz/item/CS_URS_2025_02/174151101" TargetMode="External"/><Relationship Id="rId2" Type="http://schemas.openxmlformats.org/officeDocument/2006/relationships/hyperlink" Target="https://podminky.urs.cz/item/CS_URS_2025_02/131251107" TargetMode="External"/><Relationship Id="rId1" Type="http://schemas.openxmlformats.org/officeDocument/2006/relationships/hyperlink" Target="https://podminky.urs.cz/item/CS_URS_2025_02/121151125" TargetMode="External"/><Relationship Id="rId6" Type="http://schemas.openxmlformats.org/officeDocument/2006/relationships/hyperlink" Target="https://podminky.urs.cz/item/CS_URS_2025_02/171201231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podminky.urs.cz/item/CS_URS_2025_02/167151111" TargetMode="External"/><Relationship Id="rId10" Type="http://schemas.openxmlformats.org/officeDocument/2006/relationships/hyperlink" Target="https://podminky.urs.cz/item/CS_URS_2025_02/998011002" TargetMode="External"/><Relationship Id="rId4" Type="http://schemas.openxmlformats.org/officeDocument/2006/relationships/hyperlink" Target="https://podminky.urs.cz/item/CS_URS_2025_02/162751117" TargetMode="External"/><Relationship Id="rId9" Type="http://schemas.openxmlformats.org/officeDocument/2006/relationships/hyperlink" Target="https://podminky.urs.cz/item/CS_URS_2025_02/181311106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2/182311123" TargetMode="External"/><Relationship Id="rId18" Type="http://schemas.openxmlformats.org/officeDocument/2006/relationships/hyperlink" Target="https://podminky.urs.cz/item/CS_URS_2025_02/213141122" TargetMode="External"/><Relationship Id="rId26" Type="http://schemas.openxmlformats.org/officeDocument/2006/relationships/hyperlink" Target="https://podminky.urs.cz/item/CS_URS_2025_02/596211110" TargetMode="External"/><Relationship Id="rId39" Type="http://schemas.openxmlformats.org/officeDocument/2006/relationships/hyperlink" Target="https://podminky.urs.cz/item/CS_URS_2025_02/919735113" TargetMode="External"/><Relationship Id="rId21" Type="http://schemas.openxmlformats.org/officeDocument/2006/relationships/hyperlink" Target="https://podminky.urs.cz/item/CS_URS_2025_02/565155111" TargetMode="External"/><Relationship Id="rId34" Type="http://schemas.openxmlformats.org/officeDocument/2006/relationships/hyperlink" Target="https://podminky.urs.cz/item/CS_URS_2025_02/915131111" TargetMode="External"/><Relationship Id="rId42" Type="http://schemas.openxmlformats.org/officeDocument/2006/relationships/hyperlink" Target="https://podminky.urs.cz/item/CS_URS_2025_02/966006211" TargetMode="External"/><Relationship Id="rId47" Type="http://schemas.openxmlformats.org/officeDocument/2006/relationships/hyperlink" Target="https://podminky.urs.cz/item/CS_URS_2025_02/998225111" TargetMode="External"/><Relationship Id="rId50" Type="http://schemas.openxmlformats.org/officeDocument/2006/relationships/drawing" Target="../drawings/drawing27.xml"/><Relationship Id="rId7" Type="http://schemas.openxmlformats.org/officeDocument/2006/relationships/hyperlink" Target="https://podminky.urs.cz/item/CS_URS_2025_02/122151402" TargetMode="External"/><Relationship Id="rId2" Type="http://schemas.openxmlformats.org/officeDocument/2006/relationships/hyperlink" Target="https://podminky.urs.cz/item/CS_URS_2023_02/113154114" TargetMode="External"/><Relationship Id="rId16" Type="http://schemas.openxmlformats.org/officeDocument/2006/relationships/hyperlink" Target="https://podminky.urs.cz/item/CS_URS_2025_02/212752133" TargetMode="External"/><Relationship Id="rId29" Type="http://schemas.openxmlformats.org/officeDocument/2006/relationships/hyperlink" Target="https://podminky.urs.cz/item/CS_URS_2025_02/895211141" TargetMode="External"/><Relationship Id="rId11" Type="http://schemas.openxmlformats.org/officeDocument/2006/relationships/hyperlink" Target="https://podminky.urs.cz/item/CS_URS_2025_02/171201221" TargetMode="External"/><Relationship Id="rId24" Type="http://schemas.openxmlformats.org/officeDocument/2006/relationships/hyperlink" Target="https://podminky.urs.cz/item/CS_URS_2025_02/577134111" TargetMode="External"/><Relationship Id="rId32" Type="http://schemas.openxmlformats.org/officeDocument/2006/relationships/hyperlink" Target="https://podminky.urs.cz/item/CS_URS_2025_02/914531112" TargetMode="External"/><Relationship Id="rId37" Type="http://schemas.openxmlformats.org/officeDocument/2006/relationships/hyperlink" Target="https://podminky.urs.cz/item/CS_URS_2025_02/916231213" TargetMode="External"/><Relationship Id="rId40" Type="http://schemas.openxmlformats.org/officeDocument/2006/relationships/hyperlink" Target="https://podminky.urs.cz/item/CS_URS_2025_02/935932111" TargetMode="External"/><Relationship Id="rId45" Type="http://schemas.openxmlformats.org/officeDocument/2006/relationships/hyperlink" Target="https://podminky.urs.cz/item/CS_URS_2025_02/997221645" TargetMode="External"/><Relationship Id="rId5" Type="http://schemas.openxmlformats.org/officeDocument/2006/relationships/hyperlink" Target="https://podminky.urs.cz/item/CS_URS_2025_02/116951201" TargetMode="External"/><Relationship Id="rId15" Type="http://schemas.openxmlformats.org/officeDocument/2006/relationships/hyperlink" Target="https://podminky.urs.cz/item/CS_URS_2025_02/211971121" TargetMode="External"/><Relationship Id="rId23" Type="http://schemas.openxmlformats.org/officeDocument/2006/relationships/hyperlink" Target="https://podminky.urs.cz/item/CS_URS_2025_02/573231107" TargetMode="External"/><Relationship Id="rId28" Type="http://schemas.openxmlformats.org/officeDocument/2006/relationships/hyperlink" Target="https://podminky.urs.cz/item/CS_URS_2025_02/596412111" TargetMode="External"/><Relationship Id="rId36" Type="http://schemas.openxmlformats.org/officeDocument/2006/relationships/hyperlink" Target="https://podminky.urs.cz/item/CS_URS_2025_02/916131213" TargetMode="External"/><Relationship Id="rId49" Type="http://schemas.openxmlformats.org/officeDocument/2006/relationships/hyperlink" Target="https://podminky.urs.cz/item/CS_URS_2025_02/220182002" TargetMode="External"/><Relationship Id="rId10" Type="http://schemas.openxmlformats.org/officeDocument/2006/relationships/hyperlink" Target="https://podminky.urs.cz/item/CS_URS_2025_02/171152101" TargetMode="External"/><Relationship Id="rId19" Type="http://schemas.openxmlformats.org/officeDocument/2006/relationships/hyperlink" Target="https://podminky.urs.cz/item/CS_URS_2025_02/564851111" TargetMode="External"/><Relationship Id="rId31" Type="http://schemas.openxmlformats.org/officeDocument/2006/relationships/hyperlink" Target="https://podminky.urs.cz/item/CS_URS_2025_02/914111111" TargetMode="External"/><Relationship Id="rId44" Type="http://schemas.openxmlformats.org/officeDocument/2006/relationships/hyperlink" Target="https://podminky.urs.cz/item/CS_URS_2025_02/997221569" TargetMode="External"/><Relationship Id="rId4" Type="http://schemas.openxmlformats.org/officeDocument/2006/relationships/hyperlink" Target="https://podminky.urs.cz/item/CS_URS_2025_02/113154518" TargetMode="External"/><Relationship Id="rId9" Type="http://schemas.openxmlformats.org/officeDocument/2006/relationships/hyperlink" Target="https://podminky.urs.cz/item/CS_URS_2025_02/162751117" TargetMode="External"/><Relationship Id="rId14" Type="http://schemas.openxmlformats.org/officeDocument/2006/relationships/hyperlink" Target="https://podminky.urs.cz/item/CS_URS_2025_02/183405211" TargetMode="External"/><Relationship Id="rId22" Type="http://schemas.openxmlformats.org/officeDocument/2006/relationships/hyperlink" Target="https://podminky.urs.cz/item/CS_URS_2025_02/573191111" TargetMode="External"/><Relationship Id="rId27" Type="http://schemas.openxmlformats.org/officeDocument/2006/relationships/hyperlink" Target="https://podminky.urs.cz/item/CS_URS_2025_02/596212212" TargetMode="External"/><Relationship Id="rId30" Type="http://schemas.openxmlformats.org/officeDocument/2006/relationships/hyperlink" Target="https://podminky.urs.cz/item/CS_URS_2025_02/914511111" TargetMode="External"/><Relationship Id="rId35" Type="http://schemas.openxmlformats.org/officeDocument/2006/relationships/hyperlink" Target="https://podminky.urs.cz/item/CS_URS_2025_02/916131113" TargetMode="External"/><Relationship Id="rId43" Type="http://schemas.openxmlformats.org/officeDocument/2006/relationships/hyperlink" Target="https://podminky.urs.cz/item/CS_URS_2025_02/997221561" TargetMode="External"/><Relationship Id="rId48" Type="http://schemas.openxmlformats.org/officeDocument/2006/relationships/hyperlink" Target="https://podminky.urs.cz/item/CS_URS_2025_02/711113121" TargetMode="External"/><Relationship Id="rId8" Type="http://schemas.openxmlformats.org/officeDocument/2006/relationships/hyperlink" Target="https://podminky.urs.cz/item/CS_URS_2025_02/122252204" TargetMode="External"/><Relationship Id="rId3" Type="http://schemas.openxmlformats.org/officeDocument/2006/relationships/hyperlink" Target="https://podminky.urs.cz/item/CS_URS_2025_02/113154512" TargetMode="External"/><Relationship Id="rId12" Type="http://schemas.openxmlformats.org/officeDocument/2006/relationships/hyperlink" Target="https://podminky.urs.cz/item/CS_URS_2025_02/171251201" TargetMode="External"/><Relationship Id="rId17" Type="http://schemas.openxmlformats.org/officeDocument/2006/relationships/hyperlink" Target="https://podminky.urs.cz/item/CS_URS_2025_02/212752412" TargetMode="External"/><Relationship Id="rId25" Type="http://schemas.openxmlformats.org/officeDocument/2006/relationships/hyperlink" Target="https://podminky.urs.cz/item/CS_URS_2025_02/577145112" TargetMode="External"/><Relationship Id="rId33" Type="http://schemas.openxmlformats.org/officeDocument/2006/relationships/hyperlink" Target="https://podminky.urs.cz/item/CS_URS_2025_02/915111111" TargetMode="External"/><Relationship Id="rId38" Type="http://schemas.openxmlformats.org/officeDocument/2006/relationships/hyperlink" Target="https://podminky.urs.cz/item/CS_URS_2025_02/919732221" TargetMode="External"/><Relationship Id="rId46" Type="http://schemas.openxmlformats.org/officeDocument/2006/relationships/hyperlink" Target="https://podminky.urs.cz/item/CS_URS_2025_02/998223011" TargetMode="External"/><Relationship Id="rId20" Type="http://schemas.openxmlformats.org/officeDocument/2006/relationships/hyperlink" Target="https://podminky.urs.cz/item/CS_URS_2025_02/565145101" TargetMode="External"/><Relationship Id="rId41" Type="http://schemas.openxmlformats.org/officeDocument/2006/relationships/hyperlink" Target="https://podminky.urs.cz/item/CS_URS_2025_02/966006132" TargetMode="External"/><Relationship Id="rId1" Type="http://schemas.openxmlformats.org/officeDocument/2006/relationships/hyperlink" Target="https://podminky.urs.cz/item/CS_URS_2025_02/113106123" TargetMode="External"/><Relationship Id="rId6" Type="http://schemas.openxmlformats.org/officeDocument/2006/relationships/hyperlink" Target="https://podminky.urs.cz/item/CS_URS_2025_02/121151103" TargetMode="Externa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348101210" TargetMode="External"/><Relationship Id="rId7" Type="http://schemas.openxmlformats.org/officeDocument/2006/relationships/drawing" Target="../drawings/drawing29.xml"/><Relationship Id="rId2" Type="http://schemas.openxmlformats.org/officeDocument/2006/relationships/hyperlink" Target="https://podminky.urs.cz/item/CS_URS_2025_02/338171113" TargetMode="External"/><Relationship Id="rId1" Type="http://schemas.openxmlformats.org/officeDocument/2006/relationships/hyperlink" Target="https://podminky.urs.cz/item/CS_URS_2025_02/131151342" TargetMode="External"/><Relationship Id="rId6" Type="http://schemas.openxmlformats.org/officeDocument/2006/relationships/hyperlink" Target="https://podminky.urs.cz/item/CS_URS_2025_02/998232110" TargetMode="External"/><Relationship Id="rId5" Type="http://schemas.openxmlformats.org/officeDocument/2006/relationships/hyperlink" Target="https://podminky.urs.cz/item/CS_URS_2025_02/348171120" TargetMode="External"/><Relationship Id="rId4" Type="http://schemas.openxmlformats.org/officeDocument/2006/relationships/hyperlink" Target="https://podminky.urs.cz/item/CS_URS_2025_02/34812122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171201221" TargetMode="External"/><Relationship Id="rId13" Type="http://schemas.openxmlformats.org/officeDocument/2006/relationships/hyperlink" Target="https://podminky.urs.cz/item/CS_URS_2025_02/871211211" TargetMode="External"/><Relationship Id="rId18" Type="http://schemas.openxmlformats.org/officeDocument/2006/relationships/hyperlink" Target="https://podminky.urs.cz/item/CS_URS_2025_02/893811163" TargetMode="External"/><Relationship Id="rId3" Type="http://schemas.openxmlformats.org/officeDocument/2006/relationships/hyperlink" Target="https://podminky.urs.cz/item/CS_URS_2025_02/131251100" TargetMode="External"/><Relationship Id="rId21" Type="http://schemas.openxmlformats.org/officeDocument/2006/relationships/hyperlink" Target="https://podminky.urs.cz/item/CS_URS_2025_02/722270102" TargetMode="External"/><Relationship Id="rId7" Type="http://schemas.openxmlformats.org/officeDocument/2006/relationships/hyperlink" Target="https://podminky.urs.cz/item/CS_URS_2025_02/166151111" TargetMode="External"/><Relationship Id="rId12" Type="http://schemas.openxmlformats.org/officeDocument/2006/relationships/hyperlink" Target="https://podminky.urs.cz/item/CS_URS_2025_02/572340111" TargetMode="External"/><Relationship Id="rId17" Type="http://schemas.openxmlformats.org/officeDocument/2006/relationships/hyperlink" Target="https://podminky.urs.cz/item/CS_URS_2025_02/892241111" TargetMode="External"/><Relationship Id="rId2" Type="http://schemas.openxmlformats.org/officeDocument/2006/relationships/hyperlink" Target="https://podminky.urs.cz/item/CS_URS_2025_02/119001421" TargetMode="External"/><Relationship Id="rId16" Type="http://schemas.openxmlformats.org/officeDocument/2006/relationships/hyperlink" Target="https://podminky.urs.cz/item/CS_URS_2025_02/892233122" TargetMode="External"/><Relationship Id="rId20" Type="http://schemas.openxmlformats.org/officeDocument/2006/relationships/hyperlink" Target="https://podminky.urs.cz/item/CS_URS_2025_02/899722113" TargetMode="External"/><Relationship Id="rId1" Type="http://schemas.openxmlformats.org/officeDocument/2006/relationships/hyperlink" Target="https://podminky.urs.cz/item/CS_URS_2025_02/113154511" TargetMode="External"/><Relationship Id="rId6" Type="http://schemas.openxmlformats.org/officeDocument/2006/relationships/hyperlink" Target="https://podminky.urs.cz/item/CS_URS_2025_02/151102111" TargetMode="External"/><Relationship Id="rId11" Type="http://schemas.openxmlformats.org/officeDocument/2006/relationships/hyperlink" Target="https://podminky.urs.cz/item/CS_URS_2025_02/566901124" TargetMode="External"/><Relationship Id="rId5" Type="http://schemas.openxmlformats.org/officeDocument/2006/relationships/hyperlink" Target="https://podminky.urs.cz/item/CS_URS_2025_02/151102101" TargetMode="External"/><Relationship Id="rId15" Type="http://schemas.openxmlformats.org/officeDocument/2006/relationships/hyperlink" Target="https://podminky.urs.cz/item/CS_URS_2025_02/891319111" TargetMode="External"/><Relationship Id="rId10" Type="http://schemas.openxmlformats.org/officeDocument/2006/relationships/hyperlink" Target="https://podminky.urs.cz/item/CS_URS_2025_02/175151101" TargetMode="External"/><Relationship Id="rId19" Type="http://schemas.openxmlformats.org/officeDocument/2006/relationships/hyperlink" Target="https://podminky.urs.cz/item/CS_URS_2025_02/899721111" TargetMode="External"/><Relationship Id="rId4" Type="http://schemas.openxmlformats.org/officeDocument/2006/relationships/hyperlink" Target="https://podminky.urs.cz/item/CS_URS_2025_02/132354101" TargetMode="External"/><Relationship Id="rId9" Type="http://schemas.openxmlformats.org/officeDocument/2006/relationships/hyperlink" Target="https://podminky.urs.cz/item/CS_URS_2025_02/174151101" TargetMode="External"/><Relationship Id="rId14" Type="http://schemas.openxmlformats.org/officeDocument/2006/relationships/hyperlink" Target="https://podminky.urs.cz/item/CS_URS_2025_02/891211112" TargetMode="External"/><Relationship Id="rId22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348101210" TargetMode="External"/><Relationship Id="rId7" Type="http://schemas.openxmlformats.org/officeDocument/2006/relationships/drawing" Target="../drawings/drawing30.xml"/><Relationship Id="rId2" Type="http://schemas.openxmlformats.org/officeDocument/2006/relationships/hyperlink" Target="https://podminky.urs.cz/item/CS_URS_2025_02/338171113" TargetMode="External"/><Relationship Id="rId1" Type="http://schemas.openxmlformats.org/officeDocument/2006/relationships/hyperlink" Target="https://podminky.urs.cz/item/CS_URS_2025_02/131151342" TargetMode="External"/><Relationship Id="rId6" Type="http://schemas.openxmlformats.org/officeDocument/2006/relationships/hyperlink" Target="https://podminky.urs.cz/item/CS_URS_2025_02/998232110" TargetMode="External"/><Relationship Id="rId5" Type="http://schemas.openxmlformats.org/officeDocument/2006/relationships/hyperlink" Target="https://podminky.urs.cz/item/CS_URS_2025_02/348401120" TargetMode="External"/><Relationship Id="rId4" Type="http://schemas.openxmlformats.org/officeDocument/2006/relationships/hyperlink" Target="https://podminky.urs.cz/item/CS_URS_2025_02/348101230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2/034002000" TargetMode="External"/><Relationship Id="rId3" Type="http://schemas.openxmlformats.org/officeDocument/2006/relationships/hyperlink" Target="https://podminky.urs.cz/item/CS_URS_2025_02/013254000" TargetMode="External"/><Relationship Id="rId7" Type="http://schemas.openxmlformats.org/officeDocument/2006/relationships/hyperlink" Target="https://podminky.urs.cz/item/CS_URS_2025_02/033002000" TargetMode="External"/><Relationship Id="rId12" Type="http://schemas.openxmlformats.org/officeDocument/2006/relationships/drawing" Target="../drawings/drawing31.xml"/><Relationship Id="rId2" Type="http://schemas.openxmlformats.org/officeDocument/2006/relationships/hyperlink" Target="https://podminky.urs.cz/item/CS_URS_2025_02/012303000" TargetMode="External"/><Relationship Id="rId1" Type="http://schemas.openxmlformats.org/officeDocument/2006/relationships/hyperlink" Target="https://podminky.urs.cz/item/CS_URS_2025_02/012103000" TargetMode="External"/><Relationship Id="rId6" Type="http://schemas.openxmlformats.org/officeDocument/2006/relationships/hyperlink" Target="https://podminky.urs.cz/item/CS_URS_2025_02/032002000" TargetMode="External"/><Relationship Id="rId11" Type="http://schemas.openxmlformats.org/officeDocument/2006/relationships/hyperlink" Target="https://podminky.urs.cz/item/CS_URS_2025_02/045303000" TargetMode="External"/><Relationship Id="rId5" Type="http://schemas.openxmlformats.org/officeDocument/2006/relationships/hyperlink" Target="https://podminky.urs.cz/item/CS_URS_2025_02/031002000" TargetMode="External"/><Relationship Id="rId10" Type="http://schemas.openxmlformats.org/officeDocument/2006/relationships/hyperlink" Target="https://podminky.urs.cz/item/CS_URS_2025_02/043103000" TargetMode="External"/><Relationship Id="rId4" Type="http://schemas.openxmlformats.org/officeDocument/2006/relationships/hyperlink" Target="https://podminky.urs.cz/item/CS_URS_2025_02/013294000" TargetMode="External"/><Relationship Id="rId9" Type="http://schemas.openxmlformats.org/officeDocument/2006/relationships/hyperlink" Target="https://podminky.urs.cz/item/CS_URS_2025_02/035103000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2/713131141" TargetMode="External"/><Relationship Id="rId2" Type="http://schemas.openxmlformats.org/officeDocument/2006/relationships/hyperlink" Target="https://podminky.urs.cz/item/CS_URS_2025_02/998011003" TargetMode="External"/><Relationship Id="rId1" Type="http://schemas.openxmlformats.org/officeDocument/2006/relationships/hyperlink" Target="https://podminky.urs.cz/item/CS_URS_2025_02/612142001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https://podminky.urs.cz/item/CS_URS_2025_02/783826605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2/766660002" TargetMode="External"/><Relationship Id="rId21" Type="http://schemas.openxmlformats.org/officeDocument/2006/relationships/hyperlink" Target="https://podminky.urs.cz/item/CS_URS_2025_02/612341321" TargetMode="External"/><Relationship Id="rId42" Type="http://schemas.openxmlformats.org/officeDocument/2006/relationships/hyperlink" Target="https://podminky.urs.cz/item/CS_URS_2025_02/631311137" TargetMode="External"/><Relationship Id="rId63" Type="http://schemas.openxmlformats.org/officeDocument/2006/relationships/hyperlink" Target="https://podminky.urs.cz/item/CS_URS_2025_02/941311211" TargetMode="External"/><Relationship Id="rId84" Type="http://schemas.openxmlformats.org/officeDocument/2006/relationships/hyperlink" Target="https://podminky.urs.cz/item/CS_URS_2025_02/711441559" TargetMode="External"/><Relationship Id="rId138" Type="http://schemas.openxmlformats.org/officeDocument/2006/relationships/hyperlink" Target="https://podminky.urs.cz/item/CS_URS_2025_02/998771102" TargetMode="External"/><Relationship Id="rId159" Type="http://schemas.openxmlformats.org/officeDocument/2006/relationships/hyperlink" Target="https://podminky.urs.cz/item/CS_URS_2025_02/784181101" TargetMode="External"/><Relationship Id="rId107" Type="http://schemas.openxmlformats.org/officeDocument/2006/relationships/hyperlink" Target="https://podminky.urs.cz/item/CS_URS_2025_02/763131761" TargetMode="External"/><Relationship Id="rId11" Type="http://schemas.openxmlformats.org/officeDocument/2006/relationships/hyperlink" Target="https://podminky.urs.cz/item/CS_URS_2025_02/346244353" TargetMode="External"/><Relationship Id="rId32" Type="http://schemas.openxmlformats.org/officeDocument/2006/relationships/hyperlink" Target="https://podminky.urs.cz/item/CS_URS_2025_02/622211021" TargetMode="External"/><Relationship Id="rId53" Type="http://schemas.openxmlformats.org/officeDocument/2006/relationships/hyperlink" Target="https://podminky.urs.cz/item/CS_URS_2025_02/632451494" TargetMode="External"/><Relationship Id="rId74" Type="http://schemas.openxmlformats.org/officeDocument/2006/relationships/hyperlink" Target="https://podminky.urs.cz/item/CS_URS_2025_02/949321812" TargetMode="External"/><Relationship Id="rId128" Type="http://schemas.openxmlformats.org/officeDocument/2006/relationships/hyperlink" Target="https://podminky.urs.cz/item/CS_URS_2025_02/767640113" TargetMode="External"/><Relationship Id="rId149" Type="http://schemas.openxmlformats.org/officeDocument/2006/relationships/hyperlink" Target="https://podminky.urs.cz/item/CS_URS_2025_02/781495211" TargetMode="External"/><Relationship Id="rId5" Type="http://schemas.openxmlformats.org/officeDocument/2006/relationships/hyperlink" Target="https://podminky.urs.cz/item/CS_URS_2025_02/317144132" TargetMode="External"/><Relationship Id="rId95" Type="http://schemas.openxmlformats.org/officeDocument/2006/relationships/hyperlink" Target="https://podminky.urs.cz/item/CS_URS_2025_02/713131141" TargetMode="External"/><Relationship Id="rId160" Type="http://schemas.openxmlformats.org/officeDocument/2006/relationships/hyperlink" Target="https://podminky.urs.cz/item/CS_URS_2025_02/784211101" TargetMode="External"/><Relationship Id="rId22" Type="http://schemas.openxmlformats.org/officeDocument/2006/relationships/hyperlink" Target="https://podminky.urs.cz/item/CS_URS_2025_02/612341391" TargetMode="External"/><Relationship Id="rId43" Type="http://schemas.openxmlformats.org/officeDocument/2006/relationships/hyperlink" Target="https://podminky.urs.cz/item/CS_URS_2025_02/631319011" TargetMode="External"/><Relationship Id="rId64" Type="http://schemas.openxmlformats.org/officeDocument/2006/relationships/hyperlink" Target="https://podminky.urs.cz/item/CS_URS_2025_02/941311812" TargetMode="External"/><Relationship Id="rId118" Type="http://schemas.openxmlformats.org/officeDocument/2006/relationships/hyperlink" Target="https://podminky.urs.cz/item/CS_URS_2025_02/766660022" TargetMode="External"/><Relationship Id="rId139" Type="http://schemas.openxmlformats.org/officeDocument/2006/relationships/hyperlink" Target="https://podminky.urs.cz/item/CS_URS_2025_02/775111115" TargetMode="External"/><Relationship Id="rId85" Type="http://schemas.openxmlformats.org/officeDocument/2006/relationships/hyperlink" Target="https://podminky.urs.cz/item/CS_URS_2025_02/711442559" TargetMode="External"/><Relationship Id="rId150" Type="http://schemas.openxmlformats.org/officeDocument/2006/relationships/hyperlink" Target="https://podminky.urs.cz/item/CS_URS_2025_02/998781102" TargetMode="External"/><Relationship Id="rId12" Type="http://schemas.openxmlformats.org/officeDocument/2006/relationships/hyperlink" Target="https://podminky.urs.cz/item/CS_URS_2025_02/346272256" TargetMode="External"/><Relationship Id="rId17" Type="http://schemas.openxmlformats.org/officeDocument/2006/relationships/hyperlink" Target="https://podminky.urs.cz/item/CS_URS_2025_02/611181001" TargetMode="External"/><Relationship Id="rId33" Type="http://schemas.openxmlformats.org/officeDocument/2006/relationships/hyperlink" Target="https://podminky.urs.cz/item/CS_URS_2025_02/622211041" TargetMode="External"/><Relationship Id="rId38" Type="http://schemas.openxmlformats.org/officeDocument/2006/relationships/hyperlink" Target="https://podminky.urs.cz/item/CS_URS_2025_02/622252001" TargetMode="External"/><Relationship Id="rId59" Type="http://schemas.openxmlformats.org/officeDocument/2006/relationships/hyperlink" Target="https://podminky.urs.cz/item/CS_URS_2025_02/642942111" TargetMode="External"/><Relationship Id="rId103" Type="http://schemas.openxmlformats.org/officeDocument/2006/relationships/hyperlink" Target="https://podminky.urs.cz/item/CS_URS_2025_02/763111316" TargetMode="External"/><Relationship Id="rId108" Type="http://schemas.openxmlformats.org/officeDocument/2006/relationships/hyperlink" Target="https://podminky.urs.cz/item/CS_URS_2025_02/763131765" TargetMode="External"/><Relationship Id="rId124" Type="http://schemas.openxmlformats.org/officeDocument/2006/relationships/hyperlink" Target="https://podminky.urs.cz/item/CS_URS_2025_02/767531215" TargetMode="External"/><Relationship Id="rId129" Type="http://schemas.openxmlformats.org/officeDocument/2006/relationships/hyperlink" Target="https://podminky.urs.cz/item/CS_URS_2025_02/767651114" TargetMode="External"/><Relationship Id="rId54" Type="http://schemas.openxmlformats.org/officeDocument/2006/relationships/hyperlink" Target="https://podminky.urs.cz/item/CS_URS_2025_02/632459177" TargetMode="External"/><Relationship Id="rId70" Type="http://schemas.openxmlformats.org/officeDocument/2006/relationships/hyperlink" Target="https://podminky.urs.cz/item/CS_URS_2025_02/944511811" TargetMode="External"/><Relationship Id="rId75" Type="http://schemas.openxmlformats.org/officeDocument/2006/relationships/hyperlink" Target="https://podminky.urs.cz/item/CS_URS_2025_02/952901111" TargetMode="External"/><Relationship Id="rId91" Type="http://schemas.openxmlformats.org/officeDocument/2006/relationships/hyperlink" Target="https://podminky.urs.cz/item/CS_URS_2025_02/712391172" TargetMode="External"/><Relationship Id="rId96" Type="http://schemas.openxmlformats.org/officeDocument/2006/relationships/hyperlink" Target="https://podminky.urs.cz/item/CS_URS_2025_02/713141135" TargetMode="External"/><Relationship Id="rId140" Type="http://schemas.openxmlformats.org/officeDocument/2006/relationships/hyperlink" Target="https://podminky.urs.cz/item/CS_URS_2025_02/775111311" TargetMode="External"/><Relationship Id="rId145" Type="http://schemas.openxmlformats.org/officeDocument/2006/relationships/hyperlink" Target="https://podminky.urs.cz/item/CS_URS_2025_02/998775102" TargetMode="External"/><Relationship Id="rId161" Type="http://schemas.openxmlformats.org/officeDocument/2006/relationships/hyperlink" Target="https://podminky.urs.cz/item/CS_URS_2025_02/787911111" TargetMode="External"/><Relationship Id="rId1" Type="http://schemas.openxmlformats.org/officeDocument/2006/relationships/hyperlink" Target="https://podminky.urs.cz/item/CS_URS_2025_02/212755214" TargetMode="External"/><Relationship Id="rId6" Type="http://schemas.openxmlformats.org/officeDocument/2006/relationships/hyperlink" Target="https://podminky.urs.cz/item/CS_URS_2025_02/317144133" TargetMode="External"/><Relationship Id="rId23" Type="http://schemas.openxmlformats.org/officeDocument/2006/relationships/hyperlink" Target="https://podminky.urs.cz/item/CS_URS_2025_02/619991011" TargetMode="External"/><Relationship Id="rId28" Type="http://schemas.openxmlformats.org/officeDocument/2006/relationships/hyperlink" Target="https://podminky.urs.cz/item/CS_URS_2025_02/622142001" TargetMode="External"/><Relationship Id="rId49" Type="http://schemas.openxmlformats.org/officeDocument/2006/relationships/hyperlink" Target="https://podminky.urs.cz/item/CS_URS_2025_02/632441220" TargetMode="External"/><Relationship Id="rId114" Type="http://schemas.openxmlformats.org/officeDocument/2006/relationships/hyperlink" Target="https://podminky.urs.cz/item/CS_URS_2025_02/766622132" TargetMode="External"/><Relationship Id="rId119" Type="http://schemas.openxmlformats.org/officeDocument/2006/relationships/hyperlink" Target="https://podminky.urs.cz/item/CS_URS_2025_02/766660312" TargetMode="External"/><Relationship Id="rId44" Type="http://schemas.openxmlformats.org/officeDocument/2006/relationships/hyperlink" Target="https://podminky.urs.cz/item/CS_URS_2025_02/631319013" TargetMode="External"/><Relationship Id="rId60" Type="http://schemas.openxmlformats.org/officeDocument/2006/relationships/hyperlink" Target="https://podminky.urs.cz/item/CS_URS_2025_02/642945111" TargetMode="External"/><Relationship Id="rId65" Type="http://schemas.openxmlformats.org/officeDocument/2006/relationships/hyperlink" Target="https://podminky.urs.cz/item/CS_URS_2025_02/943211111" TargetMode="External"/><Relationship Id="rId81" Type="http://schemas.openxmlformats.org/officeDocument/2006/relationships/hyperlink" Target="https://podminky.urs.cz/item/CS_URS_2025_02/711161383" TargetMode="External"/><Relationship Id="rId86" Type="http://schemas.openxmlformats.org/officeDocument/2006/relationships/hyperlink" Target="https://podminky.urs.cz/item/CS_URS_2025_02/711491172" TargetMode="External"/><Relationship Id="rId130" Type="http://schemas.openxmlformats.org/officeDocument/2006/relationships/hyperlink" Target="https://podminky.urs.cz/item/CS_URS_2025_02/767651126" TargetMode="External"/><Relationship Id="rId135" Type="http://schemas.openxmlformats.org/officeDocument/2006/relationships/hyperlink" Target="https://podminky.urs.cz/item/CS_URS_2025_02/771591112" TargetMode="External"/><Relationship Id="rId151" Type="http://schemas.openxmlformats.org/officeDocument/2006/relationships/hyperlink" Target="https://podminky.urs.cz/item/CS_URS_2025_02/783314203" TargetMode="External"/><Relationship Id="rId156" Type="http://schemas.openxmlformats.org/officeDocument/2006/relationships/hyperlink" Target="https://podminky.urs.cz/item/CS_URS_2025_02/783947161" TargetMode="External"/><Relationship Id="rId13" Type="http://schemas.openxmlformats.org/officeDocument/2006/relationships/hyperlink" Target="https://podminky.urs.cz/item/CS_URS_2025_02/564271111" TargetMode="External"/><Relationship Id="rId18" Type="http://schemas.openxmlformats.org/officeDocument/2006/relationships/hyperlink" Target="https://podminky.urs.cz/item/CS_URS_2025_02/611181011" TargetMode="External"/><Relationship Id="rId39" Type="http://schemas.openxmlformats.org/officeDocument/2006/relationships/hyperlink" Target="https://podminky.urs.cz/item/CS_URS_2025_02/629991011" TargetMode="External"/><Relationship Id="rId109" Type="http://schemas.openxmlformats.org/officeDocument/2006/relationships/hyperlink" Target="https://podminky.urs.cz/item/CS_URS_2025_02/763183111" TargetMode="External"/><Relationship Id="rId34" Type="http://schemas.openxmlformats.org/officeDocument/2006/relationships/hyperlink" Target="https://podminky.urs.cz/item/CS_URS_2025_02/622211061" TargetMode="External"/><Relationship Id="rId50" Type="http://schemas.openxmlformats.org/officeDocument/2006/relationships/hyperlink" Target="https://podminky.urs.cz/item/CS_URS_2025_02/632441292" TargetMode="External"/><Relationship Id="rId55" Type="http://schemas.openxmlformats.org/officeDocument/2006/relationships/hyperlink" Target="https://podminky.urs.cz/item/CS_URS_2025_02/632481111" TargetMode="External"/><Relationship Id="rId76" Type="http://schemas.openxmlformats.org/officeDocument/2006/relationships/hyperlink" Target="https://podminky.urs.cz/item/CS_URS_2025_02/953943211" TargetMode="External"/><Relationship Id="rId97" Type="http://schemas.openxmlformats.org/officeDocument/2006/relationships/hyperlink" Target="https://podminky.urs.cz/item/CS_URS_2025_02/713141151" TargetMode="External"/><Relationship Id="rId104" Type="http://schemas.openxmlformats.org/officeDocument/2006/relationships/hyperlink" Target="https://podminky.urs.cz/item/CS_URS_2025_02/763123233" TargetMode="External"/><Relationship Id="rId120" Type="http://schemas.openxmlformats.org/officeDocument/2006/relationships/hyperlink" Target="https://podminky.urs.cz/item/CS_URS_2025_02/766660717" TargetMode="External"/><Relationship Id="rId125" Type="http://schemas.openxmlformats.org/officeDocument/2006/relationships/hyperlink" Target="https://podminky.urs.cz/item/CS_URS_2025_02/767531121" TargetMode="External"/><Relationship Id="rId141" Type="http://schemas.openxmlformats.org/officeDocument/2006/relationships/hyperlink" Target="https://podminky.urs.cz/item/CS_URS_2025_02/775141121" TargetMode="External"/><Relationship Id="rId146" Type="http://schemas.openxmlformats.org/officeDocument/2006/relationships/hyperlink" Target="https://podminky.urs.cz/item/CS_URS_2025_02/781131112" TargetMode="External"/><Relationship Id="rId7" Type="http://schemas.openxmlformats.org/officeDocument/2006/relationships/hyperlink" Target="https://podminky.urs.cz/item/CS_URS_2025_02/317144134" TargetMode="External"/><Relationship Id="rId71" Type="http://schemas.openxmlformats.org/officeDocument/2006/relationships/hyperlink" Target="https://podminky.urs.cz/item/CS_URS_2025_02/949101111" TargetMode="External"/><Relationship Id="rId92" Type="http://schemas.openxmlformats.org/officeDocument/2006/relationships/hyperlink" Target="https://podminky.urs.cz/item/CS_URS_2025_02/712771301" TargetMode="External"/><Relationship Id="rId162" Type="http://schemas.openxmlformats.org/officeDocument/2006/relationships/hyperlink" Target="https://podminky.urs.cz/item/CS_URS_2025_02/998787103" TargetMode="External"/><Relationship Id="rId2" Type="http://schemas.openxmlformats.org/officeDocument/2006/relationships/hyperlink" Target="https://podminky.urs.cz/item/CS_URS_2025_02/213141111" TargetMode="External"/><Relationship Id="rId29" Type="http://schemas.openxmlformats.org/officeDocument/2006/relationships/hyperlink" Target="https://podminky.urs.cz/item/CS_URS_2025_02/622143003" TargetMode="External"/><Relationship Id="rId24" Type="http://schemas.openxmlformats.org/officeDocument/2006/relationships/hyperlink" Target="https://podminky.urs.cz/item/CS_URS_2025_02/621221011" TargetMode="External"/><Relationship Id="rId40" Type="http://schemas.openxmlformats.org/officeDocument/2006/relationships/hyperlink" Target="https://podminky.urs.cz/item/CS_URS_2025_02/631311113" TargetMode="External"/><Relationship Id="rId45" Type="http://schemas.openxmlformats.org/officeDocument/2006/relationships/hyperlink" Target="https://podminky.urs.cz/item/CS_URS_2025_02/631319022" TargetMode="External"/><Relationship Id="rId66" Type="http://schemas.openxmlformats.org/officeDocument/2006/relationships/hyperlink" Target="https://podminky.urs.cz/item/CS_URS_2025_02/943211211" TargetMode="External"/><Relationship Id="rId87" Type="http://schemas.openxmlformats.org/officeDocument/2006/relationships/hyperlink" Target="https://podminky.urs.cz/item/CS_URS_2025_02/711491272" TargetMode="External"/><Relationship Id="rId110" Type="http://schemas.openxmlformats.org/officeDocument/2006/relationships/hyperlink" Target="https://podminky.urs.cz/item/CS_URS_2025_02/998763101" TargetMode="External"/><Relationship Id="rId115" Type="http://schemas.openxmlformats.org/officeDocument/2006/relationships/hyperlink" Target="https://podminky.urs.cz/item/CS_URS_2025_02/766622133" TargetMode="External"/><Relationship Id="rId131" Type="http://schemas.openxmlformats.org/officeDocument/2006/relationships/hyperlink" Target="https://podminky.urs.cz/item/CS_URS_2025_02/998767103" TargetMode="External"/><Relationship Id="rId136" Type="http://schemas.openxmlformats.org/officeDocument/2006/relationships/hyperlink" Target="https://podminky.urs.cz/item/CS_URS_2025_02/771591264" TargetMode="External"/><Relationship Id="rId157" Type="http://schemas.openxmlformats.org/officeDocument/2006/relationships/hyperlink" Target="https://podminky.urs.cz/item/CS_URS_2025_02/784111021" TargetMode="External"/><Relationship Id="rId61" Type="http://schemas.openxmlformats.org/officeDocument/2006/relationships/hyperlink" Target="https://podminky.urs.cz/item/CS_URS_2025_02/916231213" TargetMode="External"/><Relationship Id="rId82" Type="http://schemas.openxmlformats.org/officeDocument/2006/relationships/hyperlink" Target="https://podminky.urs.cz/item/CS_URS_2025_02/711411001" TargetMode="External"/><Relationship Id="rId152" Type="http://schemas.openxmlformats.org/officeDocument/2006/relationships/hyperlink" Target="https://podminky.urs.cz/item/CS_URS_2025_02/783317101" TargetMode="External"/><Relationship Id="rId19" Type="http://schemas.openxmlformats.org/officeDocument/2006/relationships/hyperlink" Target="https://podminky.urs.cz/item/CS_URS_2025_02/611341321" TargetMode="External"/><Relationship Id="rId14" Type="http://schemas.openxmlformats.org/officeDocument/2006/relationships/hyperlink" Target="https://podminky.urs.cz/item/CS_URS_2025_02/564281111" TargetMode="External"/><Relationship Id="rId30" Type="http://schemas.openxmlformats.org/officeDocument/2006/relationships/hyperlink" Target="https://podminky.urs.cz/item/CS_URS_2025_02/622143004" TargetMode="External"/><Relationship Id="rId35" Type="http://schemas.openxmlformats.org/officeDocument/2006/relationships/hyperlink" Target="https://podminky.urs.cz/item/CS_URS_2025_02/622221041" TargetMode="External"/><Relationship Id="rId56" Type="http://schemas.openxmlformats.org/officeDocument/2006/relationships/hyperlink" Target="https://podminky.urs.cz/item/CS_URS_2025_02/634112112" TargetMode="External"/><Relationship Id="rId77" Type="http://schemas.openxmlformats.org/officeDocument/2006/relationships/hyperlink" Target="https://podminky.urs.cz/item/CS_URS_2025_02/998011002" TargetMode="External"/><Relationship Id="rId100" Type="http://schemas.openxmlformats.org/officeDocument/2006/relationships/hyperlink" Target="https://podminky.urs.cz/item/CS_URS_2025_02/713191132" TargetMode="External"/><Relationship Id="rId105" Type="http://schemas.openxmlformats.org/officeDocument/2006/relationships/hyperlink" Target="https://podminky.urs.cz/item/CS_URS_2025_02/763131451" TargetMode="External"/><Relationship Id="rId126" Type="http://schemas.openxmlformats.org/officeDocument/2006/relationships/hyperlink" Target="https://podminky.urs.cz/item/CS_URS_2025_02/767590122" TargetMode="External"/><Relationship Id="rId147" Type="http://schemas.openxmlformats.org/officeDocument/2006/relationships/hyperlink" Target="https://podminky.urs.cz/item/CS_URS_2025_02/781131241" TargetMode="External"/><Relationship Id="rId8" Type="http://schemas.openxmlformats.org/officeDocument/2006/relationships/hyperlink" Target="https://podminky.urs.cz/item/CS_URS_2025_02/317144137" TargetMode="External"/><Relationship Id="rId51" Type="http://schemas.openxmlformats.org/officeDocument/2006/relationships/hyperlink" Target="https://podminky.urs.cz/item/CS_URS_2025_02/632451234" TargetMode="External"/><Relationship Id="rId72" Type="http://schemas.openxmlformats.org/officeDocument/2006/relationships/hyperlink" Target="https://podminky.urs.cz/item/CS_URS_2025_02/949321112" TargetMode="External"/><Relationship Id="rId93" Type="http://schemas.openxmlformats.org/officeDocument/2006/relationships/hyperlink" Target="https://podminky.urs.cz/item/CS_URS_2025_02/998712102" TargetMode="External"/><Relationship Id="rId98" Type="http://schemas.openxmlformats.org/officeDocument/2006/relationships/hyperlink" Target="https://podminky.urs.cz/item/CS_URS_2025_02/713141311" TargetMode="External"/><Relationship Id="rId121" Type="http://schemas.openxmlformats.org/officeDocument/2006/relationships/hyperlink" Target="https://podminky.urs.cz/item/CS_URS_2025_02/766694116" TargetMode="External"/><Relationship Id="rId142" Type="http://schemas.openxmlformats.org/officeDocument/2006/relationships/hyperlink" Target="https://podminky.urs.cz/item/CS_URS_2025_02/775413401" TargetMode="External"/><Relationship Id="rId163" Type="http://schemas.openxmlformats.org/officeDocument/2006/relationships/drawing" Target="../drawings/drawing7.xml"/><Relationship Id="rId3" Type="http://schemas.openxmlformats.org/officeDocument/2006/relationships/hyperlink" Target="https://podminky.urs.cz/item/CS_URS_2025_02/271572211" TargetMode="External"/><Relationship Id="rId25" Type="http://schemas.openxmlformats.org/officeDocument/2006/relationships/hyperlink" Target="https://podminky.urs.cz/item/CS_URS_2025_02/621221021" TargetMode="External"/><Relationship Id="rId46" Type="http://schemas.openxmlformats.org/officeDocument/2006/relationships/hyperlink" Target="https://podminky.urs.cz/item/CS_URS_2025_02/631319175" TargetMode="External"/><Relationship Id="rId67" Type="http://schemas.openxmlformats.org/officeDocument/2006/relationships/hyperlink" Target="https://podminky.urs.cz/item/CS_URS_2025_02/943211811" TargetMode="External"/><Relationship Id="rId116" Type="http://schemas.openxmlformats.org/officeDocument/2006/relationships/hyperlink" Target="https://podminky.urs.cz/item/CS_URS_2025_02/766660001" TargetMode="External"/><Relationship Id="rId137" Type="http://schemas.openxmlformats.org/officeDocument/2006/relationships/hyperlink" Target="https://podminky.urs.cz/item/CS_URS_2025_02/771592011" TargetMode="External"/><Relationship Id="rId158" Type="http://schemas.openxmlformats.org/officeDocument/2006/relationships/hyperlink" Target="https://podminky.urs.cz/item/CS_URS_2025_02/784171111" TargetMode="External"/><Relationship Id="rId20" Type="http://schemas.openxmlformats.org/officeDocument/2006/relationships/hyperlink" Target="https://podminky.urs.cz/item/CS_URS_2025_02/612142001" TargetMode="External"/><Relationship Id="rId41" Type="http://schemas.openxmlformats.org/officeDocument/2006/relationships/hyperlink" Target="https://podminky.urs.cz/item/CS_URS_2025_02/631311127" TargetMode="External"/><Relationship Id="rId62" Type="http://schemas.openxmlformats.org/officeDocument/2006/relationships/hyperlink" Target="https://podminky.urs.cz/item/CS_URS_2025_02/941311112" TargetMode="External"/><Relationship Id="rId83" Type="http://schemas.openxmlformats.org/officeDocument/2006/relationships/hyperlink" Target="https://podminky.urs.cz/item/CS_URS_2025_02/711412001" TargetMode="External"/><Relationship Id="rId88" Type="http://schemas.openxmlformats.org/officeDocument/2006/relationships/hyperlink" Target="https://podminky.urs.cz/item/CS_URS_2025_02/998711102" TargetMode="External"/><Relationship Id="rId111" Type="http://schemas.openxmlformats.org/officeDocument/2006/relationships/hyperlink" Target="https://podminky.urs.cz/item/CS_URS_2025_02/764244411" TargetMode="External"/><Relationship Id="rId132" Type="http://schemas.openxmlformats.org/officeDocument/2006/relationships/hyperlink" Target="https://podminky.urs.cz/item/CS_URS_2025_02/771151021" TargetMode="External"/><Relationship Id="rId153" Type="http://schemas.openxmlformats.org/officeDocument/2006/relationships/hyperlink" Target="https://podminky.urs.cz/item/CS_URS_2025_02/783826605" TargetMode="External"/><Relationship Id="rId15" Type="http://schemas.openxmlformats.org/officeDocument/2006/relationships/hyperlink" Target="https://podminky.urs.cz/item/CS_URS_2025_02/596212232" TargetMode="External"/><Relationship Id="rId36" Type="http://schemas.openxmlformats.org/officeDocument/2006/relationships/hyperlink" Target="https://podminky.urs.cz/item/CS_URS_2025_02/622251101" TargetMode="External"/><Relationship Id="rId57" Type="http://schemas.openxmlformats.org/officeDocument/2006/relationships/hyperlink" Target="https://podminky.urs.cz/item/CS_URS_2025_02/634112113" TargetMode="External"/><Relationship Id="rId106" Type="http://schemas.openxmlformats.org/officeDocument/2006/relationships/hyperlink" Target="https://podminky.urs.cz/item/CS_URS_2025_02/763131752" TargetMode="External"/><Relationship Id="rId127" Type="http://schemas.openxmlformats.org/officeDocument/2006/relationships/hyperlink" Target="https://podminky.urs.cz/item/CS_URS_2025_02/767640111" TargetMode="External"/><Relationship Id="rId10" Type="http://schemas.openxmlformats.org/officeDocument/2006/relationships/hyperlink" Target="https://podminky.urs.cz/item/CS_URS_2025_02/342273112" TargetMode="External"/><Relationship Id="rId31" Type="http://schemas.openxmlformats.org/officeDocument/2006/relationships/hyperlink" Target="https://podminky.urs.cz/item/CS_URS_2025_02/622211001" TargetMode="External"/><Relationship Id="rId52" Type="http://schemas.openxmlformats.org/officeDocument/2006/relationships/hyperlink" Target="https://podminky.urs.cz/item/CS_URS_2025_02/632451292" TargetMode="External"/><Relationship Id="rId73" Type="http://schemas.openxmlformats.org/officeDocument/2006/relationships/hyperlink" Target="https://podminky.urs.cz/item/CS_URS_2025_02/949321211" TargetMode="External"/><Relationship Id="rId78" Type="http://schemas.openxmlformats.org/officeDocument/2006/relationships/hyperlink" Target="https://podminky.urs.cz/item/CS_URS_2025_02/998223011" TargetMode="External"/><Relationship Id="rId94" Type="http://schemas.openxmlformats.org/officeDocument/2006/relationships/hyperlink" Target="https://podminky.urs.cz/item/CS_URS_2025_02/713121111" TargetMode="External"/><Relationship Id="rId99" Type="http://schemas.openxmlformats.org/officeDocument/2006/relationships/hyperlink" Target="https://podminky.urs.cz/item/CS_URS_2025_02/713141311" TargetMode="External"/><Relationship Id="rId101" Type="http://schemas.openxmlformats.org/officeDocument/2006/relationships/hyperlink" Target="https://podminky.urs.cz/item/CS_URS_2025_02/998713102" TargetMode="External"/><Relationship Id="rId122" Type="http://schemas.openxmlformats.org/officeDocument/2006/relationships/hyperlink" Target="https://podminky.urs.cz/item/CS_URS_2025_02/766694126" TargetMode="External"/><Relationship Id="rId143" Type="http://schemas.openxmlformats.org/officeDocument/2006/relationships/hyperlink" Target="https://podminky.urs.cz/item/CS_URS_2025_02/775541161" TargetMode="External"/><Relationship Id="rId148" Type="http://schemas.openxmlformats.org/officeDocument/2006/relationships/hyperlink" Target="https://podminky.urs.cz/item/CS_URS_2025_02/781474112" TargetMode="External"/><Relationship Id="rId4" Type="http://schemas.openxmlformats.org/officeDocument/2006/relationships/hyperlink" Target="https://podminky.urs.cz/item/CS_URS_2025_02/317142440" TargetMode="External"/><Relationship Id="rId9" Type="http://schemas.openxmlformats.org/officeDocument/2006/relationships/hyperlink" Target="https://podminky.urs.cz/item/CS_URS_2025_02/342273111" TargetMode="External"/><Relationship Id="rId26" Type="http://schemas.openxmlformats.org/officeDocument/2006/relationships/hyperlink" Target="https://podminky.urs.cz/item/CS_URS_2025_02/621221041" TargetMode="External"/><Relationship Id="rId47" Type="http://schemas.openxmlformats.org/officeDocument/2006/relationships/hyperlink" Target="https://podminky.urs.cz/item/CS_URS_2025_02/631319204" TargetMode="External"/><Relationship Id="rId68" Type="http://schemas.openxmlformats.org/officeDocument/2006/relationships/hyperlink" Target="https://podminky.urs.cz/item/CS_URS_2025_02/944511111" TargetMode="External"/><Relationship Id="rId89" Type="http://schemas.openxmlformats.org/officeDocument/2006/relationships/hyperlink" Target="https://podminky.urs.cz/item/CS_URS_2025_02/712363001" TargetMode="External"/><Relationship Id="rId112" Type="http://schemas.openxmlformats.org/officeDocument/2006/relationships/hyperlink" Target="https://podminky.urs.cz/item/CS_URS_2025_02/764246403" TargetMode="External"/><Relationship Id="rId133" Type="http://schemas.openxmlformats.org/officeDocument/2006/relationships/hyperlink" Target="https://podminky.urs.cz/item/CS_URS_2025_02/771574112" TargetMode="External"/><Relationship Id="rId154" Type="http://schemas.openxmlformats.org/officeDocument/2006/relationships/hyperlink" Target="https://podminky.urs.cz/item/CS_URS_2025_02/783827105" TargetMode="External"/><Relationship Id="rId16" Type="http://schemas.openxmlformats.org/officeDocument/2006/relationships/hyperlink" Target="https://podminky.urs.cz/item/CS_URS_2025_02/611131321" TargetMode="External"/><Relationship Id="rId37" Type="http://schemas.openxmlformats.org/officeDocument/2006/relationships/hyperlink" Target="https://podminky.urs.cz/item/CS_URS_2025_02/622251105" TargetMode="External"/><Relationship Id="rId58" Type="http://schemas.openxmlformats.org/officeDocument/2006/relationships/hyperlink" Target="https://podminky.urs.cz/item/CS_URS_2025_02/635211121" TargetMode="External"/><Relationship Id="rId79" Type="http://schemas.openxmlformats.org/officeDocument/2006/relationships/hyperlink" Target="https://podminky.urs.cz/item/CS_URS_2025_02/711113125" TargetMode="External"/><Relationship Id="rId102" Type="http://schemas.openxmlformats.org/officeDocument/2006/relationships/hyperlink" Target="https://podminky.urs.cz/item/CS_URS_2025_02/998762102" TargetMode="External"/><Relationship Id="rId123" Type="http://schemas.openxmlformats.org/officeDocument/2006/relationships/hyperlink" Target="https://podminky.urs.cz/item/CS_URS_2025_02/998766102" TargetMode="External"/><Relationship Id="rId144" Type="http://schemas.openxmlformats.org/officeDocument/2006/relationships/hyperlink" Target="https://podminky.urs.cz/item/CS_URS_2025_02/775591191" TargetMode="External"/><Relationship Id="rId90" Type="http://schemas.openxmlformats.org/officeDocument/2006/relationships/hyperlink" Target="https://podminky.urs.cz/item/CS_URS_2025_02/712363003" TargetMode="External"/><Relationship Id="rId27" Type="http://schemas.openxmlformats.org/officeDocument/2006/relationships/hyperlink" Target="https://podminky.urs.cz/item/CS_URS_2025_02/621251105" TargetMode="External"/><Relationship Id="rId48" Type="http://schemas.openxmlformats.org/officeDocument/2006/relationships/hyperlink" Target="https://podminky.urs.cz/item/CS_URS_2025_02/631362021" TargetMode="External"/><Relationship Id="rId69" Type="http://schemas.openxmlformats.org/officeDocument/2006/relationships/hyperlink" Target="https://podminky.urs.cz/item/CS_URS_2025_02/944511211" TargetMode="External"/><Relationship Id="rId113" Type="http://schemas.openxmlformats.org/officeDocument/2006/relationships/hyperlink" Target="https://podminky.urs.cz/item/CS_URS_2025_02/998764103" TargetMode="External"/><Relationship Id="rId134" Type="http://schemas.openxmlformats.org/officeDocument/2006/relationships/hyperlink" Target="https://podminky.urs.cz/item/CS_URS_2025_02/771577111" TargetMode="External"/><Relationship Id="rId80" Type="http://schemas.openxmlformats.org/officeDocument/2006/relationships/hyperlink" Target="https://podminky.urs.cz/item/CS_URS_2025_02/711161212" TargetMode="External"/><Relationship Id="rId155" Type="http://schemas.openxmlformats.org/officeDocument/2006/relationships/hyperlink" Target="https://podminky.urs.cz/item/CS_URS_2025_02/783943151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2/330321410" TargetMode="External"/><Relationship Id="rId21" Type="http://schemas.openxmlformats.org/officeDocument/2006/relationships/hyperlink" Target="https://podminky.urs.cz/item/CS_URS_2025_02/311321411" TargetMode="External"/><Relationship Id="rId34" Type="http://schemas.openxmlformats.org/officeDocument/2006/relationships/hyperlink" Target="https://podminky.urs.cz/item/CS_URS_2025_02/332351121" TargetMode="External"/><Relationship Id="rId42" Type="http://schemas.openxmlformats.org/officeDocument/2006/relationships/hyperlink" Target="https://podminky.urs.cz/item/CS_URS_2025_02/411351022" TargetMode="External"/><Relationship Id="rId47" Type="http://schemas.openxmlformats.org/officeDocument/2006/relationships/hyperlink" Target="https://podminky.urs.cz/item/CS_URS_2025_02/411361821" TargetMode="External"/><Relationship Id="rId50" Type="http://schemas.openxmlformats.org/officeDocument/2006/relationships/hyperlink" Target="https://podminky.urs.cz/item/CS_URS_2025_02/413351121" TargetMode="External"/><Relationship Id="rId55" Type="http://schemas.openxmlformats.org/officeDocument/2006/relationships/hyperlink" Target="https://podminky.urs.cz/item/CS_URS_2025_02/413361821" TargetMode="External"/><Relationship Id="rId63" Type="http://schemas.openxmlformats.org/officeDocument/2006/relationships/hyperlink" Target="https://podminky.urs.cz/item/CS_URS_2025_02/953334514" TargetMode="External"/><Relationship Id="rId7" Type="http://schemas.openxmlformats.org/officeDocument/2006/relationships/hyperlink" Target="https://podminky.urs.cz/item/CS_URS_2025_02/274313511" TargetMode="External"/><Relationship Id="rId2" Type="http://schemas.openxmlformats.org/officeDocument/2006/relationships/hyperlink" Target="https://podminky.urs.cz/item/CS_URS_2025_02/273321511" TargetMode="External"/><Relationship Id="rId16" Type="http://schemas.openxmlformats.org/officeDocument/2006/relationships/hyperlink" Target="https://podminky.urs.cz/item/CS_URS_2025_02/279322513" TargetMode="External"/><Relationship Id="rId29" Type="http://schemas.openxmlformats.org/officeDocument/2006/relationships/hyperlink" Target="https://podminky.urs.cz/item/CS_URS_2025_02/331351122" TargetMode="External"/><Relationship Id="rId11" Type="http://schemas.openxmlformats.org/officeDocument/2006/relationships/hyperlink" Target="https://podminky.urs.cz/item/CS_URS_2025_02/274361821" TargetMode="External"/><Relationship Id="rId24" Type="http://schemas.openxmlformats.org/officeDocument/2006/relationships/hyperlink" Target="https://podminky.urs.cz/item/CS_URS_2025_02/311351122" TargetMode="External"/><Relationship Id="rId32" Type="http://schemas.openxmlformats.org/officeDocument/2006/relationships/hyperlink" Target="https://podminky.urs.cz/item/CS_URS_2025_02/331351911" TargetMode="External"/><Relationship Id="rId37" Type="http://schemas.openxmlformats.org/officeDocument/2006/relationships/hyperlink" Target="https://podminky.urs.cz/item/CS_URS_2025_02/332361821" TargetMode="External"/><Relationship Id="rId40" Type="http://schemas.openxmlformats.org/officeDocument/2006/relationships/hyperlink" Target="https://podminky.urs.cz/item/CS_URS_2025_02/411351012" TargetMode="External"/><Relationship Id="rId45" Type="http://schemas.openxmlformats.org/officeDocument/2006/relationships/hyperlink" Target="https://podminky.urs.cz/item/CS_URS_2025_02/411354315" TargetMode="External"/><Relationship Id="rId53" Type="http://schemas.openxmlformats.org/officeDocument/2006/relationships/hyperlink" Target="https://podminky.urs.cz/item/CS_URS_2025_02/413352115" TargetMode="External"/><Relationship Id="rId58" Type="http://schemas.openxmlformats.org/officeDocument/2006/relationships/hyperlink" Target="https://podminky.urs.cz/item/CS_URS_2025_02/417351116" TargetMode="External"/><Relationship Id="rId5" Type="http://schemas.openxmlformats.org/officeDocument/2006/relationships/hyperlink" Target="https://podminky.urs.cz/item/CS_URS_2025_02/273351122" TargetMode="External"/><Relationship Id="rId61" Type="http://schemas.openxmlformats.org/officeDocument/2006/relationships/hyperlink" Target="https://podminky.urs.cz/item/CS_URS_2025_02/953334112" TargetMode="External"/><Relationship Id="rId19" Type="http://schemas.openxmlformats.org/officeDocument/2006/relationships/hyperlink" Target="https://podminky.urs.cz/item/CS_URS_2025_02/279361821" TargetMode="External"/><Relationship Id="rId14" Type="http://schemas.openxmlformats.org/officeDocument/2006/relationships/hyperlink" Target="https://podminky.urs.cz/item/CS_URS_2025_02/275351121" TargetMode="External"/><Relationship Id="rId22" Type="http://schemas.openxmlformats.org/officeDocument/2006/relationships/hyperlink" Target="https://podminky.urs.cz/item/CS_URS_2025_02/311321611" TargetMode="External"/><Relationship Id="rId27" Type="http://schemas.openxmlformats.org/officeDocument/2006/relationships/hyperlink" Target="https://podminky.urs.cz/item/CS_URS_2025_02/330321711" TargetMode="External"/><Relationship Id="rId30" Type="http://schemas.openxmlformats.org/officeDocument/2006/relationships/hyperlink" Target="https://podminky.urs.cz/item/CS_URS_2025_02/331351125" TargetMode="External"/><Relationship Id="rId35" Type="http://schemas.openxmlformats.org/officeDocument/2006/relationships/hyperlink" Target="https://podminky.urs.cz/item/CS_URS_2025_02/332351122" TargetMode="External"/><Relationship Id="rId43" Type="http://schemas.openxmlformats.org/officeDocument/2006/relationships/hyperlink" Target="https://podminky.urs.cz/item/CS_URS_2025_02/411354313" TargetMode="External"/><Relationship Id="rId48" Type="http://schemas.openxmlformats.org/officeDocument/2006/relationships/hyperlink" Target="https://podminky.urs.cz/item/CS_URS_2025_02/413321616" TargetMode="External"/><Relationship Id="rId56" Type="http://schemas.openxmlformats.org/officeDocument/2006/relationships/hyperlink" Target="https://podminky.urs.cz/item/CS_URS_2025_02/417321616" TargetMode="External"/><Relationship Id="rId64" Type="http://schemas.openxmlformats.org/officeDocument/2006/relationships/hyperlink" Target="https://podminky.urs.cz/item/CS_URS_2025_02/998011003" TargetMode="External"/><Relationship Id="rId8" Type="http://schemas.openxmlformats.org/officeDocument/2006/relationships/hyperlink" Target="https://podminky.urs.cz/item/CS_URS_2025_02/274321511" TargetMode="External"/><Relationship Id="rId51" Type="http://schemas.openxmlformats.org/officeDocument/2006/relationships/hyperlink" Target="https://podminky.urs.cz/item/CS_URS_2025_02/413351122" TargetMode="External"/><Relationship Id="rId3" Type="http://schemas.openxmlformats.org/officeDocument/2006/relationships/hyperlink" Target="https://podminky.urs.cz/item/CS_URS_2025_02/273321611" TargetMode="External"/><Relationship Id="rId12" Type="http://schemas.openxmlformats.org/officeDocument/2006/relationships/hyperlink" Target="https://podminky.urs.cz/item/CS_URS_2025_02/275313511" TargetMode="External"/><Relationship Id="rId17" Type="http://schemas.openxmlformats.org/officeDocument/2006/relationships/hyperlink" Target="https://podminky.urs.cz/item/CS_URS_2025_02/279351121" TargetMode="External"/><Relationship Id="rId25" Type="http://schemas.openxmlformats.org/officeDocument/2006/relationships/hyperlink" Target="https://podminky.urs.cz/item/CS_URS_2025_02/311361821" TargetMode="External"/><Relationship Id="rId33" Type="http://schemas.openxmlformats.org/officeDocument/2006/relationships/hyperlink" Target="https://podminky.urs.cz/item/CS_URS_2025_02/331361821" TargetMode="External"/><Relationship Id="rId38" Type="http://schemas.openxmlformats.org/officeDocument/2006/relationships/hyperlink" Target="https://podminky.urs.cz/item/CS_URS_2025_02/411321616" TargetMode="External"/><Relationship Id="rId46" Type="http://schemas.openxmlformats.org/officeDocument/2006/relationships/hyperlink" Target="https://podminky.urs.cz/item/CS_URS_2025_02/411354316" TargetMode="External"/><Relationship Id="rId59" Type="http://schemas.openxmlformats.org/officeDocument/2006/relationships/hyperlink" Target="https://podminky.urs.cz/item/CS_URS_2025_02/435124421" TargetMode="External"/><Relationship Id="rId20" Type="http://schemas.openxmlformats.org/officeDocument/2006/relationships/hyperlink" Target="https://podminky.urs.cz/item/CS_URS_2025_02/310001101" TargetMode="External"/><Relationship Id="rId41" Type="http://schemas.openxmlformats.org/officeDocument/2006/relationships/hyperlink" Target="https://podminky.urs.cz/item/CS_URS_2025_02/411351021" TargetMode="External"/><Relationship Id="rId54" Type="http://schemas.openxmlformats.org/officeDocument/2006/relationships/hyperlink" Target="https://podminky.urs.cz/item/CS_URS_2025_02/413352116" TargetMode="External"/><Relationship Id="rId62" Type="http://schemas.openxmlformats.org/officeDocument/2006/relationships/hyperlink" Target="https://podminky.urs.cz/item/CS_URS_2025_02/953334433" TargetMode="External"/><Relationship Id="rId1" Type="http://schemas.openxmlformats.org/officeDocument/2006/relationships/hyperlink" Target="https://podminky.urs.cz/item/CS_URS_2025_02/273311511" TargetMode="External"/><Relationship Id="rId6" Type="http://schemas.openxmlformats.org/officeDocument/2006/relationships/hyperlink" Target="https://podminky.urs.cz/item/CS_URS_2025_02/273362021" TargetMode="External"/><Relationship Id="rId15" Type="http://schemas.openxmlformats.org/officeDocument/2006/relationships/hyperlink" Target="https://podminky.urs.cz/item/CS_URS_2025_02/275351122" TargetMode="External"/><Relationship Id="rId23" Type="http://schemas.openxmlformats.org/officeDocument/2006/relationships/hyperlink" Target="https://podminky.urs.cz/item/CS_URS_2025_02/311351121" TargetMode="External"/><Relationship Id="rId28" Type="http://schemas.openxmlformats.org/officeDocument/2006/relationships/hyperlink" Target="https://podminky.urs.cz/item/CS_URS_2025_02/331351121" TargetMode="External"/><Relationship Id="rId36" Type="http://schemas.openxmlformats.org/officeDocument/2006/relationships/hyperlink" Target="https://podminky.urs.cz/item/CS_URS_2025_02/332351911" TargetMode="External"/><Relationship Id="rId49" Type="http://schemas.openxmlformats.org/officeDocument/2006/relationships/hyperlink" Target="https://podminky.urs.cz/item/CS_URS_2025_02/413322727" TargetMode="External"/><Relationship Id="rId57" Type="http://schemas.openxmlformats.org/officeDocument/2006/relationships/hyperlink" Target="https://podminky.urs.cz/item/CS_URS_2025_02/417351115" TargetMode="External"/><Relationship Id="rId10" Type="http://schemas.openxmlformats.org/officeDocument/2006/relationships/hyperlink" Target="https://podminky.urs.cz/item/CS_URS_2025_02/274351122" TargetMode="External"/><Relationship Id="rId31" Type="http://schemas.openxmlformats.org/officeDocument/2006/relationships/hyperlink" Target="https://podminky.urs.cz/item/CS_URS_2025_02/331351126" TargetMode="External"/><Relationship Id="rId44" Type="http://schemas.openxmlformats.org/officeDocument/2006/relationships/hyperlink" Target="https://podminky.urs.cz/item/CS_URS_2025_02/411354314" TargetMode="External"/><Relationship Id="rId52" Type="http://schemas.openxmlformats.org/officeDocument/2006/relationships/hyperlink" Target="https://podminky.urs.cz/item/CS_URS_2025_02/413351191" TargetMode="External"/><Relationship Id="rId60" Type="http://schemas.openxmlformats.org/officeDocument/2006/relationships/hyperlink" Target="https://podminky.urs.cz/item/CS_URS_2025_02/953332116" TargetMode="External"/><Relationship Id="rId65" Type="http://schemas.openxmlformats.org/officeDocument/2006/relationships/drawing" Target="../drawings/drawing8.xml"/><Relationship Id="rId4" Type="http://schemas.openxmlformats.org/officeDocument/2006/relationships/hyperlink" Target="https://podminky.urs.cz/item/CS_URS_2025_02/273351121" TargetMode="External"/><Relationship Id="rId9" Type="http://schemas.openxmlformats.org/officeDocument/2006/relationships/hyperlink" Target="https://podminky.urs.cz/item/CS_URS_2025_02/274351121" TargetMode="External"/><Relationship Id="rId13" Type="http://schemas.openxmlformats.org/officeDocument/2006/relationships/hyperlink" Target="https://podminky.urs.cz/item/CS_URS_2025_02/275321511" TargetMode="External"/><Relationship Id="rId18" Type="http://schemas.openxmlformats.org/officeDocument/2006/relationships/hyperlink" Target="https://podminky.urs.cz/item/CS_URS_2025_02/279351122" TargetMode="External"/><Relationship Id="rId39" Type="http://schemas.openxmlformats.org/officeDocument/2006/relationships/hyperlink" Target="https://podminky.urs.cz/item/CS_URS_2025_02/41135101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3_02/877265211" TargetMode="External"/><Relationship Id="rId13" Type="http://schemas.openxmlformats.org/officeDocument/2006/relationships/hyperlink" Target="https://podminky.urs.cz/item/CS_URS_2023_02/877355221" TargetMode="External"/><Relationship Id="rId18" Type="http://schemas.openxmlformats.org/officeDocument/2006/relationships/hyperlink" Target="https://podminky.urs.cz/item/CS_URS_2025_02/894812149" TargetMode="External"/><Relationship Id="rId26" Type="http://schemas.openxmlformats.org/officeDocument/2006/relationships/hyperlink" Target="https://podminky.urs.cz/item/CS_URS_2025_02/894812529" TargetMode="External"/><Relationship Id="rId3" Type="http://schemas.openxmlformats.org/officeDocument/2006/relationships/hyperlink" Target="https://podminky.urs.cz/item/CS_URS_2025_02/151102111" TargetMode="External"/><Relationship Id="rId21" Type="http://schemas.openxmlformats.org/officeDocument/2006/relationships/hyperlink" Target="https://podminky.urs.cz/item/CS_URS_2025_02/894812233" TargetMode="External"/><Relationship Id="rId7" Type="http://schemas.openxmlformats.org/officeDocument/2006/relationships/hyperlink" Target="https://podminky.urs.cz/item/CS_URS_2023_02/871355231" TargetMode="External"/><Relationship Id="rId12" Type="http://schemas.openxmlformats.org/officeDocument/2006/relationships/hyperlink" Target="https://podminky.urs.cz/item/CS_URS_2023_02/877355211" TargetMode="External"/><Relationship Id="rId17" Type="http://schemas.openxmlformats.org/officeDocument/2006/relationships/hyperlink" Target="https://podminky.urs.cz/item/CS_URS_2025_02/894812133" TargetMode="External"/><Relationship Id="rId25" Type="http://schemas.openxmlformats.org/officeDocument/2006/relationships/hyperlink" Target="https://podminky.urs.cz/item/CS_URS_2025_02/894812523" TargetMode="External"/><Relationship Id="rId2" Type="http://schemas.openxmlformats.org/officeDocument/2006/relationships/hyperlink" Target="https://podminky.urs.cz/item/CS_URS_2025_02/151102101" TargetMode="External"/><Relationship Id="rId16" Type="http://schemas.openxmlformats.org/officeDocument/2006/relationships/hyperlink" Target="https://podminky.urs.cz/item/CS_URS_2025_02/894812116" TargetMode="External"/><Relationship Id="rId20" Type="http://schemas.openxmlformats.org/officeDocument/2006/relationships/hyperlink" Target="https://podminky.urs.cz/item/CS_URS_2025_02/894812206" TargetMode="External"/><Relationship Id="rId29" Type="http://schemas.openxmlformats.org/officeDocument/2006/relationships/hyperlink" Target="https://podminky.urs.cz/item/CS_URS_2025_02/713463212" TargetMode="External"/><Relationship Id="rId1" Type="http://schemas.openxmlformats.org/officeDocument/2006/relationships/hyperlink" Target="https://podminky.urs.cz/item/CS_URS_2025_02/132254203" TargetMode="External"/><Relationship Id="rId6" Type="http://schemas.openxmlformats.org/officeDocument/2006/relationships/hyperlink" Target="https://podminky.urs.cz/item/CS_URS_2023_02/871315231" TargetMode="External"/><Relationship Id="rId11" Type="http://schemas.openxmlformats.org/officeDocument/2006/relationships/hyperlink" Target="https://podminky.urs.cz/item/CS_URS_2023_02/877315221" TargetMode="External"/><Relationship Id="rId24" Type="http://schemas.openxmlformats.org/officeDocument/2006/relationships/hyperlink" Target="https://podminky.urs.cz/item/CS_URS_2025_02/894812505" TargetMode="External"/><Relationship Id="rId5" Type="http://schemas.openxmlformats.org/officeDocument/2006/relationships/hyperlink" Target="https://podminky.urs.cz/item/CS_URS_2023_02/871265231" TargetMode="External"/><Relationship Id="rId15" Type="http://schemas.openxmlformats.org/officeDocument/2006/relationships/hyperlink" Target="https://podminky.urs.cz/item/CS_URS_2025_02/894411111" TargetMode="External"/><Relationship Id="rId23" Type="http://schemas.openxmlformats.org/officeDocument/2006/relationships/hyperlink" Target="https://podminky.urs.cz/item/CS_URS_2025_02/894812257" TargetMode="External"/><Relationship Id="rId28" Type="http://schemas.openxmlformats.org/officeDocument/2006/relationships/hyperlink" Target="https://podminky.urs.cz/item/CS_URS_2025_02/935932211" TargetMode="External"/><Relationship Id="rId10" Type="http://schemas.openxmlformats.org/officeDocument/2006/relationships/hyperlink" Target="https://podminky.urs.cz/item/CS_URS_2023_02/877315211" TargetMode="External"/><Relationship Id="rId19" Type="http://schemas.openxmlformats.org/officeDocument/2006/relationships/hyperlink" Target="https://podminky.urs.cz/item/CS_URS_2025_02/894812156" TargetMode="External"/><Relationship Id="rId31" Type="http://schemas.openxmlformats.org/officeDocument/2006/relationships/drawing" Target="../drawings/drawing9.xml"/><Relationship Id="rId4" Type="http://schemas.openxmlformats.org/officeDocument/2006/relationships/hyperlink" Target="https://podminky.urs.cz/item/CS_URS_2025_02/175151101" TargetMode="External"/><Relationship Id="rId9" Type="http://schemas.openxmlformats.org/officeDocument/2006/relationships/hyperlink" Target="https://podminky.urs.cz/item/CS_URS_2023_02/877265221" TargetMode="External"/><Relationship Id="rId14" Type="http://schemas.openxmlformats.org/officeDocument/2006/relationships/hyperlink" Target="https://podminky.urs.cz/item/CS_URS_2025_02/877375122" TargetMode="External"/><Relationship Id="rId22" Type="http://schemas.openxmlformats.org/officeDocument/2006/relationships/hyperlink" Target="https://podminky.urs.cz/item/CS_URS_2025_02/894812249" TargetMode="External"/><Relationship Id="rId27" Type="http://schemas.openxmlformats.org/officeDocument/2006/relationships/hyperlink" Target="https://podminky.urs.cz/item/CS_URS_2025_02/894812531" TargetMode="External"/><Relationship Id="rId30" Type="http://schemas.openxmlformats.org/officeDocument/2006/relationships/hyperlink" Target="https://podminky.urs.cz/item/CS_URS_2025_02/71346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5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99" t="s">
        <v>14</v>
      </c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R5" s="21"/>
      <c r="BE5" s="296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301" t="s">
        <v>17</v>
      </c>
      <c r="L6" s="300"/>
      <c r="M6" s="300"/>
      <c r="N6" s="300"/>
      <c r="O6" s="300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  <c r="AK6" s="300"/>
      <c r="AL6" s="300"/>
      <c r="AM6" s="300"/>
      <c r="AN6" s="300"/>
      <c r="AO6" s="300"/>
      <c r="AR6" s="21"/>
      <c r="BE6" s="297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21</v>
      </c>
      <c r="AR7" s="21"/>
      <c r="BE7" s="297"/>
      <c r="BS7" s="18" t="s">
        <v>6</v>
      </c>
    </row>
    <row r="8" spans="1:74" ht="12" customHeight="1">
      <c r="B8" s="21"/>
      <c r="D8" s="28" t="s">
        <v>22</v>
      </c>
      <c r="K8" s="26" t="s">
        <v>23</v>
      </c>
      <c r="AK8" s="28" t="s">
        <v>24</v>
      </c>
      <c r="AN8" s="29" t="s">
        <v>25</v>
      </c>
      <c r="AR8" s="21"/>
      <c r="BE8" s="297"/>
      <c r="BS8" s="18" t="s">
        <v>6</v>
      </c>
    </row>
    <row r="9" spans="1:74" ht="14.45" customHeight="1">
      <c r="B9" s="21"/>
      <c r="AR9" s="21"/>
      <c r="BE9" s="297"/>
      <c r="BS9" s="18" t="s">
        <v>6</v>
      </c>
    </row>
    <row r="10" spans="1:74" ht="12" customHeight="1">
      <c r="B10" s="21"/>
      <c r="D10" s="28" t="s">
        <v>26</v>
      </c>
      <c r="AK10" s="28" t="s">
        <v>27</v>
      </c>
      <c r="AN10" s="26" t="s">
        <v>21</v>
      </c>
      <c r="AR10" s="21"/>
      <c r="BE10" s="297"/>
      <c r="BS10" s="18" t="s">
        <v>6</v>
      </c>
    </row>
    <row r="11" spans="1:74" ht="18.399999999999999" customHeight="1">
      <c r="B11" s="21"/>
      <c r="E11" s="26" t="s">
        <v>28</v>
      </c>
      <c r="AK11" s="28" t="s">
        <v>29</v>
      </c>
      <c r="AN11" s="26" t="s">
        <v>21</v>
      </c>
      <c r="AR11" s="21"/>
      <c r="BE11" s="297"/>
      <c r="BS11" s="18" t="s">
        <v>6</v>
      </c>
    </row>
    <row r="12" spans="1:74" ht="6.95" customHeight="1">
      <c r="B12" s="21"/>
      <c r="AR12" s="21"/>
      <c r="BE12" s="297"/>
      <c r="BS12" s="18" t="s">
        <v>6</v>
      </c>
    </row>
    <row r="13" spans="1:74" ht="12" customHeight="1">
      <c r="B13" s="21"/>
      <c r="D13" s="28" t="s">
        <v>30</v>
      </c>
      <c r="AK13" s="28" t="s">
        <v>27</v>
      </c>
      <c r="AN13" s="30" t="s">
        <v>31</v>
      </c>
      <c r="AR13" s="21"/>
      <c r="BE13" s="297"/>
      <c r="BS13" s="18" t="s">
        <v>6</v>
      </c>
    </row>
    <row r="14" spans="1:74" ht="12.75">
      <c r="B14" s="21"/>
      <c r="E14" s="302" t="s">
        <v>31</v>
      </c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3"/>
      <c r="AH14" s="303"/>
      <c r="AI14" s="303"/>
      <c r="AJ14" s="303"/>
      <c r="AK14" s="28" t="s">
        <v>29</v>
      </c>
      <c r="AN14" s="30" t="s">
        <v>31</v>
      </c>
      <c r="AR14" s="21"/>
      <c r="BE14" s="297"/>
      <c r="BS14" s="18" t="s">
        <v>6</v>
      </c>
    </row>
    <row r="15" spans="1:74" ht="6.95" customHeight="1">
      <c r="B15" s="21"/>
      <c r="AR15" s="21"/>
      <c r="BE15" s="297"/>
      <c r="BS15" s="18" t="s">
        <v>4</v>
      </c>
    </row>
    <row r="16" spans="1:74" ht="12" customHeight="1">
      <c r="B16" s="21"/>
      <c r="D16" s="28" t="s">
        <v>32</v>
      </c>
      <c r="AK16" s="28" t="s">
        <v>27</v>
      </c>
      <c r="AN16" s="26" t="s">
        <v>21</v>
      </c>
      <c r="AR16" s="21"/>
      <c r="BE16" s="297"/>
      <c r="BS16" s="18" t="s">
        <v>4</v>
      </c>
    </row>
    <row r="17" spans="2:71" ht="18.399999999999999" customHeight="1">
      <c r="B17" s="21"/>
      <c r="E17" s="26" t="s">
        <v>28</v>
      </c>
      <c r="AK17" s="28" t="s">
        <v>29</v>
      </c>
      <c r="AN17" s="26" t="s">
        <v>21</v>
      </c>
      <c r="AR17" s="21"/>
      <c r="BE17" s="297"/>
      <c r="BS17" s="18" t="s">
        <v>33</v>
      </c>
    </row>
    <row r="18" spans="2:71" ht="6.95" customHeight="1">
      <c r="B18" s="21"/>
      <c r="AR18" s="21"/>
      <c r="BE18" s="297"/>
      <c r="BS18" s="18" t="s">
        <v>6</v>
      </c>
    </row>
    <row r="19" spans="2:71" ht="12" customHeight="1">
      <c r="B19" s="21"/>
      <c r="D19" s="28" t="s">
        <v>34</v>
      </c>
      <c r="AK19" s="28" t="s">
        <v>27</v>
      </c>
      <c r="AN19" s="26" t="s">
        <v>35</v>
      </c>
      <c r="AR19" s="21"/>
      <c r="BE19" s="297"/>
      <c r="BS19" s="18" t="s">
        <v>6</v>
      </c>
    </row>
    <row r="20" spans="2:71" ht="18.399999999999999" customHeight="1">
      <c r="B20" s="21"/>
      <c r="E20" s="26" t="s">
        <v>36</v>
      </c>
      <c r="AK20" s="28" t="s">
        <v>29</v>
      </c>
      <c r="AN20" s="26" t="s">
        <v>21</v>
      </c>
      <c r="AR20" s="21"/>
      <c r="BE20" s="297"/>
      <c r="BS20" s="18" t="s">
        <v>4</v>
      </c>
    </row>
    <row r="21" spans="2:71" ht="6.95" customHeight="1">
      <c r="B21" s="21"/>
      <c r="AR21" s="21"/>
      <c r="BE21" s="297"/>
    </row>
    <row r="22" spans="2:71" ht="12" customHeight="1">
      <c r="B22" s="21"/>
      <c r="D22" s="28" t="s">
        <v>37</v>
      </c>
      <c r="AR22" s="21"/>
      <c r="BE22" s="297"/>
    </row>
    <row r="23" spans="2:71" ht="47.25" customHeight="1">
      <c r="B23" s="21"/>
      <c r="E23" s="304" t="s">
        <v>38</v>
      </c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R23" s="21"/>
      <c r="BE23" s="297"/>
    </row>
    <row r="24" spans="2:71" ht="6.95" customHeight="1">
      <c r="B24" s="21"/>
      <c r="AR24" s="21"/>
      <c r="BE24" s="297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7"/>
    </row>
    <row r="26" spans="2:71" s="1" customFormat="1" ht="25.9" customHeight="1">
      <c r="B26" s="33"/>
      <c r="D26" s="34" t="s">
        <v>39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05">
        <f>ROUND(AG54,2)</f>
        <v>0</v>
      </c>
      <c r="AL26" s="306"/>
      <c r="AM26" s="306"/>
      <c r="AN26" s="306"/>
      <c r="AO26" s="306"/>
      <c r="AR26" s="33"/>
      <c r="BE26" s="297"/>
    </row>
    <row r="27" spans="2:71" s="1" customFormat="1" ht="6.95" customHeight="1">
      <c r="B27" s="33"/>
      <c r="AR27" s="33"/>
      <c r="BE27" s="297"/>
    </row>
    <row r="28" spans="2:71" s="1" customFormat="1" ht="12.75">
      <c r="B28" s="33"/>
      <c r="L28" s="307" t="s">
        <v>40</v>
      </c>
      <c r="M28" s="307"/>
      <c r="N28" s="307"/>
      <c r="O28" s="307"/>
      <c r="P28" s="307"/>
      <c r="W28" s="307" t="s">
        <v>41</v>
      </c>
      <c r="X28" s="307"/>
      <c r="Y28" s="307"/>
      <c r="Z28" s="307"/>
      <c r="AA28" s="307"/>
      <c r="AB28" s="307"/>
      <c r="AC28" s="307"/>
      <c r="AD28" s="307"/>
      <c r="AE28" s="307"/>
      <c r="AK28" s="307" t="s">
        <v>42</v>
      </c>
      <c r="AL28" s="307"/>
      <c r="AM28" s="307"/>
      <c r="AN28" s="307"/>
      <c r="AO28" s="307"/>
      <c r="AR28" s="33"/>
      <c r="BE28" s="297"/>
    </row>
    <row r="29" spans="2:71" s="2" customFormat="1" ht="14.45" customHeight="1">
      <c r="B29" s="37"/>
      <c r="D29" s="28" t="s">
        <v>43</v>
      </c>
      <c r="F29" s="28" t="s">
        <v>44</v>
      </c>
      <c r="L29" s="310">
        <v>0.21</v>
      </c>
      <c r="M29" s="309"/>
      <c r="N29" s="309"/>
      <c r="O29" s="309"/>
      <c r="P29" s="309"/>
      <c r="W29" s="308">
        <f>ROUND(AZ54, 2)</f>
        <v>0</v>
      </c>
      <c r="X29" s="309"/>
      <c r="Y29" s="309"/>
      <c r="Z29" s="309"/>
      <c r="AA29" s="309"/>
      <c r="AB29" s="309"/>
      <c r="AC29" s="309"/>
      <c r="AD29" s="309"/>
      <c r="AE29" s="309"/>
      <c r="AK29" s="308">
        <f>ROUND(AV54, 2)</f>
        <v>0</v>
      </c>
      <c r="AL29" s="309"/>
      <c r="AM29" s="309"/>
      <c r="AN29" s="309"/>
      <c r="AO29" s="309"/>
      <c r="AR29" s="37"/>
      <c r="BE29" s="298"/>
    </row>
    <row r="30" spans="2:71" s="2" customFormat="1" ht="14.45" customHeight="1">
      <c r="B30" s="37"/>
      <c r="F30" s="28" t="s">
        <v>45</v>
      </c>
      <c r="L30" s="310">
        <v>0.12</v>
      </c>
      <c r="M30" s="309"/>
      <c r="N30" s="309"/>
      <c r="O30" s="309"/>
      <c r="P30" s="309"/>
      <c r="W30" s="308">
        <f>ROUND(BA54, 2)</f>
        <v>0</v>
      </c>
      <c r="X30" s="309"/>
      <c r="Y30" s="309"/>
      <c r="Z30" s="309"/>
      <c r="AA30" s="309"/>
      <c r="AB30" s="309"/>
      <c r="AC30" s="309"/>
      <c r="AD30" s="309"/>
      <c r="AE30" s="309"/>
      <c r="AK30" s="308">
        <f>ROUND(AW54, 2)</f>
        <v>0</v>
      </c>
      <c r="AL30" s="309"/>
      <c r="AM30" s="309"/>
      <c r="AN30" s="309"/>
      <c r="AO30" s="309"/>
      <c r="AR30" s="37"/>
      <c r="BE30" s="298"/>
    </row>
    <row r="31" spans="2:71" s="2" customFormat="1" ht="14.45" hidden="1" customHeight="1">
      <c r="B31" s="37"/>
      <c r="F31" s="28" t="s">
        <v>46</v>
      </c>
      <c r="L31" s="310">
        <v>0.21</v>
      </c>
      <c r="M31" s="309"/>
      <c r="N31" s="309"/>
      <c r="O31" s="309"/>
      <c r="P31" s="309"/>
      <c r="W31" s="308">
        <f>ROUND(BB54, 2)</f>
        <v>0</v>
      </c>
      <c r="X31" s="309"/>
      <c r="Y31" s="309"/>
      <c r="Z31" s="309"/>
      <c r="AA31" s="309"/>
      <c r="AB31" s="309"/>
      <c r="AC31" s="309"/>
      <c r="AD31" s="309"/>
      <c r="AE31" s="309"/>
      <c r="AK31" s="308">
        <v>0</v>
      </c>
      <c r="AL31" s="309"/>
      <c r="AM31" s="309"/>
      <c r="AN31" s="309"/>
      <c r="AO31" s="309"/>
      <c r="AR31" s="37"/>
      <c r="BE31" s="298"/>
    </row>
    <row r="32" spans="2:71" s="2" customFormat="1" ht="14.45" hidden="1" customHeight="1">
      <c r="B32" s="37"/>
      <c r="F32" s="28" t="s">
        <v>47</v>
      </c>
      <c r="L32" s="310">
        <v>0.12</v>
      </c>
      <c r="M32" s="309"/>
      <c r="N32" s="309"/>
      <c r="O32" s="309"/>
      <c r="P32" s="309"/>
      <c r="W32" s="308">
        <f>ROUND(BC54, 2)</f>
        <v>0</v>
      </c>
      <c r="X32" s="309"/>
      <c r="Y32" s="309"/>
      <c r="Z32" s="309"/>
      <c r="AA32" s="309"/>
      <c r="AB32" s="309"/>
      <c r="AC32" s="309"/>
      <c r="AD32" s="309"/>
      <c r="AE32" s="309"/>
      <c r="AK32" s="308">
        <v>0</v>
      </c>
      <c r="AL32" s="309"/>
      <c r="AM32" s="309"/>
      <c r="AN32" s="309"/>
      <c r="AO32" s="309"/>
      <c r="AR32" s="37"/>
      <c r="BE32" s="298"/>
    </row>
    <row r="33" spans="2:44" s="2" customFormat="1" ht="14.45" hidden="1" customHeight="1">
      <c r="B33" s="37"/>
      <c r="F33" s="28" t="s">
        <v>48</v>
      </c>
      <c r="L33" s="310">
        <v>0</v>
      </c>
      <c r="M33" s="309"/>
      <c r="N33" s="309"/>
      <c r="O33" s="309"/>
      <c r="P33" s="309"/>
      <c r="W33" s="308">
        <f>ROUND(BD54, 2)</f>
        <v>0</v>
      </c>
      <c r="X33" s="309"/>
      <c r="Y33" s="309"/>
      <c r="Z33" s="309"/>
      <c r="AA33" s="309"/>
      <c r="AB33" s="309"/>
      <c r="AC33" s="309"/>
      <c r="AD33" s="309"/>
      <c r="AE33" s="309"/>
      <c r="AK33" s="308">
        <v>0</v>
      </c>
      <c r="AL33" s="309"/>
      <c r="AM33" s="309"/>
      <c r="AN33" s="309"/>
      <c r="AO33" s="309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49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50</v>
      </c>
      <c r="U35" s="40"/>
      <c r="V35" s="40"/>
      <c r="W35" s="40"/>
      <c r="X35" s="314" t="s">
        <v>51</v>
      </c>
      <c r="Y35" s="312"/>
      <c r="Z35" s="312"/>
      <c r="AA35" s="312"/>
      <c r="AB35" s="312"/>
      <c r="AC35" s="40"/>
      <c r="AD35" s="40"/>
      <c r="AE35" s="40"/>
      <c r="AF35" s="40"/>
      <c r="AG35" s="40"/>
      <c r="AH35" s="40"/>
      <c r="AI35" s="40"/>
      <c r="AJ35" s="40"/>
      <c r="AK35" s="311">
        <f>SUM(AK26:AK33)</f>
        <v>0</v>
      </c>
      <c r="AL35" s="312"/>
      <c r="AM35" s="312"/>
      <c r="AN35" s="312"/>
      <c r="AO35" s="313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52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202124_opt1</v>
      </c>
      <c r="AR44" s="46"/>
    </row>
    <row r="45" spans="2:44" s="4" customFormat="1" ht="36.950000000000003" customHeight="1">
      <c r="B45" s="47"/>
      <c r="C45" s="48" t="s">
        <v>16</v>
      </c>
      <c r="L45" s="321" t="str">
        <f>K6</f>
        <v>Kolovraty - dostupné bydlení</v>
      </c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2"/>
      <c r="AK45" s="322"/>
      <c r="AL45" s="322"/>
      <c r="AM45" s="322"/>
      <c r="AN45" s="322"/>
      <c r="AO45" s="322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22</v>
      </c>
      <c r="L47" s="49" t="str">
        <f>IF(K8="","",K8)</f>
        <v>Kolovraty</v>
      </c>
      <c r="AI47" s="28" t="s">
        <v>24</v>
      </c>
      <c r="AM47" s="328" t="str">
        <f>IF(AN8= "","",AN8)</f>
        <v>28. 6. 2021</v>
      </c>
      <c r="AN47" s="328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26</v>
      </c>
      <c r="L49" s="3" t="str">
        <f>IF(E11= "","",E11)</f>
        <v>atelier HETA s.r.o.</v>
      </c>
      <c r="AI49" s="28" t="s">
        <v>32</v>
      </c>
      <c r="AM49" s="329" t="str">
        <f>IF(E17="","",E17)</f>
        <v>atelier HETA s.r.o.</v>
      </c>
      <c r="AN49" s="330"/>
      <c r="AO49" s="330"/>
      <c r="AP49" s="330"/>
      <c r="AR49" s="33"/>
      <c r="AS49" s="331" t="s">
        <v>53</v>
      </c>
      <c r="AT49" s="332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30</v>
      </c>
      <c r="L50" s="3" t="str">
        <f>IF(E14= "Vyplň údaj","",E14)</f>
        <v/>
      </c>
      <c r="AI50" s="28" t="s">
        <v>34</v>
      </c>
      <c r="AM50" s="329" t="str">
        <f>IF(E20="","",E20)</f>
        <v>Toman Martin</v>
      </c>
      <c r="AN50" s="330"/>
      <c r="AO50" s="330"/>
      <c r="AP50" s="330"/>
      <c r="AR50" s="33"/>
      <c r="AS50" s="333"/>
      <c r="AT50" s="334"/>
      <c r="BD50" s="54"/>
    </row>
    <row r="51" spans="1:91" s="1" customFormat="1" ht="10.9" customHeight="1">
      <c r="B51" s="33"/>
      <c r="AR51" s="33"/>
      <c r="AS51" s="333"/>
      <c r="AT51" s="334"/>
      <c r="BD51" s="54"/>
    </row>
    <row r="52" spans="1:91" s="1" customFormat="1" ht="29.25" customHeight="1">
      <c r="B52" s="33"/>
      <c r="C52" s="323" t="s">
        <v>54</v>
      </c>
      <c r="D52" s="324"/>
      <c r="E52" s="324"/>
      <c r="F52" s="324"/>
      <c r="G52" s="324"/>
      <c r="H52" s="55"/>
      <c r="I52" s="325" t="s">
        <v>55</v>
      </c>
      <c r="J52" s="324"/>
      <c r="K52" s="324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35" t="s">
        <v>56</v>
      </c>
      <c r="AH52" s="324"/>
      <c r="AI52" s="324"/>
      <c r="AJ52" s="324"/>
      <c r="AK52" s="324"/>
      <c r="AL52" s="324"/>
      <c r="AM52" s="324"/>
      <c r="AN52" s="325" t="s">
        <v>57</v>
      </c>
      <c r="AO52" s="324"/>
      <c r="AP52" s="324"/>
      <c r="AQ52" s="56" t="s">
        <v>58</v>
      </c>
      <c r="AR52" s="33"/>
      <c r="AS52" s="57" t="s">
        <v>59</v>
      </c>
      <c r="AT52" s="58" t="s">
        <v>60</v>
      </c>
      <c r="AU52" s="58" t="s">
        <v>61</v>
      </c>
      <c r="AV52" s="58" t="s">
        <v>62</v>
      </c>
      <c r="AW52" s="58" t="s">
        <v>63</v>
      </c>
      <c r="AX52" s="58" t="s">
        <v>64</v>
      </c>
      <c r="AY52" s="58" t="s">
        <v>65</v>
      </c>
      <c r="AZ52" s="58" t="s">
        <v>66</v>
      </c>
      <c r="BA52" s="58" t="s">
        <v>67</v>
      </c>
      <c r="BB52" s="58" t="s">
        <v>68</v>
      </c>
      <c r="BC52" s="58" t="s">
        <v>69</v>
      </c>
      <c r="BD52" s="59" t="s">
        <v>70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71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36">
        <f>ROUND(AG55+AG57+AG61+AG63+AG88+AG93,2)</f>
        <v>0</v>
      </c>
      <c r="AH54" s="336"/>
      <c r="AI54" s="336"/>
      <c r="AJ54" s="336"/>
      <c r="AK54" s="336"/>
      <c r="AL54" s="336"/>
      <c r="AM54" s="336"/>
      <c r="AN54" s="337">
        <f t="shared" ref="AN54:AN93" si="0">SUM(AG54,AT54)</f>
        <v>0</v>
      </c>
      <c r="AO54" s="337"/>
      <c r="AP54" s="337"/>
      <c r="AQ54" s="65" t="s">
        <v>21</v>
      </c>
      <c r="AR54" s="61"/>
      <c r="AS54" s="66">
        <f>ROUND(AS55+AS57+AS61+AS63+AS88+AS93,2)</f>
        <v>0</v>
      </c>
      <c r="AT54" s="67">
        <f t="shared" ref="AT54:AT93" si="1">ROUND(SUM(AV54:AW54),2)</f>
        <v>0</v>
      </c>
      <c r="AU54" s="68">
        <f>ROUND(AU55+AU57+AU61+AU63+AU88+AU93,5)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ROUND(AZ55+AZ57+AZ61+AZ63+AZ88+AZ93,2)</f>
        <v>0</v>
      </c>
      <c r="BA54" s="67">
        <f>ROUND(BA55+BA57+BA61+BA63+BA88+BA93,2)</f>
        <v>0</v>
      </c>
      <c r="BB54" s="67">
        <f>ROUND(BB55+BB57+BB61+BB63+BB88+BB93,2)</f>
        <v>0</v>
      </c>
      <c r="BC54" s="67">
        <f>ROUND(BC55+BC57+BC61+BC63+BC88+BC93,2)</f>
        <v>0</v>
      </c>
      <c r="BD54" s="69">
        <f>ROUND(BD55+BD57+BD61+BD63+BD88+BD93,2)</f>
        <v>0</v>
      </c>
      <c r="BS54" s="70" t="s">
        <v>72</v>
      </c>
      <c r="BT54" s="70" t="s">
        <v>73</v>
      </c>
      <c r="BU54" s="71" t="s">
        <v>74</v>
      </c>
      <c r="BV54" s="70" t="s">
        <v>75</v>
      </c>
      <c r="BW54" s="70" t="s">
        <v>5</v>
      </c>
      <c r="BX54" s="70" t="s">
        <v>76</v>
      </c>
      <c r="CL54" s="70" t="s">
        <v>19</v>
      </c>
    </row>
    <row r="55" spans="1:91" s="6" customFormat="1" ht="16.5" customHeight="1">
      <c r="B55" s="72"/>
      <c r="C55" s="73"/>
      <c r="D55" s="326" t="s">
        <v>77</v>
      </c>
      <c r="E55" s="326"/>
      <c r="F55" s="326"/>
      <c r="G55" s="326"/>
      <c r="H55" s="326"/>
      <c r="I55" s="74"/>
      <c r="J55" s="326" t="s">
        <v>78</v>
      </c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15">
        <f>ROUND(AG56,2)</f>
        <v>0</v>
      </c>
      <c r="AH55" s="316"/>
      <c r="AI55" s="316"/>
      <c r="AJ55" s="316"/>
      <c r="AK55" s="316"/>
      <c r="AL55" s="316"/>
      <c r="AM55" s="316"/>
      <c r="AN55" s="317">
        <f t="shared" si="0"/>
        <v>0</v>
      </c>
      <c r="AO55" s="316"/>
      <c r="AP55" s="316"/>
      <c r="AQ55" s="75" t="s">
        <v>79</v>
      </c>
      <c r="AR55" s="72"/>
      <c r="AS55" s="76">
        <f>ROUND(AS56,2)</f>
        <v>0</v>
      </c>
      <c r="AT55" s="77">
        <f t="shared" si="1"/>
        <v>0</v>
      </c>
      <c r="AU55" s="78">
        <f>ROUND(AU56,5)</f>
        <v>0</v>
      </c>
      <c r="AV55" s="77">
        <f>ROUND(AZ55*L29,2)</f>
        <v>0</v>
      </c>
      <c r="AW55" s="77">
        <f>ROUND(BA55*L30,2)</f>
        <v>0</v>
      </c>
      <c r="AX55" s="77">
        <f>ROUND(BB55*L29,2)</f>
        <v>0</v>
      </c>
      <c r="AY55" s="77">
        <f>ROUND(BC55*L30,2)</f>
        <v>0</v>
      </c>
      <c r="AZ55" s="77">
        <f>ROUND(AZ56,2)</f>
        <v>0</v>
      </c>
      <c r="BA55" s="77">
        <f>ROUND(BA56,2)</f>
        <v>0</v>
      </c>
      <c r="BB55" s="77">
        <f>ROUND(BB56,2)</f>
        <v>0</v>
      </c>
      <c r="BC55" s="77">
        <f>ROUND(BC56,2)</f>
        <v>0</v>
      </c>
      <c r="BD55" s="79">
        <f>ROUND(BD56,2)</f>
        <v>0</v>
      </c>
      <c r="BS55" s="80" t="s">
        <v>72</v>
      </c>
      <c r="BT55" s="80" t="s">
        <v>80</v>
      </c>
      <c r="BU55" s="80" t="s">
        <v>74</v>
      </c>
      <c r="BV55" s="80" t="s">
        <v>75</v>
      </c>
      <c r="BW55" s="80" t="s">
        <v>81</v>
      </c>
      <c r="BX55" s="80" t="s">
        <v>5</v>
      </c>
      <c r="CL55" s="80" t="s">
        <v>19</v>
      </c>
      <c r="CM55" s="80" t="s">
        <v>80</v>
      </c>
    </row>
    <row r="56" spans="1:91" s="3" customFormat="1" ht="16.5" customHeight="1">
      <c r="A56" s="81" t="s">
        <v>82</v>
      </c>
      <c r="B56" s="46"/>
      <c r="C56" s="9"/>
      <c r="D56" s="9"/>
      <c r="E56" s="327" t="s">
        <v>83</v>
      </c>
      <c r="F56" s="327"/>
      <c r="G56" s="327"/>
      <c r="H56" s="327"/>
      <c r="I56" s="327"/>
      <c r="J56" s="9"/>
      <c r="K56" s="327" t="s">
        <v>84</v>
      </c>
      <c r="L56" s="327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7"/>
      <c r="AA56" s="327"/>
      <c r="AB56" s="327"/>
      <c r="AC56" s="327"/>
      <c r="AD56" s="327"/>
      <c r="AE56" s="327"/>
      <c r="AF56" s="327"/>
      <c r="AG56" s="318">
        <f>'SO-01.04 - Skrývka ornice...'!J32</f>
        <v>0</v>
      </c>
      <c r="AH56" s="319"/>
      <c r="AI56" s="319"/>
      <c r="AJ56" s="319"/>
      <c r="AK56" s="319"/>
      <c r="AL56" s="319"/>
      <c r="AM56" s="319"/>
      <c r="AN56" s="318">
        <f t="shared" si="0"/>
        <v>0</v>
      </c>
      <c r="AO56" s="319"/>
      <c r="AP56" s="319"/>
      <c r="AQ56" s="82" t="s">
        <v>85</v>
      </c>
      <c r="AR56" s="46"/>
      <c r="AS56" s="83">
        <v>0</v>
      </c>
      <c r="AT56" s="84">
        <f t="shared" si="1"/>
        <v>0</v>
      </c>
      <c r="AU56" s="85">
        <f>'SO-01.04 - Skrývka ornice...'!P88</f>
        <v>0</v>
      </c>
      <c r="AV56" s="84">
        <f>'SO-01.04 - Skrývka ornice...'!J35</f>
        <v>0</v>
      </c>
      <c r="AW56" s="84">
        <f>'SO-01.04 - Skrývka ornice...'!J36</f>
        <v>0</v>
      </c>
      <c r="AX56" s="84">
        <f>'SO-01.04 - Skrývka ornice...'!J37</f>
        <v>0</v>
      </c>
      <c r="AY56" s="84">
        <f>'SO-01.04 - Skrývka ornice...'!J38</f>
        <v>0</v>
      </c>
      <c r="AZ56" s="84">
        <f>'SO-01.04 - Skrývka ornice...'!F35</f>
        <v>0</v>
      </c>
      <c r="BA56" s="84">
        <f>'SO-01.04 - Skrývka ornice...'!F36</f>
        <v>0</v>
      </c>
      <c r="BB56" s="84">
        <f>'SO-01.04 - Skrývka ornice...'!F37</f>
        <v>0</v>
      </c>
      <c r="BC56" s="84">
        <f>'SO-01.04 - Skrývka ornice...'!F38</f>
        <v>0</v>
      </c>
      <c r="BD56" s="86">
        <f>'SO-01.04 - Skrývka ornice...'!F39</f>
        <v>0</v>
      </c>
      <c r="BT56" s="26" t="s">
        <v>86</v>
      </c>
      <c r="BV56" s="26" t="s">
        <v>75</v>
      </c>
      <c r="BW56" s="26" t="s">
        <v>87</v>
      </c>
      <c r="BX56" s="26" t="s">
        <v>81</v>
      </c>
      <c r="CL56" s="26" t="s">
        <v>19</v>
      </c>
    </row>
    <row r="57" spans="1:91" s="6" customFormat="1" ht="16.5" customHeight="1">
      <c r="B57" s="72"/>
      <c r="C57" s="73"/>
      <c r="D57" s="326" t="s">
        <v>88</v>
      </c>
      <c r="E57" s="326"/>
      <c r="F57" s="326"/>
      <c r="G57" s="326"/>
      <c r="H57" s="326"/>
      <c r="I57" s="74"/>
      <c r="J57" s="326" t="s">
        <v>89</v>
      </c>
      <c r="K57" s="326"/>
      <c r="L57" s="326"/>
      <c r="M57" s="326"/>
      <c r="N57" s="326"/>
      <c r="O57" s="326"/>
      <c r="P57" s="326"/>
      <c r="Q57" s="326"/>
      <c r="R57" s="326"/>
      <c r="S57" s="326"/>
      <c r="T57" s="326"/>
      <c r="U57" s="326"/>
      <c r="V57" s="326"/>
      <c r="W57" s="326"/>
      <c r="X57" s="326"/>
      <c r="Y57" s="326"/>
      <c r="Z57" s="326"/>
      <c r="AA57" s="326"/>
      <c r="AB57" s="326"/>
      <c r="AC57" s="326"/>
      <c r="AD57" s="326"/>
      <c r="AE57" s="326"/>
      <c r="AF57" s="326"/>
      <c r="AG57" s="315">
        <f>ROUND(SUM(AG58:AG60),2)</f>
        <v>0</v>
      </c>
      <c r="AH57" s="316"/>
      <c r="AI57" s="316"/>
      <c r="AJ57" s="316"/>
      <c r="AK57" s="316"/>
      <c r="AL57" s="316"/>
      <c r="AM57" s="316"/>
      <c r="AN57" s="317">
        <f t="shared" si="0"/>
        <v>0</v>
      </c>
      <c r="AO57" s="316"/>
      <c r="AP57" s="316"/>
      <c r="AQ57" s="75" t="s">
        <v>79</v>
      </c>
      <c r="AR57" s="72"/>
      <c r="AS57" s="76">
        <f>ROUND(SUM(AS58:AS60),2)</f>
        <v>0</v>
      </c>
      <c r="AT57" s="77">
        <f t="shared" si="1"/>
        <v>0</v>
      </c>
      <c r="AU57" s="78">
        <f>ROUND(SUM(AU58:AU60),5)</f>
        <v>0</v>
      </c>
      <c r="AV57" s="77">
        <f>ROUND(AZ57*L29,2)</f>
        <v>0</v>
      </c>
      <c r="AW57" s="77">
        <f>ROUND(BA57*L30,2)</f>
        <v>0</v>
      </c>
      <c r="AX57" s="77">
        <f>ROUND(BB57*L29,2)</f>
        <v>0</v>
      </c>
      <c r="AY57" s="77">
        <f>ROUND(BC57*L30,2)</f>
        <v>0</v>
      </c>
      <c r="AZ57" s="77">
        <f>ROUND(SUM(AZ58:AZ60),2)</f>
        <v>0</v>
      </c>
      <c r="BA57" s="77">
        <f>ROUND(SUM(BA58:BA60),2)</f>
        <v>0</v>
      </c>
      <c r="BB57" s="77">
        <f>ROUND(SUM(BB58:BB60),2)</f>
        <v>0</v>
      </c>
      <c r="BC57" s="77">
        <f>ROUND(SUM(BC58:BC60),2)</f>
        <v>0</v>
      </c>
      <c r="BD57" s="79">
        <f>ROUND(SUM(BD58:BD60),2)</f>
        <v>0</v>
      </c>
      <c r="BS57" s="80" t="s">
        <v>72</v>
      </c>
      <c r="BT57" s="80" t="s">
        <v>80</v>
      </c>
      <c r="BU57" s="80" t="s">
        <v>74</v>
      </c>
      <c r="BV57" s="80" t="s">
        <v>75</v>
      </c>
      <c r="BW57" s="80" t="s">
        <v>90</v>
      </c>
      <c r="BX57" s="80" t="s">
        <v>5</v>
      </c>
      <c r="CL57" s="80" t="s">
        <v>19</v>
      </c>
      <c r="CM57" s="80" t="s">
        <v>80</v>
      </c>
    </row>
    <row r="58" spans="1:91" s="3" customFormat="1" ht="16.5" customHeight="1">
      <c r="A58" s="81" t="s">
        <v>82</v>
      </c>
      <c r="B58" s="46"/>
      <c r="C58" s="9"/>
      <c r="D58" s="9"/>
      <c r="E58" s="327" t="s">
        <v>91</v>
      </c>
      <c r="F58" s="327"/>
      <c r="G58" s="327"/>
      <c r="H58" s="327"/>
      <c r="I58" s="327"/>
      <c r="J58" s="9"/>
      <c r="K58" s="327" t="s">
        <v>92</v>
      </c>
      <c r="L58" s="327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7"/>
      <c r="AA58" s="327"/>
      <c r="AB58" s="327"/>
      <c r="AC58" s="327"/>
      <c r="AD58" s="327"/>
      <c r="AE58" s="327"/>
      <c r="AF58" s="327"/>
      <c r="AG58" s="318">
        <f>'SO-02.01 - Vodovodní příp...'!J32</f>
        <v>0</v>
      </c>
      <c r="AH58" s="319"/>
      <c r="AI58" s="319"/>
      <c r="AJ58" s="319"/>
      <c r="AK58" s="319"/>
      <c r="AL58" s="319"/>
      <c r="AM58" s="319"/>
      <c r="AN58" s="318">
        <f t="shared" si="0"/>
        <v>0</v>
      </c>
      <c r="AO58" s="319"/>
      <c r="AP58" s="319"/>
      <c r="AQ58" s="82" t="s">
        <v>85</v>
      </c>
      <c r="AR58" s="46"/>
      <c r="AS58" s="83">
        <v>0</v>
      </c>
      <c r="AT58" s="84">
        <f t="shared" si="1"/>
        <v>0</v>
      </c>
      <c r="AU58" s="85">
        <f>'SO-02.01 - Vodovodní příp...'!P91</f>
        <v>0</v>
      </c>
      <c r="AV58" s="84">
        <f>'SO-02.01 - Vodovodní příp...'!J35</f>
        <v>0</v>
      </c>
      <c r="AW58" s="84">
        <f>'SO-02.01 - Vodovodní příp...'!J36</f>
        <v>0</v>
      </c>
      <c r="AX58" s="84">
        <f>'SO-02.01 - Vodovodní příp...'!J37</f>
        <v>0</v>
      </c>
      <c r="AY58" s="84">
        <f>'SO-02.01 - Vodovodní příp...'!J38</f>
        <v>0</v>
      </c>
      <c r="AZ58" s="84">
        <f>'SO-02.01 - Vodovodní příp...'!F35</f>
        <v>0</v>
      </c>
      <c r="BA58" s="84">
        <f>'SO-02.01 - Vodovodní příp...'!F36</f>
        <v>0</v>
      </c>
      <c r="BB58" s="84">
        <f>'SO-02.01 - Vodovodní příp...'!F37</f>
        <v>0</v>
      </c>
      <c r="BC58" s="84">
        <f>'SO-02.01 - Vodovodní příp...'!F38</f>
        <v>0</v>
      </c>
      <c r="BD58" s="86">
        <f>'SO-02.01 - Vodovodní příp...'!F39</f>
        <v>0</v>
      </c>
      <c r="BT58" s="26" t="s">
        <v>86</v>
      </c>
      <c r="BV58" s="26" t="s">
        <v>75</v>
      </c>
      <c r="BW58" s="26" t="s">
        <v>93</v>
      </c>
      <c r="BX58" s="26" t="s">
        <v>90</v>
      </c>
      <c r="CL58" s="26" t="s">
        <v>21</v>
      </c>
    </row>
    <row r="59" spans="1:91" s="3" customFormat="1" ht="23.25" customHeight="1">
      <c r="A59" s="81" t="s">
        <v>82</v>
      </c>
      <c r="B59" s="46"/>
      <c r="C59" s="9"/>
      <c r="D59" s="9"/>
      <c r="E59" s="327" t="s">
        <v>94</v>
      </c>
      <c r="F59" s="327"/>
      <c r="G59" s="327"/>
      <c r="H59" s="327"/>
      <c r="I59" s="327"/>
      <c r="J59" s="9"/>
      <c r="K59" s="327" t="s">
        <v>95</v>
      </c>
      <c r="L59" s="327"/>
      <c r="M59" s="327"/>
      <c r="N59" s="327"/>
      <c r="O59" s="327"/>
      <c r="P59" s="327"/>
      <c r="Q59" s="327"/>
      <c r="R59" s="327"/>
      <c r="S59" s="327"/>
      <c r="T59" s="327"/>
      <c r="U59" s="327"/>
      <c r="V59" s="327"/>
      <c r="W59" s="327"/>
      <c r="X59" s="327"/>
      <c r="Y59" s="327"/>
      <c r="Z59" s="327"/>
      <c r="AA59" s="327"/>
      <c r="AB59" s="327"/>
      <c r="AC59" s="327"/>
      <c r="AD59" s="327"/>
      <c r="AE59" s="327"/>
      <c r="AF59" s="327"/>
      <c r="AG59" s="318">
        <f>'SO-02.04 - Přípojka elekt...'!J32</f>
        <v>0</v>
      </c>
      <c r="AH59" s="319"/>
      <c r="AI59" s="319"/>
      <c r="AJ59" s="319"/>
      <c r="AK59" s="319"/>
      <c r="AL59" s="319"/>
      <c r="AM59" s="319"/>
      <c r="AN59" s="318">
        <f t="shared" si="0"/>
        <v>0</v>
      </c>
      <c r="AO59" s="319"/>
      <c r="AP59" s="319"/>
      <c r="AQ59" s="82" t="s">
        <v>85</v>
      </c>
      <c r="AR59" s="46"/>
      <c r="AS59" s="83">
        <v>0</v>
      </c>
      <c r="AT59" s="84">
        <f t="shared" si="1"/>
        <v>0</v>
      </c>
      <c r="AU59" s="85">
        <f>'SO-02.04 - Přípojka elekt...'!P88</f>
        <v>0</v>
      </c>
      <c r="AV59" s="84">
        <f>'SO-02.04 - Přípojka elekt...'!J35</f>
        <v>0</v>
      </c>
      <c r="AW59" s="84">
        <f>'SO-02.04 - Přípojka elekt...'!J36</f>
        <v>0</v>
      </c>
      <c r="AX59" s="84">
        <f>'SO-02.04 - Přípojka elekt...'!J37</f>
        <v>0</v>
      </c>
      <c r="AY59" s="84">
        <f>'SO-02.04 - Přípojka elekt...'!J38</f>
        <v>0</v>
      </c>
      <c r="AZ59" s="84">
        <f>'SO-02.04 - Přípojka elekt...'!F35</f>
        <v>0</v>
      </c>
      <c r="BA59" s="84">
        <f>'SO-02.04 - Přípojka elekt...'!F36</f>
        <v>0</v>
      </c>
      <c r="BB59" s="84">
        <f>'SO-02.04 - Přípojka elekt...'!F37</f>
        <v>0</v>
      </c>
      <c r="BC59" s="84">
        <f>'SO-02.04 - Přípojka elekt...'!F38</f>
        <v>0</v>
      </c>
      <c r="BD59" s="86">
        <f>'SO-02.04 - Přípojka elekt...'!F39</f>
        <v>0</v>
      </c>
      <c r="BT59" s="26" t="s">
        <v>86</v>
      </c>
      <c r="BV59" s="26" t="s">
        <v>75</v>
      </c>
      <c r="BW59" s="26" t="s">
        <v>96</v>
      </c>
      <c r="BX59" s="26" t="s">
        <v>90</v>
      </c>
      <c r="CL59" s="26" t="s">
        <v>19</v>
      </c>
    </row>
    <row r="60" spans="1:91" s="3" customFormat="1" ht="16.5" customHeight="1">
      <c r="A60" s="81" t="s">
        <v>82</v>
      </c>
      <c r="B60" s="46"/>
      <c r="C60" s="9"/>
      <c r="D60" s="9"/>
      <c r="E60" s="327" t="s">
        <v>97</v>
      </c>
      <c r="F60" s="327"/>
      <c r="G60" s="327"/>
      <c r="H60" s="327"/>
      <c r="I60" s="327"/>
      <c r="J60" s="9"/>
      <c r="K60" s="327" t="s">
        <v>98</v>
      </c>
      <c r="L60" s="327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7"/>
      <c r="AA60" s="327"/>
      <c r="AB60" s="327"/>
      <c r="AC60" s="327"/>
      <c r="AD60" s="327"/>
      <c r="AE60" s="327"/>
      <c r="AF60" s="327"/>
      <c r="AG60" s="318">
        <f>'SO-02.05 - Přípojka elekt...'!J32</f>
        <v>0</v>
      </c>
      <c r="AH60" s="319"/>
      <c r="AI60" s="319"/>
      <c r="AJ60" s="319"/>
      <c r="AK60" s="319"/>
      <c r="AL60" s="319"/>
      <c r="AM60" s="319"/>
      <c r="AN60" s="318">
        <f t="shared" si="0"/>
        <v>0</v>
      </c>
      <c r="AO60" s="319"/>
      <c r="AP60" s="319"/>
      <c r="AQ60" s="82" t="s">
        <v>85</v>
      </c>
      <c r="AR60" s="46"/>
      <c r="AS60" s="83">
        <v>0</v>
      </c>
      <c r="AT60" s="84">
        <f t="shared" si="1"/>
        <v>0</v>
      </c>
      <c r="AU60" s="85">
        <f>'SO-02.05 - Přípojka elekt...'!P86</f>
        <v>0</v>
      </c>
      <c r="AV60" s="84">
        <f>'SO-02.05 - Přípojka elekt...'!J35</f>
        <v>0</v>
      </c>
      <c r="AW60" s="84">
        <f>'SO-02.05 - Přípojka elekt...'!J36</f>
        <v>0</v>
      </c>
      <c r="AX60" s="84">
        <f>'SO-02.05 - Přípojka elekt...'!J37</f>
        <v>0</v>
      </c>
      <c r="AY60" s="84">
        <f>'SO-02.05 - Přípojka elekt...'!J38</f>
        <v>0</v>
      </c>
      <c r="AZ60" s="84">
        <f>'SO-02.05 - Přípojka elekt...'!F35</f>
        <v>0</v>
      </c>
      <c r="BA60" s="84">
        <f>'SO-02.05 - Přípojka elekt...'!F36</f>
        <v>0</v>
      </c>
      <c r="BB60" s="84">
        <f>'SO-02.05 - Přípojka elekt...'!F37</f>
        <v>0</v>
      </c>
      <c r="BC60" s="84">
        <f>'SO-02.05 - Přípojka elekt...'!F38</f>
        <v>0</v>
      </c>
      <c r="BD60" s="86">
        <f>'SO-02.05 - Přípojka elekt...'!F39</f>
        <v>0</v>
      </c>
      <c r="BT60" s="26" t="s">
        <v>86</v>
      </c>
      <c r="BV60" s="26" t="s">
        <v>75</v>
      </c>
      <c r="BW60" s="26" t="s">
        <v>99</v>
      </c>
      <c r="BX60" s="26" t="s">
        <v>90</v>
      </c>
      <c r="CL60" s="26" t="s">
        <v>19</v>
      </c>
    </row>
    <row r="61" spans="1:91" s="6" customFormat="1" ht="16.5" customHeight="1">
      <c r="B61" s="72"/>
      <c r="C61" s="73"/>
      <c r="D61" s="326" t="s">
        <v>100</v>
      </c>
      <c r="E61" s="326"/>
      <c r="F61" s="326"/>
      <c r="G61" s="326"/>
      <c r="H61" s="326"/>
      <c r="I61" s="74"/>
      <c r="J61" s="326" t="s">
        <v>101</v>
      </c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15">
        <f>ROUND(AG62,2)</f>
        <v>0</v>
      </c>
      <c r="AH61" s="316"/>
      <c r="AI61" s="316"/>
      <c r="AJ61" s="316"/>
      <c r="AK61" s="316"/>
      <c r="AL61" s="316"/>
      <c r="AM61" s="316"/>
      <c r="AN61" s="317">
        <f t="shared" si="0"/>
        <v>0</v>
      </c>
      <c r="AO61" s="316"/>
      <c r="AP61" s="316"/>
      <c r="AQ61" s="75" t="s">
        <v>79</v>
      </c>
      <c r="AR61" s="72"/>
      <c r="AS61" s="76">
        <f>ROUND(AS62,2)</f>
        <v>0</v>
      </c>
      <c r="AT61" s="77">
        <f t="shared" si="1"/>
        <v>0</v>
      </c>
      <c r="AU61" s="78">
        <f>ROUND(AU62,5)</f>
        <v>0</v>
      </c>
      <c r="AV61" s="77">
        <f>ROUND(AZ61*L29,2)</f>
        <v>0</v>
      </c>
      <c r="AW61" s="77">
        <f>ROUND(BA61*L30,2)</f>
        <v>0</v>
      </c>
      <c r="AX61" s="77">
        <f>ROUND(BB61*L29,2)</f>
        <v>0</v>
      </c>
      <c r="AY61" s="77">
        <f>ROUND(BC61*L30,2)</f>
        <v>0</v>
      </c>
      <c r="AZ61" s="77">
        <f>ROUND(AZ62,2)</f>
        <v>0</v>
      </c>
      <c r="BA61" s="77">
        <f>ROUND(BA62,2)</f>
        <v>0</v>
      </c>
      <c r="BB61" s="77">
        <f>ROUND(BB62,2)</f>
        <v>0</v>
      </c>
      <c r="BC61" s="77">
        <f>ROUND(BC62,2)</f>
        <v>0</v>
      </c>
      <c r="BD61" s="79">
        <f>ROUND(BD62,2)</f>
        <v>0</v>
      </c>
      <c r="BS61" s="80" t="s">
        <v>72</v>
      </c>
      <c r="BT61" s="80" t="s">
        <v>80</v>
      </c>
      <c r="BU61" s="80" t="s">
        <v>74</v>
      </c>
      <c r="BV61" s="80" t="s">
        <v>75</v>
      </c>
      <c r="BW61" s="80" t="s">
        <v>102</v>
      </c>
      <c r="BX61" s="80" t="s">
        <v>5</v>
      </c>
      <c r="CL61" s="80" t="s">
        <v>19</v>
      </c>
      <c r="CM61" s="80" t="s">
        <v>80</v>
      </c>
    </row>
    <row r="62" spans="1:91" s="3" customFormat="1" ht="16.5" customHeight="1">
      <c r="A62" s="81" t="s">
        <v>82</v>
      </c>
      <c r="B62" s="46"/>
      <c r="C62" s="9"/>
      <c r="D62" s="9"/>
      <c r="E62" s="327" t="s">
        <v>103</v>
      </c>
      <c r="F62" s="327"/>
      <c r="G62" s="327"/>
      <c r="H62" s="327"/>
      <c r="I62" s="327"/>
      <c r="J62" s="9"/>
      <c r="K62" s="327" t="s">
        <v>104</v>
      </c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18">
        <f>'SO-03.01 - Retenční nádrž...'!J32</f>
        <v>0</v>
      </c>
      <c r="AH62" s="319"/>
      <c r="AI62" s="319"/>
      <c r="AJ62" s="319"/>
      <c r="AK62" s="319"/>
      <c r="AL62" s="319"/>
      <c r="AM62" s="319"/>
      <c r="AN62" s="318">
        <f t="shared" si="0"/>
        <v>0</v>
      </c>
      <c r="AO62" s="319"/>
      <c r="AP62" s="319"/>
      <c r="AQ62" s="82" t="s">
        <v>85</v>
      </c>
      <c r="AR62" s="46"/>
      <c r="AS62" s="83">
        <v>0</v>
      </c>
      <c r="AT62" s="84">
        <f t="shared" si="1"/>
        <v>0</v>
      </c>
      <c r="AU62" s="85">
        <f>'SO-03.01 - Retenční nádrž...'!P92</f>
        <v>0</v>
      </c>
      <c r="AV62" s="84">
        <f>'SO-03.01 - Retenční nádrž...'!J35</f>
        <v>0</v>
      </c>
      <c r="AW62" s="84">
        <f>'SO-03.01 - Retenční nádrž...'!J36</f>
        <v>0</v>
      </c>
      <c r="AX62" s="84">
        <f>'SO-03.01 - Retenční nádrž...'!J37</f>
        <v>0</v>
      </c>
      <c r="AY62" s="84">
        <f>'SO-03.01 - Retenční nádrž...'!J38</f>
        <v>0</v>
      </c>
      <c r="AZ62" s="84">
        <f>'SO-03.01 - Retenční nádrž...'!F35</f>
        <v>0</v>
      </c>
      <c r="BA62" s="84">
        <f>'SO-03.01 - Retenční nádrž...'!F36</f>
        <v>0</v>
      </c>
      <c r="BB62" s="84">
        <f>'SO-03.01 - Retenční nádrž...'!F37</f>
        <v>0</v>
      </c>
      <c r="BC62" s="84">
        <f>'SO-03.01 - Retenční nádrž...'!F38</f>
        <v>0</v>
      </c>
      <c r="BD62" s="86">
        <f>'SO-03.01 - Retenční nádrž...'!F39</f>
        <v>0</v>
      </c>
      <c r="BT62" s="26" t="s">
        <v>86</v>
      </c>
      <c r="BV62" s="26" t="s">
        <v>75</v>
      </c>
      <c r="BW62" s="26" t="s">
        <v>105</v>
      </c>
      <c r="BX62" s="26" t="s">
        <v>102</v>
      </c>
      <c r="CL62" s="26" t="s">
        <v>19</v>
      </c>
    </row>
    <row r="63" spans="1:91" s="6" customFormat="1" ht="16.5" customHeight="1">
      <c r="B63" s="72"/>
      <c r="C63" s="73"/>
      <c r="D63" s="326" t="s">
        <v>106</v>
      </c>
      <c r="E63" s="326"/>
      <c r="F63" s="326"/>
      <c r="G63" s="326"/>
      <c r="H63" s="326"/>
      <c r="I63" s="74"/>
      <c r="J63" s="326" t="s">
        <v>107</v>
      </c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15">
        <f>ROUND(AG64+AG65+AG66+AG75+AG80+SUM(AG83:AG85),2)</f>
        <v>0</v>
      </c>
      <c r="AH63" s="316"/>
      <c r="AI63" s="316"/>
      <c r="AJ63" s="316"/>
      <c r="AK63" s="316"/>
      <c r="AL63" s="316"/>
      <c r="AM63" s="316"/>
      <c r="AN63" s="317">
        <f t="shared" si="0"/>
        <v>0</v>
      </c>
      <c r="AO63" s="316"/>
      <c r="AP63" s="316"/>
      <c r="AQ63" s="75" t="s">
        <v>79</v>
      </c>
      <c r="AR63" s="72"/>
      <c r="AS63" s="76">
        <f>ROUND(AS64+AS65+AS66+AS75+AS80+SUM(AS83:AS85),2)</f>
        <v>0</v>
      </c>
      <c r="AT63" s="77">
        <f t="shared" si="1"/>
        <v>0</v>
      </c>
      <c r="AU63" s="78">
        <f>ROUND(AU64+AU65+AU66+AU75+AU80+SUM(AU83:AU85),5)</f>
        <v>0</v>
      </c>
      <c r="AV63" s="77">
        <f>ROUND(AZ63*L29,2)</f>
        <v>0</v>
      </c>
      <c r="AW63" s="77">
        <f>ROUND(BA63*L30,2)</f>
        <v>0</v>
      </c>
      <c r="AX63" s="77">
        <f>ROUND(BB63*L29,2)</f>
        <v>0</v>
      </c>
      <c r="AY63" s="77">
        <f>ROUND(BC63*L30,2)</f>
        <v>0</v>
      </c>
      <c r="AZ63" s="77">
        <f>ROUND(AZ64+AZ65+AZ66+AZ75+AZ80+SUM(AZ83:AZ85),2)</f>
        <v>0</v>
      </c>
      <c r="BA63" s="77">
        <f>ROUND(BA64+BA65+BA66+BA75+BA80+SUM(BA83:BA85),2)</f>
        <v>0</v>
      </c>
      <c r="BB63" s="77">
        <f>ROUND(BB64+BB65+BB66+BB75+BB80+SUM(BB83:BB85),2)</f>
        <v>0</v>
      </c>
      <c r="BC63" s="77">
        <f>ROUND(BC64+BC65+BC66+BC75+BC80+SUM(BC83:BC85),2)</f>
        <v>0</v>
      </c>
      <c r="BD63" s="79">
        <f>ROUND(BD64+BD65+BD66+BD75+BD80+SUM(BD83:BD85),2)</f>
        <v>0</v>
      </c>
      <c r="BS63" s="80" t="s">
        <v>72</v>
      </c>
      <c r="BT63" s="80" t="s">
        <v>80</v>
      </c>
      <c r="BU63" s="80" t="s">
        <v>74</v>
      </c>
      <c r="BV63" s="80" t="s">
        <v>75</v>
      </c>
      <c r="BW63" s="80" t="s">
        <v>108</v>
      </c>
      <c r="BX63" s="80" t="s">
        <v>5</v>
      </c>
      <c r="CL63" s="80" t="s">
        <v>19</v>
      </c>
      <c r="CM63" s="80" t="s">
        <v>80</v>
      </c>
    </row>
    <row r="64" spans="1:91" s="3" customFormat="1" ht="16.5" customHeight="1">
      <c r="A64" s="81" t="s">
        <v>82</v>
      </c>
      <c r="B64" s="46"/>
      <c r="C64" s="9"/>
      <c r="D64" s="9"/>
      <c r="E64" s="327" t="s">
        <v>109</v>
      </c>
      <c r="F64" s="327"/>
      <c r="G64" s="327"/>
      <c r="H64" s="327"/>
      <c r="I64" s="327"/>
      <c r="J64" s="9"/>
      <c r="K64" s="327" t="s">
        <v>110</v>
      </c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18">
        <f>'SO-04.01 - Architektonick...'!J32</f>
        <v>0</v>
      </c>
      <c r="AH64" s="319"/>
      <c r="AI64" s="319"/>
      <c r="AJ64" s="319"/>
      <c r="AK64" s="319"/>
      <c r="AL64" s="319"/>
      <c r="AM64" s="319"/>
      <c r="AN64" s="318">
        <f t="shared" si="0"/>
        <v>0</v>
      </c>
      <c r="AO64" s="319"/>
      <c r="AP64" s="319"/>
      <c r="AQ64" s="82" t="s">
        <v>85</v>
      </c>
      <c r="AR64" s="46"/>
      <c r="AS64" s="83">
        <v>0</v>
      </c>
      <c r="AT64" s="84">
        <f t="shared" si="1"/>
        <v>0</v>
      </c>
      <c r="AU64" s="85">
        <f>'SO-04.01 - Architektonick...'!P108</f>
        <v>0</v>
      </c>
      <c r="AV64" s="84">
        <f>'SO-04.01 - Architektonick...'!J35</f>
        <v>0</v>
      </c>
      <c r="AW64" s="84">
        <f>'SO-04.01 - Architektonick...'!J36</f>
        <v>0</v>
      </c>
      <c r="AX64" s="84">
        <f>'SO-04.01 - Architektonick...'!J37</f>
        <v>0</v>
      </c>
      <c r="AY64" s="84">
        <f>'SO-04.01 - Architektonick...'!J38</f>
        <v>0</v>
      </c>
      <c r="AZ64" s="84">
        <f>'SO-04.01 - Architektonick...'!F35</f>
        <v>0</v>
      </c>
      <c r="BA64" s="84">
        <f>'SO-04.01 - Architektonick...'!F36</f>
        <v>0</v>
      </c>
      <c r="BB64" s="84">
        <f>'SO-04.01 - Architektonick...'!F37</f>
        <v>0</v>
      </c>
      <c r="BC64" s="84">
        <f>'SO-04.01 - Architektonick...'!F38</f>
        <v>0</v>
      </c>
      <c r="BD64" s="86">
        <f>'SO-04.01 - Architektonick...'!F39</f>
        <v>0</v>
      </c>
      <c r="BT64" s="26" t="s">
        <v>86</v>
      </c>
      <c r="BV64" s="26" t="s">
        <v>75</v>
      </c>
      <c r="BW64" s="26" t="s">
        <v>111</v>
      </c>
      <c r="BX64" s="26" t="s">
        <v>108</v>
      </c>
      <c r="CL64" s="26" t="s">
        <v>19</v>
      </c>
    </row>
    <row r="65" spans="1:90" s="3" customFormat="1" ht="16.5" customHeight="1">
      <c r="A65" s="81" t="s">
        <v>82</v>
      </c>
      <c r="B65" s="46"/>
      <c r="C65" s="9"/>
      <c r="D65" s="9"/>
      <c r="E65" s="327" t="s">
        <v>112</v>
      </c>
      <c r="F65" s="327"/>
      <c r="G65" s="327"/>
      <c r="H65" s="327"/>
      <c r="I65" s="327"/>
      <c r="J65" s="9"/>
      <c r="K65" s="327" t="s">
        <v>113</v>
      </c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18">
        <f>'SO-04.02 - Konstrukční čá...'!J32</f>
        <v>0</v>
      </c>
      <c r="AH65" s="319"/>
      <c r="AI65" s="319"/>
      <c r="AJ65" s="319"/>
      <c r="AK65" s="319"/>
      <c r="AL65" s="319"/>
      <c r="AM65" s="319"/>
      <c r="AN65" s="318">
        <f t="shared" si="0"/>
        <v>0</v>
      </c>
      <c r="AO65" s="319"/>
      <c r="AP65" s="319"/>
      <c r="AQ65" s="82" t="s">
        <v>85</v>
      </c>
      <c r="AR65" s="46"/>
      <c r="AS65" s="83">
        <v>0</v>
      </c>
      <c r="AT65" s="84">
        <f t="shared" si="1"/>
        <v>0</v>
      </c>
      <c r="AU65" s="85">
        <f>'SO-04.02 - Konstrukční čá...'!P91</f>
        <v>0</v>
      </c>
      <c r="AV65" s="84">
        <f>'SO-04.02 - Konstrukční čá...'!J35</f>
        <v>0</v>
      </c>
      <c r="AW65" s="84">
        <f>'SO-04.02 - Konstrukční čá...'!J36</f>
        <v>0</v>
      </c>
      <c r="AX65" s="84">
        <f>'SO-04.02 - Konstrukční čá...'!J37</f>
        <v>0</v>
      </c>
      <c r="AY65" s="84">
        <f>'SO-04.02 - Konstrukční čá...'!J38</f>
        <v>0</v>
      </c>
      <c r="AZ65" s="84">
        <f>'SO-04.02 - Konstrukční čá...'!F35</f>
        <v>0</v>
      </c>
      <c r="BA65" s="84">
        <f>'SO-04.02 - Konstrukční čá...'!F36</f>
        <v>0</v>
      </c>
      <c r="BB65" s="84">
        <f>'SO-04.02 - Konstrukční čá...'!F37</f>
        <v>0</v>
      </c>
      <c r="BC65" s="84">
        <f>'SO-04.02 - Konstrukční čá...'!F38</f>
        <v>0</v>
      </c>
      <c r="BD65" s="86">
        <f>'SO-04.02 - Konstrukční čá...'!F39</f>
        <v>0</v>
      </c>
      <c r="BT65" s="26" t="s">
        <v>86</v>
      </c>
      <c r="BV65" s="26" t="s">
        <v>75</v>
      </c>
      <c r="BW65" s="26" t="s">
        <v>114</v>
      </c>
      <c r="BX65" s="26" t="s">
        <v>108</v>
      </c>
      <c r="CL65" s="26" t="s">
        <v>19</v>
      </c>
    </row>
    <row r="66" spans="1:90" s="3" customFormat="1" ht="16.5" customHeight="1">
      <c r="B66" s="46"/>
      <c r="C66" s="9"/>
      <c r="D66" s="9"/>
      <c r="E66" s="327" t="s">
        <v>115</v>
      </c>
      <c r="F66" s="327"/>
      <c r="G66" s="327"/>
      <c r="H66" s="327"/>
      <c r="I66" s="327"/>
      <c r="J66" s="9"/>
      <c r="K66" s="327" t="s">
        <v>116</v>
      </c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0">
        <f>ROUND(SUM(AG67:AG74),2)</f>
        <v>0</v>
      </c>
      <c r="AH66" s="319"/>
      <c r="AI66" s="319"/>
      <c r="AJ66" s="319"/>
      <c r="AK66" s="319"/>
      <c r="AL66" s="319"/>
      <c r="AM66" s="319"/>
      <c r="AN66" s="318">
        <f t="shared" si="0"/>
        <v>0</v>
      </c>
      <c r="AO66" s="319"/>
      <c r="AP66" s="319"/>
      <c r="AQ66" s="82" t="s">
        <v>85</v>
      </c>
      <c r="AR66" s="46"/>
      <c r="AS66" s="83">
        <f>ROUND(SUM(AS67:AS74),2)</f>
        <v>0</v>
      </c>
      <c r="AT66" s="84">
        <f t="shared" si="1"/>
        <v>0</v>
      </c>
      <c r="AU66" s="85">
        <f>ROUND(SUM(AU67:AU74),5)</f>
        <v>0</v>
      </c>
      <c r="AV66" s="84">
        <f>ROUND(AZ66*L29,2)</f>
        <v>0</v>
      </c>
      <c r="AW66" s="84">
        <f>ROUND(BA66*L30,2)</f>
        <v>0</v>
      </c>
      <c r="AX66" s="84">
        <f>ROUND(BB66*L29,2)</f>
        <v>0</v>
      </c>
      <c r="AY66" s="84">
        <f>ROUND(BC66*L30,2)</f>
        <v>0</v>
      </c>
      <c r="AZ66" s="84">
        <f>ROUND(SUM(AZ67:AZ74),2)</f>
        <v>0</v>
      </c>
      <c r="BA66" s="84">
        <f>ROUND(SUM(BA67:BA74),2)</f>
        <v>0</v>
      </c>
      <c r="BB66" s="84">
        <f>ROUND(SUM(BB67:BB74),2)</f>
        <v>0</v>
      </c>
      <c r="BC66" s="84">
        <f>ROUND(SUM(BC67:BC74),2)</f>
        <v>0</v>
      </c>
      <c r="BD66" s="86">
        <f>ROUND(SUM(BD67:BD74),2)</f>
        <v>0</v>
      </c>
      <c r="BS66" s="26" t="s">
        <v>72</v>
      </c>
      <c r="BT66" s="26" t="s">
        <v>86</v>
      </c>
      <c r="BU66" s="26" t="s">
        <v>74</v>
      </c>
      <c r="BV66" s="26" t="s">
        <v>75</v>
      </c>
      <c r="BW66" s="26" t="s">
        <v>117</v>
      </c>
      <c r="BX66" s="26" t="s">
        <v>108</v>
      </c>
      <c r="CL66" s="26" t="s">
        <v>19</v>
      </c>
    </row>
    <row r="67" spans="1:90" s="3" customFormat="1" ht="23.25" customHeight="1">
      <c r="A67" s="81" t="s">
        <v>82</v>
      </c>
      <c r="B67" s="46"/>
      <c r="C67" s="9"/>
      <c r="D67" s="9"/>
      <c r="E67" s="9"/>
      <c r="F67" s="327" t="s">
        <v>118</v>
      </c>
      <c r="G67" s="327"/>
      <c r="H67" s="327"/>
      <c r="I67" s="327"/>
      <c r="J67" s="327"/>
      <c r="K67" s="9"/>
      <c r="L67" s="327" t="s">
        <v>119</v>
      </c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7"/>
      <c r="AC67" s="327"/>
      <c r="AD67" s="327"/>
      <c r="AE67" s="327"/>
      <c r="AF67" s="327"/>
      <c r="AG67" s="318">
        <f>'SO-04.03.01 - Dešťová kan...'!J34</f>
        <v>0</v>
      </c>
      <c r="AH67" s="319"/>
      <c r="AI67" s="319"/>
      <c r="AJ67" s="319"/>
      <c r="AK67" s="319"/>
      <c r="AL67" s="319"/>
      <c r="AM67" s="319"/>
      <c r="AN67" s="318">
        <f t="shared" si="0"/>
        <v>0</v>
      </c>
      <c r="AO67" s="319"/>
      <c r="AP67" s="319"/>
      <c r="AQ67" s="82" t="s">
        <v>85</v>
      </c>
      <c r="AR67" s="46"/>
      <c r="AS67" s="83">
        <v>0</v>
      </c>
      <c r="AT67" s="84">
        <f t="shared" si="1"/>
        <v>0</v>
      </c>
      <c r="AU67" s="85">
        <f>'SO-04.03.01 - Dešťová kan...'!P97</f>
        <v>0</v>
      </c>
      <c r="AV67" s="84">
        <f>'SO-04.03.01 - Dešťová kan...'!J37</f>
        <v>0</v>
      </c>
      <c r="AW67" s="84">
        <f>'SO-04.03.01 - Dešťová kan...'!J38</f>
        <v>0</v>
      </c>
      <c r="AX67" s="84">
        <f>'SO-04.03.01 - Dešťová kan...'!J39</f>
        <v>0</v>
      </c>
      <c r="AY67" s="84">
        <f>'SO-04.03.01 - Dešťová kan...'!J40</f>
        <v>0</v>
      </c>
      <c r="AZ67" s="84">
        <f>'SO-04.03.01 - Dešťová kan...'!F37</f>
        <v>0</v>
      </c>
      <c r="BA67" s="84">
        <f>'SO-04.03.01 - Dešťová kan...'!F38</f>
        <v>0</v>
      </c>
      <c r="BB67" s="84">
        <f>'SO-04.03.01 - Dešťová kan...'!F39</f>
        <v>0</v>
      </c>
      <c r="BC67" s="84">
        <f>'SO-04.03.01 - Dešťová kan...'!F40</f>
        <v>0</v>
      </c>
      <c r="BD67" s="86">
        <f>'SO-04.03.01 - Dešťová kan...'!F41</f>
        <v>0</v>
      </c>
      <c r="BT67" s="26" t="s">
        <v>120</v>
      </c>
      <c r="BV67" s="26" t="s">
        <v>75</v>
      </c>
      <c r="BW67" s="26" t="s">
        <v>121</v>
      </c>
      <c r="BX67" s="26" t="s">
        <v>117</v>
      </c>
      <c r="CL67" s="26" t="s">
        <v>21</v>
      </c>
    </row>
    <row r="68" spans="1:90" s="3" customFormat="1" ht="23.25" customHeight="1">
      <c r="A68" s="81" t="s">
        <v>82</v>
      </c>
      <c r="B68" s="46"/>
      <c r="C68" s="9"/>
      <c r="D68" s="9"/>
      <c r="E68" s="9"/>
      <c r="F68" s="327" t="s">
        <v>122</v>
      </c>
      <c r="G68" s="327"/>
      <c r="H68" s="327"/>
      <c r="I68" s="327"/>
      <c r="J68" s="327"/>
      <c r="K68" s="9"/>
      <c r="L68" s="327" t="s">
        <v>123</v>
      </c>
      <c r="M68" s="327"/>
      <c r="N68" s="327"/>
      <c r="O68" s="327"/>
      <c r="P68" s="327"/>
      <c r="Q68" s="327"/>
      <c r="R68" s="327"/>
      <c r="S68" s="327"/>
      <c r="T68" s="327"/>
      <c r="U68" s="327"/>
      <c r="V68" s="327"/>
      <c r="W68" s="327"/>
      <c r="X68" s="327"/>
      <c r="Y68" s="327"/>
      <c r="Z68" s="327"/>
      <c r="AA68" s="327"/>
      <c r="AB68" s="327"/>
      <c r="AC68" s="327"/>
      <c r="AD68" s="327"/>
      <c r="AE68" s="327"/>
      <c r="AF68" s="327"/>
      <c r="AG68" s="318">
        <f>'SO-04.03.02 - Splašková k...'!J34</f>
        <v>0</v>
      </c>
      <c r="AH68" s="319"/>
      <c r="AI68" s="319"/>
      <c r="AJ68" s="319"/>
      <c r="AK68" s="319"/>
      <c r="AL68" s="319"/>
      <c r="AM68" s="319"/>
      <c r="AN68" s="318">
        <f t="shared" si="0"/>
        <v>0</v>
      </c>
      <c r="AO68" s="319"/>
      <c r="AP68" s="319"/>
      <c r="AQ68" s="82" t="s">
        <v>85</v>
      </c>
      <c r="AR68" s="46"/>
      <c r="AS68" s="83">
        <v>0</v>
      </c>
      <c r="AT68" s="84">
        <f t="shared" si="1"/>
        <v>0</v>
      </c>
      <c r="AU68" s="85">
        <f>'SO-04.03.02 - Splašková k...'!P94</f>
        <v>0</v>
      </c>
      <c r="AV68" s="84">
        <f>'SO-04.03.02 - Splašková k...'!J37</f>
        <v>0</v>
      </c>
      <c r="AW68" s="84">
        <f>'SO-04.03.02 - Splašková k...'!J38</f>
        <v>0</v>
      </c>
      <c r="AX68" s="84">
        <f>'SO-04.03.02 - Splašková k...'!J39</f>
        <v>0</v>
      </c>
      <c r="AY68" s="84">
        <f>'SO-04.03.02 - Splašková k...'!J40</f>
        <v>0</v>
      </c>
      <c r="AZ68" s="84">
        <f>'SO-04.03.02 - Splašková k...'!F37</f>
        <v>0</v>
      </c>
      <c r="BA68" s="84">
        <f>'SO-04.03.02 - Splašková k...'!F38</f>
        <v>0</v>
      </c>
      <c r="BB68" s="84">
        <f>'SO-04.03.02 - Splašková k...'!F39</f>
        <v>0</v>
      </c>
      <c r="BC68" s="84">
        <f>'SO-04.03.02 - Splašková k...'!F40</f>
        <v>0</v>
      </c>
      <c r="BD68" s="86">
        <f>'SO-04.03.02 - Splašková k...'!F41</f>
        <v>0</v>
      </c>
      <c r="BT68" s="26" t="s">
        <v>120</v>
      </c>
      <c r="BV68" s="26" t="s">
        <v>75</v>
      </c>
      <c r="BW68" s="26" t="s">
        <v>124</v>
      </c>
      <c r="BX68" s="26" t="s">
        <v>117</v>
      </c>
      <c r="CL68" s="26" t="s">
        <v>21</v>
      </c>
    </row>
    <row r="69" spans="1:90" s="3" customFormat="1" ht="23.25" customHeight="1">
      <c r="A69" s="81" t="s">
        <v>82</v>
      </c>
      <c r="B69" s="46"/>
      <c r="C69" s="9"/>
      <c r="D69" s="9"/>
      <c r="E69" s="9"/>
      <c r="F69" s="327" t="s">
        <v>125</v>
      </c>
      <c r="G69" s="327"/>
      <c r="H69" s="327"/>
      <c r="I69" s="327"/>
      <c r="J69" s="327"/>
      <c r="K69" s="9"/>
      <c r="L69" s="327" t="s">
        <v>126</v>
      </c>
      <c r="M69" s="327"/>
      <c r="N69" s="327"/>
      <c r="O69" s="327"/>
      <c r="P69" s="327"/>
      <c r="Q69" s="327"/>
      <c r="R69" s="327"/>
      <c r="S69" s="327"/>
      <c r="T69" s="327"/>
      <c r="U69" s="327"/>
      <c r="V69" s="327"/>
      <c r="W69" s="327"/>
      <c r="X69" s="327"/>
      <c r="Y69" s="327"/>
      <c r="Z69" s="327"/>
      <c r="AA69" s="327"/>
      <c r="AB69" s="327"/>
      <c r="AC69" s="327"/>
      <c r="AD69" s="327"/>
      <c r="AE69" s="327"/>
      <c r="AF69" s="327"/>
      <c r="AG69" s="318">
        <f>'SO-04.03.03 - Společné pr...'!J34</f>
        <v>0</v>
      </c>
      <c r="AH69" s="319"/>
      <c r="AI69" s="319"/>
      <c r="AJ69" s="319"/>
      <c r="AK69" s="319"/>
      <c r="AL69" s="319"/>
      <c r="AM69" s="319"/>
      <c r="AN69" s="318">
        <f t="shared" si="0"/>
        <v>0</v>
      </c>
      <c r="AO69" s="319"/>
      <c r="AP69" s="319"/>
      <c r="AQ69" s="82" t="s">
        <v>85</v>
      </c>
      <c r="AR69" s="46"/>
      <c r="AS69" s="83">
        <v>0</v>
      </c>
      <c r="AT69" s="84">
        <f t="shared" si="1"/>
        <v>0</v>
      </c>
      <c r="AU69" s="85">
        <f>'SO-04.03.03 - Společné pr...'!P96</f>
        <v>0</v>
      </c>
      <c r="AV69" s="84">
        <f>'SO-04.03.03 - Společné pr...'!J37</f>
        <v>0</v>
      </c>
      <c r="AW69" s="84">
        <f>'SO-04.03.03 - Společné pr...'!J38</f>
        <v>0</v>
      </c>
      <c r="AX69" s="84">
        <f>'SO-04.03.03 - Společné pr...'!J39</f>
        <v>0</v>
      </c>
      <c r="AY69" s="84">
        <f>'SO-04.03.03 - Společné pr...'!J40</f>
        <v>0</v>
      </c>
      <c r="AZ69" s="84">
        <f>'SO-04.03.03 - Společné pr...'!F37</f>
        <v>0</v>
      </c>
      <c r="BA69" s="84">
        <f>'SO-04.03.03 - Společné pr...'!F38</f>
        <v>0</v>
      </c>
      <c r="BB69" s="84">
        <f>'SO-04.03.03 - Společné pr...'!F39</f>
        <v>0</v>
      </c>
      <c r="BC69" s="84">
        <f>'SO-04.03.03 - Společné pr...'!F40</f>
        <v>0</v>
      </c>
      <c r="BD69" s="86">
        <f>'SO-04.03.03 - Společné pr...'!F41</f>
        <v>0</v>
      </c>
      <c r="BT69" s="26" t="s">
        <v>120</v>
      </c>
      <c r="BV69" s="26" t="s">
        <v>75</v>
      </c>
      <c r="BW69" s="26" t="s">
        <v>127</v>
      </c>
      <c r="BX69" s="26" t="s">
        <v>117</v>
      </c>
      <c r="CL69" s="26" t="s">
        <v>21</v>
      </c>
    </row>
    <row r="70" spans="1:90" s="3" customFormat="1" ht="23.25" customHeight="1">
      <c r="A70" s="81" t="s">
        <v>82</v>
      </c>
      <c r="B70" s="46"/>
      <c r="C70" s="9"/>
      <c r="D70" s="9"/>
      <c r="E70" s="9"/>
      <c r="F70" s="327" t="s">
        <v>128</v>
      </c>
      <c r="G70" s="327"/>
      <c r="H70" s="327"/>
      <c r="I70" s="327"/>
      <c r="J70" s="327"/>
      <c r="K70" s="9"/>
      <c r="L70" s="327" t="s">
        <v>129</v>
      </c>
      <c r="M70" s="327"/>
      <c r="N70" s="327"/>
      <c r="O70" s="327"/>
      <c r="P70" s="327"/>
      <c r="Q70" s="327"/>
      <c r="R70" s="327"/>
      <c r="S70" s="327"/>
      <c r="T70" s="327"/>
      <c r="U70" s="327"/>
      <c r="V70" s="327"/>
      <c r="W70" s="327"/>
      <c r="X70" s="327"/>
      <c r="Y70" s="327"/>
      <c r="Z70" s="327"/>
      <c r="AA70" s="327"/>
      <c r="AB70" s="327"/>
      <c r="AC70" s="327"/>
      <c r="AD70" s="327"/>
      <c r="AE70" s="327"/>
      <c r="AF70" s="327"/>
      <c r="AG70" s="318">
        <f>'SO-04.03.04 - Byt 1+KK - ZTI'!J34</f>
        <v>0</v>
      </c>
      <c r="AH70" s="319"/>
      <c r="AI70" s="319"/>
      <c r="AJ70" s="319"/>
      <c r="AK70" s="319"/>
      <c r="AL70" s="319"/>
      <c r="AM70" s="319"/>
      <c r="AN70" s="318">
        <f t="shared" si="0"/>
        <v>0</v>
      </c>
      <c r="AO70" s="319"/>
      <c r="AP70" s="319"/>
      <c r="AQ70" s="82" t="s">
        <v>85</v>
      </c>
      <c r="AR70" s="46"/>
      <c r="AS70" s="83">
        <v>0</v>
      </c>
      <c r="AT70" s="84">
        <f t="shared" si="1"/>
        <v>0</v>
      </c>
      <c r="AU70" s="85">
        <f>'SO-04.03.04 - Byt 1+KK - ZTI'!P96</f>
        <v>0</v>
      </c>
      <c r="AV70" s="84">
        <f>'SO-04.03.04 - Byt 1+KK - ZTI'!J37</f>
        <v>0</v>
      </c>
      <c r="AW70" s="84">
        <f>'SO-04.03.04 - Byt 1+KK - ZTI'!J38</f>
        <v>0</v>
      </c>
      <c r="AX70" s="84">
        <f>'SO-04.03.04 - Byt 1+KK - ZTI'!J39</f>
        <v>0</v>
      </c>
      <c r="AY70" s="84">
        <f>'SO-04.03.04 - Byt 1+KK - ZTI'!J40</f>
        <v>0</v>
      </c>
      <c r="AZ70" s="84">
        <f>'SO-04.03.04 - Byt 1+KK - ZTI'!F37</f>
        <v>0</v>
      </c>
      <c r="BA70" s="84">
        <f>'SO-04.03.04 - Byt 1+KK - ZTI'!F38</f>
        <v>0</v>
      </c>
      <c r="BB70" s="84">
        <f>'SO-04.03.04 - Byt 1+KK - ZTI'!F39</f>
        <v>0</v>
      </c>
      <c r="BC70" s="84">
        <f>'SO-04.03.04 - Byt 1+KK - ZTI'!F40</f>
        <v>0</v>
      </c>
      <c r="BD70" s="86">
        <f>'SO-04.03.04 - Byt 1+KK - ZTI'!F41</f>
        <v>0</v>
      </c>
      <c r="BT70" s="26" t="s">
        <v>120</v>
      </c>
      <c r="BV70" s="26" t="s">
        <v>75</v>
      </c>
      <c r="BW70" s="26" t="s">
        <v>130</v>
      </c>
      <c r="BX70" s="26" t="s">
        <v>117</v>
      </c>
      <c r="CL70" s="26" t="s">
        <v>21</v>
      </c>
    </row>
    <row r="71" spans="1:90" s="3" customFormat="1" ht="23.25" customHeight="1">
      <c r="A71" s="81" t="s">
        <v>82</v>
      </c>
      <c r="B71" s="46"/>
      <c r="C71" s="9"/>
      <c r="D71" s="9"/>
      <c r="E71" s="9"/>
      <c r="F71" s="327" t="s">
        <v>131</v>
      </c>
      <c r="G71" s="327"/>
      <c r="H71" s="327"/>
      <c r="I71" s="327"/>
      <c r="J71" s="327"/>
      <c r="K71" s="9"/>
      <c r="L71" s="327" t="s">
        <v>132</v>
      </c>
      <c r="M71" s="327"/>
      <c r="N71" s="327"/>
      <c r="O71" s="327"/>
      <c r="P71" s="327"/>
      <c r="Q71" s="327"/>
      <c r="R71" s="327"/>
      <c r="S71" s="327"/>
      <c r="T71" s="327"/>
      <c r="U71" s="327"/>
      <c r="V71" s="327"/>
      <c r="W71" s="327"/>
      <c r="X71" s="327"/>
      <c r="Y71" s="327"/>
      <c r="Z71" s="327"/>
      <c r="AA71" s="327"/>
      <c r="AB71" s="327"/>
      <c r="AC71" s="327"/>
      <c r="AD71" s="327"/>
      <c r="AE71" s="327"/>
      <c r="AF71" s="327"/>
      <c r="AG71" s="318">
        <f>'SO-04.03.05 - Byt 2+KK - ZTI'!J34</f>
        <v>0</v>
      </c>
      <c r="AH71" s="319"/>
      <c r="AI71" s="319"/>
      <c r="AJ71" s="319"/>
      <c r="AK71" s="319"/>
      <c r="AL71" s="319"/>
      <c r="AM71" s="319"/>
      <c r="AN71" s="318">
        <f t="shared" si="0"/>
        <v>0</v>
      </c>
      <c r="AO71" s="319"/>
      <c r="AP71" s="319"/>
      <c r="AQ71" s="82" t="s">
        <v>85</v>
      </c>
      <c r="AR71" s="46"/>
      <c r="AS71" s="83">
        <v>0</v>
      </c>
      <c r="AT71" s="84">
        <f t="shared" si="1"/>
        <v>0</v>
      </c>
      <c r="AU71" s="85">
        <f>'SO-04.03.05 - Byt 2+KK - ZTI'!P96</f>
        <v>0</v>
      </c>
      <c r="AV71" s="84">
        <f>'SO-04.03.05 - Byt 2+KK - ZTI'!J37</f>
        <v>0</v>
      </c>
      <c r="AW71" s="84">
        <f>'SO-04.03.05 - Byt 2+KK - ZTI'!J38</f>
        <v>0</v>
      </c>
      <c r="AX71" s="84">
        <f>'SO-04.03.05 - Byt 2+KK - ZTI'!J39</f>
        <v>0</v>
      </c>
      <c r="AY71" s="84">
        <f>'SO-04.03.05 - Byt 2+KK - ZTI'!J40</f>
        <v>0</v>
      </c>
      <c r="AZ71" s="84">
        <f>'SO-04.03.05 - Byt 2+KK - ZTI'!F37</f>
        <v>0</v>
      </c>
      <c r="BA71" s="84">
        <f>'SO-04.03.05 - Byt 2+KK - ZTI'!F38</f>
        <v>0</v>
      </c>
      <c r="BB71" s="84">
        <f>'SO-04.03.05 - Byt 2+KK - ZTI'!F39</f>
        <v>0</v>
      </c>
      <c r="BC71" s="84">
        <f>'SO-04.03.05 - Byt 2+KK - ZTI'!F40</f>
        <v>0</v>
      </c>
      <c r="BD71" s="86">
        <f>'SO-04.03.05 - Byt 2+KK - ZTI'!F41</f>
        <v>0</v>
      </c>
      <c r="BT71" s="26" t="s">
        <v>120</v>
      </c>
      <c r="BV71" s="26" t="s">
        <v>75</v>
      </c>
      <c r="BW71" s="26" t="s">
        <v>133</v>
      </c>
      <c r="BX71" s="26" t="s">
        <v>117</v>
      </c>
      <c r="CL71" s="26" t="s">
        <v>21</v>
      </c>
    </row>
    <row r="72" spans="1:90" s="3" customFormat="1" ht="23.25" customHeight="1">
      <c r="A72" s="81" t="s">
        <v>82</v>
      </c>
      <c r="B72" s="46"/>
      <c r="C72" s="9"/>
      <c r="D72" s="9"/>
      <c r="E72" s="9"/>
      <c r="F72" s="327" t="s">
        <v>134</v>
      </c>
      <c r="G72" s="327"/>
      <c r="H72" s="327"/>
      <c r="I72" s="327"/>
      <c r="J72" s="327"/>
      <c r="K72" s="9"/>
      <c r="L72" s="327" t="s">
        <v>135</v>
      </c>
      <c r="M72" s="327"/>
      <c r="N72" s="327"/>
      <c r="O72" s="327"/>
      <c r="P72" s="327"/>
      <c r="Q72" s="327"/>
      <c r="R72" s="327"/>
      <c r="S72" s="327"/>
      <c r="T72" s="327"/>
      <c r="U72" s="327"/>
      <c r="V72" s="327"/>
      <c r="W72" s="327"/>
      <c r="X72" s="327"/>
      <c r="Y72" s="327"/>
      <c r="Z72" s="327"/>
      <c r="AA72" s="327"/>
      <c r="AB72" s="327"/>
      <c r="AC72" s="327"/>
      <c r="AD72" s="327"/>
      <c r="AE72" s="327"/>
      <c r="AF72" s="327"/>
      <c r="AG72" s="318">
        <f>'SO-04.03.06 - Byt 3+KK - ZTI'!J34</f>
        <v>0</v>
      </c>
      <c r="AH72" s="319"/>
      <c r="AI72" s="319"/>
      <c r="AJ72" s="319"/>
      <c r="AK72" s="319"/>
      <c r="AL72" s="319"/>
      <c r="AM72" s="319"/>
      <c r="AN72" s="318">
        <f t="shared" si="0"/>
        <v>0</v>
      </c>
      <c r="AO72" s="319"/>
      <c r="AP72" s="319"/>
      <c r="AQ72" s="82" t="s">
        <v>85</v>
      </c>
      <c r="AR72" s="46"/>
      <c r="AS72" s="83">
        <v>0</v>
      </c>
      <c r="AT72" s="84">
        <f t="shared" si="1"/>
        <v>0</v>
      </c>
      <c r="AU72" s="85">
        <f>'SO-04.03.06 - Byt 3+KK - ZTI'!P96</f>
        <v>0</v>
      </c>
      <c r="AV72" s="84">
        <f>'SO-04.03.06 - Byt 3+KK - ZTI'!J37</f>
        <v>0</v>
      </c>
      <c r="AW72" s="84">
        <f>'SO-04.03.06 - Byt 3+KK - ZTI'!J38</f>
        <v>0</v>
      </c>
      <c r="AX72" s="84">
        <f>'SO-04.03.06 - Byt 3+KK - ZTI'!J39</f>
        <v>0</v>
      </c>
      <c r="AY72" s="84">
        <f>'SO-04.03.06 - Byt 3+KK - ZTI'!J40</f>
        <v>0</v>
      </c>
      <c r="AZ72" s="84">
        <f>'SO-04.03.06 - Byt 3+KK - ZTI'!F37</f>
        <v>0</v>
      </c>
      <c r="BA72" s="84">
        <f>'SO-04.03.06 - Byt 3+KK - ZTI'!F38</f>
        <v>0</v>
      </c>
      <c r="BB72" s="84">
        <f>'SO-04.03.06 - Byt 3+KK - ZTI'!F39</f>
        <v>0</v>
      </c>
      <c r="BC72" s="84">
        <f>'SO-04.03.06 - Byt 3+KK - ZTI'!F40</f>
        <v>0</v>
      </c>
      <c r="BD72" s="86">
        <f>'SO-04.03.06 - Byt 3+KK - ZTI'!F41</f>
        <v>0</v>
      </c>
      <c r="BT72" s="26" t="s">
        <v>120</v>
      </c>
      <c r="BV72" s="26" t="s">
        <v>75</v>
      </c>
      <c r="BW72" s="26" t="s">
        <v>136</v>
      </c>
      <c r="BX72" s="26" t="s">
        <v>117</v>
      </c>
      <c r="CL72" s="26" t="s">
        <v>21</v>
      </c>
    </row>
    <row r="73" spans="1:90" s="3" customFormat="1" ht="23.25" customHeight="1">
      <c r="A73" s="81" t="s">
        <v>82</v>
      </c>
      <c r="B73" s="46"/>
      <c r="C73" s="9"/>
      <c r="D73" s="9"/>
      <c r="E73" s="9"/>
      <c r="F73" s="327" t="s">
        <v>137</v>
      </c>
      <c r="G73" s="327"/>
      <c r="H73" s="327"/>
      <c r="I73" s="327"/>
      <c r="J73" s="327"/>
      <c r="K73" s="9"/>
      <c r="L73" s="327" t="s">
        <v>138</v>
      </c>
      <c r="M73" s="327"/>
      <c r="N73" s="327"/>
      <c r="O73" s="327"/>
      <c r="P73" s="327"/>
      <c r="Q73" s="327"/>
      <c r="R73" s="327"/>
      <c r="S73" s="327"/>
      <c r="T73" s="327"/>
      <c r="U73" s="327"/>
      <c r="V73" s="327"/>
      <c r="W73" s="327"/>
      <c r="X73" s="327"/>
      <c r="Y73" s="327"/>
      <c r="Z73" s="327"/>
      <c r="AA73" s="327"/>
      <c r="AB73" s="327"/>
      <c r="AC73" s="327"/>
      <c r="AD73" s="327"/>
      <c r="AE73" s="327"/>
      <c r="AF73" s="327"/>
      <c r="AG73" s="318">
        <f>'SO-04.03.08 - Závlahový s...'!J34</f>
        <v>0</v>
      </c>
      <c r="AH73" s="319"/>
      <c r="AI73" s="319"/>
      <c r="AJ73" s="319"/>
      <c r="AK73" s="319"/>
      <c r="AL73" s="319"/>
      <c r="AM73" s="319"/>
      <c r="AN73" s="318">
        <f t="shared" si="0"/>
        <v>0</v>
      </c>
      <c r="AO73" s="319"/>
      <c r="AP73" s="319"/>
      <c r="AQ73" s="82" t="s">
        <v>85</v>
      </c>
      <c r="AR73" s="46"/>
      <c r="AS73" s="83">
        <v>0</v>
      </c>
      <c r="AT73" s="84">
        <f t="shared" si="1"/>
        <v>0</v>
      </c>
      <c r="AU73" s="85">
        <f>'SO-04.03.08 - Závlahový s...'!P97</f>
        <v>0</v>
      </c>
      <c r="AV73" s="84">
        <f>'SO-04.03.08 - Závlahový s...'!J37</f>
        <v>0</v>
      </c>
      <c r="AW73" s="84">
        <f>'SO-04.03.08 - Závlahový s...'!J38</f>
        <v>0</v>
      </c>
      <c r="AX73" s="84">
        <f>'SO-04.03.08 - Závlahový s...'!J39</f>
        <v>0</v>
      </c>
      <c r="AY73" s="84">
        <f>'SO-04.03.08 - Závlahový s...'!J40</f>
        <v>0</v>
      </c>
      <c r="AZ73" s="84">
        <f>'SO-04.03.08 - Závlahový s...'!F37</f>
        <v>0</v>
      </c>
      <c r="BA73" s="84">
        <f>'SO-04.03.08 - Závlahový s...'!F38</f>
        <v>0</v>
      </c>
      <c r="BB73" s="84">
        <f>'SO-04.03.08 - Závlahový s...'!F39</f>
        <v>0</v>
      </c>
      <c r="BC73" s="84">
        <f>'SO-04.03.08 - Závlahový s...'!F40</f>
        <v>0</v>
      </c>
      <c r="BD73" s="86">
        <f>'SO-04.03.08 - Závlahový s...'!F41</f>
        <v>0</v>
      </c>
      <c r="BT73" s="26" t="s">
        <v>120</v>
      </c>
      <c r="BV73" s="26" t="s">
        <v>75</v>
      </c>
      <c r="BW73" s="26" t="s">
        <v>139</v>
      </c>
      <c r="BX73" s="26" t="s">
        <v>117</v>
      </c>
      <c r="CL73" s="26" t="s">
        <v>21</v>
      </c>
    </row>
    <row r="74" spans="1:90" s="3" customFormat="1" ht="23.25" customHeight="1">
      <c r="A74" s="81" t="s">
        <v>82</v>
      </c>
      <c r="B74" s="46"/>
      <c r="C74" s="9"/>
      <c r="D74" s="9"/>
      <c r="E74" s="9"/>
      <c r="F74" s="327" t="s">
        <v>140</v>
      </c>
      <c r="G74" s="327"/>
      <c r="H74" s="327"/>
      <c r="I74" s="327"/>
      <c r="J74" s="327"/>
      <c r="K74" s="9"/>
      <c r="L74" s="327" t="s">
        <v>141</v>
      </c>
      <c r="M74" s="327"/>
      <c r="N74" s="327"/>
      <c r="O74" s="327"/>
      <c r="P74" s="327"/>
      <c r="Q74" s="327"/>
      <c r="R74" s="327"/>
      <c r="S74" s="327"/>
      <c r="T74" s="327"/>
      <c r="U74" s="327"/>
      <c r="V74" s="327"/>
      <c r="W74" s="327"/>
      <c r="X74" s="327"/>
      <c r="Y74" s="327"/>
      <c r="Z74" s="327"/>
      <c r="AA74" s="327"/>
      <c r="AB74" s="327"/>
      <c r="AC74" s="327"/>
      <c r="AD74" s="327"/>
      <c r="AE74" s="327"/>
      <c r="AF74" s="327"/>
      <c r="AG74" s="318">
        <f>'SO-04.03.07 - Zařizovací ...'!J34</f>
        <v>0</v>
      </c>
      <c r="AH74" s="319"/>
      <c r="AI74" s="319"/>
      <c r="AJ74" s="319"/>
      <c r="AK74" s="319"/>
      <c r="AL74" s="319"/>
      <c r="AM74" s="319"/>
      <c r="AN74" s="318">
        <f t="shared" si="0"/>
        <v>0</v>
      </c>
      <c r="AO74" s="319"/>
      <c r="AP74" s="319"/>
      <c r="AQ74" s="82" t="s">
        <v>85</v>
      </c>
      <c r="AR74" s="46"/>
      <c r="AS74" s="83">
        <v>0</v>
      </c>
      <c r="AT74" s="84">
        <f t="shared" si="1"/>
        <v>0</v>
      </c>
      <c r="AU74" s="85">
        <f>'SO-04.03.07 - Zařizovací ...'!P96</f>
        <v>0</v>
      </c>
      <c r="AV74" s="84">
        <f>'SO-04.03.07 - Zařizovací ...'!J37</f>
        <v>0</v>
      </c>
      <c r="AW74" s="84">
        <f>'SO-04.03.07 - Zařizovací ...'!J38</f>
        <v>0</v>
      </c>
      <c r="AX74" s="84">
        <f>'SO-04.03.07 - Zařizovací ...'!J39</f>
        <v>0</v>
      </c>
      <c r="AY74" s="84">
        <f>'SO-04.03.07 - Zařizovací ...'!J40</f>
        <v>0</v>
      </c>
      <c r="AZ74" s="84">
        <f>'SO-04.03.07 - Zařizovací ...'!F37</f>
        <v>0</v>
      </c>
      <c r="BA74" s="84">
        <f>'SO-04.03.07 - Zařizovací ...'!F38</f>
        <v>0</v>
      </c>
      <c r="BB74" s="84">
        <f>'SO-04.03.07 - Zařizovací ...'!F39</f>
        <v>0</v>
      </c>
      <c r="BC74" s="84">
        <f>'SO-04.03.07 - Zařizovací ...'!F40</f>
        <v>0</v>
      </c>
      <c r="BD74" s="86">
        <f>'SO-04.03.07 - Zařizovací ...'!F41</f>
        <v>0</v>
      </c>
      <c r="BT74" s="26" t="s">
        <v>120</v>
      </c>
      <c r="BV74" s="26" t="s">
        <v>75</v>
      </c>
      <c r="BW74" s="26" t="s">
        <v>142</v>
      </c>
      <c r="BX74" s="26" t="s">
        <v>117</v>
      </c>
      <c r="CL74" s="26" t="s">
        <v>21</v>
      </c>
    </row>
    <row r="75" spans="1:90" s="3" customFormat="1" ht="16.5" customHeight="1">
      <c r="B75" s="46"/>
      <c r="C75" s="9"/>
      <c r="D75" s="9"/>
      <c r="E75" s="327" t="s">
        <v>143</v>
      </c>
      <c r="F75" s="327"/>
      <c r="G75" s="327"/>
      <c r="H75" s="327"/>
      <c r="I75" s="327"/>
      <c r="J75" s="9"/>
      <c r="K75" s="327" t="s">
        <v>144</v>
      </c>
      <c r="L75" s="327"/>
      <c r="M75" s="327"/>
      <c r="N75" s="327"/>
      <c r="O75" s="327"/>
      <c r="P75" s="327"/>
      <c r="Q75" s="327"/>
      <c r="R75" s="327"/>
      <c r="S75" s="327"/>
      <c r="T75" s="327"/>
      <c r="U75" s="327"/>
      <c r="V75" s="327"/>
      <c r="W75" s="327"/>
      <c r="X75" s="327"/>
      <c r="Y75" s="327"/>
      <c r="Z75" s="327"/>
      <c r="AA75" s="327"/>
      <c r="AB75" s="327"/>
      <c r="AC75" s="327"/>
      <c r="AD75" s="327"/>
      <c r="AE75" s="327"/>
      <c r="AF75" s="327"/>
      <c r="AG75" s="320">
        <f>ROUND(SUM(AG76:AG79),2)</f>
        <v>0</v>
      </c>
      <c r="AH75" s="319"/>
      <c r="AI75" s="319"/>
      <c r="AJ75" s="319"/>
      <c r="AK75" s="319"/>
      <c r="AL75" s="319"/>
      <c r="AM75" s="319"/>
      <c r="AN75" s="318">
        <f t="shared" si="0"/>
        <v>0</v>
      </c>
      <c r="AO75" s="319"/>
      <c r="AP75" s="319"/>
      <c r="AQ75" s="82" t="s">
        <v>85</v>
      </c>
      <c r="AR75" s="46"/>
      <c r="AS75" s="83">
        <f>ROUND(SUM(AS76:AS79),2)</f>
        <v>0</v>
      </c>
      <c r="AT75" s="84">
        <f t="shared" si="1"/>
        <v>0</v>
      </c>
      <c r="AU75" s="85">
        <f>ROUND(SUM(AU76:AU79),5)</f>
        <v>0</v>
      </c>
      <c r="AV75" s="84">
        <f>ROUND(AZ75*L29,2)</f>
        <v>0</v>
      </c>
      <c r="AW75" s="84">
        <f>ROUND(BA75*L30,2)</f>
        <v>0</v>
      </c>
      <c r="AX75" s="84">
        <f>ROUND(BB75*L29,2)</f>
        <v>0</v>
      </c>
      <c r="AY75" s="84">
        <f>ROUND(BC75*L30,2)</f>
        <v>0</v>
      </c>
      <c r="AZ75" s="84">
        <f>ROUND(SUM(AZ76:AZ79),2)</f>
        <v>0</v>
      </c>
      <c r="BA75" s="84">
        <f>ROUND(SUM(BA76:BA79),2)</f>
        <v>0</v>
      </c>
      <c r="BB75" s="84">
        <f>ROUND(SUM(BB76:BB79),2)</f>
        <v>0</v>
      </c>
      <c r="BC75" s="84">
        <f>ROUND(SUM(BC76:BC79),2)</f>
        <v>0</v>
      </c>
      <c r="BD75" s="86">
        <f>ROUND(SUM(BD76:BD79),2)</f>
        <v>0</v>
      </c>
      <c r="BS75" s="26" t="s">
        <v>72</v>
      </c>
      <c r="BT75" s="26" t="s">
        <v>86</v>
      </c>
      <c r="BU75" s="26" t="s">
        <v>74</v>
      </c>
      <c r="BV75" s="26" t="s">
        <v>75</v>
      </c>
      <c r="BW75" s="26" t="s">
        <v>145</v>
      </c>
      <c r="BX75" s="26" t="s">
        <v>108</v>
      </c>
      <c r="CL75" s="26" t="s">
        <v>19</v>
      </c>
    </row>
    <row r="76" spans="1:90" s="3" customFormat="1" ht="23.25" customHeight="1">
      <c r="A76" s="81" t="s">
        <v>82</v>
      </c>
      <c r="B76" s="46"/>
      <c r="C76" s="9"/>
      <c r="D76" s="9"/>
      <c r="E76" s="9"/>
      <c r="F76" s="327" t="s">
        <v>146</v>
      </c>
      <c r="G76" s="327"/>
      <c r="H76" s="327"/>
      <c r="I76" s="327"/>
      <c r="J76" s="327"/>
      <c r="K76" s="9"/>
      <c r="L76" s="327" t="s">
        <v>147</v>
      </c>
      <c r="M76" s="327"/>
      <c r="N76" s="327"/>
      <c r="O76" s="327"/>
      <c r="P76" s="327"/>
      <c r="Q76" s="327"/>
      <c r="R76" s="327"/>
      <c r="S76" s="327"/>
      <c r="T76" s="327"/>
      <c r="U76" s="327"/>
      <c r="V76" s="327"/>
      <c r="W76" s="327"/>
      <c r="X76" s="327"/>
      <c r="Y76" s="327"/>
      <c r="Z76" s="327"/>
      <c r="AA76" s="327"/>
      <c r="AB76" s="327"/>
      <c r="AC76" s="327"/>
      <c r="AD76" s="327"/>
      <c r="AE76" s="327"/>
      <c r="AF76" s="327"/>
      <c r="AG76" s="318">
        <f>'SO-04.04.01 - Silnoproud'!J34</f>
        <v>0</v>
      </c>
      <c r="AH76" s="319"/>
      <c r="AI76" s="319"/>
      <c r="AJ76" s="319"/>
      <c r="AK76" s="319"/>
      <c r="AL76" s="319"/>
      <c r="AM76" s="319"/>
      <c r="AN76" s="318">
        <f t="shared" si="0"/>
        <v>0</v>
      </c>
      <c r="AO76" s="319"/>
      <c r="AP76" s="319"/>
      <c r="AQ76" s="82" t="s">
        <v>85</v>
      </c>
      <c r="AR76" s="46"/>
      <c r="AS76" s="83">
        <v>0</v>
      </c>
      <c r="AT76" s="84">
        <f t="shared" si="1"/>
        <v>0</v>
      </c>
      <c r="AU76" s="85">
        <f>'SO-04.04.01 - Silnoproud'!P101</f>
        <v>0</v>
      </c>
      <c r="AV76" s="84">
        <f>'SO-04.04.01 - Silnoproud'!J37</f>
        <v>0</v>
      </c>
      <c r="AW76" s="84">
        <f>'SO-04.04.01 - Silnoproud'!J38</f>
        <v>0</v>
      </c>
      <c r="AX76" s="84">
        <f>'SO-04.04.01 - Silnoproud'!J39</f>
        <v>0</v>
      </c>
      <c r="AY76" s="84">
        <f>'SO-04.04.01 - Silnoproud'!J40</f>
        <v>0</v>
      </c>
      <c r="AZ76" s="84">
        <f>'SO-04.04.01 - Silnoproud'!F37</f>
        <v>0</v>
      </c>
      <c r="BA76" s="84">
        <f>'SO-04.04.01 - Silnoproud'!F38</f>
        <v>0</v>
      </c>
      <c r="BB76" s="84">
        <f>'SO-04.04.01 - Silnoproud'!F39</f>
        <v>0</v>
      </c>
      <c r="BC76" s="84">
        <f>'SO-04.04.01 - Silnoproud'!F40</f>
        <v>0</v>
      </c>
      <c r="BD76" s="86">
        <f>'SO-04.04.01 - Silnoproud'!F41</f>
        <v>0</v>
      </c>
      <c r="BT76" s="26" t="s">
        <v>120</v>
      </c>
      <c r="BV76" s="26" t="s">
        <v>75</v>
      </c>
      <c r="BW76" s="26" t="s">
        <v>148</v>
      </c>
      <c r="BX76" s="26" t="s">
        <v>145</v>
      </c>
      <c r="CL76" s="26" t="s">
        <v>21</v>
      </c>
    </row>
    <row r="77" spans="1:90" s="3" customFormat="1" ht="23.25" customHeight="1">
      <c r="A77" s="81" t="s">
        <v>82</v>
      </c>
      <c r="B77" s="46"/>
      <c r="C77" s="9"/>
      <c r="D77" s="9"/>
      <c r="E77" s="9"/>
      <c r="F77" s="327" t="s">
        <v>149</v>
      </c>
      <c r="G77" s="327"/>
      <c r="H77" s="327"/>
      <c r="I77" s="327"/>
      <c r="J77" s="327"/>
      <c r="K77" s="9"/>
      <c r="L77" s="327" t="s">
        <v>150</v>
      </c>
      <c r="M77" s="327"/>
      <c r="N77" s="327"/>
      <c r="O77" s="327"/>
      <c r="P77" s="327"/>
      <c r="Q77" s="327"/>
      <c r="R77" s="327"/>
      <c r="S77" s="327"/>
      <c r="T77" s="327"/>
      <c r="U77" s="327"/>
      <c r="V77" s="327"/>
      <c r="W77" s="327"/>
      <c r="X77" s="327"/>
      <c r="Y77" s="327"/>
      <c r="Z77" s="327"/>
      <c r="AA77" s="327"/>
      <c r="AB77" s="327"/>
      <c r="AC77" s="327"/>
      <c r="AD77" s="327"/>
      <c r="AE77" s="327"/>
      <c r="AF77" s="327"/>
      <c r="AG77" s="318">
        <f>'SO-04.04.02 - Slaboproud'!J34</f>
        <v>0</v>
      </c>
      <c r="AH77" s="319"/>
      <c r="AI77" s="319"/>
      <c r="AJ77" s="319"/>
      <c r="AK77" s="319"/>
      <c r="AL77" s="319"/>
      <c r="AM77" s="319"/>
      <c r="AN77" s="318">
        <f t="shared" si="0"/>
        <v>0</v>
      </c>
      <c r="AO77" s="319"/>
      <c r="AP77" s="319"/>
      <c r="AQ77" s="82" t="s">
        <v>85</v>
      </c>
      <c r="AR77" s="46"/>
      <c r="AS77" s="83">
        <v>0</v>
      </c>
      <c r="AT77" s="84">
        <f t="shared" si="1"/>
        <v>0</v>
      </c>
      <c r="AU77" s="85">
        <f>'SO-04.04.02 - Slaboproud'!P99</f>
        <v>0</v>
      </c>
      <c r="AV77" s="84">
        <f>'SO-04.04.02 - Slaboproud'!J37</f>
        <v>0</v>
      </c>
      <c r="AW77" s="84">
        <f>'SO-04.04.02 - Slaboproud'!J38</f>
        <v>0</v>
      </c>
      <c r="AX77" s="84">
        <f>'SO-04.04.02 - Slaboproud'!J39</f>
        <v>0</v>
      </c>
      <c r="AY77" s="84">
        <f>'SO-04.04.02 - Slaboproud'!J40</f>
        <v>0</v>
      </c>
      <c r="AZ77" s="84">
        <f>'SO-04.04.02 - Slaboproud'!F37</f>
        <v>0</v>
      </c>
      <c r="BA77" s="84">
        <f>'SO-04.04.02 - Slaboproud'!F38</f>
        <v>0</v>
      </c>
      <c r="BB77" s="84">
        <f>'SO-04.04.02 - Slaboproud'!F39</f>
        <v>0</v>
      </c>
      <c r="BC77" s="84">
        <f>'SO-04.04.02 - Slaboproud'!F40</f>
        <v>0</v>
      </c>
      <c r="BD77" s="86">
        <f>'SO-04.04.02 - Slaboproud'!F41</f>
        <v>0</v>
      </c>
      <c r="BT77" s="26" t="s">
        <v>120</v>
      </c>
      <c r="BV77" s="26" t="s">
        <v>75</v>
      </c>
      <c r="BW77" s="26" t="s">
        <v>151</v>
      </c>
      <c r="BX77" s="26" t="s">
        <v>145</v>
      </c>
      <c r="CL77" s="26" t="s">
        <v>21</v>
      </c>
    </row>
    <row r="78" spans="1:90" s="3" customFormat="1" ht="23.25" customHeight="1">
      <c r="A78" s="81" t="s">
        <v>82</v>
      </c>
      <c r="B78" s="46"/>
      <c r="C78" s="9"/>
      <c r="D78" s="9"/>
      <c r="E78" s="9"/>
      <c r="F78" s="327" t="s">
        <v>152</v>
      </c>
      <c r="G78" s="327"/>
      <c r="H78" s="327"/>
      <c r="I78" s="327"/>
      <c r="J78" s="327"/>
      <c r="K78" s="9"/>
      <c r="L78" s="327" t="s">
        <v>153</v>
      </c>
      <c r="M78" s="327"/>
      <c r="N78" s="327"/>
      <c r="O78" s="327"/>
      <c r="P78" s="327"/>
      <c r="Q78" s="327"/>
      <c r="R78" s="327"/>
      <c r="S78" s="327"/>
      <c r="T78" s="327"/>
      <c r="U78" s="327"/>
      <c r="V78" s="327"/>
      <c r="W78" s="327"/>
      <c r="X78" s="327"/>
      <c r="Y78" s="327"/>
      <c r="Z78" s="327"/>
      <c r="AA78" s="327"/>
      <c r="AB78" s="327"/>
      <c r="AC78" s="327"/>
      <c r="AD78" s="327"/>
      <c r="AE78" s="327"/>
      <c r="AF78" s="327"/>
      <c r="AG78" s="318">
        <f>'SO-04.04.03 - EPS'!J34</f>
        <v>0</v>
      </c>
      <c r="AH78" s="319"/>
      <c r="AI78" s="319"/>
      <c r="AJ78" s="319"/>
      <c r="AK78" s="319"/>
      <c r="AL78" s="319"/>
      <c r="AM78" s="319"/>
      <c r="AN78" s="318">
        <f t="shared" si="0"/>
        <v>0</v>
      </c>
      <c r="AO78" s="319"/>
      <c r="AP78" s="319"/>
      <c r="AQ78" s="82" t="s">
        <v>85</v>
      </c>
      <c r="AR78" s="46"/>
      <c r="AS78" s="83">
        <v>0</v>
      </c>
      <c r="AT78" s="84">
        <f t="shared" si="1"/>
        <v>0</v>
      </c>
      <c r="AU78" s="85">
        <f>'SO-04.04.03 - EPS'!P97</f>
        <v>0</v>
      </c>
      <c r="AV78" s="84">
        <f>'SO-04.04.03 - EPS'!J37</f>
        <v>0</v>
      </c>
      <c r="AW78" s="84">
        <f>'SO-04.04.03 - EPS'!J38</f>
        <v>0</v>
      </c>
      <c r="AX78" s="84">
        <f>'SO-04.04.03 - EPS'!J39</f>
        <v>0</v>
      </c>
      <c r="AY78" s="84">
        <f>'SO-04.04.03 - EPS'!J40</f>
        <v>0</v>
      </c>
      <c r="AZ78" s="84">
        <f>'SO-04.04.03 - EPS'!F37</f>
        <v>0</v>
      </c>
      <c r="BA78" s="84">
        <f>'SO-04.04.03 - EPS'!F38</f>
        <v>0</v>
      </c>
      <c r="BB78" s="84">
        <f>'SO-04.04.03 - EPS'!F39</f>
        <v>0</v>
      </c>
      <c r="BC78" s="84">
        <f>'SO-04.04.03 - EPS'!F40</f>
        <v>0</v>
      </c>
      <c r="BD78" s="86">
        <f>'SO-04.04.03 - EPS'!F41</f>
        <v>0</v>
      </c>
      <c r="BT78" s="26" t="s">
        <v>120</v>
      </c>
      <c r="BV78" s="26" t="s">
        <v>75</v>
      </c>
      <c r="BW78" s="26" t="s">
        <v>154</v>
      </c>
      <c r="BX78" s="26" t="s">
        <v>145</v>
      </c>
      <c r="CL78" s="26" t="s">
        <v>21</v>
      </c>
    </row>
    <row r="79" spans="1:90" s="3" customFormat="1" ht="23.25" customHeight="1">
      <c r="A79" s="81" t="s">
        <v>82</v>
      </c>
      <c r="B79" s="46"/>
      <c r="C79" s="9"/>
      <c r="D79" s="9"/>
      <c r="E79" s="9"/>
      <c r="F79" s="327" t="s">
        <v>155</v>
      </c>
      <c r="G79" s="327"/>
      <c r="H79" s="327"/>
      <c r="I79" s="327"/>
      <c r="J79" s="327"/>
      <c r="K79" s="9"/>
      <c r="L79" s="327" t="s">
        <v>156</v>
      </c>
      <c r="M79" s="327"/>
      <c r="N79" s="327"/>
      <c r="O79" s="327"/>
      <c r="P79" s="327"/>
      <c r="Q79" s="327"/>
      <c r="R79" s="327"/>
      <c r="S79" s="327"/>
      <c r="T79" s="327"/>
      <c r="U79" s="327"/>
      <c r="V79" s="327"/>
      <c r="W79" s="327"/>
      <c r="X79" s="327"/>
      <c r="Y79" s="327"/>
      <c r="Z79" s="327"/>
      <c r="AA79" s="327"/>
      <c r="AB79" s="327"/>
      <c r="AC79" s="327"/>
      <c r="AD79" s="327"/>
      <c r="AE79" s="327"/>
      <c r="AF79" s="327"/>
      <c r="AG79" s="318">
        <f>'SO-04.04.04 - Umělé osvět...'!J34</f>
        <v>0</v>
      </c>
      <c r="AH79" s="319"/>
      <c r="AI79" s="319"/>
      <c r="AJ79" s="319"/>
      <c r="AK79" s="319"/>
      <c r="AL79" s="319"/>
      <c r="AM79" s="319"/>
      <c r="AN79" s="318">
        <f t="shared" si="0"/>
        <v>0</v>
      </c>
      <c r="AO79" s="319"/>
      <c r="AP79" s="319"/>
      <c r="AQ79" s="82" t="s">
        <v>85</v>
      </c>
      <c r="AR79" s="46"/>
      <c r="AS79" s="83">
        <v>0</v>
      </c>
      <c r="AT79" s="84">
        <f t="shared" si="1"/>
        <v>0</v>
      </c>
      <c r="AU79" s="85">
        <f>'SO-04.04.04 - Umělé osvět...'!P96</f>
        <v>0</v>
      </c>
      <c r="AV79" s="84">
        <f>'SO-04.04.04 - Umělé osvět...'!J37</f>
        <v>0</v>
      </c>
      <c r="AW79" s="84">
        <f>'SO-04.04.04 - Umělé osvět...'!J38</f>
        <v>0</v>
      </c>
      <c r="AX79" s="84">
        <f>'SO-04.04.04 - Umělé osvět...'!J39</f>
        <v>0</v>
      </c>
      <c r="AY79" s="84">
        <f>'SO-04.04.04 - Umělé osvět...'!J40</f>
        <v>0</v>
      </c>
      <c r="AZ79" s="84">
        <f>'SO-04.04.04 - Umělé osvět...'!F37</f>
        <v>0</v>
      </c>
      <c r="BA79" s="84">
        <f>'SO-04.04.04 - Umělé osvět...'!F38</f>
        <v>0</v>
      </c>
      <c r="BB79" s="84">
        <f>'SO-04.04.04 - Umělé osvět...'!F39</f>
        <v>0</v>
      </c>
      <c r="BC79" s="84">
        <f>'SO-04.04.04 - Umělé osvět...'!F40</f>
        <v>0</v>
      </c>
      <c r="BD79" s="86">
        <f>'SO-04.04.04 - Umělé osvět...'!F41</f>
        <v>0</v>
      </c>
      <c r="BT79" s="26" t="s">
        <v>120</v>
      </c>
      <c r="BV79" s="26" t="s">
        <v>75</v>
      </c>
      <c r="BW79" s="26" t="s">
        <v>157</v>
      </c>
      <c r="BX79" s="26" t="s">
        <v>145</v>
      </c>
      <c r="CL79" s="26" t="s">
        <v>21</v>
      </c>
    </row>
    <row r="80" spans="1:90" s="3" customFormat="1" ht="16.5" customHeight="1">
      <c r="B80" s="46"/>
      <c r="C80" s="9"/>
      <c r="D80" s="9"/>
      <c r="E80" s="327" t="s">
        <v>158</v>
      </c>
      <c r="F80" s="327"/>
      <c r="G80" s="327"/>
      <c r="H80" s="327"/>
      <c r="I80" s="327"/>
      <c r="J80" s="9"/>
      <c r="K80" s="327" t="s">
        <v>159</v>
      </c>
      <c r="L80" s="327"/>
      <c r="M80" s="327"/>
      <c r="N80" s="327"/>
      <c r="O80" s="327"/>
      <c r="P80" s="327"/>
      <c r="Q80" s="327"/>
      <c r="R80" s="327"/>
      <c r="S80" s="327"/>
      <c r="T80" s="327"/>
      <c r="U80" s="327"/>
      <c r="V80" s="327"/>
      <c r="W80" s="327"/>
      <c r="X80" s="327"/>
      <c r="Y80" s="327"/>
      <c r="Z80" s="327"/>
      <c r="AA80" s="327"/>
      <c r="AB80" s="327"/>
      <c r="AC80" s="327"/>
      <c r="AD80" s="327"/>
      <c r="AE80" s="327"/>
      <c r="AF80" s="327"/>
      <c r="AG80" s="320">
        <f>ROUND(SUM(AG81:AG82),2)</f>
        <v>0</v>
      </c>
      <c r="AH80" s="319"/>
      <c r="AI80" s="319"/>
      <c r="AJ80" s="319"/>
      <c r="AK80" s="319"/>
      <c r="AL80" s="319"/>
      <c r="AM80" s="319"/>
      <c r="AN80" s="318">
        <f t="shared" si="0"/>
        <v>0</v>
      </c>
      <c r="AO80" s="319"/>
      <c r="AP80" s="319"/>
      <c r="AQ80" s="82" t="s">
        <v>85</v>
      </c>
      <c r="AR80" s="46"/>
      <c r="AS80" s="83">
        <f>ROUND(SUM(AS81:AS82),2)</f>
        <v>0</v>
      </c>
      <c r="AT80" s="84">
        <f t="shared" si="1"/>
        <v>0</v>
      </c>
      <c r="AU80" s="85">
        <f>ROUND(SUM(AU81:AU82),5)</f>
        <v>0</v>
      </c>
      <c r="AV80" s="84">
        <f>ROUND(AZ80*L29,2)</f>
        <v>0</v>
      </c>
      <c r="AW80" s="84">
        <f>ROUND(BA80*L30,2)</f>
        <v>0</v>
      </c>
      <c r="AX80" s="84">
        <f>ROUND(BB80*L29,2)</f>
        <v>0</v>
      </c>
      <c r="AY80" s="84">
        <f>ROUND(BC80*L30,2)</f>
        <v>0</v>
      </c>
      <c r="AZ80" s="84">
        <f>ROUND(SUM(AZ81:AZ82),2)</f>
        <v>0</v>
      </c>
      <c r="BA80" s="84">
        <f>ROUND(SUM(BA81:BA82),2)</f>
        <v>0</v>
      </c>
      <c r="BB80" s="84">
        <f>ROUND(SUM(BB81:BB82),2)</f>
        <v>0</v>
      </c>
      <c r="BC80" s="84">
        <f>ROUND(SUM(BC81:BC82),2)</f>
        <v>0</v>
      </c>
      <c r="BD80" s="86">
        <f>ROUND(SUM(BD81:BD82),2)</f>
        <v>0</v>
      </c>
      <c r="BS80" s="26" t="s">
        <v>72</v>
      </c>
      <c r="BT80" s="26" t="s">
        <v>86</v>
      </c>
      <c r="BU80" s="26" t="s">
        <v>74</v>
      </c>
      <c r="BV80" s="26" t="s">
        <v>75</v>
      </c>
      <c r="BW80" s="26" t="s">
        <v>160</v>
      </c>
      <c r="BX80" s="26" t="s">
        <v>108</v>
      </c>
      <c r="CL80" s="26" t="s">
        <v>19</v>
      </c>
    </row>
    <row r="81" spans="1:91" s="3" customFormat="1" ht="23.25" customHeight="1">
      <c r="A81" s="81" t="s">
        <v>82</v>
      </c>
      <c r="B81" s="46"/>
      <c r="C81" s="9"/>
      <c r="D81" s="9"/>
      <c r="E81" s="9"/>
      <c r="F81" s="327" t="s">
        <v>161</v>
      </c>
      <c r="G81" s="327"/>
      <c r="H81" s="327"/>
      <c r="I81" s="327"/>
      <c r="J81" s="327"/>
      <c r="K81" s="9"/>
      <c r="L81" s="327" t="s">
        <v>162</v>
      </c>
      <c r="M81" s="327"/>
      <c r="N81" s="327"/>
      <c r="O81" s="327"/>
      <c r="P81" s="327"/>
      <c r="Q81" s="327"/>
      <c r="R81" s="327"/>
      <c r="S81" s="327"/>
      <c r="T81" s="327"/>
      <c r="U81" s="327"/>
      <c r="V81" s="327"/>
      <c r="W81" s="327"/>
      <c r="X81" s="327"/>
      <c r="Y81" s="327"/>
      <c r="Z81" s="327"/>
      <c r="AA81" s="327"/>
      <c r="AB81" s="327"/>
      <c r="AC81" s="327"/>
      <c r="AD81" s="327"/>
      <c r="AE81" s="327"/>
      <c r="AF81" s="327"/>
      <c r="AG81" s="318">
        <f>'SO-04.05.01 - ÚT'!J34</f>
        <v>0</v>
      </c>
      <c r="AH81" s="319"/>
      <c r="AI81" s="319"/>
      <c r="AJ81" s="319"/>
      <c r="AK81" s="319"/>
      <c r="AL81" s="319"/>
      <c r="AM81" s="319"/>
      <c r="AN81" s="318">
        <f t="shared" si="0"/>
        <v>0</v>
      </c>
      <c r="AO81" s="319"/>
      <c r="AP81" s="319"/>
      <c r="AQ81" s="82" t="s">
        <v>85</v>
      </c>
      <c r="AR81" s="46"/>
      <c r="AS81" s="83">
        <v>0</v>
      </c>
      <c r="AT81" s="84">
        <f t="shared" si="1"/>
        <v>0</v>
      </c>
      <c r="AU81" s="85">
        <f>'SO-04.05.01 - ÚT'!P99</f>
        <v>0</v>
      </c>
      <c r="AV81" s="84">
        <f>'SO-04.05.01 - ÚT'!J37</f>
        <v>0</v>
      </c>
      <c r="AW81" s="84">
        <f>'SO-04.05.01 - ÚT'!J38</f>
        <v>0</v>
      </c>
      <c r="AX81" s="84">
        <f>'SO-04.05.01 - ÚT'!J39</f>
        <v>0</v>
      </c>
      <c r="AY81" s="84">
        <f>'SO-04.05.01 - ÚT'!J40</f>
        <v>0</v>
      </c>
      <c r="AZ81" s="84">
        <f>'SO-04.05.01 - ÚT'!F37</f>
        <v>0</v>
      </c>
      <c r="BA81" s="84">
        <f>'SO-04.05.01 - ÚT'!F38</f>
        <v>0</v>
      </c>
      <c r="BB81" s="84">
        <f>'SO-04.05.01 - ÚT'!F39</f>
        <v>0</v>
      </c>
      <c r="BC81" s="84">
        <f>'SO-04.05.01 - ÚT'!F40</f>
        <v>0</v>
      </c>
      <c r="BD81" s="86">
        <f>'SO-04.05.01 - ÚT'!F41</f>
        <v>0</v>
      </c>
      <c r="BT81" s="26" t="s">
        <v>120</v>
      </c>
      <c r="BV81" s="26" t="s">
        <v>75</v>
      </c>
      <c r="BW81" s="26" t="s">
        <v>163</v>
      </c>
      <c r="BX81" s="26" t="s">
        <v>160</v>
      </c>
      <c r="CL81" s="26" t="s">
        <v>19</v>
      </c>
    </row>
    <row r="82" spans="1:91" s="3" customFormat="1" ht="23.25" customHeight="1">
      <c r="A82" s="81" t="s">
        <v>82</v>
      </c>
      <c r="B82" s="46"/>
      <c r="C82" s="9"/>
      <c r="D82" s="9"/>
      <c r="E82" s="9"/>
      <c r="F82" s="327" t="s">
        <v>164</v>
      </c>
      <c r="G82" s="327"/>
      <c r="H82" s="327"/>
      <c r="I82" s="327"/>
      <c r="J82" s="327"/>
      <c r="K82" s="9"/>
      <c r="L82" s="327" t="s">
        <v>165</v>
      </c>
      <c r="M82" s="327"/>
      <c r="N82" s="327"/>
      <c r="O82" s="327"/>
      <c r="P82" s="327"/>
      <c r="Q82" s="327"/>
      <c r="R82" s="327"/>
      <c r="S82" s="327"/>
      <c r="T82" s="327"/>
      <c r="U82" s="327"/>
      <c r="V82" s="327"/>
      <c r="W82" s="327"/>
      <c r="X82" s="327"/>
      <c r="Y82" s="327"/>
      <c r="Z82" s="327"/>
      <c r="AA82" s="327"/>
      <c r="AB82" s="327"/>
      <c r="AC82" s="327"/>
      <c r="AD82" s="327"/>
      <c r="AE82" s="327"/>
      <c r="AF82" s="327"/>
      <c r="AG82" s="318">
        <f>'SO-04.05.02 - Tepelné čer...'!J34</f>
        <v>0</v>
      </c>
      <c r="AH82" s="319"/>
      <c r="AI82" s="319"/>
      <c r="AJ82" s="319"/>
      <c r="AK82" s="319"/>
      <c r="AL82" s="319"/>
      <c r="AM82" s="319"/>
      <c r="AN82" s="318">
        <f t="shared" si="0"/>
        <v>0</v>
      </c>
      <c r="AO82" s="319"/>
      <c r="AP82" s="319"/>
      <c r="AQ82" s="82" t="s">
        <v>85</v>
      </c>
      <c r="AR82" s="46"/>
      <c r="AS82" s="83">
        <v>0</v>
      </c>
      <c r="AT82" s="84">
        <f t="shared" si="1"/>
        <v>0</v>
      </c>
      <c r="AU82" s="85">
        <f>'SO-04.05.02 - Tepelné čer...'!P97</f>
        <v>0</v>
      </c>
      <c r="AV82" s="84">
        <f>'SO-04.05.02 - Tepelné čer...'!J37</f>
        <v>0</v>
      </c>
      <c r="AW82" s="84">
        <f>'SO-04.05.02 - Tepelné čer...'!J38</f>
        <v>0</v>
      </c>
      <c r="AX82" s="84">
        <f>'SO-04.05.02 - Tepelné čer...'!J39</f>
        <v>0</v>
      </c>
      <c r="AY82" s="84">
        <f>'SO-04.05.02 - Tepelné čer...'!J40</f>
        <v>0</v>
      </c>
      <c r="AZ82" s="84">
        <f>'SO-04.05.02 - Tepelné čer...'!F37</f>
        <v>0</v>
      </c>
      <c r="BA82" s="84">
        <f>'SO-04.05.02 - Tepelné čer...'!F38</f>
        <v>0</v>
      </c>
      <c r="BB82" s="84">
        <f>'SO-04.05.02 - Tepelné čer...'!F39</f>
        <v>0</v>
      </c>
      <c r="BC82" s="84">
        <f>'SO-04.05.02 - Tepelné čer...'!F40</f>
        <v>0</v>
      </c>
      <c r="BD82" s="86">
        <f>'SO-04.05.02 - Tepelné čer...'!F41</f>
        <v>0</v>
      </c>
      <c r="BT82" s="26" t="s">
        <v>120</v>
      </c>
      <c r="BV82" s="26" t="s">
        <v>75</v>
      </c>
      <c r="BW82" s="26" t="s">
        <v>166</v>
      </c>
      <c r="BX82" s="26" t="s">
        <v>160</v>
      </c>
      <c r="CL82" s="26" t="s">
        <v>21</v>
      </c>
    </row>
    <row r="83" spans="1:91" s="3" customFormat="1" ht="16.5" customHeight="1">
      <c r="A83" s="81" t="s">
        <v>82</v>
      </c>
      <c r="B83" s="46"/>
      <c r="C83" s="9"/>
      <c r="D83" s="9"/>
      <c r="E83" s="327" t="s">
        <v>167</v>
      </c>
      <c r="F83" s="327"/>
      <c r="G83" s="327"/>
      <c r="H83" s="327"/>
      <c r="I83" s="327"/>
      <c r="J83" s="9"/>
      <c r="K83" s="327" t="s">
        <v>168</v>
      </c>
      <c r="L83" s="327"/>
      <c r="M83" s="327"/>
      <c r="N83" s="327"/>
      <c r="O83" s="327"/>
      <c r="P83" s="327"/>
      <c r="Q83" s="327"/>
      <c r="R83" s="327"/>
      <c r="S83" s="327"/>
      <c r="T83" s="327"/>
      <c r="U83" s="327"/>
      <c r="V83" s="327"/>
      <c r="W83" s="327"/>
      <c r="X83" s="327"/>
      <c r="Y83" s="327"/>
      <c r="Z83" s="327"/>
      <c r="AA83" s="327"/>
      <c r="AB83" s="327"/>
      <c r="AC83" s="327"/>
      <c r="AD83" s="327"/>
      <c r="AE83" s="327"/>
      <c r="AF83" s="327"/>
      <c r="AG83" s="318">
        <f>'SO-04.06 - Fotovoltaika'!J32</f>
        <v>0</v>
      </c>
      <c r="AH83" s="319"/>
      <c r="AI83" s="319"/>
      <c r="AJ83" s="319"/>
      <c r="AK83" s="319"/>
      <c r="AL83" s="319"/>
      <c r="AM83" s="319"/>
      <c r="AN83" s="318">
        <f t="shared" si="0"/>
        <v>0</v>
      </c>
      <c r="AO83" s="319"/>
      <c r="AP83" s="319"/>
      <c r="AQ83" s="82" t="s">
        <v>85</v>
      </c>
      <c r="AR83" s="46"/>
      <c r="AS83" s="83">
        <v>0</v>
      </c>
      <c r="AT83" s="84">
        <f t="shared" si="1"/>
        <v>0</v>
      </c>
      <c r="AU83" s="85">
        <f>'SO-04.06 - Fotovoltaika'!P85</f>
        <v>0</v>
      </c>
      <c r="AV83" s="84">
        <f>'SO-04.06 - Fotovoltaika'!J35</f>
        <v>0</v>
      </c>
      <c r="AW83" s="84">
        <f>'SO-04.06 - Fotovoltaika'!J36</f>
        <v>0</v>
      </c>
      <c r="AX83" s="84">
        <f>'SO-04.06 - Fotovoltaika'!J37</f>
        <v>0</v>
      </c>
      <c r="AY83" s="84">
        <f>'SO-04.06 - Fotovoltaika'!J38</f>
        <v>0</v>
      </c>
      <c r="AZ83" s="84">
        <f>'SO-04.06 - Fotovoltaika'!F35</f>
        <v>0</v>
      </c>
      <c r="BA83" s="84">
        <f>'SO-04.06 - Fotovoltaika'!F36</f>
        <v>0</v>
      </c>
      <c r="BB83" s="84">
        <f>'SO-04.06 - Fotovoltaika'!F37</f>
        <v>0</v>
      </c>
      <c r="BC83" s="84">
        <f>'SO-04.06 - Fotovoltaika'!F38</f>
        <v>0</v>
      </c>
      <c r="BD83" s="86">
        <f>'SO-04.06 - Fotovoltaika'!F39</f>
        <v>0</v>
      </c>
      <c r="BT83" s="26" t="s">
        <v>86</v>
      </c>
      <c r="BV83" s="26" t="s">
        <v>75</v>
      </c>
      <c r="BW83" s="26" t="s">
        <v>169</v>
      </c>
      <c r="BX83" s="26" t="s">
        <v>108</v>
      </c>
      <c r="CL83" s="26" t="s">
        <v>21</v>
      </c>
    </row>
    <row r="84" spans="1:91" s="3" customFormat="1" ht="16.5" customHeight="1">
      <c r="A84" s="81" t="s">
        <v>82</v>
      </c>
      <c r="B84" s="46"/>
      <c r="C84" s="9"/>
      <c r="D84" s="9"/>
      <c r="E84" s="327" t="s">
        <v>170</v>
      </c>
      <c r="F84" s="327"/>
      <c r="G84" s="327"/>
      <c r="H84" s="327"/>
      <c r="I84" s="327"/>
      <c r="J84" s="9"/>
      <c r="K84" s="327" t="s">
        <v>171</v>
      </c>
      <c r="L84" s="327"/>
      <c r="M84" s="327"/>
      <c r="N84" s="327"/>
      <c r="O84" s="327"/>
      <c r="P84" s="327"/>
      <c r="Q84" s="327"/>
      <c r="R84" s="327"/>
      <c r="S84" s="327"/>
      <c r="T84" s="327"/>
      <c r="U84" s="327"/>
      <c r="V84" s="327"/>
      <c r="W84" s="327"/>
      <c r="X84" s="327"/>
      <c r="Y84" s="327"/>
      <c r="Z84" s="327"/>
      <c r="AA84" s="327"/>
      <c r="AB84" s="327"/>
      <c r="AC84" s="327"/>
      <c r="AD84" s="327"/>
      <c r="AE84" s="327"/>
      <c r="AF84" s="327"/>
      <c r="AG84" s="318">
        <f>'SO-04.09 - Interierové za...'!J32</f>
        <v>0</v>
      </c>
      <c r="AH84" s="319"/>
      <c r="AI84" s="319"/>
      <c r="AJ84" s="319"/>
      <c r="AK84" s="319"/>
      <c r="AL84" s="319"/>
      <c r="AM84" s="319"/>
      <c r="AN84" s="318">
        <f t="shared" si="0"/>
        <v>0</v>
      </c>
      <c r="AO84" s="319"/>
      <c r="AP84" s="319"/>
      <c r="AQ84" s="82" t="s">
        <v>85</v>
      </c>
      <c r="AR84" s="46"/>
      <c r="AS84" s="83">
        <v>0</v>
      </c>
      <c r="AT84" s="84">
        <f t="shared" si="1"/>
        <v>0</v>
      </c>
      <c r="AU84" s="85">
        <f>'SO-04.09 - Interierové za...'!P85</f>
        <v>0</v>
      </c>
      <c r="AV84" s="84">
        <f>'SO-04.09 - Interierové za...'!J35</f>
        <v>0</v>
      </c>
      <c r="AW84" s="84">
        <f>'SO-04.09 - Interierové za...'!J36</f>
        <v>0</v>
      </c>
      <c r="AX84" s="84">
        <f>'SO-04.09 - Interierové za...'!J37</f>
        <v>0</v>
      </c>
      <c r="AY84" s="84">
        <f>'SO-04.09 - Interierové za...'!J38</f>
        <v>0</v>
      </c>
      <c r="AZ84" s="84">
        <f>'SO-04.09 - Interierové za...'!F35</f>
        <v>0</v>
      </c>
      <c r="BA84" s="84">
        <f>'SO-04.09 - Interierové za...'!F36</f>
        <v>0</v>
      </c>
      <c r="BB84" s="84">
        <f>'SO-04.09 - Interierové za...'!F37</f>
        <v>0</v>
      </c>
      <c r="BC84" s="84">
        <f>'SO-04.09 - Interierové za...'!F38</f>
        <v>0</v>
      </c>
      <c r="BD84" s="86">
        <f>'SO-04.09 - Interierové za...'!F39</f>
        <v>0</v>
      </c>
      <c r="BT84" s="26" t="s">
        <v>86</v>
      </c>
      <c r="BV84" s="26" t="s">
        <v>75</v>
      </c>
      <c r="BW84" s="26" t="s">
        <v>172</v>
      </c>
      <c r="BX84" s="26" t="s">
        <v>108</v>
      </c>
      <c r="CL84" s="26" t="s">
        <v>21</v>
      </c>
    </row>
    <row r="85" spans="1:91" s="3" customFormat="1" ht="16.5" customHeight="1">
      <c r="B85" s="46"/>
      <c r="C85" s="9"/>
      <c r="D85" s="9"/>
      <c r="E85" s="327" t="s">
        <v>173</v>
      </c>
      <c r="F85" s="327"/>
      <c r="G85" s="327"/>
      <c r="H85" s="327"/>
      <c r="I85" s="327"/>
      <c r="J85" s="9"/>
      <c r="K85" s="327" t="s">
        <v>174</v>
      </c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0">
        <f>ROUND(SUM(AG86:AG87),2)</f>
        <v>0</v>
      </c>
      <c r="AH85" s="319"/>
      <c r="AI85" s="319"/>
      <c r="AJ85" s="319"/>
      <c r="AK85" s="319"/>
      <c r="AL85" s="319"/>
      <c r="AM85" s="319"/>
      <c r="AN85" s="318">
        <f t="shared" si="0"/>
        <v>0</v>
      </c>
      <c r="AO85" s="319"/>
      <c r="AP85" s="319"/>
      <c r="AQ85" s="82" t="s">
        <v>85</v>
      </c>
      <c r="AR85" s="46"/>
      <c r="AS85" s="83">
        <f>ROUND(SUM(AS86:AS87),2)</f>
        <v>0</v>
      </c>
      <c r="AT85" s="84">
        <f t="shared" si="1"/>
        <v>0</v>
      </c>
      <c r="AU85" s="85">
        <f>ROUND(SUM(AU86:AU87),5)</f>
        <v>0</v>
      </c>
      <c r="AV85" s="84">
        <f>ROUND(AZ85*L29,2)</f>
        <v>0</v>
      </c>
      <c r="AW85" s="84">
        <f>ROUND(BA85*L30,2)</f>
        <v>0</v>
      </c>
      <c r="AX85" s="84">
        <f>ROUND(BB85*L29,2)</f>
        <v>0</v>
      </c>
      <c r="AY85" s="84">
        <f>ROUND(BC85*L30,2)</f>
        <v>0</v>
      </c>
      <c r="AZ85" s="84">
        <f>ROUND(SUM(AZ86:AZ87),2)</f>
        <v>0</v>
      </c>
      <c r="BA85" s="84">
        <f>ROUND(SUM(BA86:BA87),2)</f>
        <v>0</v>
      </c>
      <c r="BB85" s="84">
        <f>ROUND(SUM(BB86:BB87),2)</f>
        <v>0</v>
      </c>
      <c r="BC85" s="84">
        <f>ROUND(SUM(BC86:BC87),2)</f>
        <v>0</v>
      </c>
      <c r="BD85" s="86">
        <f>ROUND(SUM(BD86:BD87),2)</f>
        <v>0</v>
      </c>
      <c r="BS85" s="26" t="s">
        <v>72</v>
      </c>
      <c r="BT85" s="26" t="s">
        <v>86</v>
      </c>
      <c r="BU85" s="26" t="s">
        <v>74</v>
      </c>
      <c r="BV85" s="26" t="s">
        <v>75</v>
      </c>
      <c r="BW85" s="26" t="s">
        <v>175</v>
      </c>
      <c r="BX85" s="26" t="s">
        <v>108</v>
      </c>
      <c r="CL85" s="26" t="s">
        <v>19</v>
      </c>
    </row>
    <row r="86" spans="1:91" s="3" customFormat="1" ht="23.25" customHeight="1">
      <c r="A86" s="81" t="s">
        <v>82</v>
      </c>
      <c r="B86" s="46"/>
      <c r="C86" s="9"/>
      <c r="D86" s="9"/>
      <c r="E86" s="9"/>
      <c r="F86" s="327" t="s">
        <v>176</v>
      </c>
      <c r="G86" s="327"/>
      <c r="H86" s="327"/>
      <c r="I86" s="327"/>
      <c r="J86" s="327"/>
      <c r="K86" s="9"/>
      <c r="L86" s="327" t="s">
        <v>177</v>
      </c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18">
        <f>'SO-04.10.01 - VZT byty'!J34</f>
        <v>0</v>
      </c>
      <c r="AH86" s="319"/>
      <c r="AI86" s="319"/>
      <c r="AJ86" s="319"/>
      <c r="AK86" s="319"/>
      <c r="AL86" s="319"/>
      <c r="AM86" s="319"/>
      <c r="AN86" s="318">
        <f t="shared" si="0"/>
        <v>0</v>
      </c>
      <c r="AO86" s="319"/>
      <c r="AP86" s="319"/>
      <c r="AQ86" s="82" t="s">
        <v>85</v>
      </c>
      <c r="AR86" s="46"/>
      <c r="AS86" s="83">
        <v>0</v>
      </c>
      <c r="AT86" s="84">
        <f t="shared" si="1"/>
        <v>0</v>
      </c>
      <c r="AU86" s="85">
        <f>'SO-04.10.01 - VZT byty'!P96</f>
        <v>0</v>
      </c>
      <c r="AV86" s="84">
        <f>'SO-04.10.01 - VZT byty'!J37</f>
        <v>0</v>
      </c>
      <c r="AW86" s="84">
        <f>'SO-04.10.01 - VZT byty'!J38</f>
        <v>0</v>
      </c>
      <c r="AX86" s="84">
        <f>'SO-04.10.01 - VZT byty'!J39</f>
        <v>0</v>
      </c>
      <c r="AY86" s="84">
        <f>'SO-04.10.01 - VZT byty'!J40</f>
        <v>0</v>
      </c>
      <c r="AZ86" s="84">
        <f>'SO-04.10.01 - VZT byty'!F37</f>
        <v>0</v>
      </c>
      <c r="BA86" s="84">
        <f>'SO-04.10.01 - VZT byty'!F38</f>
        <v>0</v>
      </c>
      <c r="BB86" s="84">
        <f>'SO-04.10.01 - VZT byty'!F39</f>
        <v>0</v>
      </c>
      <c r="BC86" s="84">
        <f>'SO-04.10.01 - VZT byty'!F40</f>
        <v>0</v>
      </c>
      <c r="BD86" s="86">
        <f>'SO-04.10.01 - VZT byty'!F41</f>
        <v>0</v>
      </c>
      <c r="BT86" s="26" t="s">
        <v>120</v>
      </c>
      <c r="BV86" s="26" t="s">
        <v>75</v>
      </c>
      <c r="BW86" s="26" t="s">
        <v>178</v>
      </c>
      <c r="BX86" s="26" t="s">
        <v>175</v>
      </c>
      <c r="CL86" s="26" t="s">
        <v>21</v>
      </c>
    </row>
    <row r="87" spans="1:91" s="3" customFormat="1" ht="23.25" customHeight="1">
      <c r="A87" s="81" t="s">
        <v>82</v>
      </c>
      <c r="B87" s="46"/>
      <c r="C87" s="9"/>
      <c r="D87" s="9"/>
      <c r="E87" s="9"/>
      <c r="F87" s="327" t="s">
        <v>179</v>
      </c>
      <c r="G87" s="327"/>
      <c r="H87" s="327"/>
      <c r="I87" s="327"/>
      <c r="J87" s="327"/>
      <c r="K87" s="9"/>
      <c r="L87" s="327" t="s">
        <v>180</v>
      </c>
      <c r="M87" s="327"/>
      <c r="N87" s="327"/>
      <c r="O87" s="327"/>
      <c r="P87" s="327"/>
      <c r="Q87" s="327"/>
      <c r="R87" s="327"/>
      <c r="S87" s="327"/>
      <c r="T87" s="327"/>
      <c r="U87" s="327"/>
      <c r="V87" s="327"/>
      <c r="W87" s="327"/>
      <c r="X87" s="327"/>
      <c r="Y87" s="327"/>
      <c r="Z87" s="327"/>
      <c r="AA87" s="327"/>
      <c r="AB87" s="327"/>
      <c r="AC87" s="327"/>
      <c r="AD87" s="327"/>
      <c r="AE87" s="327"/>
      <c r="AF87" s="327"/>
      <c r="AG87" s="318">
        <f>'SO-04.10.02 - CHÚC'!J34</f>
        <v>0</v>
      </c>
      <c r="AH87" s="319"/>
      <c r="AI87" s="319"/>
      <c r="AJ87" s="319"/>
      <c r="AK87" s="319"/>
      <c r="AL87" s="319"/>
      <c r="AM87" s="319"/>
      <c r="AN87" s="318">
        <f t="shared" si="0"/>
        <v>0</v>
      </c>
      <c r="AO87" s="319"/>
      <c r="AP87" s="319"/>
      <c r="AQ87" s="82" t="s">
        <v>85</v>
      </c>
      <c r="AR87" s="46"/>
      <c r="AS87" s="83">
        <v>0</v>
      </c>
      <c r="AT87" s="84">
        <f t="shared" si="1"/>
        <v>0</v>
      </c>
      <c r="AU87" s="85">
        <f>'SO-04.10.02 - CHÚC'!P93</f>
        <v>0</v>
      </c>
      <c r="AV87" s="84">
        <f>'SO-04.10.02 - CHÚC'!J37</f>
        <v>0</v>
      </c>
      <c r="AW87" s="84">
        <f>'SO-04.10.02 - CHÚC'!J38</f>
        <v>0</v>
      </c>
      <c r="AX87" s="84">
        <f>'SO-04.10.02 - CHÚC'!J39</f>
        <v>0</v>
      </c>
      <c r="AY87" s="84">
        <f>'SO-04.10.02 - CHÚC'!J40</f>
        <v>0</v>
      </c>
      <c r="AZ87" s="84">
        <f>'SO-04.10.02 - CHÚC'!F37</f>
        <v>0</v>
      </c>
      <c r="BA87" s="84">
        <f>'SO-04.10.02 - CHÚC'!F38</f>
        <v>0</v>
      </c>
      <c r="BB87" s="84">
        <f>'SO-04.10.02 - CHÚC'!F39</f>
        <v>0</v>
      </c>
      <c r="BC87" s="84">
        <f>'SO-04.10.02 - CHÚC'!F40</f>
        <v>0</v>
      </c>
      <c r="BD87" s="86">
        <f>'SO-04.10.02 - CHÚC'!F41</f>
        <v>0</v>
      </c>
      <c r="BT87" s="26" t="s">
        <v>120</v>
      </c>
      <c r="BV87" s="26" t="s">
        <v>75</v>
      </c>
      <c r="BW87" s="26" t="s">
        <v>181</v>
      </c>
      <c r="BX87" s="26" t="s">
        <v>175</v>
      </c>
      <c r="CL87" s="26" t="s">
        <v>21</v>
      </c>
    </row>
    <row r="88" spans="1:91" s="6" customFormat="1" ht="16.5" customHeight="1">
      <c r="B88" s="72"/>
      <c r="C88" s="73"/>
      <c r="D88" s="326" t="s">
        <v>182</v>
      </c>
      <c r="E88" s="326"/>
      <c r="F88" s="326"/>
      <c r="G88" s="326"/>
      <c r="H88" s="326"/>
      <c r="I88" s="74"/>
      <c r="J88" s="326" t="s">
        <v>183</v>
      </c>
      <c r="K88" s="326"/>
      <c r="L88" s="326"/>
      <c r="M88" s="326"/>
      <c r="N88" s="326"/>
      <c r="O88" s="326"/>
      <c r="P88" s="326"/>
      <c r="Q88" s="326"/>
      <c r="R88" s="326"/>
      <c r="S88" s="326"/>
      <c r="T88" s="326"/>
      <c r="U88" s="326"/>
      <c r="V88" s="326"/>
      <c r="W88" s="326"/>
      <c r="X88" s="326"/>
      <c r="Y88" s="326"/>
      <c r="Z88" s="326"/>
      <c r="AA88" s="326"/>
      <c r="AB88" s="326"/>
      <c r="AC88" s="326"/>
      <c r="AD88" s="326"/>
      <c r="AE88" s="326"/>
      <c r="AF88" s="326"/>
      <c r="AG88" s="315">
        <f>ROUND(SUM(AG89:AG92),2)</f>
        <v>0</v>
      </c>
      <c r="AH88" s="316"/>
      <c r="AI88" s="316"/>
      <c r="AJ88" s="316"/>
      <c r="AK88" s="316"/>
      <c r="AL88" s="316"/>
      <c r="AM88" s="316"/>
      <c r="AN88" s="317">
        <f t="shared" si="0"/>
        <v>0</v>
      </c>
      <c r="AO88" s="316"/>
      <c r="AP88" s="316"/>
      <c r="AQ88" s="75" t="s">
        <v>79</v>
      </c>
      <c r="AR88" s="72"/>
      <c r="AS88" s="76">
        <f>ROUND(SUM(AS89:AS92),2)</f>
        <v>0</v>
      </c>
      <c r="AT88" s="77">
        <f t="shared" si="1"/>
        <v>0</v>
      </c>
      <c r="AU88" s="78">
        <f>ROUND(SUM(AU89:AU92),5)</f>
        <v>0</v>
      </c>
      <c r="AV88" s="77">
        <f>ROUND(AZ88*L29,2)</f>
        <v>0</v>
      </c>
      <c r="AW88" s="77">
        <f>ROUND(BA88*L30,2)</f>
        <v>0</v>
      </c>
      <c r="AX88" s="77">
        <f>ROUND(BB88*L29,2)</f>
        <v>0</v>
      </c>
      <c r="AY88" s="77">
        <f>ROUND(BC88*L30,2)</f>
        <v>0</v>
      </c>
      <c r="AZ88" s="77">
        <f>ROUND(SUM(AZ89:AZ92),2)</f>
        <v>0</v>
      </c>
      <c r="BA88" s="77">
        <f>ROUND(SUM(BA89:BA92),2)</f>
        <v>0</v>
      </c>
      <c r="BB88" s="77">
        <f>ROUND(SUM(BB89:BB92),2)</f>
        <v>0</v>
      </c>
      <c r="BC88" s="77">
        <f>ROUND(SUM(BC89:BC92),2)</f>
        <v>0</v>
      </c>
      <c r="BD88" s="79">
        <f>ROUND(SUM(BD89:BD92),2)</f>
        <v>0</v>
      </c>
      <c r="BS88" s="80" t="s">
        <v>72</v>
      </c>
      <c r="BT88" s="80" t="s">
        <v>80</v>
      </c>
      <c r="BU88" s="80" t="s">
        <v>74</v>
      </c>
      <c r="BV88" s="80" t="s">
        <v>75</v>
      </c>
      <c r="BW88" s="80" t="s">
        <v>184</v>
      </c>
      <c r="BX88" s="80" t="s">
        <v>5</v>
      </c>
      <c r="CL88" s="80" t="s">
        <v>19</v>
      </c>
      <c r="CM88" s="80" t="s">
        <v>80</v>
      </c>
    </row>
    <row r="89" spans="1:91" s="3" customFormat="1" ht="16.5" customHeight="1">
      <c r="A89" s="81" t="s">
        <v>82</v>
      </c>
      <c r="B89" s="46"/>
      <c r="C89" s="9"/>
      <c r="D89" s="9"/>
      <c r="E89" s="327" t="s">
        <v>185</v>
      </c>
      <c r="F89" s="327"/>
      <c r="G89" s="327"/>
      <c r="H89" s="327"/>
      <c r="I89" s="327"/>
      <c r="J89" s="9"/>
      <c r="K89" s="327" t="s">
        <v>186</v>
      </c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18">
        <f>'SO-05.02 - Sjezd na komun...'!J32</f>
        <v>0</v>
      </c>
      <c r="AH89" s="319"/>
      <c r="AI89" s="319"/>
      <c r="AJ89" s="319"/>
      <c r="AK89" s="319"/>
      <c r="AL89" s="319"/>
      <c r="AM89" s="319"/>
      <c r="AN89" s="318">
        <f t="shared" si="0"/>
        <v>0</v>
      </c>
      <c r="AO89" s="319"/>
      <c r="AP89" s="319"/>
      <c r="AQ89" s="82" t="s">
        <v>85</v>
      </c>
      <c r="AR89" s="46"/>
      <c r="AS89" s="83">
        <v>0</v>
      </c>
      <c r="AT89" s="84">
        <f t="shared" si="1"/>
        <v>0</v>
      </c>
      <c r="AU89" s="85">
        <f>'SO-05.02 - Sjezd na komun...'!P97</f>
        <v>0</v>
      </c>
      <c r="AV89" s="84">
        <f>'SO-05.02 - Sjezd na komun...'!J35</f>
        <v>0</v>
      </c>
      <c r="AW89" s="84">
        <f>'SO-05.02 - Sjezd na komun...'!J36</f>
        <v>0</v>
      </c>
      <c r="AX89" s="84">
        <f>'SO-05.02 - Sjezd na komun...'!J37</f>
        <v>0</v>
      </c>
      <c r="AY89" s="84">
        <f>'SO-05.02 - Sjezd na komun...'!J38</f>
        <v>0</v>
      </c>
      <c r="AZ89" s="84">
        <f>'SO-05.02 - Sjezd na komun...'!F35</f>
        <v>0</v>
      </c>
      <c r="BA89" s="84">
        <f>'SO-05.02 - Sjezd na komun...'!F36</f>
        <v>0</v>
      </c>
      <c r="BB89" s="84">
        <f>'SO-05.02 - Sjezd na komun...'!F37</f>
        <v>0</v>
      </c>
      <c r="BC89" s="84">
        <f>'SO-05.02 - Sjezd na komun...'!F38</f>
        <v>0</v>
      </c>
      <c r="BD89" s="86">
        <f>'SO-05.02 - Sjezd na komun...'!F39</f>
        <v>0</v>
      </c>
      <c r="BT89" s="26" t="s">
        <v>86</v>
      </c>
      <c r="BV89" s="26" t="s">
        <v>75</v>
      </c>
      <c r="BW89" s="26" t="s">
        <v>187</v>
      </c>
      <c r="BX89" s="26" t="s">
        <v>184</v>
      </c>
      <c r="CL89" s="26" t="s">
        <v>21</v>
      </c>
    </row>
    <row r="90" spans="1:91" s="3" customFormat="1" ht="16.5" customHeight="1">
      <c r="A90" s="81" t="s">
        <v>82</v>
      </c>
      <c r="B90" s="46"/>
      <c r="C90" s="9"/>
      <c r="D90" s="9"/>
      <c r="E90" s="327" t="s">
        <v>188</v>
      </c>
      <c r="F90" s="327"/>
      <c r="G90" s="327"/>
      <c r="H90" s="327"/>
      <c r="I90" s="327"/>
      <c r="J90" s="9"/>
      <c r="K90" s="327" t="s">
        <v>189</v>
      </c>
      <c r="L90" s="327"/>
      <c r="M90" s="327"/>
      <c r="N90" s="327"/>
      <c r="O90" s="327"/>
      <c r="P90" s="327"/>
      <c r="Q90" s="327"/>
      <c r="R90" s="327"/>
      <c r="S90" s="327"/>
      <c r="T90" s="327"/>
      <c r="U90" s="327"/>
      <c r="V90" s="327"/>
      <c r="W90" s="327"/>
      <c r="X90" s="327"/>
      <c r="Y90" s="327"/>
      <c r="Z90" s="327"/>
      <c r="AA90" s="327"/>
      <c r="AB90" s="327"/>
      <c r="AC90" s="327"/>
      <c r="AD90" s="327"/>
      <c r="AE90" s="327"/>
      <c r="AF90" s="327"/>
      <c r="AG90" s="318">
        <f>'SO-05.05 - Exterierový mo...'!J32</f>
        <v>0</v>
      </c>
      <c r="AH90" s="319"/>
      <c r="AI90" s="319"/>
      <c r="AJ90" s="319"/>
      <c r="AK90" s="319"/>
      <c r="AL90" s="319"/>
      <c r="AM90" s="319"/>
      <c r="AN90" s="318">
        <f t="shared" si="0"/>
        <v>0</v>
      </c>
      <c r="AO90" s="319"/>
      <c r="AP90" s="319"/>
      <c r="AQ90" s="82" t="s">
        <v>85</v>
      </c>
      <c r="AR90" s="46"/>
      <c r="AS90" s="83">
        <v>0</v>
      </c>
      <c r="AT90" s="84">
        <f t="shared" si="1"/>
        <v>0</v>
      </c>
      <c r="AU90" s="85">
        <f>'SO-05.05 - Exterierový mo...'!P85</f>
        <v>0</v>
      </c>
      <c r="AV90" s="84">
        <f>'SO-05.05 - Exterierový mo...'!J35</f>
        <v>0</v>
      </c>
      <c r="AW90" s="84">
        <f>'SO-05.05 - Exterierový mo...'!J36</f>
        <v>0</v>
      </c>
      <c r="AX90" s="84">
        <f>'SO-05.05 - Exterierový mo...'!J37</f>
        <v>0</v>
      </c>
      <c r="AY90" s="84">
        <f>'SO-05.05 - Exterierový mo...'!J38</f>
        <v>0</v>
      </c>
      <c r="AZ90" s="84">
        <f>'SO-05.05 - Exterierový mo...'!F35</f>
        <v>0</v>
      </c>
      <c r="BA90" s="84">
        <f>'SO-05.05 - Exterierový mo...'!F36</f>
        <v>0</v>
      </c>
      <c r="BB90" s="84">
        <f>'SO-05.05 - Exterierový mo...'!F37</f>
        <v>0</v>
      </c>
      <c r="BC90" s="84">
        <f>'SO-05.05 - Exterierový mo...'!F38</f>
        <v>0</v>
      </c>
      <c r="BD90" s="86">
        <f>'SO-05.05 - Exterierový mo...'!F39</f>
        <v>0</v>
      </c>
      <c r="BT90" s="26" t="s">
        <v>86</v>
      </c>
      <c r="BV90" s="26" t="s">
        <v>75</v>
      </c>
      <c r="BW90" s="26" t="s">
        <v>190</v>
      </c>
      <c r="BX90" s="26" t="s">
        <v>184</v>
      </c>
      <c r="CL90" s="26" t="s">
        <v>19</v>
      </c>
    </row>
    <row r="91" spans="1:91" s="3" customFormat="1" ht="16.5" customHeight="1">
      <c r="A91" s="81" t="s">
        <v>82</v>
      </c>
      <c r="B91" s="46"/>
      <c r="C91" s="9"/>
      <c r="D91" s="9"/>
      <c r="E91" s="327" t="s">
        <v>191</v>
      </c>
      <c r="F91" s="327"/>
      <c r="G91" s="327"/>
      <c r="H91" s="327"/>
      <c r="I91" s="327"/>
      <c r="J91" s="9"/>
      <c r="K91" s="327" t="s">
        <v>192</v>
      </c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18">
        <f>'SO-05.03 - Oplocení předz...'!J32</f>
        <v>0</v>
      </c>
      <c r="AH91" s="319"/>
      <c r="AI91" s="319"/>
      <c r="AJ91" s="319"/>
      <c r="AK91" s="319"/>
      <c r="AL91" s="319"/>
      <c r="AM91" s="319"/>
      <c r="AN91" s="318">
        <f t="shared" si="0"/>
        <v>0</v>
      </c>
      <c r="AO91" s="319"/>
      <c r="AP91" s="319"/>
      <c r="AQ91" s="82" t="s">
        <v>85</v>
      </c>
      <c r="AR91" s="46"/>
      <c r="AS91" s="83">
        <v>0</v>
      </c>
      <c r="AT91" s="84">
        <f t="shared" si="1"/>
        <v>0</v>
      </c>
      <c r="AU91" s="85">
        <f>'SO-05.03 - Oplocení předz...'!P89</f>
        <v>0</v>
      </c>
      <c r="AV91" s="84">
        <f>'SO-05.03 - Oplocení předz...'!J35</f>
        <v>0</v>
      </c>
      <c r="AW91" s="84">
        <f>'SO-05.03 - Oplocení předz...'!J36</f>
        <v>0</v>
      </c>
      <c r="AX91" s="84">
        <f>'SO-05.03 - Oplocení předz...'!J37</f>
        <v>0</v>
      </c>
      <c r="AY91" s="84">
        <f>'SO-05.03 - Oplocení předz...'!J38</f>
        <v>0</v>
      </c>
      <c r="AZ91" s="84">
        <f>'SO-05.03 - Oplocení předz...'!F35</f>
        <v>0</v>
      </c>
      <c r="BA91" s="84">
        <f>'SO-05.03 - Oplocení předz...'!F36</f>
        <v>0</v>
      </c>
      <c r="BB91" s="84">
        <f>'SO-05.03 - Oplocení předz...'!F37</f>
        <v>0</v>
      </c>
      <c r="BC91" s="84">
        <f>'SO-05.03 - Oplocení předz...'!F38</f>
        <v>0</v>
      </c>
      <c r="BD91" s="86">
        <f>'SO-05.03 - Oplocení předz...'!F39</f>
        <v>0</v>
      </c>
      <c r="BT91" s="26" t="s">
        <v>86</v>
      </c>
      <c r="BV91" s="26" t="s">
        <v>75</v>
      </c>
      <c r="BW91" s="26" t="s">
        <v>193</v>
      </c>
      <c r="BX91" s="26" t="s">
        <v>184</v>
      </c>
      <c r="CL91" s="26" t="s">
        <v>19</v>
      </c>
    </row>
    <row r="92" spans="1:91" s="3" customFormat="1" ht="16.5" customHeight="1">
      <c r="A92" s="81" t="s">
        <v>82</v>
      </c>
      <c r="B92" s="46"/>
      <c r="C92" s="9"/>
      <c r="D92" s="9"/>
      <c r="E92" s="327" t="s">
        <v>194</v>
      </c>
      <c r="F92" s="327"/>
      <c r="G92" s="327"/>
      <c r="H92" s="327"/>
      <c r="I92" s="327"/>
      <c r="J92" s="9"/>
      <c r="K92" s="327" t="s">
        <v>195</v>
      </c>
      <c r="L92" s="327"/>
      <c r="M92" s="327"/>
      <c r="N92" s="327"/>
      <c r="O92" s="327"/>
      <c r="P92" s="327"/>
      <c r="Q92" s="327"/>
      <c r="R92" s="327"/>
      <c r="S92" s="327"/>
      <c r="T92" s="327"/>
      <c r="U92" s="327"/>
      <c r="V92" s="327"/>
      <c r="W92" s="327"/>
      <c r="X92" s="327"/>
      <c r="Y92" s="327"/>
      <c r="Z92" s="327"/>
      <c r="AA92" s="327"/>
      <c r="AB92" s="327"/>
      <c r="AC92" s="327"/>
      <c r="AD92" s="327"/>
      <c r="AE92" s="327"/>
      <c r="AF92" s="327"/>
      <c r="AG92" s="318">
        <f>'SO-05.04 - Oplocení pozemku'!J32</f>
        <v>0</v>
      </c>
      <c r="AH92" s="319"/>
      <c r="AI92" s="319"/>
      <c r="AJ92" s="319"/>
      <c r="AK92" s="319"/>
      <c r="AL92" s="319"/>
      <c r="AM92" s="319"/>
      <c r="AN92" s="318">
        <f t="shared" si="0"/>
        <v>0</v>
      </c>
      <c r="AO92" s="319"/>
      <c r="AP92" s="319"/>
      <c r="AQ92" s="82" t="s">
        <v>85</v>
      </c>
      <c r="AR92" s="46"/>
      <c r="AS92" s="83">
        <v>0</v>
      </c>
      <c r="AT92" s="84">
        <f t="shared" si="1"/>
        <v>0</v>
      </c>
      <c r="AU92" s="85">
        <f>'SO-05.04 - Oplocení pozemku'!P89</f>
        <v>0</v>
      </c>
      <c r="AV92" s="84">
        <f>'SO-05.04 - Oplocení pozemku'!J35</f>
        <v>0</v>
      </c>
      <c r="AW92" s="84">
        <f>'SO-05.04 - Oplocení pozemku'!J36</f>
        <v>0</v>
      </c>
      <c r="AX92" s="84">
        <f>'SO-05.04 - Oplocení pozemku'!J37</f>
        <v>0</v>
      </c>
      <c r="AY92" s="84">
        <f>'SO-05.04 - Oplocení pozemku'!J38</f>
        <v>0</v>
      </c>
      <c r="AZ92" s="84">
        <f>'SO-05.04 - Oplocení pozemku'!F35</f>
        <v>0</v>
      </c>
      <c r="BA92" s="84">
        <f>'SO-05.04 - Oplocení pozemku'!F36</f>
        <v>0</v>
      </c>
      <c r="BB92" s="84">
        <f>'SO-05.04 - Oplocení pozemku'!F37</f>
        <v>0</v>
      </c>
      <c r="BC92" s="84">
        <f>'SO-05.04 - Oplocení pozemku'!F38</f>
        <v>0</v>
      </c>
      <c r="BD92" s="86">
        <f>'SO-05.04 - Oplocení pozemku'!F39</f>
        <v>0</v>
      </c>
      <c r="BT92" s="26" t="s">
        <v>86</v>
      </c>
      <c r="BV92" s="26" t="s">
        <v>75</v>
      </c>
      <c r="BW92" s="26" t="s">
        <v>196</v>
      </c>
      <c r="BX92" s="26" t="s">
        <v>184</v>
      </c>
      <c r="CL92" s="26" t="s">
        <v>19</v>
      </c>
    </row>
    <row r="93" spans="1:91" s="6" customFormat="1" ht="16.5" customHeight="1">
      <c r="A93" s="81" t="s">
        <v>82</v>
      </c>
      <c r="B93" s="72"/>
      <c r="C93" s="73"/>
      <c r="D93" s="326" t="s">
        <v>197</v>
      </c>
      <c r="E93" s="326"/>
      <c r="F93" s="326"/>
      <c r="G93" s="326"/>
      <c r="H93" s="326"/>
      <c r="I93" s="74"/>
      <c r="J93" s="326" t="s">
        <v>198</v>
      </c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326"/>
      <c r="V93" s="326"/>
      <c r="W93" s="326"/>
      <c r="X93" s="326"/>
      <c r="Y93" s="326"/>
      <c r="Z93" s="326"/>
      <c r="AA93" s="326"/>
      <c r="AB93" s="326"/>
      <c r="AC93" s="326"/>
      <c r="AD93" s="326"/>
      <c r="AE93" s="326"/>
      <c r="AF93" s="326"/>
      <c r="AG93" s="317">
        <f>'VRN - Vedlejší rozpočtové...'!J30</f>
        <v>0</v>
      </c>
      <c r="AH93" s="316"/>
      <c r="AI93" s="316"/>
      <c r="AJ93" s="316"/>
      <c r="AK93" s="316"/>
      <c r="AL93" s="316"/>
      <c r="AM93" s="316"/>
      <c r="AN93" s="317">
        <f t="shared" si="0"/>
        <v>0</v>
      </c>
      <c r="AO93" s="316"/>
      <c r="AP93" s="316"/>
      <c r="AQ93" s="75" t="s">
        <v>79</v>
      </c>
      <c r="AR93" s="72"/>
      <c r="AS93" s="87">
        <v>0</v>
      </c>
      <c r="AT93" s="88">
        <f t="shared" si="1"/>
        <v>0</v>
      </c>
      <c r="AU93" s="89">
        <f>'VRN - Vedlejší rozpočtové...'!P83</f>
        <v>0</v>
      </c>
      <c r="AV93" s="88">
        <f>'VRN - Vedlejší rozpočtové...'!J33</f>
        <v>0</v>
      </c>
      <c r="AW93" s="88">
        <f>'VRN - Vedlejší rozpočtové...'!J34</f>
        <v>0</v>
      </c>
      <c r="AX93" s="88">
        <f>'VRN - Vedlejší rozpočtové...'!J35</f>
        <v>0</v>
      </c>
      <c r="AY93" s="88">
        <f>'VRN - Vedlejší rozpočtové...'!J36</f>
        <v>0</v>
      </c>
      <c r="AZ93" s="88">
        <f>'VRN - Vedlejší rozpočtové...'!F33</f>
        <v>0</v>
      </c>
      <c r="BA93" s="88">
        <f>'VRN - Vedlejší rozpočtové...'!F34</f>
        <v>0</v>
      </c>
      <c r="BB93" s="88">
        <f>'VRN - Vedlejší rozpočtové...'!F35</f>
        <v>0</v>
      </c>
      <c r="BC93" s="88">
        <f>'VRN - Vedlejší rozpočtové...'!F36</f>
        <v>0</v>
      </c>
      <c r="BD93" s="90">
        <f>'VRN - Vedlejší rozpočtové...'!F37</f>
        <v>0</v>
      </c>
      <c r="BT93" s="80" t="s">
        <v>80</v>
      </c>
      <c r="BV93" s="80" t="s">
        <v>75</v>
      </c>
      <c r="BW93" s="80" t="s">
        <v>199</v>
      </c>
      <c r="BX93" s="80" t="s">
        <v>5</v>
      </c>
      <c r="CL93" s="80" t="s">
        <v>19</v>
      </c>
      <c r="CM93" s="80" t="s">
        <v>80</v>
      </c>
    </row>
    <row r="94" spans="1:91" s="1" customFormat="1" ht="30" customHeight="1">
      <c r="B94" s="33"/>
      <c r="AR94" s="33"/>
    </row>
    <row r="95" spans="1:91" s="1" customFormat="1" ht="6.95" customHeight="1"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33"/>
    </row>
  </sheetData>
  <sheetProtection algorithmName="SHA-512" hashValue="E40yz70FSe8v2rXCBsP833+yQSPzcJTiHFdE/DzWjlF+SSCMD8ncLQ/IR5gDIldE51fIZFrvApmgzJnFUixTCg==" saltValue="wpxDrCLXkYTneCWFrfUN0kvVPqfilD+33/rdj0wLjRMm7zGn65LUHpF5ETqWKm0lbkch8p/Afjy62V0JMd9bKA==" spinCount="100000" sheet="1" objects="1" scenarios="1" formatColumns="0" formatRows="0"/>
  <mergeCells count="194">
    <mergeCell ref="E91:I91"/>
    <mergeCell ref="K91:AF91"/>
    <mergeCell ref="E92:I92"/>
    <mergeCell ref="K92:AF92"/>
    <mergeCell ref="D93:H93"/>
    <mergeCell ref="J93:AF93"/>
    <mergeCell ref="L86:AF86"/>
    <mergeCell ref="F86:J86"/>
    <mergeCell ref="L87:AF87"/>
    <mergeCell ref="F87:J87"/>
    <mergeCell ref="J88:AF88"/>
    <mergeCell ref="D88:H88"/>
    <mergeCell ref="E89:I89"/>
    <mergeCell ref="K89:AF89"/>
    <mergeCell ref="E90:I90"/>
    <mergeCell ref="K90:AF90"/>
    <mergeCell ref="F81:J81"/>
    <mergeCell ref="L81:AF81"/>
    <mergeCell ref="L82:AF82"/>
    <mergeCell ref="F82:J82"/>
    <mergeCell ref="E83:I83"/>
    <mergeCell ref="K83:AF83"/>
    <mergeCell ref="K84:AF84"/>
    <mergeCell ref="E84:I84"/>
    <mergeCell ref="K85:AF85"/>
    <mergeCell ref="E85:I85"/>
    <mergeCell ref="F76:J76"/>
    <mergeCell ref="L76:AF76"/>
    <mergeCell ref="F77:J77"/>
    <mergeCell ref="L77:AF77"/>
    <mergeCell ref="L78:AF78"/>
    <mergeCell ref="F78:J78"/>
    <mergeCell ref="L79:AF79"/>
    <mergeCell ref="F79:J79"/>
    <mergeCell ref="E80:I80"/>
    <mergeCell ref="K80:AF80"/>
    <mergeCell ref="L71:AF71"/>
    <mergeCell ref="F71:J71"/>
    <mergeCell ref="F72:J72"/>
    <mergeCell ref="L72:AF72"/>
    <mergeCell ref="L73:AF73"/>
    <mergeCell ref="F73:J73"/>
    <mergeCell ref="F74:J74"/>
    <mergeCell ref="L74:AF74"/>
    <mergeCell ref="E75:I75"/>
    <mergeCell ref="K75:AF75"/>
    <mergeCell ref="K66:AF66"/>
    <mergeCell ref="E66:I66"/>
    <mergeCell ref="L67:AF67"/>
    <mergeCell ref="F67:J67"/>
    <mergeCell ref="L68:AF68"/>
    <mergeCell ref="F68:J68"/>
    <mergeCell ref="L69:AF69"/>
    <mergeCell ref="F69:J69"/>
    <mergeCell ref="L70:AF70"/>
    <mergeCell ref="F70:J70"/>
    <mergeCell ref="AG59:AM59"/>
    <mergeCell ref="AN60:AP60"/>
    <mergeCell ref="AG60:AM60"/>
    <mergeCell ref="AG54:AM54"/>
    <mergeCell ref="AN54:AP54"/>
    <mergeCell ref="E64:I64"/>
    <mergeCell ref="K64:AF64"/>
    <mergeCell ref="K65:AF65"/>
    <mergeCell ref="E65:I65"/>
    <mergeCell ref="AN93:AP93"/>
    <mergeCell ref="AG93:AM93"/>
    <mergeCell ref="L45:AO45"/>
    <mergeCell ref="C52:G52"/>
    <mergeCell ref="I52:AF52"/>
    <mergeCell ref="J55:AF55"/>
    <mergeCell ref="D55:H55"/>
    <mergeCell ref="K56:AF56"/>
    <mergeCell ref="E56:I56"/>
    <mergeCell ref="D57:H57"/>
    <mergeCell ref="J57:AF57"/>
    <mergeCell ref="K58:AF58"/>
    <mergeCell ref="E58:I58"/>
    <mergeCell ref="K59:AF59"/>
    <mergeCell ref="E59:I59"/>
    <mergeCell ref="K60:AF60"/>
    <mergeCell ref="E60:I60"/>
    <mergeCell ref="J61:AF61"/>
    <mergeCell ref="D61:H61"/>
    <mergeCell ref="E62:I62"/>
    <mergeCell ref="K62:AF62"/>
    <mergeCell ref="D63:H63"/>
    <mergeCell ref="J63:AF63"/>
    <mergeCell ref="AM47:AN47"/>
    <mergeCell ref="AN88:AP88"/>
    <mergeCell ref="AG88:AM88"/>
    <mergeCell ref="AN89:AP89"/>
    <mergeCell ref="AG89:AM89"/>
    <mergeCell ref="AN90:AP90"/>
    <mergeCell ref="AG90:AM90"/>
    <mergeCell ref="AN91:AP91"/>
    <mergeCell ref="AG91:AM91"/>
    <mergeCell ref="AN92:AP92"/>
    <mergeCell ref="AG92:AM9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78:AP78"/>
    <mergeCell ref="AG78:AM78"/>
    <mergeCell ref="AN79:AP79"/>
    <mergeCell ref="AG79:AM79"/>
    <mergeCell ref="AN80:AP80"/>
    <mergeCell ref="AG80:AM80"/>
    <mergeCell ref="AG81:AM81"/>
    <mergeCell ref="AN81:AP81"/>
    <mergeCell ref="AN82:AP82"/>
    <mergeCell ref="AG82:AM82"/>
    <mergeCell ref="AG73:AM73"/>
    <mergeCell ref="AN73:AP73"/>
    <mergeCell ref="AN74:AP74"/>
    <mergeCell ref="AG74:AM74"/>
    <mergeCell ref="AG75:AM75"/>
    <mergeCell ref="AN75:AP75"/>
    <mergeCell ref="AG76:AM76"/>
    <mergeCell ref="AN76:AP76"/>
    <mergeCell ref="AN77:AP77"/>
    <mergeCell ref="AG77:AM77"/>
    <mergeCell ref="AN68:AP68"/>
    <mergeCell ref="AG68:AM68"/>
    <mergeCell ref="AN69:AP69"/>
    <mergeCell ref="AG69:AM69"/>
    <mergeCell ref="AN70:AP70"/>
    <mergeCell ref="AG70:AM70"/>
    <mergeCell ref="AG71:AM71"/>
    <mergeCell ref="AN71:AP71"/>
    <mergeCell ref="AN72:AP72"/>
    <mergeCell ref="AG72:AM7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L33:P33"/>
    <mergeCell ref="W33:AE33"/>
    <mergeCell ref="AK33:AO33"/>
    <mergeCell ref="AK35:AO35"/>
    <mergeCell ref="X35:AB35"/>
    <mergeCell ref="AR2:BE2"/>
    <mergeCell ref="AG61:AM61"/>
    <mergeCell ref="AN61:AP61"/>
    <mergeCell ref="AN62:AP62"/>
    <mergeCell ref="AG62:AM62"/>
    <mergeCell ref="AM49:AP49"/>
    <mergeCell ref="AS49:AT51"/>
    <mergeCell ref="AM50:AP50"/>
    <mergeCell ref="AG52:AM52"/>
    <mergeCell ref="AN52:AP52"/>
    <mergeCell ref="AG55:AM55"/>
    <mergeCell ref="AN55:AP55"/>
    <mergeCell ref="AG56:AM56"/>
    <mergeCell ref="AN56:AP56"/>
    <mergeCell ref="AN57:AP57"/>
    <mergeCell ref="AG57:AM57"/>
    <mergeCell ref="AN58:AP58"/>
    <mergeCell ref="AG58:AM58"/>
    <mergeCell ref="AN59:AP59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</mergeCells>
  <hyperlinks>
    <hyperlink ref="A56" location="'SO-01.04 - Skrývka ornice...'!C2" display="/" xr:uid="{00000000-0004-0000-0000-000000000000}"/>
    <hyperlink ref="A58" location="'SO-02.01 - Vodovodní příp...'!C2" display="/" xr:uid="{00000000-0004-0000-0000-000001000000}"/>
    <hyperlink ref="A59" location="'SO-02.04 - Přípojka elekt...'!C2" display="/" xr:uid="{00000000-0004-0000-0000-000002000000}"/>
    <hyperlink ref="A60" location="'SO-02.05 - Přípojka elekt...'!C2" display="/" xr:uid="{00000000-0004-0000-0000-000003000000}"/>
    <hyperlink ref="A62" location="'SO-03.01 - Retenční nádrž...'!C2" display="/" xr:uid="{00000000-0004-0000-0000-000004000000}"/>
    <hyperlink ref="A64" location="'SO-04.01 - Architektonick...'!C2" display="/" xr:uid="{00000000-0004-0000-0000-000005000000}"/>
    <hyperlink ref="A65" location="'SO-04.02 - Konstrukční čá...'!C2" display="/" xr:uid="{00000000-0004-0000-0000-000006000000}"/>
    <hyperlink ref="A67" location="'SO-04.03.01 - Dešťová kan...'!C2" display="/" xr:uid="{00000000-0004-0000-0000-000007000000}"/>
    <hyperlink ref="A68" location="'SO-04.03.02 - Splašková k...'!C2" display="/" xr:uid="{00000000-0004-0000-0000-000008000000}"/>
    <hyperlink ref="A69" location="'SO-04.03.03 - Společné pr...'!C2" display="/" xr:uid="{00000000-0004-0000-0000-000009000000}"/>
    <hyperlink ref="A70" location="'SO-04.03.04 - Byt 1+KK - ZTI'!C2" display="/" xr:uid="{00000000-0004-0000-0000-00000A000000}"/>
    <hyperlink ref="A71" location="'SO-04.03.05 - Byt 2+KK - ZTI'!C2" display="/" xr:uid="{00000000-0004-0000-0000-00000B000000}"/>
    <hyperlink ref="A72" location="'SO-04.03.06 - Byt 3+KK - ZTI'!C2" display="/" xr:uid="{00000000-0004-0000-0000-00000C000000}"/>
    <hyperlink ref="A73" location="'SO-04.03.08 - Závlahový s...'!C2" display="/" xr:uid="{00000000-0004-0000-0000-00000D000000}"/>
    <hyperlink ref="A74" location="'SO-04.03.07 - Zařizovací ...'!C2" display="/" xr:uid="{00000000-0004-0000-0000-00000E000000}"/>
    <hyperlink ref="A76" location="'SO-04.04.01 - Silnoproud'!C2" display="/" xr:uid="{00000000-0004-0000-0000-00000F000000}"/>
    <hyperlink ref="A77" location="'SO-04.04.02 - Slaboproud'!C2" display="/" xr:uid="{00000000-0004-0000-0000-000010000000}"/>
    <hyperlink ref="A78" location="'SO-04.04.03 - EPS'!C2" display="/" xr:uid="{00000000-0004-0000-0000-000011000000}"/>
    <hyperlink ref="A79" location="'SO-04.04.04 - Umělé osvět...'!C2" display="/" xr:uid="{00000000-0004-0000-0000-000012000000}"/>
    <hyperlink ref="A81" location="'SO-04.05.01 - ÚT'!C2" display="/" xr:uid="{00000000-0004-0000-0000-000013000000}"/>
    <hyperlink ref="A82" location="'SO-04.05.02 - Tepelné čer...'!C2" display="/" xr:uid="{00000000-0004-0000-0000-000014000000}"/>
    <hyperlink ref="A83" location="'SO-04.06 - Fotovoltaika'!C2" display="/" xr:uid="{00000000-0004-0000-0000-000015000000}"/>
    <hyperlink ref="A84" location="'SO-04.09 - Interierové za...'!C2" display="/" xr:uid="{00000000-0004-0000-0000-000016000000}"/>
    <hyperlink ref="A86" location="'SO-04.10.01 - VZT byty'!C2" display="/" xr:uid="{00000000-0004-0000-0000-000017000000}"/>
    <hyperlink ref="A87" location="'SO-04.10.02 - CHÚC'!C2" display="/" xr:uid="{00000000-0004-0000-0000-000018000000}"/>
    <hyperlink ref="A89" location="'SO-05.02 - Sjezd na komun...'!C2" display="/" xr:uid="{00000000-0004-0000-0000-000019000000}"/>
    <hyperlink ref="A90" location="'SO-05.05 - Exterierový mo...'!C2" display="/" xr:uid="{00000000-0004-0000-0000-00001A000000}"/>
    <hyperlink ref="A91" location="'SO-05.03 - Oplocení předz...'!C2" display="/" xr:uid="{00000000-0004-0000-0000-00001B000000}"/>
    <hyperlink ref="A92" location="'SO-05.04 - Oplocení pozemku'!C2" display="/" xr:uid="{00000000-0004-0000-0000-00001C000000}"/>
    <hyperlink ref="A93" location="'VRN - Vedlejší rozpočtové...'!C2" display="/" xr:uid="{00000000-0004-0000-0000-00001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5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3543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ROUND(J94,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ROUND((SUM(BE94:BE157)),  2)</f>
        <v>0</v>
      </c>
      <c r="I37" s="94">
        <v>0.21</v>
      </c>
      <c r="J37" s="84">
        <f>ROUND(((SUM(BE94:BE157))*I37),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ROUND((SUM(BF94:BF157)),  2)</f>
        <v>0</v>
      </c>
      <c r="I38" s="94">
        <v>0.12</v>
      </c>
      <c r="J38" s="84">
        <f>ROUND(((SUM(BF94:BF157))*I38),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ROUND((SUM(BG94:BG157)),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ROUND((SUM(BH94:BH157)),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ROUND((SUM(BI94:BI157)),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SO-04.03.02 - Splašková kanalizace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J94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209</v>
      </c>
      <c r="E68" s="106"/>
      <c r="F68" s="106"/>
      <c r="G68" s="106"/>
      <c r="H68" s="106"/>
      <c r="I68" s="106"/>
      <c r="J68" s="107">
        <f>J95</f>
        <v>0</v>
      </c>
      <c r="L68" s="104"/>
    </row>
    <row r="69" spans="2:47" s="9" customFormat="1" ht="19.899999999999999" customHeight="1">
      <c r="B69" s="108"/>
      <c r="D69" s="109" t="s">
        <v>210</v>
      </c>
      <c r="E69" s="110"/>
      <c r="F69" s="110"/>
      <c r="G69" s="110"/>
      <c r="H69" s="110"/>
      <c r="I69" s="110"/>
      <c r="J69" s="111">
        <f>J96</f>
        <v>0</v>
      </c>
      <c r="L69" s="108"/>
    </row>
    <row r="70" spans="2:47" s="9" customFormat="1" ht="19.899999999999999" customHeight="1">
      <c r="B70" s="108"/>
      <c r="D70" s="109" t="s">
        <v>316</v>
      </c>
      <c r="E70" s="110"/>
      <c r="F70" s="110"/>
      <c r="G70" s="110"/>
      <c r="H70" s="110"/>
      <c r="I70" s="110"/>
      <c r="J70" s="111">
        <f>J110</f>
        <v>0</v>
      </c>
      <c r="L70" s="108"/>
    </row>
    <row r="71" spans="2:47" s="1" customFormat="1" ht="21.75" customHeight="1">
      <c r="B71" s="33"/>
      <c r="L71" s="33"/>
    </row>
    <row r="72" spans="2:47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47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47" s="1" customFormat="1" ht="24.95" customHeight="1">
      <c r="B77" s="33"/>
      <c r="C77" s="22" t="s">
        <v>212</v>
      </c>
      <c r="L77" s="33"/>
    </row>
    <row r="78" spans="2:47" s="1" customFormat="1" ht="6.95" customHeight="1">
      <c r="B78" s="33"/>
      <c r="L78" s="33"/>
    </row>
    <row r="79" spans="2:47" s="1" customFormat="1" ht="12" customHeight="1">
      <c r="B79" s="33"/>
      <c r="C79" s="28" t="s">
        <v>16</v>
      </c>
      <c r="L79" s="33"/>
    </row>
    <row r="80" spans="2:47" s="1" customFormat="1" ht="16.5" customHeight="1">
      <c r="B80" s="33"/>
      <c r="E80" s="338" t="str">
        <f>E7</f>
        <v>Kolovraty - dostupné bydlení</v>
      </c>
      <c r="F80" s="339"/>
      <c r="G80" s="339"/>
      <c r="H80" s="339"/>
      <c r="L80" s="33"/>
    </row>
    <row r="81" spans="2:63" ht="12" customHeight="1">
      <c r="B81" s="21"/>
      <c r="C81" s="28" t="s">
        <v>201</v>
      </c>
      <c r="L81" s="21"/>
    </row>
    <row r="82" spans="2:63" ht="16.5" customHeight="1">
      <c r="B82" s="21"/>
      <c r="E82" s="338" t="s">
        <v>607</v>
      </c>
      <c r="F82" s="300"/>
      <c r="G82" s="300"/>
      <c r="H82" s="300"/>
      <c r="L82" s="21"/>
    </row>
    <row r="83" spans="2:63" ht="12" customHeight="1">
      <c r="B83" s="21"/>
      <c r="C83" s="28" t="s">
        <v>203</v>
      </c>
      <c r="L83" s="21"/>
    </row>
    <row r="84" spans="2:63" s="1" customFormat="1" ht="16.5" customHeight="1">
      <c r="B84" s="33"/>
      <c r="E84" s="334" t="s">
        <v>3366</v>
      </c>
      <c r="F84" s="340"/>
      <c r="G84" s="340"/>
      <c r="H84" s="340"/>
      <c r="L84" s="33"/>
    </row>
    <row r="85" spans="2:63" s="1" customFormat="1" ht="12" customHeight="1">
      <c r="B85" s="33"/>
      <c r="C85" s="28" t="s">
        <v>3367</v>
      </c>
      <c r="L85" s="33"/>
    </row>
    <row r="86" spans="2:63" s="1" customFormat="1" ht="16.5" customHeight="1">
      <c r="B86" s="33"/>
      <c r="E86" s="321" t="str">
        <f>E13</f>
        <v>SO-04.03.02 - Splašková kanalizace</v>
      </c>
      <c r="F86" s="340"/>
      <c r="G86" s="340"/>
      <c r="H86" s="340"/>
      <c r="L86" s="33"/>
    </row>
    <row r="87" spans="2:63" s="1" customFormat="1" ht="6.95" customHeight="1">
      <c r="B87" s="33"/>
      <c r="L87" s="33"/>
    </row>
    <row r="88" spans="2:63" s="1" customFormat="1" ht="12" customHeight="1">
      <c r="B88" s="33"/>
      <c r="C88" s="28" t="s">
        <v>22</v>
      </c>
      <c r="F88" s="26" t="str">
        <f>F16</f>
        <v>Kolovraty</v>
      </c>
      <c r="I88" s="28" t="s">
        <v>24</v>
      </c>
      <c r="J88" s="50" t="str">
        <f>IF(J16="","",J16)</f>
        <v>28. 6. 2021</v>
      </c>
      <c r="L88" s="33"/>
    </row>
    <row r="89" spans="2:63" s="1" customFormat="1" ht="6.95" customHeight="1">
      <c r="B89" s="33"/>
      <c r="L89" s="33"/>
    </row>
    <row r="90" spans="2:63" s="1" customFormat="1" ht="15.2" customHeight="1">
      <c r="B90" s="33"/>
      <c r="C90" s="28" t="s">
        <v>26</v>
      </c>
      <c r="F90" s="26" t="str">
        <f>E19</f>
        <v>atelier HETA s.r.o.</v>
      </c>
      <c r="I90" s="28" t="s">
        <v>32</v>
      </c>
      <c r="J90" s="31" t="str">
        <f>E25</f>
        <v>atelier HETA s.r.o.</v>
      </c>
      <c r="L90" s="33"/>
    </row>
    <row r="91" spans="2:63" s="1" customFormat="1" ht="15.2" customHeight="1">
      <c r="B91" s="33"/>
      <c r="C91" s="28" t="s">
        <v>30</v>
      </c>
      <c r="F91" s="26" t="str">
        <f>IF(E22="","",E22)</f>
        <v>Vyplň údaj</v>
      </c>
      <c r="I91" s="28" t="s">
        <v>34</v>
      </c>
      <c r="J91" s="31" t="str">
        <f>E28</f>
        <v>Toman Martin</v>
      </c>
      <c r="L91" s="33"/>
    </row>
    <row r="92" spans="2:63" s="1" customFormat="1" ht="10.35" customHeight="1">
      <c r="B92" s="33"/>
      <c r="L92" s="33"/>
    </row>
    <row r="93" spans="2:63" s="10" customFormat="1" ht="29.25" customHeight="1">
      <c r="B93" s="112"/>
      <c r="C93" s="113" t="s">
        <v>213</v>
      </c>
      <c r="D93" s="114" t="s">
        <v>58</v>
      </c>
      <c r="E93" s="114" t="s">
        <v>54</v>
      </c>
      <c r="F93" s="114" t="s">
        <v>55</v>
      </c>
      <c r="G93" s="114" t="s">
        <v>214</v>
      </c>
      <c r="H93" s="114" t="s">
        <v>215</v>
      </c>
      <c r="I93" s="114" t="s">
        <v>216</v>
      </c>
      <c r="J93" s="114" t="s">
        <v>207</v>
      </c>
      <c r="K93" s="115" t="s">
        <v>217</v>
      </c>
      <c r="L93" s="112"/>
      <c r="M93" s="57" t="s">
        <v>21</v>
      </c>
      <c r="N93" s="58" t="s">
        <v>43</v>
      </c>
      <c r="O93" s="58" t="s">
        <v>218</v>
      </c>
      <c r="P93" s="58" t="s">
        <v>219</v>
      </c>
      <c r="Q93" s="58" t="s">
        <v>220</v>
      </c>
      <c r="R93" s="58" t="s">
        <v>221</v>
      </c>
      <c r="S93" s="58" t="s">
        <v>222</v>
      </c>
      <c r="T93" s="59" t="s">
        <v>223</v>
      </c>
    </row>
    <row r="94" spans="2:63" s="1" customFormat="1" ht="22.9" customHeight="1">
      <c r="B94" s="33"/>
      <c r="C94" s="62" t="s">
        <v>224</v>
      </c>
      <c r="J94" s="116">
        <f>BK94</f>
        <v>0</v>
      </c>
      <c r="L94" s="33"/>
      <c r="M94" s="60"/>
      <c r="N94" s="51"/>
      <c r="O94" s="51"/>
      <c r="P94" s="117">
        <f>P95</f>
        <v>0</v>
      </c>
      <c r="Q94" s="51"/>
      <c r="R94" s="117">
        <f>R95</f>
        <v>46.961207999999999</v>
      </c>
      <c r="S94" s="51"/>
      <c r="T94" s="118">
        <f>T95</f>
        <v>0</v>
      </c>
      <c r="AT94" s="18" t="s">
        <v>72</v>
      </c>
      <c r="AU94" s="18" t="s">
        <v>208</v>
      </c>
      <c r="BK94" s="119">
        <f>BK95</f>
        <v>0</v>
      </c>
    </row>
    <row r="95" spans="2:63" s="11" customFormat="1" ht="25.9" customHeight="1">
      <c r="B95" s="120"/>
      <c r="D95" s="121" t="s">
        <v>72</v>
      </c>
      <c r="E95" s="122" t="s">
        <v>225</v>
      </c>
      <c r="F95" s="122" t="s">
        <v>226</v>
      </c>
      <c r="I95" s="123"/>
      <c r="J95" s="124">
        <f>BK95</f>
        <v>0</v>
      </c>
      <c r="L95" s="120"/>
      <c r="M95" s="125"/>
      <c r="P95" s="126">
        <f>P96+P110</f>
        <v>0</v>
      </c>
      <c r="R95" s="126">
        <f>R96+R110</f>
        <v>46.961207999999999</v>
      </c>
      <c r="T95" s="127">
        <f>T96+T110</f>
        <v>0</v>
      </c>
      <c r="AR95" s="121" t="s">
        <v>80</v>
      </c>
      <c r="AT95" s="128" t="s">
        <v>72</v>
      </c>
      <c r="AU95" s="128" t="s">
        <v>73</v>
      </c>
      <c r="AY95" s="121" t="s">
        <v>227</v>
      </c>
      <c r="BK95" s="129">
        <f>BK96+BK110</f>
        <v>0</v>
      </c>
    </row>
    <row r="96" spans="2:63" s="11" customFormat="1" ht="22.9" customHeight="1">
      <c r="B96" s="120"/>
      <c r="D96" s="121" t="s">
        <v>72</v>
      </c>
      <c r="E96" s="130" t="s">
        <v>80</v>
      </c>
      <c r="F96" s="130" t="s">
        <v>228</v>
      </c>
      <c r="I96" s="123"/>
      <c r="J96" s="131">
        <f>BK96</f>
        <v>0</v>
      </c>
      <c r="L96" s="120"/>
      <c r="M96" s="125"/>
      <c r="P96" s="126">
        <f>SUM(P97:P109)</f>
        <v>0</v>
      </c>
      <c r="R96" s="126">
        <f>SUM(R97:R109)</f>
        <v>44.192799999999998</v>
      </c>
      <c r="T96" s="127">
        <f>SUM(T97:T109)</f>
        <v>0</v>
      </c>
      <c r="AR96" s="121" t="s">
        <v>80</v>
      </c>
      <c r="AT96" s="128" t="s">
        <v>72</v>
      </c>
      <c r="AU96" s="128" t="s">
        <v>80</v>
      </c>
      <c r="AY96" s="121" t="s">
        <v>227</v>
      </c>
      <c r="BK96" s="129">
        <f>SUM(BK97:BK109)</f>
        <v>0</v>
      </c>
    </row>
    <row r="97" spans="2:65" s="1" customFormat="1" ht="49.15" customHeight="1">
      <c r="B97" s="33"/>
      <c r="C97" s="132" t="s">
        <v>80</v>
      </c>
      <c r="D97" s="132" t="s">
        <v>229</v>
      </c>
      <c r="E97" s="133" t="s">
        <v>3369</v>
      </c>
      <c r="F97" s="134" t="s">
        <v>3370</v>
      </c>
      <c r="G97" s="135" t="s">
        <v>244</v>
      </c>
      <c r="H97" s="136">
        <v>86.24</v>
      </c>
      <c r="I97" s="137"/>
      <c r="J97" s="138">
        <f>ROUND(I97*H97,2)</f>
        <v>0</v>
      </c>
      <c r="K97" s="134" t="s">
        <v>233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234</v>
      </c>
      <c r="AT97" s="143" t="s">
        <v>229</v>
      </c>
      <c r="AU97" s="143" t="s">
        <v>86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234</v>
      </c>
      <c r="BM97" s="143" t="s">
        <v>3544</v>
      </c>
    </row>
    <row r="98" spans="2:65" s="1" customFormat="1" ht="11.25">
      <c r="B98" s="33"/>
      <c r="D98" s="145" t="s">
        <v>236</v>
      </c>
      <c r="F98" s="146" t="s">
        <v>3372</v>
      </c>
      <c r="I98" s="147"/>
      <c r="L98" s="33"/>
      <c r="M98" s="148"/>
      <c r="T98" s="54"/>
      <c r="AT98" s="18" t="s">
        <v>236</v>
      </c>
      <c r="AU98" s="18" t="s">
        <v>86</v>
      </c>
    </row>
    <row r="99" spans="2:65" s="13" customFormat="1" ht="11.25">
      <c r="B99" s="156"/>
      <c r="D99" s="150" t="s">
        <v>238</v>
      </c>
      <c r="E99" s="157" t="s">
        <v>21</v>
      </c>
      <c r="F99" s="158" t="s">
        <v>3545</v>
      </c>
      <c r="H99" s="159">
        <v>86.24</v>
      </c>
      <c r="I99" s="160"/>
      <c r="L99" s="156"/>
      <c r="M99" s="161"/>
      <c r="T99" s="162"/>
      <c r="AT99" s="157" t="s">
        <v>238</v>
      </c>
      <c r="AU99" s="157" t="s">
        <v>86</v>
      </c>
      <c r="AV99" s="13" t="s">
        <v>86</v>
      </c>
      <c r="AW99" s="13" t="s">
        <v>33</v>
      </c>
      <c r="AX99" s="13" t="s">
        <v>80</v>
      </c>
      <c r="AY99" s="157" t="s">
        <v>227</v>
      </c>
    </row>
    <row r="100" spans="2:65" s="1" customFormat="1" ht="44.25" customHeight="1">
      <c r="B100" s="33"/>
      <c r="C100" s="132" t="s">
        <v>86</v>
      </c>
      <c r="D100" s="132" t="s">
        <v>229</v>
      </c>
      <c r="E100" s="133" t="s">
        <v>3546</v>
      </c>
      <c r="F100" s="134" t="s">
        <v>3547</v>
      </c>
      <c r="G100" s="135" t="s">
        <v>232</v>
      </c>
      <c r="H100" s="136">
        <v>20</v>
      </c>
      <c r="I100" s="137"/>
      <c r="J100" s="138">
        <f>ROUND(I100*H100,2)</f>
        <v>0</v>
      </c>
      <c r="K100" s="134" t="s">
        <v>233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1.64E-3</v>
      </c>
      <c r="R100" s="141">
        <f>Q100*H100</f>
        <v>3.2799999999999996E-2</v>
      </c>
      <c r="S100" s="141">
        <v>0</v>
      </c>
      <c r="T100" s="142">
        <f>S100*H100</f>
        <v>0</v>
      </c>
      <c r="AR100" s="143" t="s">
        <v>234</v>
      </c>
      <c r="AT100" s="143" t="s">
        <v>229</v>
      </c>
      <c r="AU100" s="143" t="s">
        <v>86</v>
      </c>
      <c r="AY100" s="18" t="s">
        <v>227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234</v>
      </c>
      <c r="BM100" s="143" t="s">
        <v>3548</v>
      </c>
    </row>
    <row r="101" spans="2:65" s="1" customFormat="1" ht="11.25">
      <c r="B101" s="33"/>
      <c r="D101" s="145" t="s">
        <v>236</v>
      </c>
      <c r="F101" s="146" t="s">
        <v>3549</v>
      </c>
      <c r="I101" s="147"/>
      <c r="L101" s="33"/>
      <c r="M101" s="148"/>
      <c r="T101" s="54"/>
      <c r="AT101" s="18" t="s">
        <v>236</v>
      </c>
      <c r="AU101" s="18" t="s">
        <v>86</v>
      </c>
    </row>
    <row r="102" spans="2:65" s="1" customFormat="1" ht="49.15" customHeight="1">
      <c r="B102" s="33"/>
      <c r="C102" s="132" t="s">
        <v>120</v>
      </c>
      <c r="D102" s="132" t="s">
        <v>229</v>
      </c>
      <c r="E102" s="133" t="s">
        <v>3550</v>
      </c>
      <c r="F102" s="134" t="s">
        <v>3551</v>
      </c>
      <c r="G102" s="135" t="s">
        <v>232</v>
      </c>
      <c r="H102" s="136">
        <v>20</v>
      </c>
      <c r="I102" s="137"/>
      <c r="J102" s="138">
        <f>ROUND(I102*H102,2)</f>
        <v>0</v>
      </c>
      <c r="K102" s="134" t="s">
        <v>233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234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234</v>
      </c>
      <c r="BM102" s="143" t="s">
        <v>3552</v>
      </c>
    </row>
    <row r="103" spans="2:65" s="1" customFormat="1" ht="11.25">
      <c r="B103" s="33"/>
      <c r="D103" s="145" t="s">
        <v>236</v>
      </c>
      <c r="F103" s="146" t="s">
        <v>3553</v>
      </c>
      <c r="I103" s="147"/>
      <c r="L103" s="33"/>
      <c r="M103" s="148"/>
      <c r="T103" s="54"/>
      <c r="AT103" s="18" t="s">
        <v>236</v>
      </c>
      <c r="AU103" s="18" t="s">
        <v>86</v>
      </c>
    </row>
    <row r="104" spans="2:65" s="1" customFormat="1" ht="66.75" customHeight="1">
      <c r="B104" s="33"/>
      <c r="C104" s="132" t="s">
        <v>234</v>
      </c>
      <c r="D104" s="132" t="s">
        <v>229</v>
      </c>
      <c r="E104" s="133" t="s">
        <v>284</v>
      </c>
      <c r="F104" s="134" t="s">
        <v>285</v>
      </c>
      <c r="G104" s="135" t="s">
        <v>244</v>
      </c>
      <c r="H104" s="136">
        <v>22.08</v>
      </c>
      <c r="I104" s="137"/>
      <c r="J104" s="138">
        <f>ROUND(I104*H104,2)</f>
        <v>0</v>
      </c>
      <c r="K104" s="134" t="s">
        <v>233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234</v>
      </c>
      <c r="BM104" s="143" t="s">
        <v>3554</v>
      </c>
    </row>
    <row r="105" spans="2:65" s="1" customFormat="1" ht="11.25">
      <c r="B105" s="33"/>
      <c r="D105" s="145" t="s">
        <v>236</v>
      </c>
      <c r="F105" s="146" t="s">
        <v>287</v>
      </c>
      <c r="I105" s="147"/>
      <c r="L105" s="33"/>
      <c r="M105" s="148"/>
      <c r="T105" s="54"/>
      <c r="AT105" s="18" t="s">
        <v>236</v>
      </c>
      <c r="AU105" s="18" t="s">
        <v>86</v>
      </c>
    </row>
    <row r="106" spans="2:65" s="13" customFormat="1" ht="11.25">
      <c r="B106" s="156"/>
      <c r="D106" s="150" t="s">
        <v>238</v>
      </c>
      <c r="E106" s="157" t="s">
        <v>21</v>
      </c>
      <c r="F106" s="158" t="s">
        <v>3555</v>
      </c>
      <c r="H106" s="159">
        <v>22.08</v>
      </c>
      <c r="I106" s="160"/>
      <c r="L106" s="156"/>
      <c r="M106" s="161"/>
      <c r="T106" s="162"/>
      <c r="AT106" s="157" t="s">
        <v>238</v>
      </c>
      <c r="AU106" s="157" t="s">
        <v>86</v>
      </c>
      <c r="AV106" s="13" t="s">
        <v>86</v>
      </c>
      <c r="AW106" s="13" t="s">
        <v>33</v>
      </c>
      <c r="AX106" s="13" t="s">
        <v>80</v>
      </c>
      <c r="AY106" s="157" t="s">
        <v>227</v>
      </c>
    </row>
    <row r="107" spans="2:65" s="1" customFormat="1" ht="16.5" customHeight="1">
      <c r="B107" s="33"/>
      <c r="C107" s="170" t="s">
        <v>264</v>
      </c>
      <c r="D107" s="170" t="s">
        <v>291</v>
      </c>
      <c r="E107" s="171" t="s">
        <v>365</v>
      </c>
      <c r="F107" s="172" t="s">
        <v>366</v>
      </c>
      <c r="G107" s="173" t="s">
        <v>273</v>
      </c>
      <c r="H107" s="174">
        <v>44.16</v>
      </c>
      <c r="I107" s="175"/>
      <c r="J107" s="176">
        <f>ROUND(I107*H107,2)</f>
        <v>0</v>
      </c>
      <c r="K107" s="172" t="s">
        <v>233</v>
      </c>
      <c r="L107" s="177"/>
      <c r="M107" s="178" t="s">
        <v>21</v>
      </c>
      <c r="N107" s="179" t="s">
        <v>45</v>
      </c>
      <c r="P107" s="141">
        <f>O107*H107</f>
        <v>0</v>
      </c>
      <c r="Q107" s="141">
        <v>1</v>
      </c>
      <c r="R107" s="141">
        <f>Q107*H107</f>
        <v>44.16</v>
      </c>
      <c r="S107" s="141">
        <v>0</v>
      </c>
      <c r="T107" s="142">
        <f>S107*H107</f>
        <v>0</v>
      </c>
      <c r="AR107" s="143" t="s">
        <v>283</v>
      </c>
      <c r="AT107" s="143" t="s">
        <v>291</v>
      </c>
      <c r="AU107" s="143" t="s">
        <v>86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234</v>
      </c>
      <c r="BM107" s="143" t="s">
        <v>3556</v>
      </c>
    </row>
    <row r="108" spans="2:65" s="13" customFormat="1" ht="11.25">
      <c r="B108" s="156"/>
      <c r="D108" s="150" t="s">
        <v>238</v>
      </c>
      <c r="E108" s="157" t="s">
        <v>21</v>
      </c>
      <c r="F108" s="158" t="s">
        <v>3557</v>
      </c>
      <c r="H108" s="159">
        <v>22.08</v>
      </c>
      <c r="I108" s="160"/>
      <c r="L108" s="156"/>
      <c r="M108" s="161"/>
      <c r="T108" s="162"/>
      <c r="AT108" s="157" t="s">
        <v>238</v>
      </c>
      <c r="AU108" s="157" t="s">
        <v>86</v>
      </c>
      <c r="AV108" s="13" t="s">
        <v>86</v>
      </c>
      <c r="AW108" s="13" t="s">
        <v>33</v>
      </c>
      <c r="AX108" s="13" t="s">
        <v>73</v>
      </c>
      <c r="AY108" s="157" t="s">
        <v>227</v>
      </c>
    </row>
    <row r="109" spans="2:65" s="13" customFormat="1" ht="11.25">
      <c r="B109" s="156"/>
      <c r="D109" s="150" t="s">
        <v>238</v>
      </c>
      <c r="E109" s="157" t="s">
        <v>21</v>
      </c>
      <c r="F109" s="158" t="s">
        <v>3558</v>
      </c>
      <c r="H109" s="159">
        <v>44.16</v>
      </c>
      <c r="I109" s="160"/>
      <c r="L109" s="156"/>
      <c r="M109" s="161"/>
      <c r="T109" s="162"/>
      <c r="AT109" s="157" t="s">
        <v>238</v>
      </c>
      <c r="AU109" s="157" t="s">
        <v>86</v>
      </c>
      <c r="AV109" s="13" t="s">
        <v>86</v>
      </c>
      <c r="AW109" s="13" t="s">
        <v>33</v>
      </c>
      <c r="AX109" s="13" t="s">
        <v>80</v>
      </c>
      <c r="AY109" s="157" t="s">
        <v>227</v>
      </c>
    </row>
    <row r="110" spans="2:65" s="11" customFormat="1" ht="22.9" customHeight="1">
      <c r="B110" s="120"/>
      <c r="D110" s="121" t="s">
        <v>72</v>
      </c>
      <c r="E110" s="130" t="s">
        <v>283</v>
      </c>
      <c r="F110" s="130" t="s">
        <v>381</v>
      </c>
      <c r="I110" s="123"/>
      <c r="J110" s="131">
        <f>BK110</f>
        <v>0</v>
      </c>
      <c r="L110" s="120"/>
      <c r="M110" s="125"/>
      <c r="P110" s="126">
        <f>SUM(P111:P157)</f>
        <v>0</v>
      </c>
      <c r="R110" s="126">
        <f>SUM(R111:R157)</f>
        <v>2.7684079999999995</v>
      </c>
      <c r="T110" s="127">
        <f>SUM(T111:T157)</f>
        <v>0</v>
      </c>
      <c r="AR110" s="121" t="s">
        <v>80</v>
      </c>
      <c r="AT110" s="128" t="s">
        <v>72</v>
      </c>
      <c r="AU110" s="128" t="s">
        <v>80</v>
      </c>
      <c r="AY110" s="121" t="s">
        <v>227</v>
      </c>
      <c r="BK110" s="129">
        <f>SUM(BK111:BK157)</f>
        <v>0</v>
      </c>
    </row>
    <row r="111" spans="2:65" s="1" customFormat="1" ht="37.9" customHeight="1">
      <c r="B111" s="33"/>
      <c r="C111" s="132" t="s">
        <v>270</v>
      </c>
      <c r="D111" s="132" t="s">
        <v>229</v>
      </c>
      <c r="E111" s="133" t="s">
        <v>3559</v>
      </c>
      <c r="F111" s="134" t="s">
        <v>3560</v>
      </c>
      <c r="G111" s="135" t="s">
        <v>326</v>
      </c>
      <c r="H111" s="136">
        <v>11</v>
      </c>
      <c r="I111" s="137"/>
      <c r="J111" s="138">
        <f>ROUND(I111*H111,2)</f>
        <v>0</v>
      </c>
      <c r="K111" s="134" t="s">
        <v>233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4.0000000000000003E-5</v>
      </c>
      <c r="R111" s="141">
        <f>Q111*H111</f>
        <v>4.4000000000000002E-4</v>
      </c>
      <c r="S111" s="141">
        <v>0</v>
      </c>
      <c r="T111" s="142">
        <f>S111*H111</f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234</v>
      </c>
      <c r="BM111" s="143" t="s">
        <v>3561</v>
      </c>
    </row>
    <row r="112" spans="2:65" s="1" customFormat="1" ht="11.25">
      <c r="B112" s="33"/>
      <c r="D112" s="145" t="s">
        <v>236</v>
      </c>
      <c r="F112" s="146" t="s">
        <v>3562</v>
      </c>
      <c r="I112" s="147"/>
      <c r="L112" s="33"/>
      <c r="M112" s="148"/>
      <c r="T112" s="54"/>
      <c r="AT112" s="18" t="s">
        <v>236</v>
      </c>
      <c r="AU112" s="18" t="s">
        <v>86</v>
      </c>
    </row>
    <row r="113" spans="2:65" s="1" customFormat="1" ht="24.2" customHeight="1">
      <c r="B113" s="33"/>
      <c r="C113" s="170" t="s">
        <v>278</v>
      </c>
      <c r="D113" s="170" t="s">
        <v>291</v>
      </c>
      <c r="E113" s="171" t="s">
        <v>3563</v>
      </c>
      <c r="F113" s="172" t="s">
        <v>3564</v>
      </c>
      <c r="G113" s="173" t="s">
        <v>326</v>
      </c>
      <c r="H113" s="174">
        <v>11.164999999999999</v>
      </c>
      <c r="I113" s="175"/>
      <c r="J113" s="176">
        <f>ROUND(I113*H113,2)</f>
        <v>0</v>
      </c>
      <c r="K113" s="172" t="s">
        <v>233</v>
      </c>
      <c r="L113" s="177"/>
      <c r="M113" s="178" t="s">
        <v>21</v>
      </c>
      <c r="N113" s="179" t="s">
        <v>45</v>
      </c>
      <c r="P113" s="141">
        <f>O113*H113</f>
        <v>0</v>
      </c>
      <c r="Q113" s="141">
        <v>3.6999999999999998E-2</v>
      </c>
      <c r="R113" s="141">
        <f>Q113*H113</f>
        <v>0.41310499999999994</v>
      </c>
      <c r="S113" s="141">
        <v>0</v>
      </c>
      <c r="T113" s="142">
        <f>S113*H113</f>
        <v>0</v>
      </c>
      <c r="AR113" s="143" t="s">
        <v>283</v>
      </c>
      <c r="AT113" s="143" t="s">
        <v>291</v>
      </c>
      <c r="AU113" s="143" t="s">
        <v>86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234</v>
      </c>
      <c r="BM113" s="143" t="s">
        <v>3565</v>
      </c>
    </row>
    <row r="114" spans="2:65" s="13" customFormat="1" ht="11.25">
      <c r="B114" s="156"/>
      <c r="D114" s="150" t="s">
        <v>238</v>
      </c>
      <c r="E114" s="157" t="s">
        <v>21</v>
      </c>
      <c r="F114" s="158" t="s">
        <v>3566</v>
      </c>
      <c r="H114" s="159">
        <v>11.164999999999999</v>
      </c>
      <c r="I114" s="160"/>
      <c r="L114" s="156"/>
      <c r="M114" s="161"/>
      <c r="T114" s="162"/>
      <c r="AT114" s="157" t="s">
        <v>238</v>
      </c>
      <c r="AU114" s="157" t="s">
        <v>86</v>
      </c>
      <c r="AV114" s="13" t="s">
        <v>86</v>
      </c>
      <c r="AW114" s="13" t="s">
        <v>33</v>
      </c>
      <c r="AX114" s="13" t="s">
        <v>80</v>
      </c>
      <c r="AY114" s="157" t="s">
        <v>227</v>
      </c>
    </row>
    <row r="115" spans="2:65" s="1" customFormat="1" ht="24.2" customHeight="1">
      <c r="B115" s="33"/>
      <c r="C115" s="132" t="s">
        <v>283</v>
      </c>
      <c r="D115" s="132" t="s">
        <v>229</v>
      </c>
      <c r="E115" s="133" t="s">
        <v>3567</v>
      </c>
      <c r="F115" s="134" t="s">
        <v>3568</v>
      </c>
      <c r="G115" s="135" t="s">
        <v>396</v>
      </c>
      <c r="H115" s="136">
        <v>1</v>
      </c>
      <c r="I115" s="137"/>
      <c r="J115" s="138">
        <f>ROUND(I115*H115,2)</f>
        <v>0</v>
      </c>
      <c r="K115" s="134" t="s">
        <v>233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1.12181</v>
      </c>
      <c r="R115" s="141">
        <f>Q115*H115</f>
        <v>1.12181</v>
      </c>
      <c r="S115" s="141">
        <v>0</v>
      </c>
      <c r="T115" s="142">
        <f>S115*H115</f>
        <v>0</v>
      </c>
      <c r="AR115" s="143" t="s">
        <v>234</v>
      </c>
      <c r="AT115" s="143" t="s">
        <v>229</v>
      </c>
      <c r="AU115" s="143" t="s">
        <v>86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234</v>
      </c>
      <c r="BM115" s="143" t="s">
        <v>3569</v>
      </c>
    </row>
    <row r="116" spans="2:65" s="1" customFormat="1" ht="11.25">
      <c r="B116" s="33"/>
      <c r="D116" s="145" t="s">
        <v>236</v>
      </c>
      <c r="F116" s="146" t="s">
        <v>3570</v>
      </c>
      <c r="I116" s="147"/>
      <c r="L116" s="33"/>
      <c r="M116" s="148"/>
      <c r="T116" s="54"/>
      <c r="AT116" s="18" t="s">
        <v>236</v>
      </c>
      <c r="AU116" s="18" t="s">
        <v>86</v>
      </c>
    </row>
    <row r="117" spans="2:65" s="1" customFormat="1" ht="44.25" customHeight="1">
      <c r="B117" s="33"/>
      <c r="C117" s="132" t="s">
        <v>290</v>
      </c>
      <c r="D117" s="132" t="s">
        <v>229</v>
      </c>
      <c r="E117" s="133" t="s">
        <v>3571</v>
      </c>
      <c r="F117" s="134" t="s">
        <v>3572</v>
      </c>
      <c r="G117" s="135" t="s">
        <v>326</v>
      </c>
      <c r="H117" s="136">
        <v>284.3</v>
      </c>
      <c r="I117" s="137"/>
      <c r="J117" s="138">
        <f>ROUND(I117*H117,2)</f>
        <v>0</v>
      </c>
      <c r="K117" s="134" t="s">
        <v>1825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1.31E-3</v>
      </c>
      <c r="R117" s="141">
        <f>Q117*H117</f>
        <v>0.37243300000000001</v>
      </c>
      <c r="S117" s="141">
        <v>0</v>
      </c>
      <c r="T117" s="142">
        <f>S117*H117</f>
        <v>0</v>
      </c>
      <c r="AR117" s="143" t="s">
        <v>234</v>
      </c>
      <c r="AT117" s="143" t="s">
        <v>229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234</v>
      </c>
      <c r="BM117" s="143" t="s">
        <v>3573</v>
      </c>
    </row>
    <row r="118" spans="2:65" s="1" customFormat="1" ht="11.25">
      <c r="B118" s="33"/>
      <c r="D118" s="145" t="s">
        <v>236</v>
      </c>
      <c r="F118" s="146" t="s">
        <v>3574</v>
      </c>
      <c r="I118" s="147"/>
      <c r="L118" s="33"/>
      <c r="M118" s="148"/>
      <c r="T118" s="54"/>
      <c r="AT118" s="18" t="s">
        <v>236</v>
      </c>
      <c r="AU118" s="18" t="s">
        <v>86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3575</v>
      </c>
      <c r="H119" s="159">
        <v>94.3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3" customFormat="1" ht="11.25">
      <c r="B120" s="156"/>
      <c r="D120" s="150" t="s">
        <v>238</v>
      </c>
      <c r="E120" s="157" t="s">
        <v>21</v>
      </c>
      <c r="F120" s="158" t="s">
        <v>1954</v>
      </c>
      <c r="H120" s="159">
        <v>161</v>
      </c>
      <c r="I120" s="160"/>
      <c r="L120" s="156"/>
      <c r="M120" s="161"/>
      <c r="T120" s="162"/>
      <c r="AT120" s="157" t="s">
        <v>238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227</v>
      </c>
    </row>
    <row r="121" spans="2:65" s="13" customFormat="1" ht="11.25">
      <c r="B121" s="156"/>
      <c r="D121" s="150" t="s">
        <v>238</v>
      </c>
      <c r="E121" s="157" t="s">
        <v>21</v>
      </c>
      <c r="F121" s="158" t="s">
        <v>450</v>
      </c>
      <c r="H121" s="159">
        <v>29</v>
      </c>
      <c r="I121" s="160"/>
      <c r="L121" s="156"/>
      <c r="M121" s="161"/>
      <c r="T121" s="162"/>
      <c r="AT121" s="157" t="s">
        <v>238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227</v>
      </c>
    </row>
    <row r="122" spans="2:65" s="14" customFormat="1" ht="11.25">
      <c r="B122" s="163"/>
      <c r="D122" s="150" t="s">
        <v>238</v>
      </c>
      <c r="E122" s="164" t="s">
        <v>21</v>
      </c>
      <c r="F122" s="165" t="s">
        <v>241</v>
      </c>
      <c r="H122" s="166">
        <v>284.3</v>
      </c>
      <c r="I122" s="167"/>
      <c r="L122" s="163"/>
      <c r="M122" s="168"/>
      <c r="T122" s="169"/>
      <c r="AT122" s="164" t="s">
        <v>238</v>
      </c>
      <c r="AU122" s="164" t="s">
        <v>86</v>
      </c>
      <c r="AV122" s="14" t="s">
        <v>234</v>
      </c>
      <c r="AW122" s="14" t="s">
        <v>33</v>
      </c>
      <c r="AX122" s="14" t="s">
        <v>80</v>
      </c>
      <c r="AY122" s="164" t="s">
        <v>227</v>
      </c>
    </row>
    <row r="123" spans="2:65" s="1" customFormat="1" ht="44.25" customHeight="1">
      <c r="B123" s="33"/>
      <c r="C123" s="132" t="s">
        <v>296</v>
      </c>
      <c r="D123" s="132" t="s">
        <v>229</v>
      </c>
      <c r="E123" s="133" t="s">
        <v>3391</v>
      </c>
      <c r="F123" s="134" t="s">
        <v>3392</v>
      </c>
      <c r="G123" s="135" t="s">
        <v>326</v>
      </c>
      <c r="H123" s="136">
        <v>41</v>
      </c>
      <c r="I123" s="137"/>
      <c r="J123" s="138">
        <f>ROUND(I123*H123,2)</f>
        <v>0</v>
      </c>
      <c r="K123" s="134" t="s">
        <v>1825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3.9300000000000003E-3</v>
      </c>
      <c r="R123" s="141">
        <f>Q123*H123</f>
        <v>0.16113000000000002</v>
      </c>
      <c r="S123" s="141">
        <v>0</v>
      </c>
      <c r="T123" s="142">
        <f>S123*H123</f>
        <v>0</v>
      </c>
      <c r="AR123" s="143" t="s">
        <v>234</v>
      </c>
      <c r="AT123" s="143" t="s">
        <v>229</v>
      </c>
      <c r="AU123" s="143" t="s">
        <v>86</v>
      </c>
      <c r="AY123" s="18" t="s">
        <v>227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234</v>
      </c>
      <c r="BM123" s="143" t="s">
        <v>3576</v>
      </c>
    </row>
    <row r="124" spans="2:65" s="1" customFormat="1" ht="11.25">
      <c r="B124" s="33"/>
      <c r="D124" s="145" t="s">
        <v>236</v>
      </c>
      <c r="F124" s="146" t="s">
        <v>3394</v>
      </c>
      <c r="I124" s="147"/>
      <c r="L124" s="33"/>
      <c r="M124" s="148"/>
      <c r="T124" s="54"/>
      <c r="AT124" s="18" t="s">
        <v>236</v>
      </c>
      <c r="AU124" s="18" t="s">
        <v>86</v>
      </c>
    </row>
    <row r="125" spans="2:65" s="13" customFormat="1" ht="11.25">
      <c r="B125" s="156"/>
      <c r="D125" s="150" t="s">
        <v>238</v>
      </c>
      <c r="E125" s="157" t="s">
        <v>21</v>
      </c>
      <c r="F125" s="158" t="s">
        <v>1173</v>
      </c>
      <c r="H125" s="159">
        <v>41</v>
      </c>
      <c r="I125" s="160"/>
      <c r="L125" s="156"/>
      <c r="M125" s="161"/>
      <c r="T125" s="162"/>
      <c r="AT125" s="157" t="s">
        <v>238</v>
      </c>
      <c r="AU125" s="157" t="s">
        <v>86</v>
      </c>
      <c r="AV125" s="13" t="s">
        <v>86</v>
      </c>
      <c r="AW125" s="13" t="s">
        <v>33</v>
      </c>
      <c r="AX125" s="13" t="s">
        <v>80</v>
      </c>
      <c r="AY125" s="157" t="s">
        <v>227</v>
      </c>
    </row>
    <row r="126" spans="2:65" s="1" customFormat="1" ht="49.15" customHeight="1">
      <c r="B126" s="33"/>
      <c r="C126" s="132" t="s">
        <v>308</v>
      </c>
      <c r="D126" s="132" t="s">
        <v>229</v>
      </c>
      <c r="E126" s="133" t="s">
        <v>3396</v>
      </c>
      <c r="F126" s="134" t="s">
        <v>3397</v>
      </c>
      <c r="G126" s="135" t="s">
        <v>396</v>
      </c>
      <c r="H126" s="136">
        <v>12</v>
      </c>
      <c r="I126" s="137"/>
      <c r="J126" s="138">
        <f>ROUND(I126*H126,2)</f>
        <v>0</v>
      </c>
      <c r="K126" s="134" t="s">
        <v>1825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234</v>
      </c>
      <c r="AT126" s="143" t="s">
        <v>229</v>
      </c>
      <c r="AU126" s="143" t="s">
        <v>86</v>
      </c>
      <c r="AY126" s="18" t="s">
        <v>227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234</v>
      </c>
      <c r="BM126" s="143" t="s">
        <v>3577</v>
      </c>
    </row>
    <row r="127" spans="2:65" s="1" customFormat="1" ht="11.25">
      <c r="B127" s="33"/>
      <c r="D127" s="145" t="s">
        <v>236</v>
      </c>
      <c r="F127" s="146" t="s">
        <v>3399</v>
      </c>
      <c r="I127" s="147"/>
      <c r="L127" s="33"/>
      <c r="M127" s="148"/>
      <c r="T127" s="54"/>
      <c r="AT127" s="18" t="s">
        <v>236</v>
      </c>
      <c r="AU127" s="18" t="s">
        <v>86</v>
      </c>
    </row>
    <row r="128" spans="2:65" s="1" customFormat="1" ht="16.5" customHeight="1">
      <c r="B128" s="33"/>
      <c r="C128" s="170" t="s">
        <v>8</v>
      </c>
      <c r="D128" s="170" t="s">
        <v>291</v>
      </c>
      <c r="E128" s="171" t="s">
        <v>3400</v>
      </c>
      <c r="F128" s="172" t="s">
        <v>3401</v>
      </c>
      <c r="G128" s="173" t="s">
        <v>396</v>
      </c>
      <c r="H128" s="174">
        <v>10</v>
      </c>
      <c r="I128" s="175"/>
      <c r="J128" s="176">
        <f>ROUND(I128*H128,2)</f>
        <v>0</v>
      </c>
      <c r="K128" s="172" t="s">
        <v>233</v>
      </c>
      <c r="L128" s="177"/>
      <c r="M128" s="178" t="s">
        <v>21</v>
      </c>
      <c r="N128" s="179" t="s">
        <v>45</v>
      </c>
      <c r="P128" s="141">
        <f>O128*H128</f>
        <v>0</v>
      </c>
      <c r="Q128" s="141">
        <v>2.7999999999999998E-4</v>
      </c>
      <c r="R128" s="141">
        <f>Q128*H128</f>
        <v>2.7999999999999995E-3</v>
      </c>
      <c r="S128" s="141">
        <v>0</v>
      </c>
      <c r="T128" s="142">
        <f>S128*H128</f>
        <v>0</v>
      </c>
      <c r="AR128" s="143" t="s">
        <v>283</v>
      </c>
      <c r="AT128" s="143" t="s">
        <v>291</v>
      </c>
      <c r="AU128" s="143" t="s">
        <v>86</v>
      </c>
      <c r="AY128" s="18" t="s">
        <v>227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86</v>
      </c>
      <c r="BK128" s="144">
        <f>ROUND(I128*H128,2)</f>
        <v>0</v>
      </c>
      <c r="BL128" s="18" t="s">
        <v>234</v>
      </c>
      <c r="BM128" s="143" t="s">
        <v>3578</v>
      </c>
    </row>
    <row r="129" spans="2:65" s="1" customFormat="1" ht="19.5">
      <c r="B129" s="33"/>
      <c r="D129" s="150" t="s">
        <v>403</v>
      </c>
      <c r="F129" s="183" t="s">
        <v>3403</v>
      </c>
      <c r="I129" s="147"/>
      <c r="L129" s="33"/>
      <c r="M129" s="148"/>
      <c r="T129" s="54"/>
      <c r="AT129" s="18" t="s">
        <v>403</v>
      </c>
      <c r="AU129" s="18" t="s">
        <v>86</v>
      </c>
    </row>
    <row r="130" spans="2:65" s="13" customFormat="1" ht="11.25">
      <c r="B130" s="156"/>
      <c r="D130" s="150" t="s">
        <v>238</v>
      </c>
      <c r="E130" s="157" t="s">
        <v>21</v>
      </c>
      <c r="F130" s="158" t="s">
        <v>264</v>
      </c>
      <c r="H130" s="159">
        <v>5</v>
      </c>
      <c r="I130" s="160"/>
      <c r="L130" s="156"/>
      <c r="M130" s="161"/>
      <c r="T130" s="162"/>
      <c r="AT130" s="157" t="s">
        <v>238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227</v>
      </c>
    </row>
    <row r="131" spans="2:65" s="13" customFormat="1" ht="11.25">
      <c r="B131" s="156"/>
      <c r="D131" s="150" t="s">
        <v>238</v>
      </c>
      <c r="E131" s="157" t="s">
        <v>21</v>
      </c>
      <c r="F131" s="158" t="s">
        <v>264</v>
      </c>
      <c r="H131" s="159">
        <v>5</v>
      </c>
      <c r="I131" s="160"/>
      <c r="L131" s="156"/>
      <c r="M131" s="161"/>
      <c r="T131" s="162"/>
      <c r="AT131" s="157" t="s">
        <v>238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227</v>
      </c>
    </row>
    <row r="132" spans="2:65" s="14" customFormat="1" ht="11.25">
      <c r="B132" s="163"/>
      <c r="D132" s="150" t="s">
        <v>238</v>
      </c>
      <c r="E132" s="164" t="s">
        <v>21</v>
      </c>
      <c r="F132" s="165" t="s">
        <v>241</v>
      </c>
      <c r="H132" s="166">
        <v>10</v>
      </c>
      <c r="I132" s="167"/>
      <c r="L132" s="163"/>
      <c r="M132" s="168"/>
      <c r="T132" s="169"/>
      <c r="AT132" s="164" t="s">
        <v>238</v>
      </c>
      <c r="AU132" s="164" t="s">
        <v>86</v>
      </c>
      <c r="AV132" s="14" t="s">
        <v>234</v>
      </c>
      <c r="AW132" s="14" t="s">
        <v>33</v>
      </c>
      <c r="AX132" s="14" t="s">
        <v>80</v>
      </c>
      <c r="AY132" s="164" t="s">
        <v>227</v>
      </c>
    </row>
    <row r="133" spans="2:65" s="1" customFormat="1" ht="16.5" customHeight="1">
      <c r="B133" s="33"/>
      <c r="C133" s="170" t="s">
        <v>370</v>
      </c>
      <c r="D133" s="170" t="s">
        <v>291</v>
      </c>
      <c r="E133" s="171" t="s">
        <v>3404</v>
      </c>
      <c r="F133" s="172" t="s">
        <v>3405</v>
      </c>
      <c r="G133" s="173" t="s">
        <v>396</v>
      </c>
      <c r="H133" s="174">
        <v>2</v>
      </c>
      <c r="I133" s="175"/>
      <c r="J133" s="176">
        <f>ROUND(I133*H133,2)</f>
        <v>0</v>
      </c>
      <c r="K133" s="172" t="s">
        <v>233</v>
      </c>
      <c r="L133" s="177"/>
      <c r="M133" s="178" t="s">
        <v>21</v>
      </c>
      <c r="N133" s="179" t="s">
        <v>45</v>
      </c>
      <c r="P133" s="141">
        <f>O133*H133</f>
        <v>0</v>
      </c>
      <c r="Q133" s="141">
        <v>2.5999999999999998E-4</v>
      </c>
      <c r="R133" s="141">
        <f>Q133*H133</f>
        <v>5.1999999999999995E-4</v>
      </c>
      <c r="S133" s="141">
        <v>0</v>
      </c>
      <c r="T133" s="142">
        <f>S133*H133</f>
        <v>0</v>
      </c>
      <c r="AR133" s="143" t="s">
        <v>283</v>
      </c>
      <c r="AT133" s="143" t="s">
        <v>291</v>
      </c>
      <c r="AU133" s="143" t="s">
        <v>86</v>
      </c>
      <c r="AY133" s="18" t="s">
        <v>227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234</v>
      </c>
      <c r="BM133" s="143" t="s">
        <v>3579</v>
      </c>
    </row>
    <row r="134" spans="2:65" s="1" customFormat="1" ht="19.5">
      <c r="B134" s="33"/>
      <c r="D134" s="150" t="s">
        <v>403</v>
      </c>
      <c r="F134" s="183" t="s">
        <v>3403</v>
      </c>
      <c r="I134" s="147"/>
      <c r="L134" s="33"/>
      <c r="M134" s="148"/>
      <c r="T134" s="54"/>
      <c r="AT134" s="18" t="s">
        <v>403</v>
      </c>
      <c r="AU134" s="18" t="s">
        <v>86</v>
      </c>
    </row>
    <row r="135" spans="2:65" s="1" customFormat="1" ht="37.9" customHeight="1">
      <c r="B135" s="33"/>
      <c r="C135" s="132" t="s">
        <v>376</v>
      </c>
      <c r="D135" s="132" t="s">
        <v>229</v>
      </c>
      <c r="E135" s="133" t="s">
        <v>3407</v>
      </c>
      <c r="F135" s="134" t="s">
        <v>3408</v>
      </c>
      <c r="G135" s="135" t="s">
        <v>396</v>
      </c>
      <c r="H135" s="136">
        <v>5</v>
      </c>
      <c r="I135" s="137"/>
      <c r="J135" s="138">
        <f>ROUND(I135*H135,2)</f>
        <v>0</v>
      </c>
      <c r="K135" s="134" t="s">
        <v>1825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234</v>
      </c>
      <c r="AT135" s="143" t="s">
        <v>229</v>
      </c>
      <c r="AU135" s="143" t="s">
        <v>86</v>
      </c>
      <c r="AY135" s="18" t="s">
        <v>227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234</v>
      </c>
      <c r="BM135" s="143" t="s">
        <v>3580</v>
      </c>
    </row>
    <row r="136" spans="2:65" s="1" customFormat="1" ht="11.25">
      <c r="B136" s="33"/>
      <c r="D136" s="145" t="s">
        <v>236</v>
      </c>
      <c r="F136" s="146" t="s">
        <v>3410</v>
      </c>
      <c r="I136" s="147"/>
      <c r="L136" s="33"/>
      <c r="M136" s="148"/>
      <c r="T136" s="54"/>
      <c r="AT136" s="18" t="s">
        <v>236</v>
      </c>
      <c r="AU136" s="18" t="s">
        <v>86</v>
      </c>
    </row>
    <row r="137" spans="2:65" s="1" customFormat="1" ht="24.2" customHeight="1">
      <c r="B137" s="33"/>
      <c r="C137" s="170" t="s">
        <v>382</v>
      </c>
      <c r="D137" s="170" t="s">
        <v>291</v>
      </c>
      <c r="E137" s="171" t="s">
        <v>3411</v>
      </c>
      <c r="F137" s="172" t="s">
        <v>3412</v>
      </c>
      <c r="G137" s="173" t="s">
        <v>396</v>
      </c>
      <c r="H137" s="174">
        <v>5</v>
      </c>
      <c r="I137" s="175"/>
      <c r="J137" s="176">
        <f>ROUND(I137*H137,2)</f>
        <v>0</v>
      </c>
      <c r="K137" s="172" t="s">
        <v>233</v>
      </c>
      <c r="L137" s="177"/>
      <c r="M137" s="178" t="s">
        <v>21</v>
      </c>
      <c r="N137" s="179" t="s">
        <v>45</v>
      </c>
      <c r="P137" s="141">
        <f>O137*H137</f>
        <v>0</v>
      </c>
      <c r="Q137" s="141">
        <v>6.2E-4</v>
      </c>
      <c r="R137" s="141">
        <f>Q137*H137</f>
        <v>3.0999999999999999E-3</v>
      </c>
      <c r="S137" s="141">
        <v>0</v>
      </c>
      <c r="T137" s="142">
        <f>S137*H137</f>
        <v>0</v>
      </c>
      <c r="AR137" s="143" t="s">
        <v>283</v>
      </c>
      <c r="AT137" s="143" t="s">
        <v>291</v>
      </c>
      <c r="AU137" s="143" t="s">
        <v>86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234</v>
      </c>
      <c r="BM137" s="143" t="s">
        <v>3581</v>
      </c>
    </row>
    <row r="138" spans="2:65" s="1" customFormat="1" ht="49.15" customHeight="1">
      <c r="B138" s="33"/>
      <c r="C138" s="132" t="s">
        <v>388</v>
      </c>
      <c r="D138" s="132" t="s">
        <v>229</v>
      </c>
      <c r="E138" s="133" t="s">
        <v>3431</v>
      </c>
      <c r="F138" s="134" t="s">
        <v>3432</v>
      </c>
      <c r="G138" s="135" t="s">
        <v>396</v>
      </c>
      <c r="H138" s="136">
        <v>5</v>
      </c>
      <c r="I138" s="137"/>
      <c r="J138" s="138">
        <f>ROUND(I138*H138,2)</f>
        <v>0</v>
      </c>
      <c r="K138" s="134" t="s">
        <v>1825</v>
      </c>
      <c r="L138" s="33"/>
      <c r="M138" s="139" t="s">
        <v>21</v>
      </c>
      <c r="N138" s="140" t="s">
        <v>45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234</v>
      </c>
      <c r="AT138" s="143" t="s">
        <v>229</v>
      </c>
      <c r="AU138" s="143" t="s">
        <v>86</v>
      </c>
      <c r="AY138" s="18" t="s">
        <v>227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234</v>
      </c>
      <c r="BM138" s="143" t="s">
        <v>3582</v>
      </c>
    </row>
    <row r="139" spans="2:65" s="1" customFormat="1" ht="11.25">
      <c r="B139" s="33"/>
      <c r="D139" s="145" t="s">
        <v>236</v>
      </c>
      <c r="F139" s="146" t="s">
        <v>3434</v>
      </c>
      <c r="I139" s="147"/>
      <c r="L139" s="33"/>
      <c r="M139" s="148"/>
      <c r="T139" s="54"/>
      <c r="AT139" s="18" t="s">
        <v>236</v>
      </c>
      <c r="AU139" s="18" t="s">
        <v>86</v>
      </c>
    </row>
    <row r="140" spans="2:65" s="1" customFormat="1" ht="16.5" customHeight="1">
      <c r="B140" s="33"/>
      <c r="C140" s="170" t="s">
        <v>393</v>
      </c>
      <c r="D140" s="170" t="s">
        <v>291</v>
      </c>
      <c r="E140" s="171" t="s">
        <v>3435</v>
      </c>
      <c r="F140" s="172" t="s">
        <v>3436</v>
      </c>
      <c r="G140" s="173" t="s">
        <v>396</v>
      </c>
      <c r="H140" s="174">
        <v>1</v>
      </c>
      <c r="I140" s="175"/>
      <c r="J140" s="176">
        <f>ROUND(I140*H140,2)</f>
        <v>0</v>
      </c>
      <c r="K140" s="172" t="s">
        <v>233</v>
      </c>
      <c r="L140" s="177"/>
      <c r="M140" s="178" t="s">
        <v>21</v>
      </c>
      <c r="N140" s="179" t="s">
        <v>45</v>
      </c>
      <c r="P140" s="141">
        <f>O140*H140</f>
        <v>0</v>
      </c>
      <c r="Q140" s="141">
        <v>7.9000000000000001E-4</v>
      </c>
      <c r="R140" s="141">
        <f>Q140*H140</f>
        <v>7.9000000000000001E-4</v>
      </c>
      <c r="S140" s="141">
        <v>0</v>
      </c>
      <c r="T140" s="142">
        <f>S140*H140</f>
        <v>0</v>
      </c>
      <c r="AR140" s="143" t="s">
        <v>283</v>
      </c>
      <c r="AT140" s="143" t="s">
        <v>291</v>
      </c>
      <c r="AU140" s="143" t="s">
        <v>86</v>
      </c>
      <c r="AY140" s="18" t="s">
        <v>227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234</v>
      </c>
      <c r="BM140" s="143" t="s">
        <v>3583</v>
      </c>
    </row>
    <row r="141" spans="2:65" s="1" customFormat="1" ht="16.5" customHeight="1">
      <c r="B141" s="33"/>
      <c r="C141" s="170" t="s">
        <v>399</v>
      </c>
      <c r="D141" s="170" t="s">
        <v>291</v>
      </c>
      <c r="E141" s="171" t="s">
        <v>3438</v>
      </c>
      <c r="F141" s="172" t="s">
        <v>3439</v>
      </c>
      <c r="G141" s="173" t="s">
        <v>396</v>
      </c>
      <c r="H141" s="174">
        <v>3</v>
      </c>
      <c r="I141" s="175"/>
      <c r="J141" s="176">
        <f>ROUND(I141*H141,2)</f>
        <v>0</v>
      </c>
      <c r="K141" s="172" t="s">
        <v>233</v>
      </c>
      <c r="L141" s="177"/>
      <c r="M141" s="178" t="s">
        <v>21</v>
      </c>
      <c r="N141" s="179" t="s">
        <v>45</v>
      </c>
      <c r="P141" s="141">
        <f>O141*H141</f>
        <v>0</v>
      </c>
      <c r="Q141" s="141">
        <v>1.4E-3</v>
      </c>
      <c r="R141" s="141">
        <f>Q141*H141</f>
        <v>4.1999999999999997E-3</v>
      </c>
      <c r="S141" s="141">
        <v>0</v>
      </c>
      <c r="T141" s="142">
        <f>S141*H141</f>
        <v>0</v>
      </c>
      <c r="AR141" s="143" t="s">
        <v>283</v>
      </c>
      <c r="AT141" s="143" t="s">
        <v>291</v>
      </c>
      <c r="AU141" s="143" t="s">
        <v>86</v>
      </c>
      <c r="AY141" s="18" t="s">
        <v>227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234</v>
      </c>
      <c r="BM141" s="143" t="s">
        <v>3584</v>
      </c>
    </row>
    <row r="142" spans="2:65" s="1" customFormat="1" ht="19.5">
      <c r="B142" s="33"/>
      <c r="D142" s="150" t="s">
        <v>403</v>
      </c>
      <c r="F142" s="183" t="s">
        <v>3403</v>
      </c>
      <c r="I142" s="147"/>
      <c r="L142" s="33"/>
      <c r="M142" s="148"/>
      <c r="T142" s="54"/>
      <c r="AT142" s="18" t="s">
        <v>403</v>
      </c>
      <c r="AU142" s="18" t="s">
        <v>86</v>
      </c>
    </row>
    <row r="143" spans="2:65" s="1" customFormat="1" ht="16.5" customHeight="1">
      <c r="B143" s="33"/>
      <c r="C143" s="170" t="s">
        <v>405</v>
      </c>
      <c r="D143" s="170" t="s">
        <v>291</v>
      </c>
      <c r="E143" s="171" t="s">
        <v>3441</v>
      </c>
      <c r="F143" s="172" t="s">
        <v>3442</v>
      </c>
      <c r="G143" s="173" t="s">
        <v>396</v>
      </c>
      <c r="H143" s="174">
        <v>1</v>
      </c>
      <c r="I143" s="175"/>
      <c r="J143" s="176">
        <f>ROUND(I143*H143,2)</f>
        <v>0</v>
      </c>
      <c r="K143" s="172" t="s">
        <v>233</v>
      </c>
      <c r="L143" s="177"/>
      <c r="M143" s="178" t="s">
        <v>21</v>
      </c>
      <c r="N143" s="179" t="s">
        <v>45</v>
      </c>
      <c r="P143" s="141">
        <f>O143*H143</f>
        <v>0</v>
      </c>
      <c r="Q143" s="141">
        <v>4.6000000000000001E-4</v>
      </c>
      <c r="R143" s="141">
        <f>Q143*H143</f>
        <v>4.6000000000000001E-4</v>
      </c>
      <c r="S143" s="141">
        <v>0</v>
      </c>
      <c r="T143" s="142">
        <f>S143*H143</f>
        <v>0</v>
      </c>
      <c r="AR143" s="143" t="s">
        <v>283</v>
      </c>
      <c r="AT143" s="143" t="s">
        <v>291</v>
      </c>
      <c r="AU143" s="143" t="s">
        <v>86</v>
      </c>
      <c r="AY143" s="18" t="s">
        <v>227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234</v>
      </c>
      <c r="BM143" s="143" t="s">
        <v>3585</v>
      </c>
    </row>
    <row r="144" spans="2:65" s="1" customFormat="1" ht="21.75" customHeight="1">
      <c r="B144" s="33"/>
      <c r="C144" s="132" t="s">
        <v>409</v>
      </c>
      <c r="D144" s="132" t="s">
        <v>229</v>
      </c>
      <c r="E144" s="133" t="s">
        <v>3586</v>
      </c>
      <c r="F144" s="134" t="s">
        <v>3587</v>
      </c>
      <c r="G144" s="135" t="s">
        <v>467</v>
      </c>
      <c r="H144" s="136">
        <v>4</v>
      </c>
      <c r="I144" s="137"/>
      <c r="J144" s="138">
        <f>ROUND(I144*H144,2)</f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234</v>
      </c>
      <c r="AT144" s="143" t="s">
        <v>229</v>
      </c>
      <c r="AU144" s="143" t="s">
        <v>86</v>
      </c>
      <c r="AY144" s="18" t="s">
        <v>227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234</v>
      </c>
      <c r="BM144" s="143" t="s">
        <v>3588</v>
      </c>
    </row>
    <row r="145" spans="2:65" s="13" customFormat="1" ht="11.25">
      <c r="B145" s="156"/>
      <c r="D145" s="150" t="s">
        <v>238</v>
      </c>
      <c r="E145" s="157" t="s">
        <v>21</v>
      </c>
      <c r="F145" s="158" t="s">
        <v>3589</v>
      </c>
      <c r="H145" s="159">
        <v>1</v>
      </c>
      <c r="I145" s="160"/>
      <c r="L145" s="156"/>
      <c r="M145" s="161"/>
      <c r="T145" s="162"/>
      <c r="AT145" s="157" t="s">
        <v>238</v>
      </c>
      <c r="AU145" s="157" t="s">
        <v>86</v>
      </c>
      <c r="AV145" s="13" t="s">
        <v>86</v>
      </c>
      <c r="AW145" s="13" t="s">
        <v>33</v>
      </c>
      <c r="AX145" s="13" t="s">
        <v>73</v>
      </c>
      <c r="AY145" s="157" t="s">
        <v>227</v>
      </c>
    </row>
    <row r="146" spans="2:65" s="13" customFormat="1" ht="11.25">
      <c r="B146" s="156"/>
      <c r="D146" s="150" t="s">
        <v>238</v>
      </c>
      <c r="E146" s="157" t="s">
        <v>21</v>
      </c>
      <c r="F146" s="158" t="s">
        <v>3590</v>
      </c>
      <c r="H146" s="159">
        <v>1</v>
      </c>
      <c r="I146" s="160"/>
      <c r="L146" s="156"/>
      <c r="M146" s="161"/>
      <c r="T146" s="162"/>
      <c r="AT146" s="157" t="s">
        <v>238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227</v>
      </c>
    </row>
    <row r="147" spans="2:65" s="13" customFormat="1" ht="11.25">
      <c r="B147" s="156"/>
      <c r="D147" s="150" t="s">
        <v>238</v>
      </c>
      <c r="E147" s="157" t="s">
        <v>21</v>
      </c>
      <c r="F147" s="158" t="s">
        <v>3591</v>
      </c>
      <c r="H147" s="159">
        <v>1</v>
      </c>
      <c r="I147" s="160"/>
      <c r="L147" s="156"/>
      <c r="M147" s="161"/>
      <c r="T147" s="162"/>
      <c r="AT147" s="157" t="s">
        <v>238</v>
      </c>
      <c r="AU147" s="157" t="s">
        <v>86</v>
      </c>
      <c r="AV147" s="13" t="s">
        <v>86</v>
      </c>
      <c r="AW147" s="13" t="s">
        <v>33</v>
      </c>
      <c r="AX147" s="13" t="s">
        <v>73</v>
      </c>
      <c r="AY147" s="157" t="s">
        <v>227</v>
      </c>
    </row>
    <row r="148" spans="2:65" s="13" customFormat="1" ht="11.25">
      <c r="B148" s="156"/>
      <c r="D148" s="150" t="s">
        <v>238</v>
      </c>
      <c r="E148" s="157" t="s">
        <v>21</v>
      </c>
      <c r="F148" s="158" t="s">
        <v>3592</v>
      </c>
      <c r="H148" s="159">
        <v>1</v>
      </c>
      <c r="I148" s="160"/>
      <c r="L148" s="156"/>
      <c r="M148" s="161"/>
      <c r="T148" s="162"/>
      <c r="AT148" s="157" t="s">
        <v>238</v>
      </c>
      <c r="AU148" s="157" t="s">
        <v>86</v>
      </c>
      <c r="AV148" s="13" t="s">
        <v>86</v>
      </c>
      <c r="AW148" s="13" t="s">
        <v>33</v>
      </c>
      <c r="AX148" s="13" t="s">
        <v>73</v>
      </c>
      <c r="AY148" s="157" t="s">
        <v>227</v>
      </c>
    </row>
    <row r="149" spans="2:65" s="14" customFormat="1" ht="11.25">
      <c r="B149" s="163"/>
      <c r="D149" s="150" t="s">
        <v>238</v>
      </c>
      <c r="E149" s="164" t="s">
        <v>21</v>
      </c>
      <c r="F149" s="165" t="s">
        <v>241</v>
      </c>
      <c r="H149" s="166">
        <v>4</v>
      </c>
      <c r="I149" s="167"/>
      <c r="L149" s="163"/>
      <c r="M149" s="168"/>
      <c r="T149" s="169"/>
      <c r="AT149" s="164" t="s">
        <v>238</v>
      </c>
      <c r="AU149" s="164" t="s">
        <v>86</v>
      </c>
      <c r="AV149" s="14" t="s">
        <v>234</v>
      </c>
      <c r="AW149" s="14" t="s">
        <v>33</v>
      </c>
      <c r="AX149" s="14" t="s">
        <v>80</v>
      </c>
      <c r="AY149" s="164" t="s">
        <v>227</v>
      </c>
    </row>
    <row r="150" spans="2:65" s="1" customFormat="1" ht="44.25" customHeight="1">
      <c r="B150" s="33"/>
      <c r="C150" s="132" t="s">
        <v>7</v>
      </c>
      <c r="D150" s="132" t="s">
        <v>229</v>
      </c>
      <c r="E150" s="133" t="s">
        <v>3503</v>
      </c>
      <c r="F150" s="134" t="s">
        <v>3504</v>
      </c>
      <c r="G150" s="135" t="s">
        <v>396</v>
      </c>
      <c r="H150" s="136">
        <v>2</v>
      </c>
      <c r="I150" s="137"/>
      <c r="J150" s="138">
        <f>ROUND(I150*H150,2)</f>
        <v>0</v>
      </c>
      <c r="K150" s="134" t="s">
        <v>233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0.1865</v>
      </c>
      <c r="R150" s="141">
        <f>Q150*H150</f>
        <v>0.373</v>
      </c>
      <c r="S150" s="141">
        <v>0</v>
      </c>
      <c r="T150" s="142">
        <f>S150*H150</f>
        <v>0</v>
      </c>
      <c r="AR150" s="143" t="s">
        <v>234</v>
      </c>
      <c r="AT150" s="143" t="s">
        <v>229</v>
      </c>
      <c r="AU150" s="143" t="s">
        <v>86</v>
      </c>
      <c r="AY150" s="18" t="s">
        <v>227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234</v>
      </c>
      <c r="BM150" s="143" t="s">
        <v>3593</v>
      </c>
    </row>
    <row r="151" spans="2:65" s="1" customFormat="1" ht="11.25">
      <c r="B151" s="33"/>
      <c r="D151" s="145" t="s">
        <v>236</v>
      </c>
      <c r="F151" s="146" t="s">
        <v>3506</v>
      </c>
      <c r="I151" s="147"/>
      <c r="L151" s="33"/>
      <c r="M151" s="148"/>
      <c r="T151" s="54"/>
      <c r="AT151" s="18" t="s">
        <v>236</v>
      </c>
      <c r="AU151" s="18" t="s">
        <v>86</v>
      </c>
    </row>
    <row r="152" spans="2:65" s="1" customFormat="1" ht="37.9" customHeight="1">
      <c r="B152" s="33"/>
      <c r="C152" s="132" t="s">
        <v>416</v>
      </c>
      <c r="D152" s="132" t="s">
        <v>229</v>
      </c>
      <c r="E152" s="133" t="s">
        <v>3507</v>
      </c>
      <c r="F152" s="134" t="s">
        <v>3508</v>
      </c>
      <c r="G152" s="135" t="s">
        <v>396</v>
      </c>
      <c r="H152" s="136">
        <v>2</v>
      </c>
      <c r="I152" s="137"/>
      <c r="J152" s="138">
        <f>ROUND(I152*H152,2)</f>
        <v>0</v>
      </c>
      <c r="K152" s="134" t="s">
        <v>233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0.11996</v>
      </c>
      <c r="R152" s="141">
        <f>Q152*H152</f>
        <v>0.23991999999999999</v>
      </c>
      <c r="S152" s="141">
        <v>0</v>
      </c>
      <c r="T152" s="142">
        <f>S152*H152</f>
        <v>0</v>
      </c>
      <c r="AR152" s="143" t="s">
        <v>234</v>
      </c>
      <c r="AT152" s="143" t="s">
        <v>229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234</v>
      </c>
      <c r="BM152" s="143" t="s">
        <v>3594</v>
      </c>
    </row>
    <row r="153" spans="2:65" s="1" customFormat="1" ht="11.25">
      <c r="B153" s="33"/>
      <c r="D153" s="145" t="s">
        <v>236</v>
      </c>
      <c r="F153" s="146" t="s">
        <v>3510</v>
      </c>
      <c r="I153" s="147"/>
      <c r="L153" s="33"/>
      <c r="M153" s="148"/>
      <c r="T153" s="54"/>
      <c r="AT153" s="18" t="s">
        <v>236</v>
      </c>
      <c r="AU153" s="18" t="s">
        <v>86</v>
      </c>
    </row>
    <row r="154" spans="2:65" s="1" customFormat="1" ht="37.9" customHeight="1">
      <c r="B154" s="33"/>
      <c r="C154" s="132" t="s">
        <v>421</v>
      </c>
      <c r="D154" s="132" t="s">
        <v>229</v>
      </c>
      <c r="E154" s="133" t="s">
        <v>3511</v>
      </c>
      <c r="F154" s="134" t="s">
        <v>3512</v>
      </c>
      <c r="G154" s="135" t="s">
        <v>396</v>
      </c>
      <c r="H154" s="136">
        <v>2</v>
      </c>
      <c r="I154" s="137"/>
      <c r="J154" s="138">
        <f>ROUND(I154*H154,2)</f>
        <v>0</v>
      </c>
      <c r="K154" s="134" t="s">
        <v>233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3595</v>
      </c>
    </row>
    <row r="155" spans="2:65" s="1" customFormat="1" ht="11.25">
      <c r="B155" s="33"/>
      <c r="D155" s="145" t="s">
        <v>236</v>
      </c>
      <c r="F155" s="146" t="s">
        <v>3514</v>
      </c>
      <c r="I155" s="147"/>
      <c r="L155" s="33"/>
      <c r="M155" s="148"/>
      <c r="T155" s="54"/>
      <c r="AT155" s="18" t="s">
        <v>236</v>
      </c>
      <c r="AU155" s="18" t="s">
        <v>86</v>
      </c>
    </row>
    <row r="156" spans="2:65" s="1" customFormat="1" ht="37.9" customHeight="1">
      <c r="B156" s="33"/>
      <c r="C156" s="132" t="s">
        <v>425</v>
      </c>
      <c r="D156" s="132" t="s">
        <v>229</v>
      </c>
      <c r="E156" s="133" t="s">
        <v>3515</v>
      </c>
      <c r="F156" s="134" t="s">
        <v>3516</v>
      </c>
      <c r="G156" s="135" t="s">
        <v>396</v>
      </c>
      <c r="H156" s="136">
        <v>2</v>
      </c>
      <c r="I156" s="137"/>
      <c r="J156" s="138">
        <f>ROUND(I156*H156,2)</f>
        <v>0</v>
      </c>
      <c r="K156" s="134" t="s">
        <v>233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3.7350000000000001E-2</v>
      </c>
      <c r="R156" s="141">
        <f>Q156*H156</f>
        <v>7.4700000000000003E-2</v>
      </c>
      <c r="S156" s="141">
        <v>0</v>
      </c>
      <c r="T156" s="142">
        <f>S156*H156</f>
        <v>0</v>
      </c>
      <c r="AR156" s="143" t="s">
        <v>234</v>
      </c>
      <c r="AT156" s="143" t="s">
        <v>229</v>
      </c>
      <c r="AU156" s="143" t="s">
        <v>86</v>
      </c>
      <c r="AY156" s="18" t="s">
        <v>227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234</v>
      </c>
      <c r="BM156" s="143" t="s">
        <v>3596</v>
      </c>
    </row>
    <row r="157" spans="2:65" s="1" customFormat="1" ht="11.25">
      <c r="B157" s="33"/>
      <c r="D157" s="145" t="s">
        <v>236</v>
      </c>
      <c r="F157" s="146" t="s">
        <v>3518</v>
      </c>
      <c r="I157" s="147"/>
      <c r="L157" s="33"/>
      <c r="M157" s="180"/>
      <c r="N157" s="181"/>
      <c r="O157" s="181"/>
      <c r="P157" s="181"/>
      <c r="Q157" s="181"/>
      <c r="R157" s="181"/>
      <c r="S157" s="181"/>
      <c r="T157" s="182"/>
      <c r="AT157" s="18" t="s">
        <v>236</v>
      </c>
      <c r="AU157" s="18" t="s">
        <v>86</v>
      </c>
    </row>
    <row r="158" spans="2:65" s="1" customFormat="1" ht="6.95" customHeight="1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sheetProtection algorithmName="SHA-512" hashValue="txmXDFpa+lSOdQmnXMxj2PMid9kDaQ/imGuuudMQeZOSUIZK2xg9ZP0ZXEbc8VIGAE7Ycp5giqWmLRY7CsdClw==" saltValue="kUYU0RLlrdaCTLVOdSkKokerkfo03KuFmdG1hTjyUle28/1ksd9gq6mSwJ/i7I8FUmUj9qV38AMW2rOl2IBWhA==" spinCount="100000" sheet="1" objects="1" scenarios="1" formatColumns="0" formatRows="0" autoFilter="0"/>
  <autoFilter ref="C93:K157" xr:uid="{00000000-0009-0000-0000-000009000000}"/>
  <mergeCells count="15">
    <mergeCell ref="E80:H80"/>
    <mergeCell ref="E84:H84"/>
    <mergeCell ref="E82:H82"/>
    <mergeCell ref="E86:H86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98" r:id="rId1" xr:uid="{00000000-0004-0000-0900-000000000000}"/>
    <hyperlink ref="F101" r:id="rId2" xr:uid="{00000000-0004-0000-0900-000001000000}"/>
    <hyperlink ref="F103" r:id="rId3" xr:uid="{00000000-0004-0000-0900-000002000000}"/>
    <hyperlink ref="F105" r:id="rId4" xr:uid="{00000000-0004-0000-0900-000003000000}"/>
    <hyperlink ref="F112" r:id="rId5" xr:uid="{00000000-0004-0000-0900-000004000000}"/>
    <hyperlink ref="F116" r:id="rId6" xr:uid="{00000000-0004-0000-0900-000005000000}"/>
    <hyperlink ref="F118" r:id="rId7" xr:uid="{00000000-0004-0000-0900-000006000000}"/>
    <hyperlink ref="F124" r:id="rId8" xr:uid="{00000000-0004-0000-0900-000007000000}"/>
    <hyperlink ref="F127" r:id="rId9" xr:uid="{00000000-0004-0000-0900-000008000000}"/>
    <hyperlink ref="F136" r:id="rId10" xr:uid="{00000000-0004-0000-0900-000009000000}"/>
    <hyperlink ref="F139" r:id="rId11" xr:uid="{00000000-0004-0000-0900-00000A000000}"/>
    <hyperlink ref="F151" r:id="rId12" xr:uid="{00000000-0004-0000-0900-00000B000000}"/>
    <hyperlink ref="F153" r:id="rId13" xr:uid="{00000000-0004-0000-0900-00000C000000}"/>
    <hyperlink ref="F155" r:id="rId14" xr:uid="{00000000-0004-0000-0900-00000D000000}"/>
    <hyperlink ref="F157" r:id="rId15" xr:uid="{00000000-0004-0000-0900-00000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3597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ROUND((SUM(BE96:BE173)),  2)</f>
        <v>0</v>
      </c>
      <c r="I37" s="94">
        <v>0.21</v>
      </c>
      <c r="J37" s="84">
        <f>ROUND(((SUM(BE96:BE173))*I37),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ROUND((SUM(BF96:BF173)),  2)</f>
        <v>0</v>
      </c>
      <c r="I38" s="94">
        <v>0.12</v>
      </c>
      <c r="J38" s="84">
        <f>ROUND(((SUM(BF96:BF173))*I38),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ROUND((SUM(BG96:BG173)),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ROUND((SUM(BH96:BH173)),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ROUND((SUM(BI96:BI173)),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SO-04.03.03 - Společné prostory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551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3598</v>
      </c>
      <c r="E70" s="110"/>
      <c r="F70" s="110"/>
      <c r="G70" s="110"/>
      <c r="H70" s="110"/>
      <c r="I70" s="110"/>
      <c r="J70" s="111">
        <f>J106</f>
        <v>0</v>
      </c>
      <c r="L70" s="108"/>
    </row>
    <row r="71" spans="2:47" s="9" customFormat="1" ht="19.899999999999999" customHeight="1">
      <c r="B71" s="108"/>
      <c r="D71" s="109" t="s">
        <v>318</v>
      </c>
      <c r="E71" s="110"/>
      <c r="F71" s="110"/>
      <c r="G71" s="110"/>
      <c r="H71" s="110"/>
      <c r="I71" s="110"/>
      <c r="J71" s="111">
        <f>J126</f>
        <v>0</v>
      </c>
      <c r="L71" s="108"/>
    </row>
    <row r="72" spans="2:47" s="9" customFormat="1" ht="19.899999999999999" customHeight="1">
      <c r="B72" s="108"/>
      <c r="D72" s="109" t="s">
        <v>3599</v>
      </c>
      <c r="E72" s="110"/>
      <c r="F72" s="110"/>
      <c r="G72" s="110"/>
      <c r="H72" s="110"/>
      <c r="I72" s="110"/>
      <c r="J72" s="111">
        <f>J167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3366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SO-04.03.03 - Společné prostory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6.334364840000001</v>
      </c>
      <c r="S96" s="51"/>
      <c r="T96" s="118">
        <f>T97</f>
        <v>0</v>
      </c>
      <c r="AT96" s="18" t="s">
        <v>72</v>
      </c>
      <c r="AU96" s="18" t="s">
        <v>208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455</v>
      </c>
      <c r="F97" s="122" t="s">
        <v>456</v>
      </c>
      <c r="I97" s="123"/>
      <c r="J97" s="124">
        <f>BK97</f>
        <v>0</v>
      </c>
      <c r="L97" s="120"/>
      <c r="M97" s="125"/>
      <c r="P97" s="126">
        <f>P98+P106+P126+P167</f>
        <v>0</v>
      </c>
      <c r="R97" s="126">
        <f>R98+R106+R126+R167</f>
        <v>6.334364840000001</v>
      </c>
      <c r="T97" s="127">
        <f>T98+T106+T126+T167</f>
        <v>0</v>
      </c>
      <c r="AR97" s="121" t="s">
        <v>86</v>
      </c>
      <c r="AT97" s="128" t="s">
        <v>72</v>
      </c>
      <c r="AU97" s="128" t="s">
        <v>73</v>
      </c>
      <c r="AY97" s="121" t="s">
        <v>227</v>
      </c>
      <c r="BK97" s="129">
        <f>BK98+BK106+BK126+BK167</f>
        <v>0</v>
      </c>
    </row>
    <row r="98" spans="2:65" s="11" customFormat="1" ht="22.9" customHeight="1">
      <c r="B98" s="120"/>
      <c r="D98" s="121" t="s">
        <v>72</v>
      </c>
      <c r="E98" s="130" t="s">
        <v>569</v>
      </c>
      <c r="F98" s="130" t="s">
        <v>570</v>
      </c>
      <c r="I98" s="123"/>
      <c r="J98" s="131">
        <f>BK98</f>
        <v>0</v>
      </c>
      <c r="L98" s="120"/>
      <c r="M98" s="125"/>
      <c r="P98" s="126">
        <f>SUM(P99:P105)</f>
        <v>0</v>
      </c>
      <c r="R98" s="126">
        <f>SUM(R99:R105)</f>
        <v>0.71948283999999996</v>
      </c>
      <c r="T98" s="127">
        <f>SUM(T99:T105)</f>
        <v>0</v>
      </c>
      <c r="AR98" s="121" t="s">
        <v>86</v>
      </c>
      <c r="AT98" s="128" t="s">
        <v>72</v>
      </c>
      <c r="AU98" s="128" t="s">
        <v>80</v>
      </c>
      <c r="AY98" s="121" t="s">
        <v>227</v>
      </c>
      <c r="BK98" s="129">
        <f>SUM(BK99:BK105)</f>
        <v>0</v>
      </c>
    </row>
    <row r="99" spans="2:65" s="1" customFormat="1" ht="44.25" customHeight="1">
      <c r="B99" s="33"/>
      <c r="C99" s="132" t="s">
        <v>80</v>
      </c>
      <c r="D99" s="132" t="s">
        <v>229</v>
      </c>
      <c r="E99" s="133" t="s">
        <v>3600</v>
      </c>
      <c r="F99" s="134" t="s">
        <v>3601</v>
      </c>
      <c r="G99" s="135" t="s">
        <v>232</v>
      </c>
      <c r="H99" s="136">
        <v>310.12200000000001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2.2000000000000001E-4</v>
      </c>
      <c r="R99" s="141">
        <f>Q99*H99</f>
        <v>6.8226840000000011E-2</v>
      </c>
      <c r="S99" s="141">
        <v>0</v>
      </c>
      <c r="T99" s="142">
        <f>S99*H99</f>
        <v>0</v>
      </c>
      <c r="AR99" s="143" t="s">
        <v>388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388</v>
      </c>
      <c r="BM99" s="143" t="s">
        <v>3602</v>
      </c>
    </row>
    <row r="100" spans="2:65" s="1" customFormat="1" ht="11.25">
      <c r="B100" s="33"/>
      <c r="D100" s="145" t="s">
        <v>236</v>
      </c>
      <c r="F100" s="146" t="s">
        <v>3603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3" customFormat="1" ht="11.25">
      <c r="B101" s="156"/>
      <c r="D101" s="150" t="s">
        <v>238</v>
      </c>
      <c r="E101" s="157" t="s">
        <v>21</v>
      </c>
      <c r="F101" s="158" t="s">
        <v>3604</v>
      </c>
      <c r="H101" s="159">
        <v>288.524</v>
      </c>
      <c r="I101" s="160"/>
      <c r="L101" s="156"/>
      <c r="M101" s="161"/>
      <c r="T101" s="162"/>
      <c r="AT101" s="157" t="s">
        <v>238</v>
      </c>
      <c r="AU101" s="157" t="s">
        <v>86</v>
      </c>
      <c r="AV101" s="13" t="s">
        <v>86</v>
      </c>
      <c r="AW101" s="13" t="s">
        <v>33</v>
      </c>
      <c r="AX101" s="13" t="s">
        <v>73</v>
      </c>
      <c r="AY101" s="157" t="s">
        <v>227</v>
      </c>
    </row>
    <row r="102" spans="2:65" s="13" customFormat="1" ht="11.25">
      <c r="B102" s="156"/>
      <c r="D102" s="150" t="s">
        <v>238</v>
      </c>
      <c r="E102" s="157" t="s">
        <v>21</v>
      </c>
      <c r="F102" s="158" t="s">
        <v>3605</v>
      </c>
      <c r="H102" s="159">
        <v>21.597999999999999</v>
      </c>
      <c r="I102" s="160"/>
      <c r="L102" s="156"/>
      <c r="M102" s="161"/>
      <c r="T102" s="162"/>
      <c r="AT102" s="157" t="s">
        <v>238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227</v>
      </c>
    </row>
    <row r="103" spans="2:65" s="14" customFormat="1" ht="11.25">
      <c r="B103" s="163"/>
      <c r="D103" s="150" t="s">
        <v>238</v>
      </c>
      <c r="E103" s="164" t="s">
        <v>21</v>
      </c>
      <c r="F103" s="165" t="s">
        <v>241</v>
      </c>
      <c r="H103" s="166">
        <v>310.12200000000001</v>
      </c>
      <c r="I103" s="167"/>
      <c r="L103" s="163"/>
      <c r="M103" s="168"/>
      <c r="T103" s="169"/>
      <c r="AT103" s="164" t="s">
        <v>238</v>
      </c>
      <c r="AU103" s="164" t="s">
        <v>86</v>
      </c>
      <c r="AV103" s="14" t="s">
        <v>234</v>
      </c>
      <c r="AW103" s="14" t="s">
        <v>33</v>
      </c>
      <c r="AX103" s="14" t="s">
        <v>80</v>
      </c>
      <c r="AY103" s="164" t="s">
        <v>227</v>
      </c>
    </row>
    <row r="104" spans="2:65" s="1" customFormat="1" ht="24.2" customHeight="1">
      <c r="B104" s="33"/>
      <c r="C104" s="170" t="s">
        <v>86</v>
      </c>
      <c r="D104" s="170" t="s">
        <v>291</v>
      </c>
      <c r="E104" s="171" t="s">
        <v>3606</v>
      </c>
      <c r="F104" s="172" t="s">
        <v>3607</v>
      </c>
      <c r="G104" s="173" t="s">
        <v>232</v>
      </c>
      <c r="H104" s="174">
        <v>325.62799999999999</v>
      </c>
      <c r="I104" s="175"/>
      <c r="J104" s="176">
        <f>ROUND(I104*H104,2)</f>
        <v>0</v>
      </c>
      <c r="K104" s="172" t="s">
        <v>233</v>
      </c>
      <c r="L104" s="177"/>
      <c r="M104" s="178" t="s">
        <v>21</v>
      </c>
      <c r="N104" s="179" t="s">
        <v>45</v>
      </c>
      <c r="P104" s="141">
        <f>O104*H104</f>
        <v>0</v>
      </c>
      <c r="Q104" s="141">
        <v>2E-3</v>
      </c>
      <c r="R104" s="141">
        <f>Q104*H104</f>
        <v>0.65125599999999995</v>
      </c>
      <c r="S104" s="141">
        <v>0</v>
      </c>
      <c r="T104" s="142">
        <f>S104*H104</f>
        <v>0</v>
      </c>
      <c r="AR104" s="143" t="s">
        <v>577</v>
      </c>
      <c r="AT104" s="143" t="s">
        <v>291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388</v>
      </c>
      <c r="BM104" s="143" t="s">
        <v>3608</v>
      </c>
    </row>
    <row r="105" spans="2:65" s="13" customFormat="1" ht="11.25">
      <c r="B105" s="156"/>
      <c r="D105" s="150" t="s">
        <v>238</v>
      </c>
      <c r="E105" s="157" t="s">
        <v>21</v>
      </c>
      <c r="F105" s="158" t="s">
        <v>3609</v>
      </c>
      <c r="H105" s="159">
        <v>325.62799999999999</v>
      </c>
      <c r="I105" s="160"/>
      <c r="L105" s="156"/>
      <c r="M105" s="161"/>
      <c r="T105" s="162"/>
      <c r="AT105" s="157" t="s">
        <v>238</v>
      </c>
      <c r="AU105" s="157" t="s">
        <v>86</v>
      </c>
      <c r="AV105" s="13" t="s">
        <v>86</v>
      </c>
      <c r="AW105" s="13" t="s">
        <v>33</v>
      </c>
      <c r="AX105" s="13" t="s">
        <v>80</v>
      </c>
      <c r="AY105" s="157" t="s">
        <v>227</v>
      </c>
    </row>
    <row r="106" spans="2:65" s="11" customFormat="1" ht="22.9" customHeight="1">
      <c r="B106" s="120"/>
      <c r="D106" s="121" t="s">
        <v>72</v>
      </c>
      <c r="E106" s="130" t="s">
        <v>3610</v>
      </c>
      <c r="F106" s="130" t="s">
        <v>3611</v>
      </c>
      <c r="I106" s="123"/>
      <c r="J106" s="131">
        <f>BK106</f>
        <v>0</v>
      </c>
      <c r="L106" s="120"/>
      <c r="M106" s="125"/>
      <c r="P106" s="126">
        <f>SUM(P107:P125)</f>
        <v>0</v>
      </c>
      <c r="R106" s="126">
        <f>SUM(R107:R125)</f>
        <v>0.89241999999999988</v>
      </c>
      <c r="T106" s="127">
        <f>SUM(T107:T125)</f>
        <v>0</v>
      </c>
      <c r="AR106" s="121" t="s">
        <v>86</v>
      </c>
      <c r="AT106" s="128" t="s">
        <v>72</v>
      </c>
      <c r="AU106" s="128" t="s">
        <v>80</v>
      </c>
      <c r="AY106" s="121" t="s">
        <v>227</v>
      </c>
      <c r="BK106" s="129">
        <f>SUM(BK107:BK125)</f>
        <v>0</v>
      </c>
    </row>
    <row r="107" spans="2:65" s="1" customFormat="1" ht="21.75" customHeight="1">
      <c r="B107" s="33"/>
      <c r="C107" s="132" t="s">
        <v>120</v>
      </c>
      <c r="D107" s="132" t="s">
        <v>229</v>
      </c>
      <c r="E107" s="133" t="s">
        <v>3612</v>
      </c>
      <c r="F107" s="134" t="s">
        <v>3613</v>
      </c>
      <c r="G107" s="135" t="s">
        <v>326</v>
      </c>
      <c r="H107" s="136">
        <v>55</v>
      </c>
      <c r="I107" s="137"/>
      <c r="J107" s="138">
        <f>ROUND(I107*H107,2)</f>
        <v>0</v>
      </c>
      <c r="K107" s="134" t="s">
        <v>233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7.6000000000000004E-4</v>
      </c>
      <c r="R107" s="141">
        <f>Q107*H107</f>
        <v>4.1800000000000004E-2</v>
      </c>
      <c r="S107" s="141">
        <v>0</v>
      </c>
      <c r="T107" s="142">
        <f>S107*H107</f>
        <v>0</v>
      </c>
      <c r="AR107" s="143" t="s">
        <v>388</v>
      </c>
      <c r="AT107" s="143" t="s">
        <v>229</v>
      </c>
      <c r="AU107" s="143" t="s">
        <v>86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388</v>
      </c>
      <c r="BM107" s="143" t="s">
        <v>3614</v>
      </c>
    </row>
    <row r="108" spans="2:65" s="1" customFormat="1" ht="11.25">
      <c r="B108" s="33"/>
      <c r="D108" s="145" t="s">
        <v>236</v>
      </c>
      <c r="F108" s="146" t="s">
        <v>3615</v>
      </c>
      <c r="I108" s="147"/>
      <c r="L108" s="33"/>
      <c r="M108" s="148"/>
      <c r="T108" s="54"/>
      <c r="AT108" s="18" t="s">
        <v>236</v>
      </c>
      <c r="AU108" s="18" t="s">
        <v>86</v>
      </c>
    </row>
    <row r="109" spans="2:65" s="1" customFormat="1" ht="24.2" customHeight="1">
      <c r="B109" s="33"/>
      <c r="C109" s="132" t="s">
        <v>234</v>
      </c>
      <c r="D109" s="132" t="s">
        <v>229</v>
      </c>
      <c r="E109" s="133" t="s">
        <v>3616</v>
      </c>
      <c r="F109" s="134" t="s">
        <v>3617</v>
      </c>
      <c r="G109" s="135" t="s">
        <v>326</v>
      </c>
      <c r="H109" s="136">
        <v>260</v>
      </c>
      <c r="I109" s="137"/>
      <c r="J109" s="138">
        <f>ROUND(I109*H109,2)</f>
        <v>0</v>
      </c>
      <c r="K109" s="134" t="s">
        <v>233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1.3699999999999999E-3</v>
      </c>
      <c r="R109" s="141">
        <f>Q109*H109</f>
        <v>0.35619999999999996</v>
      </c>
      <c r="S109" s="141">
        <v>0</v>
      </c>
      <c r="T109" s="142">
        <f>S109*H109</f>
        <v>0</v>
      </c>
      <c r="AR109" s="143" t="s">
        <v>388</v>
      </c>
      <c r="AT109" s="143" t="s">
        <v>229</v>
      </c>
      <c r="AU109" s="143" t="s">
        <v>86</v>
      </c>
      <c r="AY109" s="18" t="s">
        <v>227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388</v>
      </c>
      <c r="BM109" s="143" t="s">
        <v>3618</v>
      </c>
    </row>
    <row r="110" spans="2:65" s="1" customFormat="1" ht="11.25">
      <c r="B110" s="33"/>
      <c r="D110" s="145" t="s">
        <v>236</v>
      </c>
      <c r="F110" s="146" t="s">
        <v>3619</v>
      </c>
      <c r="I110" s="147"/>
      <c r="L110" s="33"/>
      <c r="M110" s="148"/>
      <c r="T110" s="54"/>
      <c r="AT110" s="18" t="s">
        <v>236</v>
      </c>
      <c r="AU110" s="18" t="s">
        <v>86</v>
      </c>
    </row>
    <row r="111" spans="2:65" s="13" customFormat="1" ht="11.25">
      <c r="B111" s="156"/>
      <c r="D111" s="150" t="s">
        <v>238</v>
      </c>
      <c r="E111" s="157" t="s">
        <v>21</v>
      </c>
      <c r="F111" s="158" t="s">
        <v>3620</v>
      </c>
      <c r="H111" s="159">
        <v>260</v>
      </c>
      <c r="I111" s="160"/>
      <c r="L111" s="156"/>
      <c r="M111" s="161"/>
      <c r="T111" s="162"/>
      <c r="AT111" s="157" t="s">
        <v>238</v>
      </c>
      <c r="AU111" s="157" t="s">
        <v>86</v>
      </c>
      <c r="AV111" s="13" t="s">
        <v>86</v>
      </c>
      <c r="AW111" s="13" t="s">
        <v>33</v>
      </c>
      <c r="AX111" s="13" t="s">
        <v>80</v>
      </c>
      <c r="AY111" s="157" t="s">
        <v>227</v>
      </c>
    </row>
    <row r="112" spans="2:65" s="1" customFormat="1" ht="24.2" customHeight="1">
      <c r="B112" s="33"/>
      <c r="C112" s="132" t="s">
        <v>264</v>
      </c>
      <c r="D112" s="132" t="s">
        <v>229</v>
      </c>
      <c r="E112" s="133" t="s">
        <v>3621</v>
      </c>
      <c r="F112" s="134" t="s">
        <v>3622</v>
      </c>
      <c r="G112" s="135" t="s">
        <v>326</v>
      </c>
      <c r="H112" s="136">
        <v>314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1.2999999999999999E-3</v>
      </c>
      <c r="R112" s="141">
        <f>Q112*H112</f>
        <v>0.40820000000000001</v>
      </c>
      <c r="S112" s="141">
        <v>0</v>
      </c>
      <c r="T112" s="142">
        <f>S112*H112</f>
        <v>0</v>
      </c>
      <c r="AR112" s="143" t="s">
        <v>388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388</v>
      </c>
      <c r="BM112" s="143" t="s">
        <v>3623</v>
      </c>
    </row>
    <row r="113" spans="2:65" s="1" customFormat="1" ht="11.25">
      <c r="B113" s="33"/>
      <c r="D113" s="145" t="s">
        <v>236</v>
      </c>
      <c r="F113" s="146" t="s">
        <v>3624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3" customFormat="1" ht="11.25">
      <c r="B114" s="156"/>
      <c r="D114" s="150" t="s">
        <v>238</v>
      </c>
      <c r="E114" s="157" t="s">
        <v>21</v>
      </c>
      <c r="F114" s="158" t="s">
        <v>3625</v>
      </c>
      <c r="H114" s="159">
        <v>314</v>
      </c>
      <c r="I114" s="160"/>
      <c r="L114" s="156"/>
      <c r="M114" s="161"/>
      <c r="T114" s="162"/>
      <c r="AT114" s="157" t="s">
        <v>238</v>
      </c>
      <c r="AU114" s="157" t="s">
        <v>86</v>
      </c>
      <c r="AV114" s="13" t="s">
        <v>86</v>
      </c>
      <c r="AW114" s="13" t="s">
        <v>33</v>
      </c>
      <c r="AX114" s="13" t="s">
        <v>80</v>
      </c>
      <c r="AY114" s="157" t="s">
        <v>227</v>
      </c>
    </row>
    <row r="115" spans="2:65" s="1" customFormat="1" ht="16.5" customHeight="1">
      <c r="B115" s="33"/>
      <c r="C115" s="170" t="s">
        <v>270</v>
      </c>
      <c r="D115" s="170" t="s">
        <v>291</v>
      </c>
      <c r="E115" s="171" t="s">
        <v>3626</v>
      </c>
      <c r="F115" s="172" t="s">
        <v>3627</v>
      </c>
      <c r="G115" s="173" t="s">
        <v>396</v>
      </c>
      <c r="H115" s="174">
        <v>14</v>
      </c>
      <c r="I115" s="175"/>
      <c r="J115" s="176">
        <f>ROUND(I115*H115,2)</f>
        <v>0</v>
      </c>
      <c r="K115" s="172" t="s">
        <v>233</v>
      </c>
      <c r="L115" s="177"/>
      <c r="M115" s="178" t="s">
        <v>21</v>
      </c>
      <c r="N115" s="179" t="s">
        <v>45</v>
      </c>
      <c r="P115" s="141">
        <f>O115*H115</f>
        <v>0</v>
      </c>
      <c r="Q115" s="141">
        <v>1.2099999999999999E-3</v>
      </c>
      <c r="R115" s="141">
        <f>Q115*H115</f>
        <v>1.694E-2</v>
      </c>
      <c r="S115" s="141">
        <v>0</v>
      </c>
      <c r="T115" s="142">
        <f>S115*H115</f>
        <v>0</v>
      </c>
      <c r="AR115" s="143" t="s">
        <v>577</v>
      </c>
      <c r="AT115" s="143" t="s">
        <v>291</v>
      </c>
      <c r="AU115" s="143" t="s">
        <v>86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388</v>
      </c>
      <c r="BM115" s="143" t="s">
        <v>3628</v>
      </c>
    </row>
    <row r="116" spans="2:65" s="1" customFormat="1" ht="37.9" customHeight="1">
      <c r="B116" s="33"/>
      <c r="C116" s="132" t="s">
        <v>278</v>
      </c>
      <c r="D116" s="132" t="s">
        <v>229</v>
      </c>
      <c r="E116" s="133" t="s">
        <v>3629</v>
      </c>
      <c r="F116" s="134" t="s">
        <v>3630</v>
      </c>
      <c r="G116" s="135" t="s">
        <v>396</v>
      </c>
      <c r="H116" s="136">
        <v>14</v>
      </c>
      <c r="I116" s="137"/>
      <c r="J116" s="138">
        <f>ROUND(I116*H116,2)</f>
        <v>0</v>
      </c>
      <c r="K116" s="134" t="s">
        <v>233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2.0799999999999998E-3</v>
      </c>
      <c r="R116" s="141">
        <f>Q116*H116</f>
        <v>2.9119999999999997E-2</v>
      </c>
      <c r="S116" s="141">
        <v>0</v>
      </c>
      <c r="T116" s="142">
        <f>S116*H116</f>
        <v>0</v>
      </c>
      <c r="AR116" s="143" t="s">
        <v>388</v>
      </c>
      <c r="AT116" s="143" t="s">
        <v>229</v>
      </c>
      <c r="AU116" s="143" t="s">
        <v>86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388</v>
      </c>
      <c r="BM116" s="143" t="s">
        <v>3631</v>
      </c>
    </row>
    <row r="117" spans="2:65" s="1" customFormat="1" ht="11.25">
      <c r="B117" s="33"/>
      <c r="D117" s="145" t="s">
        <v>236</v>
      </c>
      <c r="F117" s="146" t="s">
        <v>3632</v>
      </c>
      <c r="I117" s="147"/>
      <c r="L117" s="33"/>
      <c r="M117" s="148"/>
      <c r="T117" s="54"/>
      <c r="AT117" s="18" t="s">
        <v>236</v>
      </c>
      <c r="AU117" s="18" t="s">
        <v>86</v>
      </c>
    </row>
    <row r="118" spans="2:65" s="1" customFormat="1" ht="37.9" customHeight="1">
      <c r="B118" s="33"/>
      <c r="C118" s="132" t="s">
        <v>283</v>
      </c>
      <c r="D118" s="132" t="s">
        <v>229</v>
      </c>
      <c r="E118" s="133" t="s">
        <v>3633</v>
      </c>
      <c r="F118" s="134" t="s">
        <v>3634</v>
      </c>
      <c r="G118" s="135" t="s">
        <v>396</v>
      </c>
      <c r="H118" s="136">
        <v>6</v>
      </c>
      <c r="I118" s="137"/>
      <c r="J118" s="138">
        <f>ROUND(I118*H118,2)</f>
        <v>0</v>
      </c>
      <c r="K118" s="134" t="s">
        <v>233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2.1199999999999999E-3</v>
      </c>
      <c r="R118" s="141">
        <f>Q118*H118</f>
        <v>1.2719999999999999E-2</v>
      </c>
      <c r="S118" s="141">
        <v>0</v>
      </c>
      <c r="T118" s="142">
        <f>S118*H118</f>
        <v>0</v>
      </c>
      <c r="AR118" s="143" t="s">
        <v>388</v>
      </c>
      <c r="AT118" s="143" t="s">
        <v>229</v>
      </c>
      <c r="AU118" s="143" t="s">
        <v>86</v>
      </c>
      <c r="AY118" s="18" t="s">
        <v>227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388</v>
      </c>
      <c r="BM118" s="143" t="s">
        <v>3635</v>
      </c>
    </row>
    <row r="119" spans="2:65" s="1" customFormat="1" ht="11.25">
      <c r="B119" s="33"/>
      <c r="D119" s="145" t="s">
        <v>236</v>
      </c>
      <c r="F119" s="146" t="s">
        <v>3636</v>
      </c>
      <c r="I119" s="147"/>
      <c r="L119" s="33"/>
      <c r="M119" s="148"/>
      <c r="T119" s="54"/>
      <c r="AT119" s="18" t="s">
        <v>236</v>
      </c>
      <c r="AU119" s="18" t="s">
        <v>86</v>
      </c>
    </row>
    <row r="120" spans="2:65" s="1" customFormat="1" ht="37.9" customHeight="1">
      <c r="B120" s="33"/>
      <c r="C120" s="132" t="s">
        <v>290</v>
      </c>
      <c r="D120" s="132" t="s">
        <v>229</v>
      </c>
      <c r="E120" s="133" t="s">
        <v>3637</v>
      </c>
      <c r="F120" s="134" t="s">
        <v>3638</v>
      </c>
      <c r="G120" s="135" t="s">
        <v>396</v>
      </c>
      <c r="H120" s="136">
        <v>14</v>
      </c>
      <c r="I120" s="137"/>
      <c r="J120" s="138">
        <f>ROUND(I120*H120,2)</f>
        <v>0</v>
      </c>
      <c r="K120" s="134" t="s">
        <v>233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1.67E-3</v>
      </c>
      <c r="R120" s="141">
        <f>Q120*H120</f>
        <v>2.3380000000000001E-2</v>
      </c>
      <c r="S120" s="141">
        <v>0</v>
      </c>
      <c r="T120" s="142">
        <f>S120*H120</f>
        <v>0</v>
      </c>
      <c r="AR120" s="143" t="s">
        <v>388</v>
      </c>
      <c r="AT120" s="143" t="s">
        <v>229</v>
      </c>
      <c r="AU120" s="143" t="s">
        <v>86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388</v>
      </c>
      <c r="BM120" s="143" t="s">
        <v>3639</v>
      </c>
    </row>
    <row r="121" spans="2:65" s="1" customFormat="1" ht="11.25">
      <c r="B121" s="33"/>
      <c r="D121" s="145" t="s">
        <v>236</v>
      </c>
      <c r="F121" s="146" t="s">
        <v>3640</v>
      </c>
      <c r="I121" s="147"/>
      <c r="L121" s="33"/>
      <c r="M121" s="148"/>
      <c r="T121" s="54"/>
      <c r="AT121" s="18" t="s">
        <v>236</v>
      </c>
      <c r="AU121" s="18" t="s">
        <v>86</v>
      </c>
    </row>
    <row r="122" spans="2:65" s="1" customFormat="1" ht="16.5" customHeight="1">
      <c r="B122" s="33"/>
      <c r="C122" s="132" t="s">
        <v>296</v>
      </c>
      <c r="D122" s="132" t="s">
        <v>229</v>
      </c>
      <c r="E122" s="133" t="s">
        <v>3641</v>
      </c>
      <c r="F122" s="134" t="s">
        <v>3642</v>
      </c>
      <c r="G122" s="135" t="s">
        <v>396</v>
      </c>
      <c r="H122" s="136">
        <v>14</v>
      </c>
      <c r="I122" s="137"/>
      <c r="J122" s="138">
        <f>ROUND(I122*H122,2)</f>
        <v>0</v>
      </c>
      <c r="K122" s="134" t="s">
        <v>233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2.9E-4</v>
      </c>
      <c r="R122" s="141">
        <f>Q122*H122</f>
        <v>4.0600000000000002E-3</v>
      </c>
      <c r="S122" s="141">
        <v>0</v>
      </c>
      <c r="T122" s="142">
        <f>S122*H122</f>
        <v>0</v>
      </c>
      <c r="AR122" s="143" t="s">
        <v>388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388</v>
      </c>
      <c r="BM122" s="143" t="s">
        <v>3643</v>
      </c>
    </row>
    <row r="123" spans="2:65" s="1" customFormat="1" ht="11.25">
      <c r="B123" s="33"/>
      <c r="D123" s="145" t="s">
        <v>236</v>
      </c>
      <c r="F123" s="146" t="s">
        <v>3644</v>
      </c>
      <c r="I123" s="147"/>
      <c r="L123" s="33"/>
      <c r="M123" s="148"/>
      <c r="T123" s="54"/>
      <c r="AT123" s="18" t="s">
        <v>236</v>
      </c>
      <c r="AU123" s="18" t="s">
        <v>86</v>
      </c>
    </row>
    <row r="124" spans="2:65" s="1" customFormat="1" ht="24.2" customHeight="1">
      <c r="B124" s="33"/>
      <c r="C124" s="132" t="s">
        <v>308</v>
      </c>
      <c r="D124" s="132" t="s">
        <v>229</v>
      </c>
      <c r="E124" s="133" t="s">
        <v>3645</v>
      </c>
      <c r="F124" s="134" t="s">
        <v>3646</v>
      </c>
      <c r="G124" s="135" t="s">
        <v>326</v>
      </c>
      <c r="H124" s="136">
        <v>14</v>
      </c>
      <c r="I124" s="137"/>
      <c r="J124" s="138">
        <f>ROUND(I124*H124,2)</f>
        <v>0</v>
      </c>
      <c r="K124" s="134" t="s">
        <v>233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388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388</v>
      </c>
      <c r="BM124" s="143" t="s">
        <v>3647</v>
      </c>
    </row>
    <row r="125" spans="2:65" s="1" customFormat="1" ht="11.25">
      <c r="B125" s="33"/>
      <c r="D125" s="145" t="s">
        <v>236</v>
      </c>
      <c r="F125" s="146" t="s">
        <v>3648</v>
      </c>
      <c r="I125" s="147"/>
      <c r="L125" s="33"/>
      <c r="M125" s="148"/>
      <c r="T125" s="54"/>
      <c r="AT125" s="18" t="s">
        <v>236</v>
      </c>
      <c r="AU125" s="18" t="s">
        <v>86</v>
      </c>
    </row>
    <row r="126" spans="2:65" s="11" customFormat="1" ht="22.9" customHeight="1">
      <c r="B126" s="120"/>
      <c r="D126" s="121" t="s">
        <v>72</v>
      </c>
      <c r="E126" s="130" t="s">
        <v>457</v>
      </c>
      <c r="F126" s="130" t="s">
        <v>458</v>
      </c>
      <c r="I126" s="123"/>
      <c r="J126" s="131">
        <f>BK126</f>
        <v>0</v>
      </c>
      <c r="L126" s="120"/>
      <c r="M126" s="125"/>
      <c r="P126" s="126">
        <f>SUM(P127:P166)</f>
        <v>0</v>
      </c>
      <c r="R126" s="126">
        <f>SUM(R127:R166)</f>
        <v>4.6789220000000009</v>
      </c>
      <c r="T126" s="127">
        <f>SUM(T127:T166)</f>
        <v>0</v>
      </c>
      <c r="AR126" s="121" t="s">
        <v>86</v>
      </c>
      <c r="AT126" s="128" t="s">
        <v>72</v>
      </c>
      <c r="AU126" s="128" t="s">
        <v>80</v>
      </c>
      <c r="AY126" s="121" t="s">
        <v>227</v>
      </c>
      <c r="BK126" s="129">
        <f>SUM(BK127:BK166)</f>
        <v>0</v>
      </c>
    </row>
    <row r="127" spans="2:65" s="1" customFormat="1" ht="37.9" customHeight="1">
      <c r="B127" s="33"/>
      <c r="C127" s="132" t="s">
        <v>8</v>
      </c>
      <c r="D127" s="132" t="s">
        <v>229</v>
      </c>
      <c r="E127" s="133" t="s">
        <v>3649</v>
      </c>
      <c r="F127" s="134" t="s">
        <v>3650</v>
      </c>
      <c r="G127" s="135" t="s">
        <v>326</v>
      </c>
      <c r="H127" s="136">
        <v>1042.8</v>
      </c>
      <c r="I127" s="137"/>
      <c r="J127" s="138">
        <f>ROUND(I127*H127,2)</f>
        <v>0</v>
      </c>
      <c r="K127" s="134" t="s">
        <v>233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3.64E-3</v>
      </c>
      <c r="R127" s="141">
        <f>Q127*H127</f>
        <v>3.7957920000000001</v>
      </c>
      <c r="S127" s="141">
        <v>0</v>
      </c>
      <c r="T127" s="142">
        <f>S127*H127</f>
        <v>0</v>
      </c>
      <c r="AR127" s="143" t="s">
        <v>388</v>
      </c>
      <c r="AT127" s="143" t="s">
        <v>229</v>
      </c>
      <c r="AU127" s="143" t="s">
        <v>86</v>
      </c>
      <c r="AY127" s="18" t="s">
        <v>227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388</v>
      </c>
      <c r="BM127" s="143" t="s">
        <v>3651</v>
      </c>
    </row>
    <row r="128" spans="2:65" s="1" customFormat="1" ht="11.25">
      <c r="B128" s="33"/>
      <c r="D128" s="145" t="s">
        <v>236</v>
      </c>
      <c r="F128" s="146" t="s">
        <v>3652</v>
      </c>
      <c r="I128" s="147"/>
      <c r="L128" s="33"/>
      <c r="M128" s="148"/>
      <c r="T128" s="54"/>
      <c r="AT128" s="18" t="s">
        <v>236</v>
      </c>
      <c r="AU128" s="18" t="s">
        <v>86</v>
      </c>
    </row>
    <row r="129" spans="2:65" s="1" customFormat="1" ht="29.25">
      <c r="B129" s="33"/>
      <c r="D129" s="150" t="s">
        <v>403</v>
      </c>
      <c r="F129" s="183" t="s">
        <v>3653</v>
      </c>
      <c r="I129" s="147"/>
      <c r="L129" s="33"/>
      <c r="M129" s="148"/>
      <c r="T129" s="54"/>
      <c r="AT129" s="18" t="s">
        <v>403</v>
      </c>
      <c r="AU129" s="18" t="s">
        <v>86</v>
      </c>
    </row>
    <row r="130" spans="2:65" s="13" customFormat="1" ht="11.25">
      <c r="B130" s="156"/>
      <c r="D130" s="150" t="s">
        <v>238</v>
      </c>
      <c r="E130" s="157" t="s">
        <v>21</v>
      </c>
      <c r="F130" s="158" t="s">
        <v>3654</v>
      </c>
      <c r="H130" s="159">
        <v>300</v>
      </c>
      <c r="I130" s="160"/>
      <c r="L130" s="156"/>
      <c r="M130" s="161"/>
      <c r="T130" s="162"/>
      <c r="AT130" s="157" t="s">
        <v>238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227</v>
      </c>
    </row>
    <row r="131" spans="2:65" s="13" customFormat="1" ht="11.25">
      <c r="B131" s="156"/>
      <c r="D131" s="150" t="s">
        <v>238</v>
      </c>
      <c r="E131" s="157" t="s">
        <v>21</v>
      </c>
      <c r="F131" s="158" t="s">
        <v>3655</v>
      </c>
      <c r="H131" s="159">
        <v>324</v>
      </c>
      <c r="I131" s="160"/>
      <c r="L131" s="156"/>
      <c r="M131" s="161"/>
      <c r="T131" s="162"/>
      <c r="AT131" s="157" t="s">
        <v>238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227</v>
      </c>
    </row>
    <row r="132" spans="2:65" s="13" customFormat="1" ht="11.25">
      <c r="B132" s="156"/>
      <c r="D132" s="150" t="s">
        <v>238</v>
      </c>
      <c r="E132" s="157" t="s">
        <v>21</v>
      </c>
      <c r="F132" s="158" t="s">
        <v>3655</v>
      </c>
      <c r="H132" s="159">
        <v>324</v>
      </c>
      <c r="I132" s="160"/>
      <c r="L132" s="156"/>
      <c r="M132" s="161"/>
      <c r="T132" s="162"/>
      <c r="AT132" s="157" t="s">
        <v>238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227</v>
      </c>
    </row>
    <row r="133" spans="2:65" s="14" customFormat="1" ht="11.25">
      <c r="B133" s="163"/>
      <c r="D133" s="150" t="s">
        <v>238</v>
      </c>
      <c r="E133" s="164" t="s">
        <v>21</v>
      </c>
      <c r="F133" s="165" t="s">
        <v>241</v>
      </c>
      <c r="H133" s="166">
        <v>948</v>
      </c>
      <c r="I133" s="167"/>
      <c r="L133" s="163"/>
      <c r="M133" s="168"/>
      <c r="T133" s="169"/>
      <c r="AT133" s="164" t="s">
        <v>238</v>
      </c>
      <c r="AU133" s="164" t="s">
        <v>86</v>
      </c>
      <c r="AV133" s="14" t="s">
        <v>234</v>
      </c>
      <c r="AW133" s="14" t="s">
        <v>33</v>
      </c>
      <c r="AX133" s="14" t="s">
        <v>73</v>
      </c>
      <c r="AY133" s="164" t="s">
        <v>227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3656</v>
      </c>
      <c r="H134" s="159">
        <v>1042.8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80</v>
      </c>
      <c r="AY134" s="157" t="s">
        <v>227</v>
      </c>
    </row>
    <row r="135" spans="2:65" s="1" customFormat="1" ht="37.9" customHeight="1">
      <c r="B135" s="33"/>
      <c r="C135" s="132" t="s">
        <v>370</v>
      </c>
      <c r="D135" s="132" t="s">
        <v>229</v>
      </c>
      <c r="E135" s="133" t="s">
        <v>3657</v>
      </c>
      <c r="F135" s="134" t="s">
        <v>3658</v>
      </c>
      <c r="G135" s="135" t="s">
        <v>326</v>
      </c>
      <c r="H135" s="136">
        <v>40</v>
      </c>
      <c r="I135" s="137"/>
      <c r="J135" s="138">
        <f>ROUND(I135*H135,2)</f>
        <v>0</v>
      </c>
      <c r="K135" s="134" t="s">
        <v>233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6.0600000000000003E-3</v>
      </c>
      <c r="R135" s="141">
        <f>Q135*H135</f>
        <v>0.2424</v>
      </c>
      <c r="S135" s="141">
        <v>0</v>
      </c>
      <c r="T135" s="142">
        <f>S135*H135</f>
        <v>0</v>
      </c>
      <c r="AR135" s="143" t="s">
        <v>388</v>
      </c>
      <c r="AT135" s="143" t="s">
        <v>229</v>
      </c>
      <c r="AU135" s="143" t="s">
        <v>86</v>
      </c>
      <c r="AY135" s="18" t="s">
        <v>227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388</v>
      </c>
      <c r="BM135" s="143" t="s">
        <v>3659</v>
      </c>
    </row>
    <row r="136" spans="2:65" s="1" customFormat="1" ht="11.25">
      <c r="B136" s="33"/>
      <c r="D136" s="145" t="s">
        <v>236</v>
      </c>
      <c r="F136" s="146" t="s">
        <v>3660</v>
      </c>
      <c r="I136" s="147"/>
      <c r="L136" s="33"/>
      <c r="M136" s="148"/>
      <c r="T136" s="54"/>
      <c r="AT136" s="18" t="s">
        <v>236</v>
      </c>
      <c r="AU136" s="18" t="s">
        <v>86</v>
      </c>
    </row>
    <row r="137" spans="2:65" s="1" customFormat="1" ht="55.5" customHeight="1">
      <c r="B137" s="33"/>
      <c r="C137" s="132" t="s">
        <v>376</v>
      </c>
      <c r="D137" s="132" t="s">
        <v>229</v>
      </c>
      <c r="E137" s="133" t="s">
        <v>3661</v>
      </c>
      <c r="F137" s="134" t="s">
        <v>3662</v>
      </c>
      <c r="G137" s="135" t="s">
        <v>326</v>
      </c>
      <c r="H137" s="136">
        <v>648</v>
      </c>
      <c r="I137" s="137"/>
      <c r="J137" s="138">
        <f>ROUND(I137*H137,2)</f>
        <v>0</v>
      </c>
      <c r="K137" s="134" t="s">
        <v>233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2.7E-4</v>
      </c>
      <c r="R137" s="141">
        <f>Q137*H137</f>
        <v>0.17496</v>
      </c>
      <c r="S137" s="141">
        <v>0</v>
      </c>
      <c r="T137" s="142">
        <f>S137*H137</f>
        <v>0</v>
      </c>
      <c r="AR137" s="143" t="s">
        <v>388</v>
      </c>
      <c r="AT137" s="143" t="s">
        <v>229</v>
      </c>
      <c r="AU137" s="143" t="s">
        <v>86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388</v>
      </c>
      <c r="BM137" s="143" t="s">
        <v>3663</v>
      </c>
    </row>
    <row r="138" spans="2:65" s="1" customFormat="1" ht="11.25">
      <c r="B138" s="33"/>
      <c r="D138" s="145" t="s">
        <v>236</v>
      </c>
      <c r="F138" s="146" t="s">
        <v>3664</v>
      </c>
      <c r="I138" s="147"/>
      <c r="L138" s="33"/>
      <c r="M138" s="148"/>
      <c r="T138" s="54"/>
      <c r="AT138" s="18" t="s">
        <v>236</v>
      </c>
      <c r="AU138" s="18" t="s">
        <v>86</v>
      </c>
    </row>
    <row r="139" spans="2:65" s="13" customFormat="1" ht="11.25">
      <c r="B139" s="156"/>
      <c r="D139" s="150" t="s">
        <v>238</v>
      </c>
      <c r="E139" s="157" t="s">
        <v>21</v>
      </c>
      <c r="F139" s="158" t="s">
        <v>3655</v>
      </c>
      <c r="H139" s="159">
        <v>324</v>
      </c>
      <c r="I139" s="160"/>
      <c r="L139" s="156"/>
      <c r="M139" s="161"/>
      <c r="T139" s="162"/>
      <c r="AT139" s="157" t="s">
        <v>238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227</v>
      </c>
    </row>
    <row r="140" spans="2:65" s="13" customFormat="1" ht="11.25">
      <c r="B140" s="156"/>
      <c r="D140" s="150" t="s">
        <v>238</v>
      </c>
      <c r="E140" s="157" t="s">
        <v>21</v>
      </c>
      <c r="F140" s="158" t="s">
        <v>3655</v>
      </c>
      <c r="H140" s="159">
        <v>324</v>
      </c>
      <c r="I140" s="160"/>
      <c r="L140" s="156"/>
      <c r="M140" s="161"/>
      <c r="T140" s="162"/>
      <c r="AT140" s="157" t="s">
        <v>238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227</v>
      </c>
    </row>
    <row r="141" spans="2:65" s="14" customFormat="1" ht="11.25">
      <c r="B141" s="163"/>
      <c r="D141" s="150" t="s">
        <v>238</v>
      </c>
      <c r="E141" s="164" t="s">
        <v>21</v>
      </c>
      <c r="F141" s="165" t="s">
        <v>241</v>
      </c>
      <c r="H141" s="166">
        <v>648</v>
      </c>
      <c r="I141" s="167"/>
      <c r="L141" s="163"/>
      <c r="M141" s="168"/>
      <c r="T141" s="169"/>
      <c r="AT141" s="164" t="s">
        <v>238</v>
      </c>
      <c r="AU141" s="164" t="s">
        <v>86</v>
      </c>
      <c r="AV141" s="14" t="s">
        <v>234</v>
      </c>
      <c r="AW141" s="14" t="s">
        <v>33</v>
      </c>
      <c r="AX141" s="14" t="s">
        <v>80</v>
      </c>
      <c r="AY141" s="164" t="s">
        <v>227</v>
      </c>
    </row>
    <row r="142" spans="2:65" s="1" customFormat="1" ht="16.5" customHeight="1">
      <c r="B142" s="33"/>
      <c r="C142" s="132" t="s">
        <v>382</v>
      </c>
      <c r="D142" s="132" t="s">
        <v>229</v>
      </c>
      <c r="E142" s="133" t="s">
        <v>3665</v>
      </c>
      <c r="F142" s="134" t="s">
        <v>3666</v>
      </c>
      <c r="G142" s="135" t="s">
        <v>326</v>
      </c>
      <c r="H142" s="136">
        <v>318</v>
      </c>
      <c r="I142" s="137"/>
      <c r="J142" s="138">
        <f>ROUND(I142*H142,2)</f>
        <v>0</v>
      </c>
      <c r="K142" s="134" t="s">
        <v>233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2.9999999999999997E-4</v>
      </c>
      <c r="R142" s="141">
        <f>Q142*H142</f>
        <v>9.5399999999999985E-2</v>
      </c>
      <c r="S142" s="141">
        <v>0</v>
      </c>
      <c r="T142" s="142">
        <f>S142*H142</f>
        <v>0</v>
      </c>
      <c r="AR142" s="143" t="s">
        <v>388</v>
      </c>
      <c r="AT142" s="143" t="s">
        <v>229</v>
      </c>
      <c r="AU142" s="143" t="s">
        <v>86</v>
      </c>
      <c r="AY142" s="18" t="s">
        <v>227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388</v>
      </c>
      <c r="BM142" s="143" t="s">
        <v>3667</v>
      </c>
    </row>
    <row r="143" spans="2:65" s="1" customFormat="1" ht="11.25">
      <c r="B143" s="33"/>
      <c r="D143" s="145" t="s">
        <v>236</v>
      </c>
      <c r="F143" s="146" t="s">
        <v>3668</v>
      </c>
      <c r="I143" s="147"/>
      <c r="L143" s="33"/>
      <c r="M143" s="148"/>
      <c r="T143" s="54"/>
      <c r="AT143" s="18" t="s">
        <v>236</v>
      </c>
      <c r="AU143" s="18" t="s">
        <v>86</v>
      </c>
    </row>
    <row r="144" spans="2:65" s="1" customFormat="1" ht="19.5">
      <c r="B144" s="33"/>
      <c r="D144" s="150" t="s">
        <v>403</v>
      </c>
      <c r="F144" s="183" t="s">
        <v>3669</v>
      </c>
      <c r="I144" s="147"/>
      <c r="L144" s="33"/>
      <c r="M144" s="148"/>
      <c r="T144" s="54"/>
      <c r="AT144" s="18" t="s">
        <v>403</v>
      </c>
      <c r="AU144" s="18" t="s">
        <v>86</v>
      </c>
    </row>
    <row r="145" spans="2:65" s="13" customFormat="1" ht="11.25">
      <c r="B145" s="156"/>
      <c r="D145" s="150" t="s">
        <v>238</v>
      </c>
      <c r="E145" s="157" t="s">
        <v>21</v>
      </c>
      <c r="F145" s="158" t="s">
        <v>1528</v>
      </c>
      <c r="H145" s="159">
        <v>90</v>
      </c>
      <c r="I145" s="160"/>
      <c r="L145" s="156"/>
      <c r="M145" s="161"/>
      <c r="T145" s="162"/>
      <c r="AT145" s="157" t="s">
        <v>238</v>
      </c>
      <c r="AU145" s="157" t="s">
        <v>86</v>
      </c>
      <c r="AV145" s="13" t="s">
        <v>86</v>
      </c>
      <c r="AW145" s="13" t="s">
        <v>33</v>
      </c>
      <c r="AX145" s="13" t="s">
        <v>73</v>
      </c>
      <c r="AY145" s="157" t="s">
        <v>227</v>
      </c>
    </row>
    <row r="146" spans="2:65" s="13" customFormat="1" ht="11.25">
      <c r="B146" s="156"/>
      <c r="D146" s="150" t="s">
        <v>238</v>
      </c>
      <c r="E146" s="157" t="s">
        <v>21</v>
      </c>
      <c r="F146" s="158" t="s">
        <v>1686</v>
      </c>
      <c r="H146" s="159">
        <v>114</v>
      </c>
      <c r="I146" s="160"/>
      <c r="L146" s="156"/>
      <c r="M146" s="161"/>
      <c r="T146" s="162"/>
      <c r="AT146" s="157" t="s">
        <v>238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227</v>
      </c>
    </row>
    <row r="147" spans="2:65" s="13" customFormat="1" ht="11.25">
      <c r="B147" s="156"/>
      <c r="D147" s="150" t="s">
        <v>238</v>
      </c>
      <c r="E147" s="157" t="s">
        <v>21</v>
      </c>
      <c r="F147" s="158" t="s">
        <v>1686</v>
      </c>
      <c r="H147" s="159">
        <v>114</v>
      </c>
      <c r="I147" s="160"/>
      <c r="L147" s="156"/>
      <c r="M147" s="161"/>
      <c r="T147" s="162"/>
      <c r="AT147" s="157" t="s">
        <v>238</v>
      </c>
      <c r="AU147" s="157" t="s">
        <v>86</v>
      </c>
      <c r="AV147" s="13" t="s">
        <v>86</v>
      </c>
      <c r="AW147" s="13" t="s">
        <v>33</v>
      </c>
      <c r="AX147" s="13" t="s">
        <v>73</v>
      </c>
      <c r="AY147" s="157" t="s">
        <v>227</v>
      </c>
    </row>
    <row r="148" spans="2:65" s="14" customFormat="1" ht="11.25">
      <c r="B148" s="163"/>
      <c r="D148" s="150" t="s">
        <v>238</v>
      </c>
      <c r="E148" s="164" t="s">
        <v>21</v>
      </c>
      <c r="F148" s="165" t="s">
        <v>241</v>
      </c>
      <c r="H148" s="166">
        <v>318</v>
      </c>
      <c r="I148" s="167"/>
      <c r="L148" s="163"/>
      <c r="M148" s="168"/>
      <c r="T148" s="169"/>
      <c r="AT148" s="164" t="s">
        <v>238</v>
      </c>
      <c r="AU148" s="164" t="s">
        <v>86</v>
      </c>
      <c r="AV148" s="14" t="s">
        <v>234</v>
      </c>
      <c r="AW148" s="14" t="s">
        <v>33</v>
      </c>
      <c r="AX148" s="14" t="s">
        <v>80</v>
      </c>
      <c r="AY148" s="164" t="s">
        <v>227</v>
      </c>
    </row>
    <row r="149" spans="2:65" s="1" customFormat="1" ht="24.2" customHeight="1">
      <c r="B149" s="33"/>
      <c r="C149" s="132" t="s">
        <v>388</v>
      </c>
      <c r="D149" s="132" t="s">
        <v>229</v>
      </c>
      <c r="E149" s="133" t="s">
        <v>3670</v>
      </c>
      <c r="F149" s="134" t="s">
        <v>3671</v>
      </c>
      <c r="G149" s="135" t="s">
        <v>396</v>
      </c>
      <c r="H149" s="136">
        <v>100</v>
      </c>
      <c r="I149" s="137"/>
      <c r="J149" s="138">
        <f>ROUND(I149*H149,2)</f>
        <v>0</v>
      </c>
      <c r="K149" s="134" t="s">
        <v>233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388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388</v>
      </c>
      <c r="BM149" s="143" t="s">
        <v>3672</v>
      </c>
    </row>
    <row r="150" spans="2:65" s="1" customFormat="1" ht="11.25">
      <c r="B150" s="33"/>
      <c r="D150" s="145" t="s">
        <v>236</v>
      </c>
      <c r="F150" s="146" t="s">
        <v>3673</v>
      </c>
      <c r="I150" s="147"/>
      <c r="L150" s="33"/>
      <c r="M150" s="148"/>
      <c r="T150" s="54"/>
      <c r="AT150" s="18" t="s">
        <v>236</v>
      </c>
      <c r="AU150" s="18" t="s">
        <v>86</v>
      </c>
    </row>
    <row r="151" spans="2:65" s="1" customFormat="1" ht="33" customHeight="1">
      <c r="B151" s="33"/>
      <c r="C151" s="132" t="s">
        <v>393</v>
      </c>
      <c r="D151" s="132" t="s">
        <v>229</v>
      </c>
      <c r="E151" s="133" t="s">
        <v>3674</v>
      </c>
      <c r="F151" s="134" t="s">
        <v>3675</v>
      </c>
      <c r="G151" s="135" t="s">
        <v>467</v>
      </c>
      <c r="H151" s="136">
        <v>12</v>
      </c>
      <c r="I151" s="137"/>
      <c r="J151" s="138">
        <f>ROUND(I151*H151,2)</f>
        <v>0</v>
      </c>
      <c r="K151" s="134" t="s">
        <v>233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2.913E-2</v>
      </c>
      <c r="R151" s="141">
        <f>Q151*H151</f>
        <v>0.34955999999999998</v>
      </c>
      <c r="S151" s="141">
        <v>0</v>
      </c>
      <c r="T151" s="142">
        <f>S151*H151</f>
        <v>0</v>
      </c>
      <c r="AR151" s="143" t="s">
        <v>388</v>
      </c>
      <c r="AT151" s="143" t="s">
        <v>229</v>
      </c>
      <c r="AU151" s="143" t="s">
        <v>86</v>
      </c>
      <c r="AY151" s="18" t="s">
        <v>227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388</v>
      </c>
      <c r="BM151" s="143" t="s">
        <v>3676</v>
      </c>
    </row>
    <row r="152" spans="2:65" s="1" customFormat="1" ht="11.25">
      <c r="B152" s="33"/>
      <c r="D152" s="145" t="s">
        <v>236</v>
      </c>
      <c r="F152" s="146" t="s">
        <v>3677</v>
      </c>
      <c r="I152" s="147"/>
      <c r="L152" s="33"/>
      <c r="M152" s="148"/>
      <c r="T152" s="54"/>
      <c r="AT152" s="18" t="s">
        <v>236</v>
      </c>
      <c r="AU152" s="18" t="s">
        <v>86</v>
      </c>
    </row>
    <row r="153" spans="2:65" s="1" customFormat="1" ht="39">
      <c r="B153" s="33"/>
      <c r="D153" s="150" t="s">
        <v>403</v>
      </c>
      <c r="F153" s="183" t="s">
        <v>3678</v>
      </c>
      <c r="I153" s="147"/>
      <c r="L153" s="33"/>
      <c r="M153" s="148"/>
      <c r="T153" s="54"/>
      <c r="AT153" s="18" t="s">
        <v>403</v>
      </c>
      <c r="AU153" s="18" t="s">
        <v>86</v>
      </c>
    </row>
    <row r="154" spans="2:65" s="13" customFormat="1" ht="11.25">
      <c r="B154" s="156"/>
      <c r="D154" s="150" t="s">
        <v>238</v>
      </c>
      <c r="E154" s="157" t="s">
        <v>21</v>
      </c>
      <c r="F154" s="158" t="s">
        <v>8</v>
      </c>
      <c r="H154" s="159">
        <v>12</v>
      </c>
      <c r="I154" s="160"/>
      <c r="L154" s="156"/>
      <c r="M154" s="161"/>
      <c r="T154" s="162"/>
      <c r="AT154" s="157" t="s">
        <v>238</v>
      </c>
      <c r="AU154" s="157" t="s">
        <v>86</v>
      </c>
      <c r="AV154" s="13" t="s">
        <v>86</v>
      </c>
      <c r="AW154" s="13" t="s">
        <v>33</v>
      </c>
      <c r="AX154" s="13" t="s">
        <v>80</v>
      </c>
      <c r="AY154" s="157" t="s">
        <v>227</v>
      </c>
    </row>
    <row r="155" spans="2:65" s="1" customFormat="1" ht="16.5" customHeight="1">
      <c r="B155" s="33"/>
      <c r="C155" s="132" t="s">
        <v>399</v>
      </c>
      <c r="D155" s="132" t="s">
        <v>229</v>
      </c>
      <c r="E155" s="133" t="s">
        <v>3679</v>
      </c>
      <c r="F155" s="134" t="s">
        <v>3680</v>
      </c>
      <c r="G155" s="135" t="s">
        <v>467</v>
      </c>
      <c r="H155" s="136">
        <v>1</v>
      </c>
      <c r="I155" s="137"/>
      <c r="J155" s="138">
        <f>ROUND(I155*H155,2)</f>
        <v>0</v>
      </c>
      <c r="K155" s="134" t="s">
        <v>233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1.093E-2</v>
      </c>
      <c r="R155" s="141">
        <f>Q155*H155</f>
        <v>1.093E-2</v>
      </c>
      <c r="S155" s="141">
        <v>0</v>
      </c>
      <c r="T155" s="142">
        <f>S155*H155</f>
        <v>0</v>
      </c>
      <c r="AR155" s="143" t="s">
        <v>388</v>
      </c>
      <c r="AT155" s="143" t="s">
        <v>229</v>
      </c>
      <c r="AU155" s="143" t="s">
        <v>86</v>
      </c>
      <c r="AY155" s="18" t="s">
        <v>227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388</v>
      </c>
      <c r="BM155" s="143" t="s">
        <v>3681</v>
      </c>
    </row>
    <row r="156" spans="2:65" s="1" customFormat="1" ht="11.25">
      <c r="B156" s="33"/>
      <c r="D156" s="145" t="s">
        <v>236</v>
      </c>
      <c r="F156" s="146" t="s">
        <v>3682</v>
      </c>
      <c r="I156" s="147"/>
      <c r="L156" s="33"/>
      <c r="M156" s="148"/>
      <c r="T156" s="54"/>
      <c r="AT156" s="18" t="s">
        <v>236</v>
      </c>
      <c r="AU156" s="18" t="s">
        <v>86</v>
      </c>
    </row>
    <row r="157" spans="2:65" s="1" customFormat="1" ht="19.5">
      <c r="B157" s="33"/>
      <c r="D157" s="150" t="s">
        <v>403</v>
      </c>
      <c r="F157" s="183" t="s">
        <v>3683</v>
      </c>
      <c r="I157" s="147"/>
      <c r="L157" s="33"/>
      <c r="M157" s="148"/>
      <c r="T157" s="54"/>
      <c r="AT157" s="18" t="s">
        <v>403</v>
      </c>
      <c r="AU157" s="18" t="s">
        <v>86</v>
      </c>
    </row>
    <row r="158" spans="2:65" s="1" customFormat="1" ht="33" customHeight="1">
      <c r="B158" s="33"/>
      <c r="C158" s="132" t="s">
        <v>405</v>
      </c>
      <c r="D158" s="132" t="s">
        <v>229</v>
      </c>
      <c r="E158" s="133" t="s">
        <v>3684</v>
      </c>
      <c r="F158" s="134" t="s">
        <v>3685</v>
      </c>
      <c r="G158" s="135" t="s">
        <v>326</v>
      </c>
      <c r="H158" s="136">
        <v>988</v>
      </c>
      <c r="I158" s="137"/>
      <c r="J158" s="138">
        <f>ROUND(I158*H158,2)</f>
        <v>0</v>
      </c>
      <c r="K158" s="134" t="s">
        <v>233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1.0000000000000001E-5</v>
      </c>
      <c r="R158" s="141">
        <f>Q158*H158</f>
        <v>9.8800000000000016E-3</v>
      </c>
      <c r="S158" s="141">
        <v>0</v>
      </c>
      <c r="T158" s="142">
        <f>S158*H158</f>
        <v>0</v>
      </c>
      <c r="AR158" s="143" t="s">
        <v>388</v>
      </c>
      <c r="AT158" s="143" t="s">
        <v>229</v>
      </c>
      <c r="AU158" s="143" t="s">
        <v>86</v>
      </c>
      <c r="AY158" s="18" t="s">
        <v>227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388</v>
      </c>
      <c r="BM158" s="143" t="s">
        <v>3686</v>
      </c>
    </row>
    <row r="159" spans="2:65" s="1" customFormat="1" ht="11.25">
      <c r="B159" s="33"/>
      <c r="D159" s="145" t="s">
        <v>236</v>
      </c>
      <c r="F159" s="146" t="s">
        <v>3687</v>
      </c>
      <c r="I159" s="147"/>
      <c r="L159" s="33"/>
      <c r="M159" s="148"/>
      <c r="T159" s="54"/>
      <c r="AT159" s="18" t="s">
        <v>236</v>
      </c>
      <c r="AU159" s="18" t="s">
        <v>86</v>
      </c>
    </row>
    <row r="160" spans="2:65" s="13" customFormat="1" ht="11.25">
      <c r="B160" s="156"/>
      <c r="D160" s="150" t="s">
        <v>238</v>
      </c>
      <c r="E160" s="157" t="s">
        <v>21</v>
      </c>
      <c r="F160" s="158" t="s">
        <v>3654</v>
      </c>
      <c r="H160" s="159">
        <v>300</v>
      </c>
      <c r="I160" s="160"/>
      <c r="L160" s="156"/>
      <c r="M160" s="161"/>
      <c r="T160" s="162"/>
      <c r="AT160" s="157" t="s">
        <v>238</v>
      </c>
      <c r="AU160" s="157" t="s">
        <v>86</v>
      </c>
      <c r="AV160" s="13" t="s">
        <v>86</v>
      </c>
      <c r="AW160" s="13" t="s">
        <v>33</v>
      </c>
      <c r="AX160" s="13" t="s">
        <v>73</v>
      </c>
      <c r="AY160" s="157" t="s">
        <v>227</v>
      </c>
    </row>
    <row r="161" spans="2:65" s="13" customFormat="1" ht="11.25">
      <c r="B161" s="156"/>
      <c r="D161" s="150" t="s">
        <v>238</v>
      </c>
      <c r="E161" s="157" t="s">
        <v>21</v>
      </c>
      <c r="F161" s="158" t="s">
        <v>3655</v>
      </c>
      <c r="H161" s="159">
        <v>324</v>
      </c>
      <c r="I161" s="160"/>
      <c r="L161" s="156"/>
      <c r="M161" s="161"/>
      <c r="T161" s="162"/>
      <c r="AT161" s="157" t="s">
        <v>238</v>
      </c>
      <c r="AU161" s="157" t="s">
        <v>86</v>
      </c>
      <c r="AV161" s="13" t="s">
        <v>86</v>
      </c>
      <c r="AW161" s="13" t="s">
        <v>33</v>
      </c>
      <c r="AX161" s="13" t="s">
        <v>73</v>
      </c>
      <c r="AY161" s="157" t="s">
        <v>227</v>
      </c>
    </row>
    <row r="162" spans="2:65" s="13" customFormat="1" ht="11.25">
      <c r="B162" s="156"/>
      <c r="D162" s="150" t="s">
        <v>238</v>
      </c>
      <c r="E162" s="157" t="s">
        <v>21</v>
      </c>
      <c r="F162" s="158" t="s">
        <v>3655</v>
      </c>
      <c r="H162" s="159">
        <v>324</v>
      </c>
      <c r="I162" s="160"/>
      <c r="L162" s="156"/>
      <c r="M162" s="161"/>
      <c r="T162" s="162"/>
      <c r="AT162" s="157" t="s">
        <v>238</v>
      </c>
      <c r="AU162" s="157" t="s">
        <v>86</v>
      </c>
      <c r="AV162" s="13" t="s">
        <v>86</v>
      </c>
      <c r="AW162" s="13" t="s">
        <v>33</v>
      </c>
      <c r="AX162" s="13" t="s">
        <v>73</v>
      </c>
      <c r="AY162" s="157" t="s">
        <v>227</v>
      </c>
    </row>
    <row r="163" spans="2:65" s="13" customFormat="1" ht="11.25">
      <c r="B163" s="156"/>
      <c r="D163" s="150" t="s">
        <v>238</v>
      </c>
      <c r="E163" s="157" t="s">
        <v>21</v>
      </c>
      <c r="F163" s="158" t="s">
        <v>1168</v>
      </c>
      <c r="H163" s="159">
        <v>40</v>
      </c>
      <c r="I163" s="160"/>
      <c r="L163" s="156"/>
      <c r="M163" s="161"/>
      <c r="T163" s="162"/>
      <c r="AT163" s="157" t="s">
        <v>238</v>
      </c>
      <c r="AU163" s="157" t="s">
        <v>86</v>
      </c>
      <c r="AV163" s="13" t="s">
        <v>86</v>
      </c>
      <c r="AW163" s="13" t="s">
        <v>33</v>
      </c>
      <c r="AX163" s="13" t="s">
        <v>73</v>
      </c>
      <c r="AY163" s="157" t="s">
        <v>227</v>
      </c>
    </row>
    <row r="164" spans="2:65" s="14" customFormat="1" ht="11.25">
      <c r="B164" s="163"/>
      <c r="D164" s="150" t="s">
        <v>238</v>
      </c>
      <c r="E164" s="164" t="s">
        <v>21</v>
      </c>
      <c r="F164" s="165" t="s">
        <v>241</v>
      </c>
      <c r="H164" s="166">
        <v>988</v>
      </c>
      <c r="I164" s="167"/>
      <c r="L164" s="163"/>
      <c r="M164" s="168"/>
      <c r="T164" s="169"/>
      <c r="AT164" s="164" t="s">
        <v>238</v>
      </c>
      <c r="AU164" s="164" t="s">
        <v>86</v>
      </c>
      <c r="AV164" s="14" t="s">
        <v>234</v>
      </c>
      <c r="AW164" s="14" t="s">
        <v>33</v>
      </c>
      <c r="AX164" s="14" t="s">
        <v>80</v>
      </c>
      <c r="AY164" s="164" t="s">
        <v>227</v>
      </c>
    </row>
    <row r="165" spans="2:65" s="1" customFormat="1" ht="16.5" customHeight="1">
      <c r="B165" s="33"/>
      <c r="C165" s="132" t="s">
        <v>409</v>
      </c>
      <c r="D165" s="132" t="s">
        <v>229</v>
      </c>
      <c r="E165" s="133" t="s">
        <v>3688</v>
      </c>
      <c r="F165" s="134" t="s">
        <v>3689</v>
      </c>
      <c r="G165" s="135" t="s">
        <v>3468</v>
      </c>
      <c r="H165" s="136">
        <v>1</v>
      </c>
      <c r="I165" s="137"/>
      <c r="J165" s="138">
        <f>ROUND(I165*H165,2)</f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388</v>
      </c>
      <c r="AT165" s="143" t="s">
        <v>229</v>
      </c>
      <c r="AU165" s="143" t="s">
        <v>86</v>
      </c>
      <c r="AY165" s="18" t="s">
        <v>227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388</v>
      </c>
      <c r="BM165" s="143" t="s">
        <v>3690</v>
      </c>
    </row>
    <row r="166" spans="2:65" s="1" customFormat="1" ht="39">
      <c r="B166" s="33"/>
      <c r="D166" s="150" t="s">
        <v>403</v>
      </c>
      <c r="F166" s="183" t="s">
        <v>3691</v>
      </c>
      <c r="I166" s="147"/>
      <c r="L166" s="33"/>
      <c r="M166" s="148"/>
      <c r="T166" s="54"/>
      <c r="AT166" s="18" t="s">
        <v>403</v>
      </c>
      <c r="AU166" s="18" t="s">
        <v>86</v>
      </c>
    </row>
    <row r="167" spans="2:65" s="11" customFormat="1" ht="22.9" customHeight="1">
      <c r="B167" s="120"/>
      <c r="D167" s="121" t="s">
        <v>72</v>
      </c>
      <c r="E167" s="130" t="s">
        <v>3692</v>
      </c>
      <c r="F167" s="130" t="s">
        <v>3693</v>
      </c>
      <c r="I167" s="123"/>
      <c r="J167" s="131">
        <f>BK167</f>
        <v>0</v>
      </c>
      <c r="L167" s="120"/>
      <c r="M167" s="125"/>
      <c r="P167" s="126">
        <f>SUM(P168:P173)</f>
        <v>0</v>
      </c>
      <c r="R167" s="126">
        <f>SUM(R168:R173)</f>
        <v>4.3539999999999995E-2</v>
      </c>
      <c r="T167" s="127">
        <f>SUM(T168:T173)</f>
        <v>0</v>
      </c>
      <c r="AR167" s="121" t="s">
        <v>86</v>
      </c>
      <c r="AT167" s="128" t="s">
        <v>72</v>
      </c>
      <c r="AU167" s="128" t="s">
        <v>80</v>
      </c>
      <c r="AY167" s="121" t="s">
        <v>227</v>
      </c>
      <c r="BK167" s="129">
        <f>SUM(BK168:BK173)</f>
        <v>0</v>
      </c>
    </row>
    <row r="168" spans="2:65" s="1" customFormat="1" ht="24.2" customHeight="1">
      <c r="B168" s="33"/>
      <c r="C168" s="132" t="s">
        <v>7</v>
      </c>
      <c r="D168" s="132" t="s">
        <v>229</v>
      </c>
      <c r="E168" s="133" t="s">
        <v>3694</v>
      </c>
      <c r="F168" s="134" t="s">
        <v>3695</v>
      </c>
      <c r="G168" s="135" t="s">
        <v>396</v>
      </c>
      <c r="H168" s="136">
        <v>14</v>
      </c>
      <c r="I168" s="137"/>
      <c r="J168" s="138">
        <f>ROUND(I168*H168,2)</f>
        <v>0</v>
      </c>
      <c r="K168" s="134" t="s">
        <v>233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1.1199999999999999E-3</v>
      </c>
      <c r="R168" s="141">
        <f>Q168*H168</f>
        <v>1.5679999999999999E-2</v>
      </c>
      <c r="S168" s="141">
        <v>0</v>
      </c>
      <c r="T168" s="142">
        <f>S168*H168</f>
        <v>0</v>
      </c>
      <c r="AR168" s="143" t="s">
        <v>388</v>
      </c>
      <c r="AT168" s="143" t="s">
        <v>229</v>
      </c>
      <c r="AU168" s="143" t="s">
        <v>86</v>
      </c>
      <c r="AY168" s="18" t="s">
        <v>227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388</v>
      </c>
      <c r="BM168" s="143" t="s">
        <v>3696</v>
      </c>
    </row>
    <row r="169" spans="2:65" s="1" customFormat="1" ht="11.25">
      <c r="B169" s="33"/>
      <c r="D169" s="145" t="s">
        <v>236</v>
      </c>
      <c r="F169" s="146" t="s">
        <v>3697</v>
      </c>
      <c r="I169" s="147"/>
      <c r="L169" s="33"/>
      <c r="M169" s="148"/>
      <c r="T169" s="54"/>
      <c r="AT169" s="18" t="s">
        <v>236</v>
      </c>
      <c r="AU169" s="18" t="s">
        <v>86</v>
      </c>
    </row>
    <row r="170" spans="2:65" s="1" customFormat="1" ht="37.9" customHeight="1">
      <c r="B170" s="33"/>
      <c r="C170" s="132" t="s">
        <v>416</v>
      </c>
      <c r="D170" s="132" t="s">
        <v>229</v>
      </c>
      <c r="E170" s="133" t="s">
        <v>3698</v>
      </c>
      <c r="F170" s="134" t="s">
        <v>3699</v>
      </c>
      <c r="G170" s="135" t="s">
        <v>396</v>
      </c>
      <c r="H170" s="136">
        <v>14</v>
      </c>
      <c r="I170" s="137"/>
      <c r="J170" s="138">
        <f>ROUND(I170*H170,2)</f>
        <v>0</v>
      </c>
      <c r="K170" s="134" t="s">
        <v>233</v>
      </c>
      <c r="L170" s="33"/>
      <c r="M170" s="139" t="s">
        <v>21</v>
      </c>
      <c r="N170" s="140" t="s">
        <v>45</v>
      </c>
      <c r="P170" s="141">
        <f>O170*H170</f>
        <v>0</v>
      </c>
      <c r="Q170" s="141">
        <v>5.1999999999999995E-4</v>
      </c>
      <c r="R170" s="141">
        <f>Q170*H170</f>
        <v>7.2799999999999991E-3</v>
      </c>
      <c r="S170" s="141">
        <v>0</v>
      </c>
      <c r="T170" s="142">
        <f>S170*H170</f>
        <v>0</v>
      </c>
      <c r="AR170" s="143" t="s">
        <v>388</v>
      </c>
      <c r="AT170" s="143" t="s">
        <v>229</v>
      </c>
      <c r="AU170" s="143" t="s">
        <v>86</v>
      </c>
      <c r="AY170" s="18" t="s">
        <v>227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86</v>
      </c>
      <c r="BK170" s="144">
        <f>ROUND(I170*H170,2)</f>
        <v>0</v>
      </c>
      <c r="BL170" s="18" t="s">
        <v>388</v>
      </c>
      <c r="BM170" s="143" t="s">
        <v>3700</v>
      </c>
    </row>
    <row r="171" spans="2:65" s="1" customFormat="1" ht="11.25">
      <c r="B171" s="33"/>
      <c r="D171" s="145" t="s">
        <v>236</v>
      </c>
      <c r="F171" s="146" t="s">
        <v>3701</v>
      </c>
      <c r="I171" s="147"/>
      <c r="L171" s="33"/>
      <c r="M171" s="148"/>
      <c r="T171" s="54"/>
      <c r="AT171" s="18" t="s">
        <v>236</v>
      </c>
      <c r="AU171" s="18" t="s">
        <v>86</v>
      </c>
    </row>
    <row r="172" spans="2:65" s="1" customFormat="1" ht="37.9" customHeight="1">
      <c r="B172" s="33"/>
      <c r="C172" s="132" t="s">
        <v>421</v>
      </c>
      <c r="D172" s="132" t="s">
        <v>229</v>
      </c>
      <c r="E172" s="133" t="s">
        <v>3702</v>
      </c>
      <c r="F172" s="134" t="s">
        <v>3703</v>
      </c>
      <c r="G172" s="135" t="s">
        <v>396</v>
      </c>
      <c r="H172" s="136">
        <v>14</v>
      </c>
      <c r="I172" s="137"/>
      <c r="J172" s="138">
        <f>ROUND(I172*H172,2)</f>
        <v>0</v>
      </c>
      <c r="K172" s="134" t="s">
        <v>233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1.47E-3</v>
      </c>
      <c r="R172" s="141">
        <f>Q172*H172</f>
        <v>2.0580000000000001E-2</v>
      </c>
      <c r="S172" s="141">
        <v>0</v>
      </c>
      <c r="T172" s="142">
        <f>S172*H172</f>
        <v>0</v>
      </c>
      <c r="AR172" s="143" t="s">
        <v>388</v>
      </c>
      <c r="AT172" s="143" t="s">
        <v>229</v>
      </c>
      <c r="AU172" s="143" t="s">
        <v>86</v>
      </c>
      <c r="AY172" s="18" t="s">
        <v>227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388</v>
      </c>
      <c r="BM172" s="143" t="s">
        <v>3704</v>
      </c>
    </row>
    <row r="173" spans="2:65" s="1" customFormat="1" ht="11.25">
      <c r="B173" s="33"/>
      <c r="D173" s="145" t="s">
        <v>236</v>
      </c>
      <c r="F173" s="146" t="s">
        <v>3705</v>
      </c>
      <c r="I173" s="147"/>
      <c r="L173" s="33"/>
      <c r="M173" s="180"/>
      <c r="N173" s="181"/>
      <c r="O173" s="181"/>
      <c r="P173" s="181"/>
      <c r="Q173" s="181"/>
      <c r="R173" s="181"/>
      <c r="S173" s="181"/>
      <c r="T173" s="182"/>
      <c r="AT173" s="18" t="s">
        <v>236</v>
      </c>
      <c r="AU173" s="18" t="s">
        <v>86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TM2mOegwqbrJqXq3SfyNQlMNeYjP5RBZmhDgQXLuU+UcIn7/17ywgpi3D1vrMThANeGu5MBW34xnGtTS3ECF9w==" saltValue="fKdnQtBMg9ktnyvbTSpBWUDrLkbeVCfG5DKovZulPj4TVfgmWOZsQs7hoNRqf3JDRMLjjZDIWHYmbw5Q+uMbcA==" spinCount="100000" sheet="1" objects="1" scenarios="1" formatColumns="0" formatRows="0" autoFilter="0"/>
  <autoFilter ref="C95:K173" xr:uid="{00000000-0009-0000-0000-00000A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A00-000000000000}"/>
    <hyperlink ref="F108" r:id="rId2" xr:uid="{00000000-0004-0000-0A00-000001000000}"/>
    <hyperlink ref="F110" r:id="rId3" xr:uid="{00000000-0004-0000-0A00-000002000000}"/>
    <hyperlink ref="F113" r:id="rId4" xr:uid="{00000000-0004-0000-0A00-000003000000}"/>
    <hyperlink ref="F117" r:id="rId5" xr:uid="{00000000-0004-0000-0A00-000004000000}"/>
    <hyperlink ref="F119" r:id="rId6" xr:uid="{00000000-0004-0000-0A00-000005000000}"/>
    <hyperlink ref="F121" r:id="rId7" xr:uid="{00000000-0004-0000-0A00-000006000000}"/>
    <hyperlink ref="F123" r:id="rId8" xr:uid="{00000000-0004-0000-0A00-000007000000}"/>
    <hyperlink ref="F125" r:id="rId9" xr:uid="{00000000-0004-0000-0A00-000008000000}"/>
    <hyperlink ref="F128" r:id="rId10" xr:uid="{00000000-0004-0000-0A00-000009000000}"/>
    <hyperlink ref="F136" r:id="rId11" xr:uid="{00000000-0004-0000-0A00-00000A000000}"/>
    <hyperlink ref="F138" r:id="rId12" xr:uid="{00000000-0004-0000-0A00-00000B000000}"/>
    <hyperlink ref="F143" r:id="rId13" xr:uid="{00000000-0004-0000-0A00-00000C000000}"/>
    <hyperlink ref="F150" r:id="rId14" xr:uid="{00000000-0004-0000-0A00-00000D000000}"/>
    <hyperlink ref="F152" r:id="rId15" xr:uid="{00000000-0004-0000-0A00-00000E000000}"/>
    <hyperlink ref="F156" r:id="rId16" xr:uid="{00000000-0004-0000-0A00-00000F000000}"/>
    <hyperlink ref="F159" r:id="rId17" xr:uid="{00000000-0004-0000-0A00-000010000000}"/>
    <hyperlink ref="F169" r:id="rId18" xr:uid="{00000000-0004-0000-0A00-000011000000}"/>
    <hyperlink ref="F171" r:id="rId19" xr:uid="{00000000-0004-0000-0A00-000012000000}"/>
    <hyperlink ref="F173" r:id="rId20" xr:uid="{00000000-0004-0000-0A00-00001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3706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ROUND((SUM(BE96:BE166)),  2)</f>
        <v>0</v>
      </c>
      <c r="I37" s="94">
        <v>0.21</v>
      </c>
      <c r="J37" s="84">
        <f>ROUND(((SUM(BE96:BE166))*I37),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ROUND((SUM(BF96:BF166)),  2)</f>
        <v>0</v>
      </c>
      <c r="I38" s="94">
        <v>0.12</v>
      </c>
      <c r="J38" s="84">
        <f>ROUND(((SUM(BF96:BF166))*I38),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ROUND((SUM(BG96:BG166)),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ROUND((SUM(BH96:BH166)),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ROUND((SUM(BI96:BI166)),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SO-04.03.04 - Byt 1+KK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3598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318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3707</v>
      </c>
      <c r="E71" s="110"/>
      <c r="F71" s="110"/>
      <c r="G71" s="110"/>
      <c r="H71" s="110"/>
      <c r="I71" s="110"/>
      <c r="J71" s="111">
        <f>J145</f>
        <v>0</v>
      </c>
      <c r="L71" s="108"/>
    </row>
    <row r="72" spans="2:47" s="9" customFormat="1" ht="19.899999999999999" customHeight="1">
      <c r="B72" s="108"/>
      <c r="D72" s="109" t="s">
        <v>3708</v>
      </c>
      <c r="E72" s="110"/>
      <c r="F72" s="110"/>
      <c r="G72" s="110"/>
      <c r="H72" s="110"/>
      <c r="I72" s="110"/>
      <c r="J72" s="111">
        <f>J162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3366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SO-04.03.04 - Byt 1+KK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4.2314999999999998E-2</v>
      </c>
      <c r="S96" s="51"/>
      <c r="T96" s="118">
        <f>T97</f>
        <v>0</v>
      </c>
      <c r="AT96" s="18" t="s">
        <v>72</v>
      </c>
      <c r="AU96" s="18" t="s">
        <v>208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455</v>
      </c>
      <c r="F97" s="122" t="s">
        <v>456</v>
      </c>
      <c r="I97" s="123"/>
      <c r="J97" s="124">
        <f>BK97</f>
        <v>0</v>
      </c>
      <c r="L97" s="120"/>
      <c r="M97" s="125"/>
      <c r="P97" s="126">
        <f>P98+P116+P145+P162</f>
        <v>0</v>
      </c>
      <c r="R97" s="126">
        <f>R98+R116+R145+R162</f>
        <v>4.2314999999999998E-2</v>
      </c>
      <c r="T97" s="127">
        <f>T98+T116+T145+T162</f>
        <v>0</v>
      </c>
      <c r="AR97" s="121" t="s">
        <v>86</v>
      </c>
      <c r="AT97" s="128" t="s">
        <v>72</v>
      </c>
      <c r="AU97" s="128" t="s">
        <v>73</v>
      </c>
      <c r="AY97" s="121" t="s">
        <v>227</v>
      </c>
      <c r="BK97" s="129">
        <f>BK98+BK116+BK145+BK162</f>
        <v>0</v>
      </c>
    </row>
    <row r="98" spans="2:65" s="11" customFormat="1" ht="22.9" customHeight="1">
      <c r="B98" s="120"/>
      <c r="D98" s="121" t="s">
        <v>72</v>
      </c>
      <c r="E98" s="130" t="s">
        <v>3610</v>
      </c>
      <c r="F98" s="130" t="s">
        <v>3611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7.9150000000000002E-3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227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229</v>
      </c>
      <c r="E99" s="133" t="s">
        <v>3709</v>
      </c>
      <c r="F99" s="134" t="s">
        <v>3710</v>
      </c>
      <c r="G99" s="135" t="s">
        <v>326</v>
      </c>
      <c r="H99" s="136">
        <v>6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2.5799999999999998E-3</v>
      </c>
      <c r="S99" s="141">
        <v>0</v>
      </c>
      <c r="T99" s="142">
        <f>S99*H99</f>
        <v>0</v>
      </c>
      <c r="AR99" s="143" t="s">
        <v>388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388</v>
      </c>
      <c r="BM99" s="143" t="s">
        <v>3711</v>
      </c>
    </row>
    <row r="100" spans="2:65" s="1" customFormat="1" ht="11.25">
      <c r="B100" s="33"/>
      <c r="D100" s="145" t="s">
        <v>236</v>
      </c>
      <c r="F100" s="146" t="s">
        <v>3712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" customFormat="1" ht="19.5">
      <c r="B101" s="33"/>
      <c r="D101" s="150" t="s">
        <v>403</v>
      </c>
      <c r="F101" s="183" t="s">
        <v>3713</v>
      </c>
      <c r="I101" s="147"/>
      <c r="L101" s="33"/>
      <c r="M101" s="148"/>
      <c r="T101" s="54"/>
      <c r="AT101" s="18" t="s">
        <v>403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229</v>
      </c>
      <c r="E102" s="133" t="s">
        <v>3714</v>
      </c>
      <c r="F102" s="134" t="s">
        <v>3715</v>
      </c>
      <c r="G102" s="135" t="s">
        <v>326</v>
      </c>
      <c r="H102" s="136">
        <v>4</v>
      </c>
      <c r="I102" s="137"/>
      <c r="J102" s="138">
        <f>ROUND(I102*H102,2)</f>
        <v>0</v>
      </c>
      <c r="K102" s="134" t="s">
        <v>233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3.0400000000000002E-3</v>
      </c>
      <c r="S102" s="141">
        <v>0</v>
      </c>
      <c r="T102" s="142">
        <f>S102*H102</f>
        <v>0</v>
      </c>
      <c r="AR102" s="143" t="s">
        <v>388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388</v>
      </c>
      <c r="BM102" s="143" t="s">
        <v>3716</v>
      </c>
    </row>
    <row r="103" spans="2:65" s="1" customFormat="1" ht="11.25">
      <c r="B103" s="33"/>
      <c r="D103" s="145" t="s">
        <v>236</v>
      </c>
      <c r="F103" s="146" t="s">
        <v>3717</v>
      </c>
      <c r="I103" s="147"/>
      <c r="L103" s="33"/>
      <c r="M103" s="148"/>
      <c r="T103" s="54"/>
      <c r="AT103" s="18" t="s">
        <v>236</v>
      </c>
      <c r="AU103" s="18" t="s">
        <v>86</v>
      </c>
    </row>
    <row r="104" spans="2:65" s="1" customFormat="1" ht="19.5">
      <c r="B104" s="33"/>
      <c r="D104" s="150" t="s">
        <v>403</v>
      </c>
      <c r="F104" s="183" t="s">
        <v>3713</v>
      </c>
      <c r="I104" s="147"/>
      <c r="L104" s="33"/>
      <c r="M104" s="148"/>
      <c r="T104" s="54"/>
      <c r="AT104" s="18" t="s">
        <v>403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229</v>
      </c>
      <c r="E105" s="133" t="s">
        <v>3718</v>
      </c>
      <c r="F105" s="134" t="s">
        <v>3719</v>
      </c>
      <c r="G105" s="135" t="s">
        <v>326</v>
      </c>
      <c r="H105" s="136">
        <v>1.5</v>
      </c>
      <c r="I105" s="137"/>
      <c r="J105" s="138">
        <f>ROUND(I105*H105,2)</f>
        <v>0</v>
      </c>
      <c r="K105" s="134" t="s">
        <v>233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2.2949999999999997E-3</v>
      </c>
      <c r="S105" s="141">
        <v>0</v>
      </c>
      <c r="T105" s="142">
        <f>S105*H105</f>
        <v>0</v>
      </c>
      <c r="AR105" s="143" t="s">
        <v>388</v>
      </c>
      <c r="AT105" s="143" t="s">
        <v>229</v>
      </c>
      <c r="AU105" s="143" t="s">
        <v>86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388</v>
      </c>
      <c r="BM105" s="143" t="s">
        <v>3720</v>
      </c>
    </row>
    <row r="106" spans="2:65" s="1" customFormat="1" ht="11.25">
      <c r="B106" s="33"/>
      <c r="D106" s="145" t="s">
        <v>236</v>
      </c>
      <c r="F106" s="146" t="s">
        <v>3721</v>
      </c>
      <c r="I106" s="147"/>
      <c r="L106" s="33"/>
      <c r="M106" s="148"/>
      <c r="T106" s="54"/>
      <c r="AT106" s="18" t="s">
        <v>236</v>
      </c>
      <c r="AU106" s="18" t="s">
        <v>86</v>
      </c>
    </row>
    <row r="107" spans="2:65" s="1" customFormat="1" ht="19.5">
      <c r="B107" s="33"/>
      <c r="D107" s="150" t="s">
        <v>403</v>
      </c>
      <c r="F107" s="183" t="s">
        <v>3713</v>
      </c>
      <c r="I107" s="147"/>
      <c r="L107" s="33"/>
      <c r="M107" s="148"/>
      <c r="T107" s="54"/>
      <c r="AT107" s="18" t="s">
        <v>403</v>
      </c>
      <c r="AU107" s="18" t="s">
        <v>86</v>
      </c>
    </row>
    <row r="108" spans="2:65" s="1" customFormat="1" ht="24.2" customHeight="1">
      <c r="B108" s="33"/>
      <c r="C108" s="132" t="s">
        <v>234</v>
      </c>
      <c r="D108" s="132" t="s">
        <v>229</v>
      </c>
      <c r="E108" s="133" t="s">
        <v>3722</v>
      </c>
      <c r="F108" s="134" t="s">
        <v>3723</v>
      </c>
      <c r="G108" s="135" t="s">
        <v>396</v>
      </c>
      <c r="H108" s="136">
        <v>4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388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388</v>
      </c>
      <c r="BM108" s="143" t="s">
        <v>3724</v>
      </c>
    </row>
    <row r="109" spans="2:65" s="1" customFormat="1" ht="11.25">
      <c r="B109" s="33"/>
      <c r="D109" s="145" t="s">
        <v>236</v>
      </c>
      <c r="F109" s="146" t="s">
        <v>3725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" customFormat="1" ht="24.2" customHeight="1">
      <c r="B110" s="33"/>
      <c r="C110" s="132" t="s">
        <v>264</v>
      </c>
      <c r="D110" s="132" t="s">
        <v>229</v>
      </c>
      <c r="E110" s="133" t="s">
        <v>3726</v>
      </c>
      <c r="F110" s="134" t="s">
        <v>3727</v>
      </c>
      <c r="G110" s="135" t="s">
        <v>396</v>
      </c>
      <c r="H110" s="136">
        <v>1</v>
      </c>
      <c r="I110" s="137"/>
      <c r="J110" s="138">
        <f>ROUND(I110*H110,2)</f>
        <v>0</v>
      </c>
      <c r="K110" s="134" t="s">
        <v>233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388</v>
      </c>
      <c r="AT110" s="143" t="s">
        <v>229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388</v>
      </c>
      <c r="BM110" s="143" t="s">
        <v>3728</v>
      </c>
    </row>
    <row r="111" spans="2:65" s="1" customFormat="1" ht="11.25">
      <c r="B111" s="33"/>
      <c r="D111" s="145" t="s">
        <v>236</v>
      </c>
      <c r="F111" s="146" t="s">
        <v>3729</v>
      </c>
      <c r="I111" s="147"/>
      <c r="L111" s="33"/>
      <c r="M111" s="148"/>
      <c r="T111" s="54"/>
      <c r="AT111" s="18" t="s">
        <v>236</v>
      </c>
      <c r="AU111" s="18" t="s">
        <v>86</v>
      </c>
    </row>
    <row r="112" spans="2:65" s="1" customFormat="1" ht="24.2" customHeight="1">
      <c r="B112" s="33"/>
      <c r="C112" s="132" t="s">
        <v>270</v>
      </c>
      <c r="D112" s="132" t="s">
        <v>229</v>
      </c>
      <c r="E112" s="133" t="s">
        <v>3730</v>
      </c>
      <c r="F112" s="134" t="s">
        <v>3731</v>
      </c>
      <c r="G112" s="135" t="s">
        <v>396</v>
      </c>
      <c r="H112" s="136">
        <v>1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388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388</v>
      </c>
      <c r="BM112" s="143" t="s">
        <v>3732</v>
      </c>
    </row>
    <row r="113" spans="2:65" s="1" customFormat="1" ht="11.25">
      <c r="B113" s="33"/>
      <c r="D113" s="145" t="s">
        <v>236</v>
      </c>
      <c r="F113" s="146" t="s">
        <v>3733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" customFormat="1" ht="24.2" customHeight="1">
      <c r="B114" s="33"/>
      <c r="C114" s="132" t="s">
        <v>278</v>
      </c>
      <c r="D114" s="132" t="s">
        <v>229</v>
      </c>
      <c r="E114" s="133" t="s">
        <v>3734</v>
      </c>
      <c r="F114" s="134" t="s">
        <v>3735</v>
      </c>
      <c r="G114" s="135" t="s">
        <v>326</v>
      </c>
      <c r="H114" s="136">
        <v>11.5</v>
      </c>
      <c r="I114" s="137"/>
      <c r="J114" s="138">
        <f>ROUND(I114*H114,2)</f>
        <v>0</v>
      </c>
      <c r="K114" s="134" t="s">
        <v>233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388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388</v>
      </c>
      <c r="BM114" s="143" t="s">
        <v>3736</v>
      </c>
    </row>
    <row r="115" spans="2:65" s="1" customFormat="1" ht="11.25">
      <c r="B115" s="33"/>
      <c r="D115" s="145" t="s">
        <v>236</v>
      </c>
      <c r="F115" s="146" t="s">
        <v>3737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457</v>
      </c>
      <c r="F116" s="130" t="s">
        <v>458</v>
      </c>
      <c r="I116" s="123"/>
      <c r="J116" s="131">
        <f>BK116</f>
        <v>0</v>
      </c>
      <c r="L116" s="120"/>
      <c r="M116" s="125"/>
      <c r="P116" s="126">
        <f>SUM(P117:P144)</f>
        <v>0</v>
      </c>
      <c r="R116" s="126">
        <f>SUM(R117:R144)</f>
        <v>2.9609999999999997E-2</v>
      </c>
      <c r="T116" s="127">
        <f>SUM(T117:T144)</f>
        <v>0</v>
      </c>
      <c r="AR116" s="121" t="s">
        <v>86</v>
      </c>
      <c r="AT116" s="128" t="s">
        <v>72</v>
      </c>
      <c r="AU116" s="128" t="s">
        <v>80</v>
      </c>
      <c r="AY116" s="121" t="s">
        <v>227</v>
      </c>
      <c r="BK116" s="129">
        <f>SUM(BK117:BK144)</f>
        <v>0</v>
      </c>
    </row>
    <row r="117" spans="2:65" s="1" customFormat="1" ht="37.9" customHeight="1">
      <c r="B117" s="33"/>
      <c r="C117" s="132" t="s">
        <v>283</v>
      </c>
      <c r="D117" s="132" t="s">
        <v>229</v>
      </c>
      <c r="E117" s="133" t="s">
        <v>3738</v>
      </c>
      <c r="F117" s="134" t="s">
        <v>3739</v>
      </c>
      <c r="G117" s="135" t="s">
        <v>326</v>
      </c>
      <c r="H117" s="136">
        <v>9</v>
      </c>
      <c r="I117" s="137"/>
      <c r="J117" s="138">
        <f>ROUND(I117*H117,2)</f>
        <v>0</v>
      </c>
      <c r="K117" s="134" t="s">
        <v>233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7.7399999999999995E-3</v>
      </c>
      <c r="S117" s="141">
        <v>0</v>
      </c>
      <c r="T117" s="142">
        <f>S117*H117</f>
        <v>0</v>
      </c>
      <c r="AR117" s="143" t="s">
        <v>388</v>
      </c>
      <c r="AT117" s="143" t="s">
        <v>229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388</v>
      </c>
      <c r="BM117" s="143" t="s">
        <v>3740</v>
      </c>
    </row>
    <row r="118" spans="2:65" s="1" customFormat="1" ht="11.25">
      <c r="B118" s="33"/>
      <c r="D118" s="145" t="s">
        <v>236</v>
      </c>
      <c r="F118" s="146" t="s">
        <v>3741</v>
      </c>
      <c r="I118" s="147"/>
      <c r="L118" s="33"/>
      <c r="M118" s="148"/>
      <c r="T118" s="54"/>
      <c r="AT118" s="18" t="s">
        <v>236</v>
      </c>
      <c r="AU118" s="18" t="s">
        <v>86</v>
      </c>
    </row>
    <row r="119" spans="2:65" s="1" customFormat="1" ht="37.9" customHeight="1">
      <c r="B119" s="33"/>
      <c r="C119" s="132" t="s">
        <v>290</v>
      </c>
      <c r="D119" s="132" t="s">
        <v>229</v>
      </c>
      <c r="E119" s="133" t="s">
        <v>3742</v>
      </c>
      <c r="F119" s="134" t="s">
        <v>3743</v>
      </c>
      <c r="G119" s="135" t="s">
        <v>326</v>
      </c>
      <c r="H119" s="136">
        <v>5</v>
      </c>
      <c r="I119" s="137"/>
      <c r="J119" s="138">
        <f>ROUND(I119*H119,2)</f>
        <v>0</v>
      </c>
      <c r="K119" s="134" t="s">
        <v>233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1.2999999999999999E-3</v>
      </c>
      <c r="R119" s="141">
        <f>Q119*H119</f>
        <v>6.4999999999999997E-3</v>
      </c>
      <c r="S119" s="141">
        <v>0</v>
      </c>
      <c r="T119" s="142">
        <f>S119*H119</f>
        <v>0</v>
      </c>
      <c r="AR119" s="143" t="s">
        <v>388</v>
      </c>
      <c r="AT119" s="143" t="s">
        <v>229</v>
      </c>
      <c r="AU119" s="143" t="s">
        <v>86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388</v>
      </c>
      <c r="BM119" s="143" t="s">
        <v>3744</v>
      </c>
    </row>
    <row r="120" spans="2:65" s="1" customFormat="1" ht="11.25">
      <c r="B120" s="33"/>
      <c r="D120" s="145" t="s">
        <v>236</v>
      </c>
      <c r="F120" s="146" t="s">
        <v>3745</v>
      </c>
      <c r="I120" s="147"/>
      <c r="L120" s="33"/>
      <c r="M120" s="148"/>
      <c r="T120" s="54"/>
      <c r="AT120" s="18" t="s">
        <v>236</v>
      </c>
      <c r="AU120" s="18" t="s">
        <v>86</v>
      </c>
    </row>
    <row r="121" spans="2:65" s="13" customFormat="1" ht="11.25">
      <c r="B121" s="156"/>
      <c r="D121" s="150" t="s">
        <v>238</v>
      </c>
      <c r="E121" s="157" t="s">
        <v>21</v>
      </c>
      <c r="F121" s="158" t="s">
        <v>264</v>
      </c>
      <c r="H121" s="159">
        <v>5</v>
      </c>
      <c r="I121" s="160"/>
      <c r="L121" s="156"/>
      <c r="M121" s="161"/>
      <c r="T121" s="162"/>
      <c r="AT121" s="157" t="s">
        <v>238</v>
      </c>
      <c r="AU121" s="157" t="s">
        <v>86</v>
      </c>
      <c r="AV121" s="13" t="s">
        <v>86</v>
      </c>
      <c r="AW121" s="13" t="s">
        <v>33</v>
      </c>
      <c r="AX121" s="13" t="s">
        <v>80</v>
      </c>
      <c r="AY121" s="157" t="s">
        <v>227</v>
      </c>
    </row>
    <row r="122" spans="2:65" s="1" customFormat="1" ht="24.2" customHeight="1">
      <c r="B122" s="33"/>
      <c r="C122" s="132" t="s">
        <v>296</v>
      </c>
      <c r="D122" s="132" t="s">
        <v>229</v>
      </c>
      <c r="E122" s="133" t="s">
        <v>3746</v>
      </c>
      <c r="F122" s="134" t="s">
        <v>3747</v>
      </c>
      <c r="G122" s="135" t="s">
        <v>467</v>
      </c>
      <c r="H122" s="136">
        <v>14</v>
      </c>
      <c r="I122" s="137"/>
      <c r="J122" s="138">
        <f>ROUND(I122*H122,2)</f>
        <v>0</v>
      </c>
      <c r="K122" s="134" t="s">
        <v>233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388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388</v>
      </c>
      <c r="BM122" s="143" t="s">
        <v>3748</v>
      </c>
    </row>
    <row r="123" spans="2:65" s="1" customFormat="1" ht="11.25">
      <c r="B123" s="33"/>
      <c r="D123" s="145" t="s">
        <v>236</v>
      </c>
      <c r="F123" s="146" t="s">
        <v>3749</v>
      </c>
      <c r="I123" s="147"/>
      <c r="L123" s="33"/>
      <c r="M123" s="148"/>
      <c r="T123" s="54"/>
      <c r="AT123" s="18" t="s">
        <v>236</v>
      </c>
      <c r="AU123" s="18" t="s">
        <v>86</v>
      </c>
    </row>
    <row r="124" spans="2:65" s="1" customFormat="1" ht="37.9" customHeight="1">
      <c r="B124" s="33"/>
      <c r="C124" s="132" t="s">
        <v>308</v>
      </c>
      <c r="D124" s="132" t="s">
        <v>229</v>
      </c>
      <c r="E124" s="133" t="s">
        <v>3750</v>
      </c>
      <c r="F124" s="134" t="s">
        <v>3751</v>
      </c>
      <c r="G124" s="135" t="s">
        <v>467</v>
      </c>
      <c r="H124" s="136">
        <v>14</v>
      </c>
      <c r="I124" s="137"/>
      <c r="J124" s="138">
        <f>ROUND(I124*H124,2)</f>
        <v>0</v>
      </c>
      <c r="K124" s="134" t="s">
        <v>233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388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388</v>
      </c>
      <c r="BM124" s="143" t="s">
        <v>3752</v>
      </c>
    </row>
    <row r="125" spans="2:65" s="1" customFormat="1" ht="11.25">
      <c r="B125" s="33"/>
      <c r="D125" s="145" t="s">
        <v>236</v>
      </c>
      <c r="F125" s="146" t="s">
        <v>3753</v>
      </c>
      <c r="I125" s="147"/>
      <c r="L125" s="33"/>
      <c r="M125" s="148"/>
      <c r="T125" s="54"/>
      <c r="AT125" s="18" t="s">
        <v>236</v>
      </c>
      <c r="AU125" s="18" t="s">
        <v>86</v>
      </c>
    </row>
    <row r="126" spans="2:65" s="1" customFormat="1" ht="49.15" customHeight="1">
      <c r="B126" s="33"/>
      <c r="C126" s="132" t="s">
        <v>8</v>
      </c>
      <c r="D126" s="132" t="s">
        <v>229</v>
      </c>
      <c r="E126" s="133" t="s">
        <v>3754</v>
      </c>
      <c r="F126" s="134" t="s">
        <v>3755</v>
      </c>
      <c r="G126" s="135" t="s">
        <v>326</v>
      </c>
      <c r="H126" s="136">
        <v>14</v>
      </c>
      <c r="I126" s="137"/>
      <c r="J126" s="138">
        <f>ROUND(I126*H126,2)</f>
        <v>0</v>
      </c>
      <c r="K126" s="134" t="s">
        <v>233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4.0000000000000003E-5</v>
      </c>
      <c r="R126" s="141">
        <f>Q126*H126</f>
        <v>5.6000000000000006E-4</v>
      </c>
      <c r="S126" s="141">
        <v>0</v>
      </c>
      <c r="T126" s="142">
        <f>S126*H126</f>
        <v>0</v>
      </c>
      <c r="AR126" s="143" t="s">
        <v>388</v>
      </c>
      <c r="AT126" s="143" t="s">
        <v>229</v>
      </c>
      <c r="AU126" s="143" t="s">
        <v>86</v>
      </c>
      <c r="AY126" s="18" t="s">
        <v>227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388</v>
      </c>
      <c r="BM126" s="143" t="s">
        <v>3756</v>
      </c>
    </row>
    <row r="127" spans="2:65" s="1" customFormat="1" ht="11.25">
      <c r="B127" s="33"/>
      <c r="D127" s="145" t="s">
        <v>236</v>
      </c>
      <c r="F127" s="146" t="s">
        <v>3757</v>
      </c>
      <c r="I127" s="147"/>
      <c r="L127" s="33"/>
      <c r="M127" s="148"/>
      <c r="T127" s="54"/>
      <c r="AT127" s="18" t="s">
        <v>236</v>
      </c>
      <c r="AU127" s="18" t="s">
        <v>86</v>
      </c>
    </row>
    <row r="128" spans="2:65" s="1" customFormat="1" ht="24.2" customHeight="1">
      <c r="B128" s="33"/>
      <c r="C128" s="132" t="s">
        <v>370</v>
      </c>
      <c r="D128" s="132" t="s">
        <v>229</v>
      </c>
      <c r="E128" s="133" t="s">
        <v>3758</v>
      </c>
      <c r="F128" s="134" t="s">
        <v>3759</v>
      </c>
      <c r="G128" s="135" t="s">
        <v>396</v>
      </c>
      <c r="H128" s="136">
        <v>9</v>
      </c>
      <c r="I128" s="137"/>
      <c r="J128" s="138">
        <f>ROUND(I128*H128,2)</f>
        <v>0</v>
      </c>
      <c r="K128" s="134" t="s">
        <v>233</v>
      </c>
      <c r="L128" s="33"/>
      <c r="M128" s="139" t="s">
        <v>21</v>
      </c>
      <c r="N128" s="140" t="s">
        <v>45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388</v>
      </c>
      <c r="AT128" s="143" t="s">
        <v>229</v>
      </c>
      <c r="AU128" s="143" t="s">
        <v>86</v>
      </c>
      <c r="AY128" s="18" t="s">
        <v>227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86</v>
      </c>
      <c r="BK128" s="144">
        <f>ROUND(I128*H128,2)</f>
        <v>0</v>
      </c>
      <c r="BL128" s="18" t="s">
        <v>388</v>
      </c>
      <c r="BM128" s="143" t="s">
        <v>3760</v>
      </c>
    </row>
    <row r="129" spans="2:65" s="1" customFormat="1" ht="11.25">
      <c r="B129" s="33"/>
      <c r="D129" s="145" t="s">
        <v>236</v>
      </c>
      <c r="F129" s="146" t="s">
        <v>3761</v>
      </c>
      <c r="I129" s="147"/>
      <c r="L129" s="33"/>
      <c r="M129" s="148"/>
      <c r="T129" s="54"/>
      <c r="AT129" s="18" t="s">
        <v>236</v>
      </c>
      <c r="AU129" s="18" t="s">
        <v>86</v>
      </c>
    </row>
    <row r="130" spans="2:65" s="1" customFormat="1" ht="19.5">
      <c r="B130" s="33"/>
      <c r="D130" s="150" t="s">
        <v>403</v>
      </c>
      <c r="F130" s="183" t="s">
        <v>3762</v>
      </c>
      <c r="I130" s="147"/>
      <c r="L130" s="33"/>
      <c r="M130" s="148"/>
      <c r="T130" s="54"/>
      <c r="AT130" s="18" t="s">
        <v>403</v>
      </c>
      <c r="AU130" s="18" t="s">
        <v>86</v>
      </c>
    </row>
    <row r="131" spans="2:65" s="1" customFormat="1" ht="24.2" customHeight="1">
      <c r="B131" s="33"/>
      <c r="C131" s="132" t="s">
        <v>376</v>
      </c>
      <c r="D131" s="132" t="s">
        <v>229</v>
      </c>
      <c r="E131" s="133" t="s">
        <v>3763</v>
      </c>
      <c r="F131" s="134" t="s">
        <v>3764</v>
      </c>
      <c r="G131" s="135" t="s">
        <v>396</v>
      </c>
      <c r="H131" s="136">
        <v>5</v>
      </c>
      <c r="I131" s="137"/>
      <c r="J131" s="138">
        <f>ROUND(I131*H131,2)</f>
        <v>0</v>
      </c>
      <c r="K131" s="134" t="s">
        <v>233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7.5000000000000002E-4</v>
      </c>
      <c r="R131" s="141">
        <f>Q131*H131</f>
        <v>3.7499999999999999E-3</v>
      </c>
      <c r="S131" s="141">
        <v>0</v>
      </c>
      <c r="T131" s="142">
        <f>S131*H131</f>
        <v>0</v>
      </c>
      <c r="AR131" s="143" t="s">
        <v>388</v>
      </c>
      <c r="AT131" s="143" t="s">
        <v>229</v>
      </c>
      <c r="AU131" s="143" t="s">
        <v>86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388</v>
      </c>
      <c r="BM131" s="143" t="s">
        <v>3765</v>
      </c>
    </row>
    <row r="132" spans="2:65" s="1" customFormat="1" ht="11.25">
      <c r="B132" s="33"/>
      <c r="D132" s="145" t="s">
        <v>236</v>
      </c>
      <c r="F132" s="146" t="s">
        <v>3766</v>
      </c>
      <c r="I132" s="147"/>
      <c r="L132" s="33"/>
      <c r="M132" s="148"/>
      <c r="T132" s="54"/>
      <c r="AT132" s="18" t="s">
        <v>236</v>
      </c>
      <c r="AU132" s="18" t="s">
        <v>86</v>
      </c>
    </row>
    <row r="133" spans="2:65" s="1" customFormat="1" ht="24.2" customHeight="1">
      <c r="B133" s="33"/>
      <c r="C133" s="132" t="s">
        <v>382</v>
      </c>
      <c r="D133" s="132" t="s">
        <v>229</v>
      </c>
      <c r="E133" s="133" t="s">
        <v>3767</v>
      </c>
      <c r="F133" s="134" t="s">
        <v>3768</v>
      </c>
      <c r="G133" s="135" t="s">
        <v>396</v>
      </c>
      <c r="H133" s="136">
        <v>4</v>
      </c>
      <c r="I133" s="137"/>
      <c r="J133" s="138">
        <f>ROUND(I133*H133,2)</f>
        <v>0</v>
      </c>
      <c r="K133" s="134" t="s">
        <v>233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9.7000000000000005E-4</v>
      </c>
      <c r="R133" s="141">
        <f>Q133*H133</f>
        <v>3.8800000000000002E-3</v>
      </c>
      <c r="S133" s="141">
        <v>0</v>
      </c>
      <c r="T133" s="142">
        <f>S133*H133</f>
        <v>0</v>
      </c>
      <c r="AR133" s="143" t="s">
        <v>388</v>
      </c>
      <c r="AT133" s="143" t="s">
        <v>229</v>
      </c>
      <c r="AU133" s="143" t="s">
        <v>86</v>
      </c>
      <c r="AY133" s="18" t="s">
        <v>227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388</v>
      </c>
      <c r="BM133" s="143" t="s">
        <v>3769</v>
      </c>
    </row>
    <row r="134" spans="2:65" s="1" customFormat="1" ht="11.25">
      <c r="B134" s="33"/>
      <c r="D134" s="145" t="s">
        <v>236</v>
      </c>
      <c r="F134" s="146" t="s">
        <v>3770</v>
      </c>
      <c r="I134" s="147"/>
      <c r="L134" s="33"/>
      <c r="M134" s="148"/>
      <c r="T134" s="54"/>
      <c r="AT134" s="18" t="s">
        <v>236</v>
      </c>
      <c r="AU134" s="18" t="s">
        <v>86</v>
      </c>
    </row>
    <row r="135" spans="2:65" s="1" customFormat="1" ht="37.9" customHeight="1">
      <c r="B135" s="33"/>
      <c r="C135" s="132" t="s">
        <v>388</v>
      </c>
      <c r="D135" s="132" t="s">
        <v>229</v>
      </c>
      <c r="E135" s="133" t="s">
        <v>3771</v>
      </c>
      <c r="F135" s="134" t="s">
        <v>3772</v>
      </c>
      <c r="G135" s="135" t="s">
        <v>396</v>
      </c>
      <c r="H135" s="136">
        <v>1</v>
      </c>
      <c r="I135" s="137"/>
      <c r="J135" s="138">
        <f>ROUND(I135*H135,2)</f>
        <v>0</v>
      </c>
      <c r="K135" s="134" t="s">
        <v>233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1.1800000000000001E-3</v>
      </c>
      <c r="R135" s="141">
        <f>Q135*H135</f>
        <v>1.1800000000000001E-3</v>
      </c>
      <c r="S135" s="141">
        <v>0</v>
      </c>
      <c r="T135" s="142">
        <f>S135*H135</f>
        <v>0</v>
      </c>
      <c r="AR135" s="143" t="s">
        <v>388</v>
      </c>
      <c r="AT135" s="143" t="s">
        <v>229</v>
      </c>
      <c r="AU135" s="143" t="s">
        <v>86</v>
      </c>
      <c r="AY135" s="18" t="s">
        <v>227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388</v>
      </c>
      <c r="BM135" s="143" t="s">
        <v>3773</v>
      </c>
    </row>
    <row r="136" spans="2:65" s="1" customFormat="1" ht="11.25">
      <c r="B136" s="33"/>
      <c r="D136" s="145" t="s">
        <v>236</v>
      </c>
      <c r="F136" s="146" t="s">
        <v>3774</v>
      </c>
      <c r="I136" s="147"/>
      <c r="L136" s="33"/>
      <c r="M136" s="148"/>
      <c r="T136" s="54"/>
      <c r="AT136" s="18" t="s">
        <v>236</v>
      </c>
      <c r="AU136" s="18" t="s">
        <v>86</v>
      </c>
    </row>
    <row r="137" spans="2:65" s="1" customFormat="1" ht="37.9" customHeight="1">
      <c r="B137" s="33"/>
      <c r="C137" s="132" t="s">
        <v>393</v>
      </c>
      <c r="D137" s="132" t="s">
        <v>229</v>
      </c>
      <c r="E137" s="133" t="s">
        <v>3775</v>
      </c>
      <c r="F137" s="134" t="s">
        <v>3776</v>
      </c>
      <c r="G137" s="135" t="s">
        <v>396</v>
      </c>
      <c r="H137" s="136">
        <v>1</v>
      </c>
      <c r="I137" s="137"/>
      <c r="J137" s="138">
        <f>ROUND(I137*H137,2)</f>
        <v>0</v>
      </c>
      <c r="K137" s="134" t="s">
        <v>233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1.1800000000000001E-3</v>
      </c>
      <c r="R137" s="141">
        <f>Q137*H137</f>
        <v>1.1800000000000001E-3</v>
      </c>
      <c r="S137" s="141">
        <v>0</v>
      </c>
      <c r="T137" s="142">
        <f>S137*H137</f>
        <v>0</v>
      </c>
      <c r="AR137" s="143" t="s">
        <v>388</v>
      </c>
      <c r="AT137" s="143" t="s">
        <v>229</v>
      </c>
      <c r="AU137" s="143" t="s">
        <v>86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388</v>
      </c>
      <c r="BM137" s="143" t="s">
        <v>3777</v>
      </c>
    </row>
    <row r="138" spans="2:65" s="1" customFormat="1" ht="11.25">
      <c r="B138" s="33"/>
      <c r="D138" s="145" t="s">
        <v>236</v>
      </c>
      <c r="F138" s="146" t="s">
        <v>3778</v>
      </c>
      <c r="I138" s="147"/>
      <c r="L138" s="33"/>
      <c r="M138" s="148"/>
      <c r="T138" s="54"/>
      <c r="AT138" s="18" t="s">
        <v>236</v>
      </c>
      <c r="AU138" s="18" t="s">
        <v>86</v>
      </c>
    </row>
    <row r="139" spans="2:65" s="1" customFormat="1" ht="16.5" customHeight="1">
      <c r="B139" s="33"/>
      <c r="C139" s="132" t="s">
        <v>399</v>
      </c>
      <c r="D139" s="132" t="s">
        <v>229</v>
      </c>
      <c r="E139" s="133" t="s">
        <v>3779</v>
      </c>
      <c r="F139" s="134" t="s">
        <v>3780</v>
      </c>
      <c r="G139" s="135" t="s">
        <v>467</v>
      </c>
      <c r="H139" s="136">
        <v>2</v>
      </c>
      <c r="I139" s="137"/>
      <c r="J139" s="138">
        <f>ROUND(I139*H139,2)</f>
        <v>0</v>
      </c>
      <c r="K139" s="134" t="s">
        <v>233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2E-3</v>
      </c>
      <c r="R139" s="141">
        <f>Q139*H139</f>
        <v>4.0000000000000001E-3</v>
      </c>
      <c r="S139" s="141">
        <v>0</v>
      </c>
      <c r="T139" s="142">
        <f>S139*H139</f>
        <v>0</v>
      </c>
      <c r="AR139" s="143" t="s">
        <v>388</v>
      </c>
      <c r="AT139" s="143" t="s">
        <v>229</v>
      </c>
      <c r="AU139" s="143" t="s">
        <v>86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388</v>
      </c>
      <c r="BM139" s="143" t="s">
        <v>3781</v>
      </c>
    </row>
    <row r="140" spans="2:65" s="1" customFormat="1" ht="11.25">
      <c r="B140" s="33"/>
      <c r="D140" s="145" t="s">
        <v>236</v>
      </c>
      <c r="F140" s="146" t="s">
        <v>3782</v>
      </c>
      <c r="I140" s="147"/>
      <c r="L140" s="33"/>
      <c r="M140" s="148"/>
      <c r="T140" s="54"/>
      <c r="AT140" s="18" t="s">
        <v>236</v>
      </c>
      <c r="AU140" s="18" t="s">
        <v>86</v>
      </c>
    </row>
    <row r="141" spans="2:65" s="1" customFormat="1" ht="37.9" customHeight="1">
      <c r="B141" s="33"/>
      <c r="C141" s="132" t="s">
        <v>405</v>
      </c>
      <c r="D141" s="132" t="s">
        <v>229</v>
      </c>
      <c r="E141" s="133" t="s">
        <v>3783</v>
      </c>
      <c r="F141" s="134" t="s">
        <v>3784</v>
      </c>
      <c r="G141" s="135" t="s">
        <v>326</v>
      </c>
      <c r="H141" s="136">
        <v>2</v>
      </c>
      <c r="I141" s="137"/>
      <c r="J141" s="138">
        <f>ROUND(I141*H141,2)</f>
        <v>0</v>
      </c>
      <c r="K141" s="134" t="s">
        <v>233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4.0000000000000002E-4</v>
      </c>
      <c r="R141" s="141">
        <f>Q141*H141</f>
        <v>8.0000000000000004E-4</v>
      </c>
      <c r="S141" s="141">
        <v>0</v>
      </c>
      <c r="T141" s="142">
        <f>S141*H141</f>
        <v>0</v>
      </c>
      <c r="AR141" s="143" t="s">
        <v>388</v>
      </c>
      <c r="AT141" s="143" t="s">
        <v>229</v>
      </c>
      <c r="AU141" s="143" t="s">
        <v>86</v>
      </c>
      <c r="AY141" s="18" t="s">
        <v>227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388</v>
      </c>
      <c r="BM141" s="143" t="s">
        <v>3785</v>
      </c>
    </row>
    <row r="142" spans="2:65" s="1" customFormat="1" ht="11.25">
      <c r="B142" s="33"/>
      <c r="D142" s="145" t="s">
        <v>236</v>
      </c>
      <c r="F142" s="146" t="s">
        <v>3786</v>
      </c>
      <c r="I142" s="147"/>
      <c r="L142" s="33"/>
      <c r="M142" s="148"/>
      <c r="T142" s="54"/>
      <c r="AT142" s="18" t="s">
        <v>236</v>
      </c>
      <c r="AU142" s="18" t="s">
        <v>86</v>
      </c>
    </row>
    <row r="143" spans="2:65" s="1" customFormat="1" ht="33" customHeight="1">
      <c r="B143" s="33"/>
      <c r="C143" s="132" t="s">
        <v>409</v>
      </c>
      <c r="D143" s="132" t="s">
        <v>229</v>
      </c>
      <c r="E143" s="133" t="s">
        <v>3684</v>
      </c>
      <c r="F143" s="134" t="s">
        <v>3685</v>
      </c>
      <c r="G143" s="135" t="s">
        <v>326</v>
      </c>
      <c r="H143" s="136">
        <v>2</v>
      </c>
      <c r="I143" s="137"/>
      <c r="J143" s="138">
        <f>ROUND(I143*H143,2)</f>
        <v>0</v>
      </c>
      <c r="K143" s="134" t="s">
        <v>233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1.0000000000000001E-5</v>
      </c>
      <c r="R143" s="141">
        <f>Q143*H143</f>
        <v>2.0000000000000002E-5</v>
      </c>
      <c r="S143" s="141">
        <v>0</v>
      </c>
      <c r="T143" s="142">
        <f>S143*H143</f>
        <v>0</v>
      </c>
      <c r="AR143" s="143" t="s">
        <v>388</v>
      </c>
      <c r="AT143" s="143" t="s">
        <v>229</v>
      </c>
      <c r="AU143" s="143" t="s">
        <v>86</v>
      </c>
      <c r="AY143" s="18" t="s">
        <v>227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388</v>
      </c>
      <c r="BM143" s="143" t="s">
        <v>3787</v>
      </c>
    </row>
    <row r="144" spans="2:65" s="1" customFormat="1" ht="11.25">
      <c r="B144" s="33"/>
      <c r="D144" s="145" t="s">
        <v>236</v>
      </c>
      <c r="F144" s="146" t="s">
        <v>3687</v>
      </c>
      <c r="I144" s="147"/>
      <c r="L144" s="33"/>
      <c r="M144" s="148"/>
      <c r="T144" s="54"/>
      <c r="AT144" s="18" t="s">
        <v>236</v>
      </c>
      <c r="AU144" s="18" t="s">
        <v>86</v>
      </c>
    </row>
    <row r="145" spans="2:65" s="11" customFormat="1" ht="22.9" customHeight="1">
      <c r="B145" s="120"/>
      <c r="D145" s="121" t="s">
        <v>72</v>
      </c>
      <c r="E145" s="130" t="s">
        <v>3788</v>
      </c>
      <c r="F145" s="130" t="s">
        <v>3789</v>
      </c>
      <c r="I145" s="123"/>
      <c r="J145" s="131">
        <f>BK145</f>
        <v>0</v>
      </c>
      <c r="L145" s="120"/>
      <c r="M145" s="125"/>
      <c r="P145" s="126">
        <f>SUM(P146:P161)</f>
        <v>0</v>
      </c>
      <c r="R145" s="126">
        <f>SUM(R146:R161)</f>
        <v>4.79E-3</v>
      </c>
      <c r="T145" s="127">
        <f>SUM(T146:T161)</f>
        <v>0</v>
      </c>
      <c r="AR145" s="121" t="s">
        <v>86</v>
      </c>
      <c r="AT145" s="128" t="s">
        <v>72</v>
      </c>
      <c r="AU145" s="128" t="s">
        <v>80</v>
      </c>
      <c r="AY145" s="121" t="s">
        <v>227</v>
      </c>
      <c r="BK145" s="129">
        <f>SUM(BK146:BK161)</f>
        <v>0</v>
      </c>
    </row>
    <row r="146" spans="2:65" s="1" customFormat="1" ht="24.2" customHeight="1">
      <c r="B146" s="33"/>
      <c r="C146" s="132" t="s">
        <v>7</v>
      </c>
      <c r="D146" s="132" t="s">
        <v>229</v>
      </c>
      <c r="E146" s="133" t="s">
        <v>3790</v>
      </c>
      <c r="F146" s="134" t="s">
        <v>3791</v>
      </c>
      <c r="G146" s="135" t="s">
        <v>396</v>
      </c>
      <c r="H146" s="136">
        <v>1</v>
      </c>
      <c r="I146" s="137"/>
      <c r="J146" s="138">
        <f>ROUND(I146*H146,2)</f>
        <v>0</v>
      </c>
      <c r="K146" s="134" t="s">
        <v>233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1.2700000000000001E-3</v>
      </c>
      <c r="R146" s="141">
        <f>Q146*H146</f>
        <v>1.2700000000000001E-3</v>
      </c>
      <c r="S146" s="141">
        <v>0</v>
      </c>
      <c r="T146" s="142">
        <f>S146*H146</f>
        <v>0</v>
      </c>
      <c r="AR146" s="143" t="s">
        <v>388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388</v>
      </c>
      <c r="BM146" s="143" t="s">
        <v>3792</v>
      </c>
    </row>
    <row r="147" spans="2:65" s="1" customFormat="1" ht="11.25">
      <c r="B147" s="33"/>
      <c r="D147" s="145" t="s">
        <v>236</v>
      </c>
      <c r="F147" s="146" t="s">
        <v>3793</v>
      </c>
      <c r="I147" s="147"/>
      <c r="L147" s="33"/>
      <c r="M147" s="148"/>
      <c r="T147" s="54"/>
      <c r="AT147" s="18" t="s">
        <v>236</v>
      </c>
      <c r="AU147" s="18" t="s">
        <v>86</v>
      </c>
    </row>
    <row r="148" spans="2:65" s="1" customFormat="1" ht="24.2" customHeight="1">
      <c r="B148" s="33"/>
      <c r="C148" s="132" t="s">
        <v>416</v>
      </c>
      <c r="D148" s="132" t="s">
        <v>229</v>
      </c>
      <c r="E148" s="133" t="s">
        <v>3794</v>
      </c>
      <c r="F148" s="134" t="s">
        <v>3795</v>
      </c>
      <c r="G148" s="135" t="s">
        <v>396</v>
      </c>
      <c r="H148" s="136">
        <v>1</v>
      </c>
      <c r="I148" s="137"/>
      <c r="J148" s="138">
        <f>ROUND(I148*H148,2)</f>
        <v>0</v>
      </c>
      <c r="K148" s="134" t="s">
        <v>233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1.6000000000000001E-4</v>
      </c>
      <c r="R148" s="141">
        <f>Q148*H148</f>
        <v>1.6000000000000001E-4</v>
      </c>
      <c r="S148" s="141">
        <v>0</v>
      </c>
      <c r="T148" s="142">
        <f>S148*H148</f>
        <v>0</v>
      </c>
      <c r="AR148" s="143" t="s">
        <v>388</v>
      </c>
      <c r="AT148" s="143" t="s">
        <v>229</v>
      </c>
      <c r="AU148" s="143" t="s">
        <v>86</v>
      </c>
      <c r="AY148" s="18" t="s">
        <v>227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388</v>
      </c>
      <c r="BM148" s="143" t="s">
        <v>3796</v>
      </c>
    </row>
    <row r="149" spans="2:65" s="1" customFormat="1" ht="11.25">
      <c r="B149" s="33"/>
      <c r="D149" s="145" t="s">
        <v>236</v>
      </c>
      <c r="F149" s="146" t="s">
        <v>3797</v>
      </c>
      <c r="I149" s="147"/>
      <c r="L149" s="33"/>
      <c r="M149" s="148"/>
      <c r="T149" s="54"/>
      <c r="AT149" s="18" t="s">
        <v>236</v>
      </c>
      <c r="AU149" s="18" t="s">
        <v>86</v>
      </c>
    </row>
    <row r="150" spans="2:65" s="1" customFormat="1" ht="24.2" customHeight="1">
      <c r="B150" s="33"/>
      <c r="C150" s="132" t="s">
        <v>421</v>
      </c>
      <c r="D150" s="132" t="s">
        <v>229</v>
      </c>
      <c r="E150" s="133" t="s">
        <v>3798</v>
      </c>
      <c r="F150" s="134" t="s">
        <v>3799</v>
      </c>
      <c r="G150" s="135" t="s">
        <v>396</v>
      </c>
      <c r="H150" s="136">
        <v>1</v>
      </c>
      <c r="I150" s="137"/>
      <c r="J150" s="138">
        <f>ROUND(I150*H150,2)</f>
        <v>0</v>
      </c>
      <c r="K150" s="134" t="s">
        <v>233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1.6000000000000001E-4</v>
      </c>
      <c r="R150" s="141">
        <f>Q150*H150</f>
        <v>1.6000000000000001E-4</v>
      </c>
      <c r="S150" s="141">
        <v>0</v>
      </c>
      <c r="T150" s="142">
        <f>S150*H150</f>
        <v>0</v>
      </c>
      <c r="AR150" s="143" t="s">
        <v>388</v>
      </c>
      <c r="AT150" s="143" t="s">
        <v>229</v>
      </c>
      <c r="AU150" s="143" t="s">
        <v>86</v>
      </c>
      <c r="AY150" s="18" t="s">
        <v>227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388</v>
      </c>
      <c r="BM150" s="143" t="s">
        <v>3800</v>
      </c>
    </row>
    <row r="151" spans="2:65" s="1" customFormat="1" ht="11.25">
      <c r="B151" s="33"/>
      <c r="D151" s="145" t="s">
        <v>236</v>
      </c>
      <c r="F151" s="146" t="s">
        <v>3801</v>
      </c>
      <c r="I151" s="147"/>
      <c r="L151" s="33"/>
      <c r="M151" s="148"/>
      <c r="T151" s="54"/>
      <c r="AT151" s="18" t="s">
        <v>236</v>
      </c>
      <c r="AU151" s="18" t="s">
        <v>86</v>
      </c>
    </row>
    <row r="152" spans="2:65" s="1" customFormat="1" ht="24.2" customHeight="1">
      <c r="B152" s="33"/>
      <c r="C152" s="132" t="s">
        <v>425</v>
      </c>
      <c r="D152" s="132" t="s">
        <v>229</v>
      </c>
      <c r="E152" s="133" t="s">
        <v>3802</v>
      </c>
      <c r="F152" s="134" t="s">
        <v>3803</v>
      </c>
      <c r="G152" s="135" t="s">
        <v>467</v>
      </c>
      <c r="H152" s="136">
        <v>1</v>
      </c>
      <c r="I152" s="137"/>
      <c r="J152" s="138">
        <f>ROUND(I152*H152,2)</f>
        <v>0</v>
      </c>
      <c r="K152" s="134" t="s">
        <v>233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2.0000000000000001E-4</v>
      </c>
      <c r="R152" s="141">
        <f>Q152*H152</f>
        <v>2.0000000000000001E-4</v>
      </c>
      <c r="S152" s="141">
        <v>0</v>
      </c>
      <c r="T152" s="142">
        <f>S152*H152</f>
        <v>0</v>
      </c>
      <c r="AR152" s="143" t="s">
        <v>388</v>
      </c>
      <c r="AT152" s="143" t="s">
        <v>229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388</v>
      </c>
      <c r="BM152" s="143" t="s">
        <v>3804</v>
      </c>
    </row>
    <row r="153" spans="2:65" s="1" customFormat="1" ht="11.25">
      <c r="B153" s="33"/>
      <c r="D153" s="145" t="s">
        <v>236</v>
      </c>
      <c r="F153" s="146" t="s">
        <v>3805</v>
      </c>
      <c r="I153" s="147"/>
      <c r="L153" s="33"/>
      <c r="M153" s="148"/>
      <c r="T153" s="54"/>
      <c r="AT153" s="18" t="s">
        <v>236</v>
      </c>
      <c r="AU153" s="18" t="s">
        <v>86</v>
      </c>
    </row>
    <row r="154" spans="2:65" s="1" customFormat="1" ht="24.2" customHeight="1">
      <c r="B154" s="33"/>
      <c r="C154" s="132" t="s">
        <v>430</v>
      </c>
      <c r="D154" s="132" t="s">
        <v>229</v>
      </c>
      <c r="E154" s="133" t="s">
        <v>3806</v>
      </c>
      <c r="F154" s="134" t="s">
        <v>3807</v>
      </c>
      <c r="G154" s="135" t="s">
        <v>396</v>
      </c>
      <c r="H154" s="136">
        <v>1</v>
      </c>
      <c r="I154" s="137"/>
      <c r="J154" s="138">
        <f>ROUND(I154*H154,2)</f>
        <v>0</v>
      </c>
      <c r="K154" s="134" t="s">
        <v>233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2.4000000000000001E-4</v>
      </c>
      <c r="R154" s="141">
        <f>Q154*H154</f>
        <v>2.4000000000000001E-4</v>
      </c>
      <c r="S154" s="141">
        <v>0</v>
      </c>
      <c r="T154" s="142">
        <f>S154*H154</f>
        <v>0</v>
      </c>
      <c r="AR154" s="143" t="s">
        <v>388</v>
      </c>
      <c r="AT154" s="143" t="s">
        <v>229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388</v>
      </c>
      <c r="BM154" s="143" t="s">
        <v>3808</v>
      </c>
    </row>
    <row r="155" spans="2:65" s="1" customFormat="1" ht="11.25">
      <c r="B155" s="33"/>
      <c r="D155" s="145" t="s">
        <v>236</v>
      </c>
      <c r="F155" s="146" t="s">
        <v>3809</v>
      </c>
      <c r="I155" s="147"/>
      <c r="L155" s="33"/>
      <c r="M155" s="148"/>
      <c r="T155" s="54"/>
      <c r="AT155" s="18" t="s">
        <v>236</v>
      </c>
      <c r="AU155" s="18" t="s">
        <v>86</v>
      </c>
    </row>
    <row r="156" spans="2:65" s="1" customFormat="1" ht="33" customHeight="1">
      <c r="B156" s="33"/>
      <c r="C156" s="132" t="s">
        <v>435</v>
      </c>
      <c r="D156" s="132" t="s">
        <v>229</v>
      </c>
      <c r="E156" s="133" t="s">
        <v>3810</v>
      </c>
      <c r="F156" s="134" t="s">
        <v>3811</v>
      </c>
      <c r="G156" s="135" t="s">
        <v>396</v>
      </c>
      <c r="H156" s="136">
        <v>1</v>
      </c>
      <c r="I156" s="137"/>
      <c r="J156" s="138">
        <f>ROUND(I156*H156,2)</f>
        <v>0</v>
      </c>
      <c r="K156" s="134" t="s">
        <v>233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4.6999999999999999E-4</v>
      </c>
      <c r="R156" s="141">
        <f>Q156*H156</f>
        <v>4.6999999999999999E-4</v>
      </c>
      <c r="S156" s="141">
        <v>0</v>
      </c>
      <c r="T156" s="142">
        <f>S156*H156</f>
        <v>0</v>
      </c>
      <c r="AR156" s="143" t="s">
        <v>388</v>
      </c>
      <c r="AT156" s="143" t="s">
        <v>229</v>
      </c>
      <c r="AU156" s="143" t="s">
        <v>86</v>
      </c>
      <c r="AY156" s="18" t="s">
        <v>227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388</v>
      </c>
      <c r="BM156" s="143" t="s">
        <v>3812</v>
      </c>
    </row>
    <row r="157" spans="2:65" s="1" customFormat="1" ht="11.25">
      <c r="B157" s="33"/>
      <c r="D157" s="145" t="s">
        <v>236</v>
      </c>
      <c r="F157" s="146" t="s">
        <v>3813</v>
      </c>
      <c r="I157" s="147"/>
      <c r="L157" s="33"/>
      <c r="M157" s="148"/>
      <c r="T157" s="54"/>
      <c r="AT157" s="18" t="s">
        <v>236</v>
      </c>
      <c r="AU157" s="18" t="s">
        <v>86</v>
      </c>
    </row>
    <row r="158" spans="2:65" s="1" customFormat="1" ht="33" customHeight="1">
      <c r="B158" s="33"/>
      <c r="C158" s="132" t="s">
        <v>441</v>
      </c>
      <c r="D158" s="132" t="s">
        <v>229</v>
      </c>
      <c r="E158" s="133" t="s">
        <v>3814</v>
      </c>
      <c r="F158" s="134" t="s">
        <v>3815</v>
      </c>
      <c r="G158" s="135" t="s">
        <v>396</v>
      </c>
      <c r="H158" s="136">
        <v>1</v>
      </c>
      <c r="I158" s="137"/>
      <c r="J158" s="138">
        <f>ROUND(I158*H158,2)</f>
        <v>0</v>
      </c>
      <c r="K158" s="134" t="s">
        <v>233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1.01E-3</v>
      </c>
      <c r="R158" s="141">
        <f>Q158*H158</f>
        <v>1.01E-3</v>
      </c>
      <c r="S158" s="141">
        <v>0</v>
      </c>
      <c r="T158" s="142">
        <f>S158*H158</f>
        <v>0</v>
      </c>
      <c r="AR158" s="143" t="s">
        <v>388</v>
      </c>
      <c r="AT158" s="143" t="s">
        <v>229</v>
      </c>
      <c r="AU158" s="143" t="s">
        <v>86</v>
      </c>
      <c r="AY158" s="18" t="s">
        <v>227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388</v>
      </c>
      <c r="BM158" s="143" t="s">
        <v>3816</v>
      </c>
    </row>
    <row r="159" spans="2:65" s="1" customFormat="1" ht="11.25">
      <c r="B159" s="33"/>
      <c r="D159" s="145" t="s">
        <v>236</v>
      </c>
      <c r="F159" s="146" t="s">
        <v>3817</v>
      </c>
      <c r="I159" s="147"/>
      <c r="L159" s="33"/>
      <c r="M159" s="148"/>
      <c r="T159" s="54"/>
      <c r="AT159" s="18" t="s">
        <v>236</v>
      </c>
      <c r="AU159" s="18" t="s">
        <v>86</v>
      </c>
    </row>
    <row r="160" spans="2:65" s="1" customFormat="1" ht="33" customHeight="1">
      <c r="B160" s="33"/>
      <c r="C160" s="132" t="s">
        <v>445</v>
      </c>
      <c r="D160" s="132" t="s">
        <v>229</v>
      </c>
      <c r="E160" s="133" t="s">
        <v>3818</v>
      </c>
      <c r="F160" s="134" t="s">
        <v>3819</v>
      </c>
      <c r="G160" s="135" t="s">
        <v>396</v>
      </c>
      <c r="H160" s="136">
        <v>1</v>
      </c>
      <c r="I160" s="137"/>
      <c r="J160" s="138">
        <f>ROUND(I160*H160,2)</f>
        <v>0</v>
      </c>
      <c r="K160" s="134" t="s">
        <v>233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1.2800000000000001E-3</v>
      </c>
      <c r="R160" s="141">
        <f>Q160*H160</f>
        <v>1.2800000000000001E-3</v>
      </c>
      <c r="S160" s="141">
        <v>0</v>
      </c>
      <c r="T160" s="142">
        <f>S160*H160</f>
        <v>0</v>
      </c>
      <c r="AR160" s="143" t="s">
        <v>388</v>
      </c>
      <c r="AT160" s="143" t="s">
        <v>229</v>
      </c>
      <c r="AU160" s="143" t="s">
        <v>86</v>
      </c>
      <c r="AY160" s="18" t="s">
        <v>227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388</v>
      </c>
      <c r="BM160" s="143" t="s">
        <v>3820</v>
      </c>
    </row>
    <row r="161" spans="2:65" s="1" customFormat="1" ht="11.25">
      <c r="B161" s="33"/>
      <c r="D161" s="145" t="s">
        <v>236</v>
      </c>
      <c r="F161" s="146" t="s">
        <v>3821</v>
      </c>
      <c r="I161" s="147"/>
      <c r="L161" s="33"/>
      <c r="M161" s="148"/>
      <c r="T161" s="54"/>
      <c r="AT161" s="18" t="s">
        <v>236</v>
      </c>
      <c r="AU161" s="18" t="s">
        <v>86</v>
      </c>
    </row>
    <row r="162" spans="2:65" s="11" customFormat="1" ht="22.9" customHeight="1">
      <c r="B162" s="120"/>
      <c r="D162" s="121" t="s">
        <v>72</v>
      </c>
      <c r="E162" s="130" t="s">
        <v>3822</v>
      </c>
      <c r="F162" s="130" t="s">
        <v>3823</v>
      </c>
      <c r="I162" s="123"/>
      <c r="J162" s="131">
        <f>BK162</f>
        <v>0</v>
      </c>
      <c r="L162" s="120"/>
      <c r="M162" s="125"/>
      <c r="P162" s="126">
        <f>SUM(P163:P166)</f>
        <v>0</v>
      </c>
      <c r="R162" s="126">
        <f>SUM(R163:R166)</f>
        <v>0</v>
      </c>
      <c r="T162" s="127">
        <f>SUM(T163:T166)</f>
        <v>0</v>
      </c>
      <c r="AR162" s="121" t="s">
        <v>80</v>
      </c>
      <c r="AT162" s="128" t="s">
        <v>72</v>
      </c>
      <c r="AU162" s="128" t="s">
        <v>80</v>
      </c>
      <c r="AY162" s="121" t="s">
        <v>227</v>
      </c>
      <c r="BK162" s="129">
        <f>SUM(BK163:BK166)</f>
        <v>0</v>
      </c>
    </row>
    <row r="163" spans="2:65" s="1" customFormat="1" ht="24.2" customHeight="1">
      <c r="B163" s="33"/>
      <c r="C163" s="132" t="s">
        <v>450</v>
      </c>
      <c r="D163" s="132" t="s">
        <v>229</v>
      </c>
      <c r="E163" s="133" t="s">
        <v>3824</v>
      </c>
      <c r="F163" s="134" t="s">
        <v>3825</v>
      </c>
      <c r="G163" s="135" t="s">
        <v>396</v>
      </c>
      <c r="H163" s="136">
        <v>29</v>
      </c>
      <c r="I163" s="137"/>
      <c r="J163" s="138">
        <f>ROUND(I163*H163,2)</f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388</v>
      </c>
      <c r="AT163" s="143" t="s">
        <v>229</v>
      </c>
      <c r="AU163" s="143" t="s">
        <v>86</v>
      </c>
      <c r="AY163" s="18" t="s">
        <v>227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388</v>
      </c>
      <c r="BM163" s="143" t="s">
        <v>3826</v>
      </c>
    </row>
    <row r="164" spans="2:65" s="12" customFormat="1" ht="11.25">
      <c r="B164" s="149"/>
      <c r="D164" s="150" t="s">
        <v>238</v>
      </c>
      <c r="E164" s="151" t="s">
        <v>21</v>
      </c>
      <c r="F164" s="152" t="s">
        <v>3827</v>
      </c>
      <c r="H164" s="151" t="s">
        <v>21</v>
      </c>
      <c r="I164" s="153"/>
      <c r="L164" s="149"/>
      <c r="M164" s="154"/>
      <c r="T164" s="155"/>
      <c r="AT164" s="151" t="s">
        <v>238</v>
      </c>
      <c r="AU164" s="151" t="s">
        <v>86</v>
      </c>
      <c r="AV164" s="12" t="s">
        <v>80</v>
      </c>
      <c r="AW164" s="12" t="s">
        <v>33</v>
      </c>
      <c r="AX164" s="12" t="s">
        <v>73</v>
      </c>
      <c r="AY164" s="151" t="s">
        <v>227</v>
      </c>
    </row>
    <row r="165" spans="2:65" s="13" customFormat="1" ht="11.25">
      <c r="B165" s="156"/>
      <c r="D165" s="150" t="s">
        <v>238</v>
      </c>
      <c r="E165" s="157" t="s">
        <v>21</v>
      </c>
      <c r="F165" s="158" t="s">
        <v>3828</v>
      </c>
      <c r="H165" s="159">
        <v>29</v>
      </c>
      <c r="I165" s="160"/>
      <c r="L165" s="156"/>
      <c r="M165" s="161"/>
      <c r="T165" s="162"/>
      <c r="AT165" s="157" t="s">
        <v>238</v>
      </c>
      <c r="AU165" s="157" t="s">
        <v>86</v>
      </c>
      <c r="AV165" s="13" t="s">
        <v>86</v>
      </c>
      <c r="AW165" s="13" t="s">
        <v>33</v>
      </c>
      <c r="AX165" s="13" t="s">
        <v>73</v>
      </c>
      <c r="AY165" s="157" t="s">
        <v>227</v>
      </c>
    </row>
    <row r="166" spans="2:65" s="14" customFormat="1" ht="11.25">
      <c r="B166" s="163"/>
      <c r="D166" s="150" t="s">
        <v>238</v>
      </c>
      <c r="E166" s="164" t="s">
        <v>21</v>
      </c>
      <c r="F166" s="165" t="s">
        <v>241</v>
      </c>
      <c r="H166" s="166">
        <v>29</v>
      </c>
      <c r="I166" s="167"/>
      <c r="L166" s="163"/>
      <c r="M166" s="188"/>
      <c r="N166" s="189"/>
      <c r="O166" s="189"/>
      <c r="P166" s="189"/>
      <c r="Q166" s="189"/>
      <c r="R166" s="189"/>
      <c r="S166" s="189"/>
      <c r="T166" s="190"/>
      <c r="AT166" s="164" t="s">
        <v>238</v>
      </c>
      <c r="AU166" s="164" t="s">
        <v>86</v>
      </c>
      <c r="AV166" s="14" t="s">
        <v>234</v>
      </c>
      <c r="AW166" s="14" t="s">
        <v>33</v>
      </c>
      <c r="AX166" s="14" t="s">
        <v>80</v>
      </c>
      <c r="AY166" s="164" t="s">
        <v>227</v>
      </c>
    </row>
    <row r="167" spans="2:65" s="1" customFormat="1" ht="6.95" customHeight="1">
      <c r="B167" s="42"/>
      <c r="C167" s="43"/>
      <c r="D167" s="43"/>
      <c r="E167" s="43"/>
      <c r="F167" s="43"/>
      <c r="G167" s="43"/>
      <c r="H167" s="43"/>
      <c r="I167" s="43"/>
      <c r="J167" s="43"/>
      <c r="K167" s="43"/>
      <c r="L167" s="33"/>
    </row>
  </sheetData>
  <sheetProtection algorithmName="SHA-512" hashValue="YuGxqv4Y7lx2zxFKiiB66/cQaM/vY/8oPIGxoPhUN+xGu1bJFjbvBzce5w7fhLcF1HB23VeDA1ESvXBSQ+V4DA==" saltValue="llZG3N/rI735bHnYtfD+JZqvWltrtAl/z+jwcFNNyHUbyFDZ8k18deOQRAuub0Owq71ZnjuGnjYssggE4vU/YA==" spinCount="100000" sheet="1" objects="1" scenarios="1" formatColumns="0" formatRows="0" autoFilter="0"/>
  <autoFilter ref="C95:K166" xr:uid="{00000000-0009-0000-0000-00000B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B00-000000000000}"/>
    <hyperlink ref="F103" r:id="rId2" xr:uid="{00000000-0004-0000-0B00-000001000000}"/>
    <hyperlink ref="F106" r:id="rId3" xr:uid="{00000000-0004-0000-0B00-000002000000}"/>
    <hyperlink ref="F109" r:id="rId4" xr:uid="{00000000-0004-0000-0B00-000003000000}"/>
    <hyperlink ref="F111" r:id="rId5" xr:uid="{00000000-0004-0000-0B00-000004000000}"/>
    <hyperlink ref="F113" r:id="rId6" xr:uid="{00000000-0004-0000-0B00-000005000000}"/>
    <hyperlink ref="F115" r:id="rId7" xr:uid="{00000000-0004-0000-0B00-000006000000}"/>
    <hyperlink ref="F118" r:id="rId8" xr:uid="{00000000-0004-0000-0B00-000007000000}"/>
    <hyperlink ref="F120" r:id="rId9" xr:uid="{00000000-0004-0000-0B00-000008000000}"/>
    <hyperlink ref="F123" r:id="rId10" xr:uid="{00000000-0004-0000-0B00-000009000000}"/>
    <hyperlink ref="F125" r:id="rId11" xr:uid="{00000000-0004-0000-0B00-00000A000000}"/>
    <hyperlink ref="F127" r:id="rId12" xr:uid="{00000000-0004-0000-0B00-00000B000000}"/>
    <hyperlink ref="F129" r:id="rId13" xr:uid="{00000000-0004-0000-0B00-00000C000000}"/>
    <hyperlink ref="F132" r:id="rId14" xr:uid="{00000000-0004-0000-0B00-00000D000000}"/>
    <hyperlink ref="F134" r:id="rId15" xr:uid="{00000000-0004-0000-0B00-00000E000000}"/>
    <hyperlink ref="F136" r:id="rId16" xr:uid="{00000000-0004-0000-0B00-00000F000000}"/>
    <hyperlink ref="F138" r:id="rId17" xr:uid="{00000000-0004-0000-0B00-000010000000}"/>
    <hyperlink ref="F140" r:id="rId18" xr:uid="{00000000-0004-0000-0B00-000011000000}"/>
    <hyperlink ref="F142" r:id="rId19" xr:uid="{00000000-0004-0000-0B00-000012000000}"/>
    <hyperlink ref="F144" r:id="rId20" xr:uid="{00000000-0004-0000-0B00-000013000000}"/>
    <hyperlink ref="F147" r:id="rId21" xr:uid="{00000000-0004-0000-0B00-000014000000}"/>
    <hyperlink ref="F149" r:id="rId22" xr:uid="{00000000-0004-0000-0B00-000015000000}"/>
    <hyperlink ref="F151" r:id="rId23" xr:uid="{00000000-0004-0000-0B00-000016000000}"/>
    <hyperlink ref="F153" r:id="rId24" xr:uid="{00000000-0004-0000-0B00-000017000000}"/>
    <hyperlink ref="F155" r:id="rId25" xr:uid="{00000000-0004-0000-0B00-000018000000}"/>
    <hyperlink ref="F157" r:id="rId26" xr:uid="{00000000-0004-0000-0B00-000019000000}"/>
    <hyperlink ref="F159" r:id="rId27" xr:uid="{00000000-0004-0000-0B00-00001A000000}"/>
    <hyperlink ref="F161" r:id="rId28" xr:uid="{00000000-0004-0000-0B00-00001B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7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3829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ROUND((SUM(BE96:BE173)),  2)</f>
        <v>0</v>
      </c>
      <c r="I37" s="94">
        <v>0.21</v>
      </c>
      <c r="J37" s="84">
        <f>ROUND(((SUM(BE96:BE173))*I37),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ROUND((SUM(BF96:BF173)),  2)</f>
        <v>0</v>
      </c>
      <c r="I38" s="94">
        <v>0.12</v>
      </c>
      <c r="J38" s="84">
        <f>ROUND(((SUM(BF96:BF173))*I38),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ROUND((SUM(BG96:BG173)),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ROUND((SUM(BH96:BH173)),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ROUND((SUM(BI96:BI173)),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SO-04.03.05 - Byt 2+KK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3598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318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3707</v>
      </c>
      <c r="E71" s="110"/>
      <c r="F71" s="110"/>
      <c r="G71" s="110"/>
      <c r="H71" s="110"/>
      <c r="I71" s="110"/>
      <c r="J71" s="111">
        <f>J152</f>
        <v>0</v>
      </c>
      <c r="L71" s="108"/>
    </row>
    <row r="72" spans="2:47" s="9" customFormat="1" ht="19.899999999999999" customHeight="1">
      <c r="B72" s="108"/>
      <c r="D72" s="109" t="s">
        <v>3708</v>
      </c>
      <c r="E72" s="110"/>
      <c r="F72" s="110"/>
      <c r="G72" s="110"/>
      <c r="H72" s="110"/>
      <c r="I72" s="110"/>
      <c r="J72" s="111">
        <f>J169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3366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SO-04.03.05 - Byt 2+KK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4.6700000000000012E-2</v>
      </c>
      <c r="S96" s="51"/>
      <c r="T96" s="118">
        <f>T97</f>
        <v>0</v>
      </c>
      <c r="AT96" s="18" t="s">
        <v>72</v>
      </c>
      <c r="AU96" s="18" t="s">
        <v>208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455</v>
      </c>
      <c r="F97" s="122" t="s">
        <v>456</v>
      </c>
      <c r="I97" s="123"/>
      <c r="J97" s="124">
        <f>BK97</f>
        <v>0</v>
      </c>
      <c r="L97" s="120"/>
      <c r="M97" s="125"/>
      <c r="P97" s="126">
        <f>P98+P116+P152+P169</f>
        <v>0</v>
      </c>
      <c r="R97" s="126">
        <f>R98+R116+R152+R169</f>
        <v>4.6700000000000012E-2</v>
      </c>
      <c r="T97" s="127">
        <f>T98+T116+T152+T169</f>
        <v>0</v>
      </c>
      <c r="AR97" s="121" t="s">
        <v>86</v>
      </c>
      <c r="AT97" s="128" t="s">
        <v>72</v>
      </c>
      <c r="AU97" s="128" t="s">
        <v>73</v>
      </c>
      <c r="AY97" s="121" t="s">
        <v>227</v>
      </c>
      <c r="BK97" s="129">
        <f>BK98+BK116+BK152+BK169</f>
        <v>0</v>
      </c>
    </row>
    <row r="98" spans="2:65" s="11" customFormat="1" ht="22.9" customHeight="1">
      <c r="B98" s="120"/>
      <c r="D98" s="121" t="s">
        <v>72</v>
      </c>
      <c r="E98" s="130" t="s">
        <v>3610</v>
      </c>
      <c r="F98" s="130" t="s">
        <v>3611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7.8250000000000004E-3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227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229</v>
      </c>
      <c r="E99" s="133" t="s">
        <v>3709</v>
      </c>
      <c r="F99" s="134" t="s">
        <v>3710</v>
      </c>
      <c r="G99" s="135" t="s">
        <v>326</v>
      </c>
      <c r="H99" s="136">
        <v>4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1.72E-3</v>
      </c>
      <c r="S99" s="141">
        <v>0</v>
      </c>
      <c r="T99" s="142">
        <f>S99*H99</f>
        <v>0</v>
      </c>
      <c r="AR99" s="143" t="s">
        <v>388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388</v>
      </c>
      <c r="BM99" s="143" t="s">
        <v>3830</v>
      </c>
    </row>
    <row r="100" spans="2:65" s="1" customFormat="1" ht="11.25">
      <c r="B100" s="33"/>
      <c r="D100" s="145" t="s">
        <v>236</v>
      </c>
      <c r="F100" s="146" t="s">
        <v>3712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" customFormat="1" ht="19.5">
      <c r="B101" s="33"/>
      <c r="D101" s="150" t="s">
        <v>403</v>
      </c>
      <c r="F101" s="183" t="s">
        <v>3713</v>
      </c>
      <c r="I101" s="147"/>
      <c r="L101" s="33"/>
      <c r="M101" s="148"/>
      <c r="T101" s="54"/>
      <c r="AT101" s="18" t="s">
        <v>403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229</v>
      </c>
      <c r="E102" s="133" t="s">
        <v>3714</v>
      </c>
      <c r="F102" s="134" t="s">
        <v>3715</v>
      </c>
      <c r="G102" s="135" t="s">
        <v>326</v>
      </c>
      <c r="H102" s="136">
        <v>3</v>
      </c>
      <c r="I102" s="137"/>
      <c r="J102" s="138">
        <f>ROUND(I102*H102,2)</f>
        <v>0</v>
      </c>
      <c r="K102" s="134" t="s">
        <v>233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2.2799999999999999E-3</v>
      </c>
      <c r="S102" s="141">
        <v>0</v>
      </c>
      <c r="T102" s="142">
        <f>S102*H102</f>
        <v>0</v>
      </c>
      <c r="AR102" s="143" t="s">
        <v>388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388</v>
      </c>
      <c r="BM102" s="143" t="s">
        <v>3831</v>
      </c>
    </row>
    <row r="103" spans="2:65" s="1" customFormat="1" ht="11.25">
      <c r="B103" s="33"/>
      <c r="D103" s="145" t="s">
        <v>236</v>
      </c>
      <c r="F103" s="146" t="s">
        <v>3717</v>
      </c>
      <c r="I103" s="147"/>
      <c r="L103" s="33"/>
      <c r="M103" s="148"/>
      <c r="T103" s="54"/>
      <c r="AT103" s="18" t="s">
        <v>236</v>
      </c>
      <c r="AU103" s="18" t="s">
        <v>86</v>
      </c>
    </row>
    <row r="104" spans="2:65" s="1" customFormat="1" ht="19.5">
      <c r="B104" s="33"/>
      <c r="D104" s="150" t="s">
        <v>403</v>
      </c>
      <c r="F104" s="183" t="s">
        <v>3713</v>
      </c>
      <c r="I104" s="147"/>
      <c r="L104" s="33"/>
      <c r="M104" s="148"/>
      <c r="T104" s="54"/>
      <c r="AT104" s="18" t="s">
        <v>403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229</v>
      </c>
      <c r="E105" s="133" t="s">
        <v>3718</v>
      </c>
      <c r="F105" s="134" t="s">
        <v>3719</v>
      </c>
      <c r="G105" s="135" t="s">
        <v>326</v>
      </c>
      <c r="H105" s="136">
        <v>2.5</v>
      </c>
      <c r="I105" s="137"/>
      <c r="J105" s="138">
        <f>ROUND(I105*H105,2)</f>
        <v>0</v>
      </c>
      <c r="K105" s="134" t="s">
        <v>233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3.8249999999999998E-3</v>
      </c>
      <c r="S105" s="141">
        <v>0</v>
      </c>
      <c r="T105" s="142">
        <f>S105*H105</f>
        <v>0</v>
      </c>
      <c r="AR105" s="143" t="s">
        <v>388</v>
      </c>
      <c r="AT105" s="143" t="s">
        <v>229</v>
      </c>
      <c r="AU105" s="143" t="s">
        <v>86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388</v>
      </c>
      <c r="BM105" s="143" t="s">
        <v>3832</v>
      </c>
    </row>
    <row r="106" spans="2:65" s="1" customFormat="1" ht="11.25">
      <c r="B106" s="33"/>
      <c r="D106" s="145" t="s">
        <v>236</v>
      </c>
      <c r="F106" s="146" t="s">
        <v>3721</v>
      </c>
      <c r="I106" s="147"/>
      <c r="L106" s="33"/>
      <c r="M106" s="148"/>
      <c r="T106" s="54"/>
      <c r="AT106" s="18" t="s">
        <v>236</v>
      </c>
      <c r="AU106" s="18" t="s">
        <v>86</v>
      </c>
    </row>
    <row r="107" spans="2:65" s="1" customFormat="1" ht="19.5">
      <c r="B107" s="33"/>
      <c r="D107" s="150" t="s">
        <v>403</v>
      </c>
      <c r="F107" s="183" t="s">
        <v>3713</v>
      </c>
      <c r="I107" s="147"/>
      <c r="L107" s="33"/>
      <c r="M107" s="148"/>
      <c r="T107" s="54"/>
      <c r="AT107" s="18" t="s">
        <v>403</v>
      </c>
      <c r="AU107" s="18" t="s">
        <v>86</v>
      </c>
    </row>
    <row r="108" spans="2:65" s="1" customFormat="1" ht="24.2" customHeight="1">
      <c r="B108" s="33"/>
      <c r="C108" s="132" t="s">
        <v>234</v>
      </c>
      <c r="D108" s="132" t="s">
        <v>229</v>
      </c>
      <c r="E108" s="133" t="s">
        <v>3722</v>
      </c>
      <c r="F108" s="134" t="s">
        <v>3723</v>
      </c>
      <c r="G108" s="135" t="s">
        <v>396</v>
      </c>
      <c r="H108" s="136">
        <v>3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388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388</v>
      </c>
      <c r="BM108" s="143" t="s">
        <v>3833</v>
      </c>
    </row>
    <row r="109" spans="2:65" s="1" customFormat="1" ht="11.25">
      <c r="B109" s="33"/>
      <c r="D109" s="145" t="s">
        <v>236</v>
      </c>
      <c r="F109" s="146" t="s">
        <v>3725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" customFormat="1" ht="24.2" customHeight="1">
      <c r="B110" s="33"/>
      <c r="C110" s="132" t="s">
        <v>264</v>
      </c>
      <c r="D110" s="132" t="s">
        <v>229</v>
      </c>
      <c r="E110" s="133" t="s">
        <v>3726</v>
      </c>
      <c r="F110" s="134" t="s">
        <v>3727</v>
      </c>
      <c r="G110" s="135" t="s">
        <v>396</v>
      </c>
      <c r="H110" s="136">
        <v>1</v>
      </c>
      <c r="I110" s="137"/>
      <c r="J110" s="138">
        <f>ROUND(I110*H110,2)</f>
        <v>0</v>
      </c>
      <c r="K110" s="134" t="s">
        <v>233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388</v>
      </c>
      <c r="AT110" s="143" t="s">
        <v>229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388</v>
      </c>
      <c r="BM110" s="143" t="s">
        <v>3834</v>
      </c>
    </row>
    <row r="111" spans="2:65" s="1" customFormat="1" ht="11.25">
      <c r="B111" s="33"/>
      <c r="D111" s="145" t="s">
        <v>236</v>
      </c>
      <c r="F111" s="146" t="s">
        <v>3729</v>
      </c>
      <c r="I111" s="147"/>
      <c r="L111" s="33"/>
      <c r="M111" s="148"/>
      <c r="T111" s="54"/>
      <c r="AT111" s="18" t="s">
        <v>236</v>
      </c>
      <c r="AU111" s="18" t="s">
        <v>86</v>
      </c>
    </row>
    <row r="112" spans="2:65" s="1" customFormat="1" ht="24.2" customHeight="1">
      <c r="B112" s="33"/>
      <c r="C112" s="132" t="s">
        <v>270</v>
      </c>
      <c r="D112" s="132" t="s">
        <v>229</v>
      </c>
      <c r="E112" s="133" t="s">
        <v>3730</v>
      </c>
      <c r="F112" s="134" t="s">
        <v>3731</v>
      </c>
      <c r="G112" s="135" t="s">
        <v>396</v>
      </c>
      <c r="H112" s="136">
        <v>1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388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388</v>
      </c>
      <c r="BM112" s="143" t="s">
        <v>3835</v>
      </c>
    </row>
    <row r="113" spans="2:65" s="1" customFormat="1" ht="11.25">
      <c r="B113" s="33"/>
      <c r="D113" s="145" t="s">
        <v>236</v>
      </c>
      <c r="F113" s="146" t="s">
        <v>3733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" customFormat="1" ht="24.2" customHeight="1">
      <c r="B114" s="33"/>
      <c r="C114" s="132" t="s">
        <v>278</v>
      </c>
      <c r="D114" s="132" t="s">
        <v>229</v>
      </c>
      <c r="E114" s="133" t="s">
        <v>3734</v>
      </c>
      <c r="F114" s="134" t="s">
        <v>3735</v>
      </c>
      <c r="G114" s="135" t="s">
        <v>326</v>
      </c>
      <c r="H114" s="136">
        <v>9.5</v>
      </c>
      <c r="I114" s="137"/>
      <c r="J114" s="138">
        <f>ROUND(I114*H114,2)</f>
        <v>0</v>
      </c>
      <c r="K114" s="134" t="s">
        <v>233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388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388</v>
      </c>
      <c r="BM114" s="143" t="s">
        <v>3836</v>
      </c>
    </row>
    <row r="115" spans="2:65" s="1" customFormat="1" ht="11.25">
      <c r="B115" s="33"/>
      <c r="D115" s="145" t="s">
        <v>236</v>
      </c>
      <c r="F115" s="146" t="s">
        <v>3737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457</v>
      </c>
      <c r="F116" s="130" t="s">
        <v>458</v>
      </c>
      <c r="I116" s="123"/>
      <c r="J116" s="131">
        <f>BK116</f>
        <v>0</v>
      </c>
      <c r="L116" s="120"/>
      <c r="M116" s="125"/>
      <c r="P116" s="126">
        <f>SUM(P117:P151)</f>
        <v>0</v>
      </c>
      <c r="R116" s="126">
        <f>SUM(R117:R151)</f>
        <v>3.4085000000000011E-2</v>
      </c>
      <c r="T116" s="127">
        <f>SUM(T117:T151)</f>
        <v>0</v>
      </c>
      <c r="AR116" s="121" t="s">
        <v>86</v>
      </c>
      <c r="AT116" s="128" t="s">
        <v>72</v>
      </c>
      <c r="AU116" s="128" t="s">
        <v>80</v>
      </c>
      <c r="AY116" s="121" t="s">
        <v>227</v>
      </c>
      <c r="BK116" s="129">
        <f>SUM(BK117:BK151)</f>
        <v>0</v>
      </c>
    </row>
    <row r="117" spans="2:65" s="1" customFormat="1" ht="37.9" customHeight="1">
      <c r="B117" s="33"/>
      <c r="C117" s="132" t="s">
        <v>283</v>
      </c>
      <c r="D117" s="132" t="s">
        <v>229</v>
      </c>
      <c r="E117" s="133" t="s">
        <v>3738</v>
      </c>
      <c r="F117" s="134" t="s">
        <v>3739</v>
      </c>
      <c r="G117" s="135" t="s">
        <v>326</v>
      </c>
      <c r="H117" s="136">
        <v>8.5</v>
      </c>
      <c r="I117" s="137"/>
      <c r="J117" s="138">
        <f>ROUND(I117*H117,2)</f>
        <v>0</v>
      </c>
      <c r="K117" s="134" t="s">
        <v>233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7.3099999999999997E-3</v>
      </c>
      <c r="S117" s="141">
        <v>0</v>
      </c>
      <c r="T117" s="142">
        <f>S117*H117</f>
        <v>0</v>
      </c>
      <c r="AR117" s="143" t="s">
        <v>388</v>
      </c>
      <c r="AT117" s="143" t="s">
        <v>229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388</v>
      </c>
      <c r="BM117" s="143" t="s">
        <v>3837</v>
      </c>
    </row>
    <row r="118" spans="2:65" s="1" customFormat="1" ht="11.25">
      <c r="B118" s="33"/>
      <c r="D118" s="145" t="s">
        <v>236</v>
      </c>
      <c r="F118" s="146" t="s">
        <v>3741</v>
      </c>
      <c r="I118" s="147"/>
      <c r="L118" s="33"/>
      <c r="M118" s="148"/>
      <c r="T118" s="54"/>
      <c r="AT118" s="18" t="s">
        <v>236</v>
      </c>
      <c r="AU118" s="18" t="s">
        <v>86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234</v>
      </c>
      <c r="H119" s="159">
        <v>4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3" customFormat="1" ht="11.25">
      <c r="B120" s="156"/>
      <c r="D120" s="150" t="s">
        <v>238</v>
      </c>
      <c r="E120" s="157" t="s">
        <v>21</v>
      </c>
      <c r="F120" s="158" t="s">
        <v>3838</v>
      </c>
      <c r="H120" s="159">
        <v>4.5</v>
      </c>
      <c r="I120" s="160"/>
      <c r="L120" s="156"/>
      <c r="M120" s="161"/>
      <c r="T120" s="162"/>
      <c r="AT120" s="157" t="s">
        <v>238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227</v>
      </c>
    </row>
    <row r="121" spans="2:65" s="14" customFormat="1" ht="11.25">
      <c r="B121" s="163"/>
      <c r="D121" s="150" t="s">
        <v>238</v>
      </c>
      <c r="E121" s="164" t="s">
        <v>21</v>
      </c>
      <c r="F121" s="165" t="s">
        <v>241</v>
      </c>
      <c r="H121" s="166">
        <v>8.5</v>
      </c>
      <c r="I121" s="167"/>
      <c r="L121" s="163"/>
      <c r="M121" s="168"/>
      <c r="T121" s="169"/>
      <c r="AT121" s="164" t="s">
        <v>238</v>
      </c>
      <c r="AU121" s="164" t="s">
        <v>86</v>
      </c>
      <c r="AV121" s="14" t="s">
        <v>234</v>
      </c>
      <c r="AW121" s="14" t="s">
        <v>33</v>
      </c>
      <c r="AX121" s="14" t="s">
        <v>80</v>
      </c>
      <c r="AY121" s="164" t="s">
        <v>227</v>
      </c>
    </row>
    <row r="122" spans="2:65" s="1" customFormat="1" ht="37.9" customHeight="1">
      <c r="B122" s="33"/>
      <c r="C122" s="132" t="s">
        <v>290</v>
      </c>
      <c r="D122" s="132" t="s">
        <v>229</v>
      </c>
      <c r="E122" s="133" t="s">
        <v>3742</v>
      </c>
      <c r="F122" s="134" t="s">
        <v>3743</v>
      </c>
      <c r="G122" s="135" t="s">
        <v>326</v>
      </c>
      <c r="H122" s="136">
        <v>5</v>
      </c>
      <c r="I122" s="137"/>
      <c r="J122" s="138">
        <f>ROUND(I122*H122,2)</f>
        <v>0</v>
      </c>
      <c r="K122" s="134" t="s">
        <v>233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1.2999999999999999E-3</v>
      </c>
      <c r="R122" s="141">
        <f>Q122*H122</f>
        <v>6.4999999999999997E-3</v>
      </c>
      <c r="S122" s="141">
        <v>0</v>
      </c>
      <c r="T122" s="142">
        <f>S122*H122</f>
        <v>0</v>
      </c>
      <c r="AR122" s="143" t="s">
        <v>388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388</v>
      </c>
      <c r="BM122" s="143" t="s">
        <v>3839</v>
      </c>
    </row>
    <row r="123" spans="2:65" s="1" customFormat="1" ht="11.25">
      <c r="B123" s="33"/>
      <c r="D123" s="145" t="s">
        <v>236</v>
      </c>
      <c r="F123" s="146" t="s">
        <v>3745</v>
      </c>
      <c r="I123" s="147"/>
      <c r="L123" s="33"/>
      <c r="M123" s="148"/>
      <c r="T123" s="54"/>
      <c r="AT123" s="18" t="s">
        <v>236</v>
      </c>
      <c r="AU123" s="18" t="s">
        <v>86</v>
      </c>
    </row>
    <row r="124" spans="2:65" s="13" customFormat="1" ht="11.25">
      <c r="B124" s="156"/>
      <c r="D124" s="150" t="s">
        <v>238</v>
      </c>
      <c r="E124" s="157" t="s">
        <v>21</v>
      </c>
      <c r="F124" s="158" t="s">
        <v>264</v>
      </c>
      <c r="H124" s="159">
        <v>5</v>
      </c>
      <c r="I124" s="160"/>
      <c r="L124" s="156"/>
      <c r="M124" s="161"/>
      <c r="T124" s="162"/>
      <c r="AT124" s="157" t="s">
        <v>238</v>
      </c>
      <c r="AU124" s="157" t="s">
        <v>86</v>
      </c>
      <c r="AV124" s="13" t="s">
        <v>86</v>
      </c>
      <c r="AW124" s="13" t="s">
        <v>33</v>
      </c>
      <c r="AX124" s="13" t="s">
        <v>80</v>
      </c>
      <c r="AY124" s="157" t="s">
        <v>227</v>
      </c>
    </row>
    <row r="125" spans="2:65" s="1" customFormat="1" ht="24.2" customHeight="1">
      <c r="B125" s="33"/>
      <c r="C125" s="132" t="s">
        <v>296</v>
      </c>
      <c r="D125" s="132" t="s">
        <v>229</v>
      </c>
      <c r="E125" s="133" t="s">
        <v>3746</v>
      </c>
      <c r="F125" s="134" t="s">
        <v>3747</v>
      </c>
      <c r="G125" s="135" t="s">
        <v>467</v>
      </c>
      <c r="H125" s="136">
        <v>13.5</v>
      </c>
      <c r="I125" s="137"/>
      <c r="J125" s="138">
        <f>ROUND(I125*H125,2)</f>
        <v>0</v>
      </c>
      <c r="K125" s="134" t="s">
        <v>233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388</v>
      </c>
      <c r="AT125" s="143" t="s">
        <v>229</v>
      </c>
      <c r="AU125" s="143" t="s">
        <v>86</v>
      </c>
      <c r="AY125" s="18" t="s">
        <v>227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388</v>
      </c>
      <c r="BM125" s="143" t="s">
        <v>3840</v>
      </c>
    </row>
    <row r="126" spans="2:65" s="1" customFormat="1" ht="11.25">
      <c r="B126" s="33"/>
      <c r="D126" s="145" t="s">
        <v>236</v>
      </c>
      <c r="F126" s="146" t="s">
        <v>3749</v>
      </c>
      <c r="I126" s="147"/>
      <c r="L126" s="33"/>
      <c r="M126" s="148"/>
      <c r="T126" s="54"/>
      <c r="AT126" s="18" t="s">
        <v>236</v>
      </c>
      <c r="AU126" s="18" t="s">
        <v>86</v>
      </c>
    </row>
    <row r="127" spans="2:65" s="13" customFormat="1" ht="11.25">
      <c r="B127" s="156"/>
      <c r="D127" s="150" t="s">
        <v>238</v>
      </c>
      <c r="E127" s="157" t="s">
        <v>21</v>
      </c>
      <c r="F127" s="158" t="s">
        <v>234</v>
      </c>
      <c r="H127" s="159">
        <v>4</v>
      </c>
      <c r="I127" s="160"/>
      <c r="L127" s="156"/>
      <c r="M127" s="161"/>
      <c r="T127" s="162"/>
      <c r="AT127" s="157" t="s">
        <v>238</v>
      </c>
      <c r="AU127" s="157" t="s">
        <v>86</v>
      </c>
      <c r="AV127" s="13" t="s">
        <v>86</v>
      </c>
      <c r="AW127" s="13" t="s">
        <v>33</v>
      </c>
      <c r="AX127" s="13" t="s">
        <v>73</v>
      </c>
      <c r="AY127" s="157" t="s">
        <v>227</v>
      </c>
    </row>
    <row r="128" spans="2:65" s="13" customFormat="1" ht="11.25">
      <c r="B128" s="156"/>
      <c r="D128" s="150" t="s">
        <v>238</v>
      </c>
      <c r="E128" s="157" t="s">
        <v>21</v>
      </c>
      <c r="F128" s="158" t="s">
        <v>3838</v>
      </c>
      <c r="H128" s="159">
        <v>4.5</v>
      </c>
      <c r="I128" s="160"/>
      <c r="L128" s="156"/>
      <c r="M128" s="161"/>
      <c r="T128" s="162"/>
      <c r="AT128" s="157" t="s">
        <v>238</v>
      </c>
      <c r="AU128" s="157" t="s">
        <v>86</v>
      </c>
      <c r="AV128" s="13" t="s">
        <v>86</v>
      </c>
      <c r="AW128" s="13" t="s">
        <v>33</v>
      </c>
      <c r="AX128" s="13" t="s">
        <v>73</v>
      </c>
      <c r="AY128" s="157" t="s">
        <v>227</v>
      </c>
    </row>
    <row r="129" spans="2:65" s="13" customFormat="1" ht="11.25">
      <c r="B129" s="156"/>
      <c r="D129" s="150" t="s">
        <v>238</v>
      </c>
      <c r="E129" s="157" t="s">
        <v>21</v>
      </c>
      <c r="F129" s="158" t="s">
        <v>264</v>
      </c>
      <c r="H129" s="159">
        <v>5</v>
      </c>
      <c r="I129" s="160"/>
      <c r="L129" s="156"/>
      <c r="M129" s="161"/>
      <c r="T129" s="162"/>
      <c r="AT129" s="157" t="s">
        <v>238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227</v>
      </c>
    </row>
    <row r="130" spans="2:65" s="14" customFormat="1" ht="11.25">
      <c r="B130" s="163"/>
      <c r="D130" s="150" t="s">
        <v>238</v>
      </c>
      <c r="E130" s="164" t="s">
        <v>21</v>
      </c>
      <c r="F130" s="165" t="s">
        <v>241</v>
      </c>
      <c r="H130" s="166">
        <v>13.5</v>
      </c>
      <c r="I130" s="167"/>
      <c r="L130" s="163"/>
      <c r="M130" s="168"/>
      <c r="T130" s="169"/>
      <c r="AT130" s="164" t="s">
        <v>238</v>
      </c>
      <c r="AU130" s="164" t="s">
        <v>86</v>
      </c>
      <c r="AV130" s="14" t="s">
        <v>234</v>
      </c>
      <c r="AW130" s="14" t="s">
        <v>33</v>
      </c>
      <c r="AX130" s="14" t="s">
        <v>80</v>
      </c>
      <c r="AY130" s="164" t="s">
        <v>227</v>
      </c>
    </row>
    <row r="131" spans="2:65" s="1" customFormat="1" ht="37.9" customHeight="1">
      <c r="B131" s="33"/>
      <c r="C131" s="132" t="s">
        <v>308</v>
      </c>
      <c r="D131" s="132" t="s">
        <v>229</v>
      </c>
      <c r="E131" s="133" t="s">
        <v>3750</v>
      </c>
      <c r="F131" s="134" t="s">
        <v>3751</v>
      </c>
      <c r="G131" s="135" t="s">
        <v>467</v>
      </c>
      <c r="H131" s="136">
        <v>13.5</v>
      </c>
      <c r="I131" s="137"/>
      <c r="J131" s="138">
        <f>ROUND(I131*H131,2)</f>
        <v>0</v>
      </c>
      <c r="K131" s="134" t="s">
        <v>233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388</v>
      </c>
      <c r="AT131" s="143" t="s">
        <v>229</v>
      </c>
      <c r="AU131" s="143" t="s">
        <v>86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388</v>
      </c>
      <c r="BM131" s="143" t="s">
        <v>3841</v>
      </c>
    </row>
    <row r="132" spans="2:65" s="1" customFormat="1" ht="11.25">
      <c r="B132" s="33"/>
      <c r="D132" s="145" t="s">
        <v>236</v>
      </c>
      <c r="F132" s="146" t="s">
        <v>3753</v>
      </c>
      <c r="I132" s="147"/>
      <c r="L132" s="33"/>
      <c r="M132" s="148"/>
      <c r="T132" s="54"/>
      <c r="AT132" s="18" t="s">
        <v>236</v>
      </c>
      <c r="AU132" s="18" t="s">
        <v>86</v>
      </c>
    </row>
    <row r="133" spans="2:65" s="13" customFormat="1" ht="11.25">
      <c r="B133" s="156"/>
      <c r="D133" s="150" t="s">
        <v>238</v>
      </c>
      <c r="E133" s="157" t="s">
        <v>21</v>
      </c>
      <c r="F133" s="158" t="s">
        <v>3842</v>
      </c>
      <c r="H133" s="159">
        <v>13.5</v>
      </c>
      <c r="I133" s="160"/>
      <c r="L133" s="156"/>
      <c r="M133" s="161"/>
      <c r="T133" s="162"/>
      <c r="AT133" s="157" t="s">
        <v>238</v>
      </c>
      <c r="AU133" s="157" t="s">
        <v>86</v>
      </c>
      <c r="AV133" s="13" t="s">
        <v>86</v>
      </c>
      <c r="AW133" s="13" t="s">
        <v>33</v>
      </c>
      <c r="AX133" s="13" t="s">
        <v>80</v>
      </c>
      <c r="AY133" s="157" t="s">
        <v>227</v>
      </c>
    </row>
    <row r="134" spans="2:65" s="1" customFormat="1" ht="49.15" customHeight="1">
      <c r="B134" s="33"/>
      <c r="C134" s="132" t="s">
        <v>8</v>
      </c>
      <c r="D134" s="132" t="s">
        <v>229</v>
      </c>
      <c r="E134" s="133" t="s">
        <v>3754</v>
      </c>
      <c r="F134" s="134" t="s">
        <v>3755</v>
      </c>
      <c r="G134" s="135" t="s">
        <v>326</v>
      </c>
      <c r="H134" s="136">
        <v>13.5</v>
      </c>
      <c r="I134" s="137"/>
      <c r="J134" s="138">
        <f>ROUND(I134*H134,2)</f>
        <v>0</v>
      </c>
      <c r="K134" s="134" t="s">
        <v>233</v>
      </c>
      <c r="L134" s="33"/>
      <c r="M134" s="139" t="s">
        <v>21</v>
      </c>
      <c r="N134" s="140" t="s">
        <v>45</v>
      </c>
      <c r="P134" s="141">
        <f>O134*H134</f>
        <v>0</v>
      </c>
      <c r="Q134" s="141">
        <v>4.0000000000000003E-5</v>
      </c>
      <c r="R134" s="141">
        <f>Q134*H134</f>
        <v>5.4000000000000001E-4</v>
      </c>
      <c r="S134" s="141">
        <v>0</v>
      </c>
      <c r="T134" s="142">
        <f>S134*H134</f>
        <v>0</v>
      </c>
      <c r="AR134" s="143" t="s">
        <v>388</v>
      </c>
      <c r="AT134" s="143" t="s">
        <v>229</v>
      </c>
      <c r="AU134" s="143" t="s">
        <v>86</v>
      </c>
      <c r="AY134" s="18" t="s">
        <v>227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86</v>
      </c>
      <c r="BK134" s="144">
        <f>ROUND(I134*H134,2)</f>
        <v>0</v>
      </c>
      <c r="BL134" s="18" t="s">
        <v>388</v>
      </c>
      <c r="BM134" s="143" t="s">
        <v>3843</v>
      </c>
    </row>
    <row r="135" spans="2:65" s="1" customFormat="1" ht="11.25">
      <c r="B135" s="33"/>
      <c r="D135" s="145" t="s">
        <v>236</v>
      </c>
      <c r="F135" s="146" t="s">
        <v>3757</v>
      </c>
      <c r="I135" s="147"/>
      <c r="L135" s="33"/>
      <c r="M135" s="148"/>
      <c r="T135" s="54"/>
      <c r="AT135" s="18" t="s">
        <v>236</v>
      </c>
      <c r="AU135" s="18" t="s">
        <v>86</v>
      </c>
    </row>
    <row r="136" spans="2:65" s="13" customFormat="1" ht="11.25">
      <c r="B136" s="156"/>
      <c r="D136" s="150" t="s">
        <v>238</v>
      </c>
      <c r="E136" s="157" t="s">
        <v>21</v>
      </c>
      <c r="F136" s="158" t="s">
        <v>3842</v>
      </c>
      <c r="H136" s="159">
        <v>13.5</v>
      </c>
      <c r="I136" s="160"/>
      <c r="L136" s="156"/>
      <c r="M136" s="161"/>
      <c r="T136" s="162"/>
      <c r="AT136" s="157" t="s">
        <v>238</v>
      </c>
      <c r="AU136" s="157" t="s">
        <v>86</v>
      </c>
      <c r="AV136" s="13" t="s">
        <v>86</v>
      </c>
      <c r="AW136" s="13" t="s">
        <v>33</v>
      </c>
      <c r="AX136" s="13" t="s">
        <v>80</v>
      </c>
      <c r="AY136" s="157" t="s">
        <v>227</v>
      </c>
    </row>
    <row r="137" spans="2:65" s="1" customFormat="1" ht="24.2" customHeight="1">
      <c r="B137" s="33"/>
      <c r="C137" s="132" t="s">
        <v>370</v>
      </c>
      <c r="D137" s="132" t="s">
        <v>229</v>
      </c>
      <c r="E137" s="133" t="s">
        <v>3758</v>
      </c>
      <c r="F137" s="134" t="s">
        <v>3759</v>
      </c>
      <c r="G137" s="135" t="s">
        <v>396</v>
      </c>
      <c r="H137" s="136">
        <v>8</v>
      </c>
      <c r="I137" s="137"/>
      <c r="J137" s="138">
        <f>ROUND(I137*H137,2)</f>
        <v>0</v>
      </c>
      <c r="K137" s="134" t="s">
        <v>233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388</v>
      </c>
      <c r="AT137" s="143" t="s">
        <v>229</v>
      </c>
      <c r="AU137" s="143" t="s">
        <v>86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388</v>
      </c>
      <c r="BM137" s="143" t="s">
        <v>3844</v>
      </c>
    </row>
    <row r="138" spans="2:65" s="1" customFormat="1" ht="11.25">
      <c r="B138" s="33"/>
      <c r="D138" s="145" t="s">
        <v>236</v>
      </c>
      <c r="F138" s="146" t="s">
        <v>3761</v>
      </c>
      <c r="I138" s="147"/>
      <c r="L138" s="33"/>
      <c r="M138" s="148"/>
      <c r="T138" s="54"/>
      <c r="AT138" s="18" t="s">
        <v>236</v>
      </c>
      <c r="AU138" s="18" t="s">
        <v>86</v>
      </c>
    </row>
    <row r="139" spans="2:65" s="1" customFormat="1" ht="19.5">
      <c r="B139" s="33"/>
      <c r="D139" s="150" t="s">
        <v>403</v>
      </c>
      <c r="F139" s="183" t="s">
        <v>3762</v>
      </c>
      <c r="I139" s="147"/>
      <c r="L139" s="33"/>
      <c r="M139" s="148"/>
      <c r="T139" s="54"/>
      <c r="AT139" s="18" t="s">
        <v>403</v>
      </c>
      <c r="AU139" s="18" t="s">
        <v>86</v>
      </c>
    </row>
    <row r="140" spans="2:65" s="1" customFormat="1" ht="24.2" customHeight="1">
      <c r="B140" s="33"/>
      <c r="C140" s="132" t="s">
        <v>376</v>
      </c>
      <c r="D140" s="132" t="s">
        <v>229</v>
      </c>
      <c r="E140" s="133" t="s">
        <v>3763</v>
      </c>
      <c r="F140" s="134" t="s">
        <v>3764</v>
      </c>
      <c r="G140" s="135" t="s">
        <v>396</v>
      </c>
      <c r="H140" s="136">
        <v>4</v>
      </c>
      <c r="I140" s="137"/>
      <c r="J140" s="138">
        <f>ROUND(I140*H140,2)</f>
        <v>0</v>
      </c>
      <c r="K140" s="134" t="s">
        <v>233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7.5000000000000002E-4</v>
      </c>
      <c r="R140" s="141">
        <f>Q140*H140</f>
        <v>3.0000000000000001E-3</v>
      </c>
      <c r="S140" s="141">
        <v>0</v>
      </c>
      <c r="T140" s="142">
        <f>S140*H140</f>
        <v>0</v>
      </c>
      <c r="AR140" s="143" t="s">
        <v>388</v>
      </c>
      <c r="AT140" s="143" t="s">
        <v>229</v>
      </c>
      <c r="AU140" s="143" t="s">
        <v>86</v>
      </c>
      <c r="AY140" s="18" t="s">
        <v>227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388</v>
      </c>
      <c r="BM140" s="143" t="s">
        <v>3845</v>
      </c>
    </row>
    <row r="141" spans="2:65" s="1" customFormat="1" ht="11.25">
      <c r="B141" s="33"/>
      <c r="D141" s="145" t="s">
        <v>236</v>
      </c>
      <c r="F141" s="146" t="s">
        <v>3766</v>
      </c>
      <c r="I141" s="147"/>
      <c r="L141" s="33"/>
      <c r="M141" s="148"/>
      <c r="T141" s="54"/>
      <c r="AT141" s="18" t="s">
        <v>236</v>
      </c>
      <c r="AU141" s="18" t="s">
        <v>86</v>
      </c>
    </row>
    <row r="142" spans="2:65" s="1" customFormat="1" ht="24.2" customHeight="1">
      <c r="B142" s="33"/>
      <c r="C142" s="132" t="s">
        <v>382</v>
      </c>
      <c r="D142" s="132" t="s">
        <v>229</v>
      </c>
      <c r="E142" s="133" t="s">
        <v>3767</v>
      </c>
      <c r="F142" s="134" t="s">
        <v>3768</v>
      </c>
      <c r="G142" s="135" t="s">
        <v>396</v>
      </c>
      <c r="H142" s="136">
        <v>4</v>
      </c>
      <c r="I142" s="137"/>
      <c r="J142" s="138">
        <f>ROUND(I142*H142,2)</f>
        <v>0</v>
      </c>
      <c r="K142" s="134" t="s">
        <v>233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9.7000000000000005E-4</v>
      </c>
      <c r="R142" s="141">
        <f>Q142*H142</f>
        <v>3.8800000000000002E-3</v>
      </c>
      <c r="S142" s="141">
        <v>0</v>
      </c>
      <c r="T142" s="142">
        <f>S142*H142</f>
        <v>0</v>
      </c>
      <c r="AR142" s="143" t="s">
        <v>388</v>
      </c>
      <c r="AT142" s="143" t="s">
        <v>229</v>
      </c>
      <c r="AU142" s="143" t="s">
        <v>86</v>
      </c>
      <c r="AY142" s="18" t="s">
        <v>227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388</v>
      </c>
      <c r="BM142" s="143" t="s">
        <v>3846</v>
      </c>
    </row>
    <row r="143" spans="2:65" s="1" customFormat="1" ht="11.25">
      <c r="B143" s="33"/>
      <c r="D143" s="145" t="s">
        <v>236</v>
      </c>
      <c r="F143" s="146" t="s">
        <v>3770</v>
      </c>
      <c r="I143" s="147"/>
      <c r="L143" s="33"/>
      <c r="M143" s="148"/>
      <c r="T143" s="54"/>
      <c r="AT143" s="18" t="s">
        <v>236</v>
      </c>
      <c r="AU143" s="18" t="s">
        <v>86</v>
      </c>
    </row>
    <row r="144" spans="2:65" s="1" customFormat="1" ht="37.9" customHeight="1">
      <c r="B144" s="33"/>
      <c r="C144" s="132" t="s">
        <v>388</v>
      </c>
      <c r="D144" s="132" t="s">
        <v>229</v>
      </c>
      <c r="E144" s="133" t="s">
        <v>3771</v>
      </c>
      <c r="F144" s="134" t="s">
        <v>3772</v>
      </c>
      <c r="G144" s="135" t="s">
        <v>396</v>
      </c>
      <c r="H144" s="136">
        <v>2</v>
      </c>
      <c r="I144" s="137"/>
      <c r="J144" s="138">
        <f>ROUND(I144*H144,2)</f>
        <v>0</v>
      </c>
      <c r="K144" s="134" t="s">
        <v>233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1.1800000000000001E-3</v>
      </c>
      <c r="R144" s="141">
        <f>Q144*H144</f>
        <v>2.3600000000000001E-3</v>
      </c>
      <c r="S144" s="141">
        <v>0</v>
      </c>
      <c r="T144" s="142">
        <f>S144*H144</f>
        <v>0</v>
      </c>
      <c r="AR144" s="143" t="s">
        <v>388</v>
      </c>
      <c r="AT144" s="143" t="s">
        <v>229</v>
      </c>
      <c r="AU144" s="143" t="s">
        <v>86</v>
      </c>
      <c r="AY144" s="18" t="s">
        <v>227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388</v>
      </c>
      <c r="BM144" s="143" t="s">
        <v>3847</v>
      </c>
    </row>
    <row r="145" spans="2:65" s="1" customFormat="1" ht="11.25">
      <c r="B145" s="33"/>
      <c r="D145" s="145" t="s">
        <v>236</v>
      </c>
      <c r="F145" s="146" t="s">
        <v>3774</v>
      </c>
      <c r="I145" s="147"/>
      <c r="L145" s="33"/>
      <c r="M145" s="148"/>
      <c r="T145" s="54"/>
      <c r="AT145" s="18" t="s">
        <v>236</v>
      </c>
      <c r="AU145" s="18" t="s">
        <v>86</v>
      </c>
    </row>
    <row r="146" spans="2:65" s="1" customFormat="1" ht="37.9" customHeight="1">
      <c r="B146" s="33"/>
      <c r="C146" s="132" t="s">
        <v>393</v>
      </c>
      <c r="D146" s="132" t="s">
        <v>229</v>
      </c>
      <c r="E146" s="133" t="s">
        <v>3775</v>
      </c>
      <c r="F146" s="134" t="s">
        <v>3776</v>
      </c>
      <c r="G146" s="135" t="s">
        <v>396</v>
      </c>
      <c r="H146" s="136">
        <v>2</v>
      </c>
      <c r="I146" s="137"/>
      <c r="J146" s="138">
        <f>ROUND(I146*H146,2)</f>
        <v>0</v>
      </c>
      <c r="K146" s="134" t="s">
        <v>233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1.1800000000000001E-3</v>
      </c>
      <c r="R146" s="141">
        <f>Q146*H146</f>
        <v>2.3600000000000001E-3</v>
      </c>
      <c r="S146" s="141">
        <v>0</v>
      </c>
      <c r="T146" s="142">
        <f>S146*H146</f>
        <v>0</v>
      </c>
      <c r="AR146" s="143" t="s">
        <v>388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388</v>
      </c>
      <c r="BM146" s="143" t="s">
        <v>3848</v>
      </c>
    </row>
    <row r="147" spans="2:65" s="1" customFormat="1" ht="11.25">
      <c r="B147" s="33"/>
      <c r="D147" s="145" t="s">
        <v>236</v>
      </c>
      <c r="F147" s="146" t="s">
        <v>3778</v>
      </c>
      <c r="I147" s="147"/>
      <c r="L147" s="33"/>
      <c r="M147" s="148"/>
      <c r="T147" s="54"/>
      <c r="AT147" s="18" t="s">
        <v>236</v>
      </c>
      <c r="AU147" s="18" t="s">
        <v>86</v>
      </c>
    </row>
    <row r="148" spans="2:65" s="1" customFormat="1" ht="16.5" customHeight="1">
      <c r="B148" s="33"/>
      <c r="C148" s="132" t="s">
        <v>399</v>
      </c>
      <c r="D148" s="132" t="s">
        <v>229</v>
      </c>
      <c r="E148" s="133" t="s">
        <v>3779</v>
      </c>
      <c r="F148" s="134" t="s">
        <v>3780</v>
      </c>
      <c r="G148" s="135" t="s">
        <v>467</v>
      </c>
      <c r="H148" s="136">
        <v>4</v>
      </c>
      <c r="I148" s="137"/>
      <c r="J148" s="138">
        <f>ROUND(I148*H148,2)</f>
        <v>0</v>
      </c>
      <c r="K148" s="134" t="s">
        <v>233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2E-3</v>
      </c>
      <c r="R148" s="141">
        <f>Q148*H148</f>
        <v>8.0000000000000002E-3</v>
      </c>
      <c r="S148" s="141">
        <v>0</v>
      </c>
      <c r="T148" s="142">
        <f>S148*H148</f>
        <v>0</v>
      </c>
      <c r="AR148" s="143" t="s">
        <v>388</v>
      </c>
      <c r="AT148" s="143" t="s">
        <v>229</v>
      </c>
      <c r="AU148" s="143" t="s">
        <v>86</v>
      </c>
      <c r="AY148" s="18" t="s">
        <v>227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388</v>
      </c>
      <c r="BM148" s="143" t="s">
        <v>3849</v>
      </c>
    </row>
    <row r="149" spans="2:65" s="1" customFormat="1" ht="11.25">
      <c r="B149" s="33"/>
      <c r="D149" s="145" t="s">
        <v>236</v>
      </c>
      <c r="F149" s="146" t="s">
        <v>3782</v>
      </c>
      <c r="I149" s="147"/>
      <c r="L149" s="33"/>
      <c r="M149" s="148"/>
      <c r="T149" s="54"/>
      <c r="AT149" s="18" t="s">
        <v>236</v>
      </c>
      <c r="AU149" s="18" t="s">
        <v>86</v>
      </c>
    </row>
    <row r="150" spans="2:65" s="1" customFormat="1" ht="33" customHeight="1">
      <c r="B150" s="33"/>
      <c r="C150" s="132" t="s">
        <v>405</v>
      </c>
      <c r="D150" s="132" t="s">
        <v>229</v>
      </c>
      <c r="E150" s="133" t="s">
        <v>3684</v>
      </c>
      <c r="F150" s="134" t="s">
        <v>3685</v>
      </c>
      <c r="G150" s="135" t="s">
        <v>326</v>
      </c>
      <c r="H150" s="136">
        <v>13.5</v>
      </c>
      <c r="I150" s="137"/>
      <c r="J150" s="138">
        <f>ROUND(I150*H150,2)</f>
        <v>0</v>
      </c>
      <c r="K150" s="134" t="s">
        <v>233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1.0000000000000001E-5</v>
      </c>
      <c r="R150" s="141">
        <f>Q150*H150</f>
        <v>1.35E-4</v>
      </c>
      <c r="S150" s="141">
        <v>0</v>
      </c>
      <c r="T150" s="142">
        <f>S150*H150</f>
        <v>0</v>
      </c>
      <c r="AR150" s="143" t="s">
        <v>388</v>
      </c>
      <c r="AT150" s="143" t="s">
        <v>229</v>
      </c>
      <c r="AU150" s="143" t="s">
        <v>86</v>
      </c>
      <c r="AY150" s="18" t="s">
        <v>227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388</v>
      </c>
      <c r="BM150" s="143" t="s">
        <v>3850</v>
      </c>
    </row>
    <row r="151" spans="2:65" s="1" customFormat="1" ht="11.25">
      <c r="B151" s="33"/>
      <c r="D151" s="145" t="s">
        <v>236</v>
      </c>
      <c r="F151" s="146" t="s">
        <v>3687</v>
      </c>
      <c r="I151" s="147"/>
      <c r="L151" s="33"/>
      <c r="M151" s="148"/>
      <c r="T151" s="54"/>
      <c r="AT151" s="18" t="s">
        <v>236</v>
      </c>
      <c r="AU151" s="18" t="s">
        <v>86</v>
      </c>
    </row>
    <row r="152" spans="2:65" s="11" customFormat="1" ht="22.9" customHeight="1">
      <c r="B152" s="120"/>
      <c r="D152" s="121" t="s">
        <v>72</v>
      </c>
      <c r="E152" s="130" t="s">
        <v>3788</v>
      </c>
      <c r="F152" s="130" t="s">
        <v>3789</v>
      </c>
      <c r="I152" s="123"/>
      <c r="J152" s="131">
        <f>BK152</f>
        <v>0</v>
      </c>
      <c r="L152" s="120"/>
      <c r="M152" s="125"/>
      <c r="P152" s="126">
        <f>SUM(P153:P168)</f>
        <v>0</v>
      </c>
      <c r="R152" s="126">
        <f>SUM(R153:R168)</f>
        <v>4.79E-3</v>
      </c>
      <c r="T152" s="127">
        <f>SUM(T153:T168)</f>
        <v>0</v>
      </c>
      <c r="AR152" s="121" t="s">
        <v>86</v>
      </c>
      <c r="AT152" s="128" t="s">
        <v>72</v>
      </c>
      <c r="AU152" s="128" t="s">
        <v>80</v>
      </c>
      <c r="AY152" s="121" t="s">
        <v>227</v>
      </c>
      <c r="BK152" s="129">
        <f>SUM(BK153:BK168)</f>
        <v>0</v>
      </c>
    </row>
    <row r="153" spans="2:65" s="1" customFormat="1" ht="24.2" customHeight="1">
      <c r="B153" s="33"/>
      <c r="C153" s="132" t="s">
        <v>409</v>
      </c>
      <c r="D153" s="132" t="s">
        <v>229</v>
      </c>
      <c r="E153" s="133" t="s">
        <v>3790</v>
      </c>
      <c r="F153" s="134" t="s">
        <v>3791</v>
      </c>
      <c r="G153" s="135" t="s">
        <v>396</v>
      </c>
      <c r="H153" s="136">
        <v>1</v>
      </c>
      <c r="I153" s="137"/>
      <c r="J153" s="138">
        <f>ROUND(I153*H153,2)</f>
        <v>0</v>
      </c>
      <c r="K153" s="134" t="s">
        <v>233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1.2700000000000001E-3</v>
      </c>
      <c r="R153" s="141">
        <f>Q153*H153</f>
        <v>1.2700000000000001E-3</v>
      </c>
      <c r="S153" s="141">
        <v>0</v>
      </c>
      <c r="T153" s="142">
        <f>S153*H153</f>
        <v>0</v>
      </c>
      <c r="AR153" s="143" t="s">
        <v>388</v>
      </c>
      <c r="AT153" s="143" t="s">
        <v>229</v>
      </c>
      <c r="AU153" s="143" t="s">
        <v>86</v>
      </c>
      <c r="AY153" s="18" t="s">
        <v>227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388</v>
      </c>
      <c r="BM153" s="143" t="s">
        <v>3851</v>
      </c>
    </row>
    <row r="154" spans="2:65" s="1" customFormat="1" ht="11.25">
      <c r="B154" s="33"/>
      <c r="D154" s="145" t="s">
        <v>236</v>
      </c>
      <c r="F154" s="146" t="s">
        <v>3793</v>
      </c>
      <c r="I154" s="147"/>
      <c r="L154" s="33"/>
      <c r="M154" s="148"/>
      <c r="T154" s="54"/>
      <c r="AT154" s="18" t="s">
        <v>236</v>
      </c>
      <c r="AU154" s="18" t="s">
        <v>86</v>
      </c>
    </row>
    <row r="155" spans="2:65" s="1" customFormat="1" ht="24.2" customHeight="1">
      <c r="B155" s="33"/>
      <c r="C155" s="132" t="s">
        <v>7</v>
      </c>
      <c r="D155" s="132" t="s">
        <v>229</v>
      </c>
      <c r="E155" s="133" t="s">
        <v>3794</v>
      </c>
      <c r="F155" s="134" t="s">
        <v>3795</v>
      </c>
      <c r="G155" s="135" t="s">
        <v>396</v>
      </c>
      <c r="H155" s="136">
        <v>1</v>
      </c>
      <c r="I155" s="137"/>
      <c r="J155" s="138">
        <f>ROUND(I155*H155,2)</f>
        <v>0</v>
      </c>
      <c r="K155" s="134" t="s">
        <v>233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1.6000000000000001E-4</v>
      </c>
      <c r="R155" s="141">
        <f>Q155*H155</f>
        <v>1.6000000000000001E-4</v>
      </c>
      <c r="S155" s="141">
        <v>0</v>
      </c>
      <c r="T155" s="142">
        <f>S155*H155</f>
        <v>0</v>
      </c>
      <c r="AR155" s="143" t="s">
        <v>388</v>
      </c>
      <c r="AT155" s="143" t="s">
        <v>229</v>
      </c>
      <c r="AU155" s="143" t="s">
        <v>86</v>
      </c>
      <c r="AY155" s="18" t="s">
        <v>227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388</v>
      </c>
      <c r="BM155" s="143" t="s">
        <v>3852</v>
      </c>
    </row>
    <row r="156" spans="2:65" s="1" customFormat="1" ht="11.25">
      <c r="B156" s="33"/>
      <c r="D156" s="145" t="s">
        <v>236</v>
      </c>
      <c r="F156" s="146" t="s">
        <v>3797</v>
      </c>
      <c r="I156" s="147"/>
      <c r="L156" s="33"/>
      <c r="M156" s="148"/>
      <c r="T156" s="54"/>
      <c r="AT156" s="18" t="s">
        <v>236</v>
      </c>
      <c r="AU156" s="18" t="s">
        <v>86</v>
      </c>
    </row>
    <row r="157" spans="2:65" s="1" customFormat="1" ht="24.2" customHeight="1">
      <c r="B157" s="33"/>
      <c r="C157" s="132" t="s">
        <v>416</v>
      </c>
      <c r="D157" s="132" t="s">
        <v>229</v>
      </c>
      <c r="E157" s="133" t="s">
        <v>3798</v>
      </c>
      <c r="F157" s="134" t="s">
        <v>3799</v>
      </c>
      <c r="G157" s="135" t="s">
        <v>396</v>
      </c>
      <c r="H157" s="136">
        <v>1</v>
      </c>
      <c r="I157" s="137"/>
      <c r="J157" s="138">
        <f>ROUND(I157*H157,2)</f>
        <v>0</v>
      </c>
      <c r="K157" s="134" t="s">
        <v>233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1.6000000000000001E-4</v>
      </c>
      <c r="R157" s="141">
        <f>Q157*H157</f>
        <v>1.6000000000000001E-4</v>
      </c>
      <c r="S157" s="141">
        <v>0</v>
      </c>
      <c r="T157" s="142">
        <f>S157*H157</f>
        <v>0</v>
      </c>
      <c r="AR157" s="143" t="s">
        <v>388</v>
      </c>
      <c r="AT157" s="143" t="s">
        <v>229</v>
      </c>
      <c r="AU157" s="143" t="s">
        <v>86</v>
      </c>
      <c r="AY157" s="18" t="s">
        <v>227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388</v>
      </c>
      <c r="BM157" s="143" t="s">
        <v>3853</v>
      </c>
    </row>
    <row r="158" spans="2:65" s="1" customFormat="1" ht="11.25">
      <c r="B158" s="33"/>
      <c r="D158" s="145" t="s">
        <v>236</v>
      </c>
      <c r="F158" s="146" t="s">
        <v>3801</v>
      </c>
      <c r="I158" s="147"/>
      <c r="L158" s="33"/>
      <c r="M158" s="148"/>
      <c r="T158" s="54"/>
      <c r="AT158" s="18" t="s">
        <v>236</v>
      </c>
      <c r="AU158" s="18" t="s">
        <v>86</v>
      </c>
    </row>
    <row r="159" spans="2:65" s="1" customFormat="1" ht="24.2" customHeight="1">
      <c r="B159" s="33"/>
      <c r="C159" s="132" t="s">
        <v>421</v>
      </c>
      <c r="D159" s="132" t="s">
        <v>229</v>
      </c>
      <c r="E159" s="133" t="s">
        <v>3802</v>
      </c>
      <c r="F159" s="134" t="s">
        <v>3803</v>
      </c>
      <c r="G159" s="135" t="s">
        <v>467</v>
      </c>
      <c r="H159" s="136">
        <v>1</v>
      </c>
      <c r="I159" s="137"/>
      <c r="J159" s="138">
        <f>ROUND(I159*H159,2)</f>
        <v>0</v>
      </c>
      <c r="K159" s="134" t="s">
        <v>233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2.0000000000000001E-4</v>
      </c>
      <c r="R159" s="141">
        <f>Q159*H159</f>
        <v>2.0000000000000001E-4</v>
      </c>
      <c r="S159" s="141">
        <v>0</v>
      </c>
      <c r="T159" s="142">
        <f>S159*H159</f>
        <v>0</v>
      </c>
      <c r="AR159" s="143" t="s">
        <v>388</v>
      </c>
      <c r="AT159" s="143" t="s">
        <v>229</v>
      </c>
      <c r="AU159" s="143" t="s">
        <v>86</v>
      </c>
      <c r="AY159" s="18" t="s">
        <v>227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388</v>
      </c>
      <c r="BM159" s="143" t="s">
        <v>3854</v>
      </c>
    </row>
    <row r="160" spans="2:65" s="1" customFormat="1" ht="11.25">
      <c r="B160" s="33"/>
      <c r="D160" s="145" t="s">
        <v>236</v>
      </c>
      <c r="F160" s="146" t="s">
        <v>3805</v>
      </c>
      <c r="I160" s="147"/>
      <c r="L160" s="33"/>
      <c r="M160" s="148"/>
      <c r="T160" s="54"/>
      <c r="AT160" s="18" t="s">
        <v>236</v>
      </c>
      <c r="AU160" s="18" t="s">
        <v>86</v>
      </c>
    </row>
    <row r="161" spans="2:65" s="1" customFormat="1" ht="24.2" customHeight="1">
      <c r="B161" s="33"/>
      <c r="C161" s="132" t="s">
        <v>425</v>
      </c>
      <c r="D161" s="132" t="s">
        <v>229</v>
      </c>
      <c r="E161" s="133" t="s">
        <v>3806</v>
      </c>
      <c r="F161" s="134" t="s">
        <v>3807</v>
      </c>
      <c r="G161" s="135" t="s">
        <v>396</v>
      </c>
      <c r="H161" s="136">
        <v>1</v>
      </c>
      <c r="I161" s="137"/>
      <c r="J161" s="138">
        <f>ROUND(I161*H161,2)</f>
        <v>0</v>
      </c>
      <c r="K161" s="134" t="s">
        <v>233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2.4000000000000001E-4</v>
      </c>
      <c r="R161" s="141">
        <f>Q161*H161</f>
        <v>2.4000000000000001E-4</v>
      </c>
      <c r="S161" s="141">
        <v>0</v>
      </c>
      <c r="T161" s="142">
        <f>S161*H161</f>
        <v>0</v>
      </c>
      <c r="AR161" s="143" t="s">
        <v>388</v>
      </c>
      <c r="AT161" s="143" t="s">
        <v>229</v>
      </c>
      <c r="AU161" s="143" t="s">
        <v>86</v>
      </c>
      <c r="AY161" s="18" t="s">
        <v>227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388</v>
      </c>
      <c r="BM161" s="143" t="s">
        <v>3855</v>
      </c>
    </row>
    <row r="162" spans="2:65" s="1" customFormat="1" ht="11.25">
      <c r="B162" s="33"/>
      <c r="D162" s="145" t="s">
        <v>236</v>
      </c>
      <c r="F162" s="146" t="s">
        <v>3809</v>
      </c>
      <c r="I162" s="147"/>
      <c r="L162" s="33"/>
      <c r="M162" s="148"/>
      <c r="T162" s="54"/>
      <c r="AT162" s="18" t="s">
        <v>236</v>
      </c>
      <c r="AU162" s="18" t="s">
        <v>86</v>
      </c>
    </row>
    <row r="163" spans="2:65" s="1" customFormat="1" ht="33" customHeight="1">
      <c r="B163" s="33"/>
      <c r="C163" s="132" t="s">
        <v>430</v>
      </c>
      <c r="D163" s="132" t="s">
        <v>229</v>
      </c>
      <c r="E163" s="133" t="s">
        <v>3810</v>
      </c>
      <c r="F163" s="134" t="s">
        <v>3811</v>
      </c>
      <c r="G163" s="135" t="s">
        <v>396</v>
      </c>
      <c r="H163" s="136">
        <v>1</v>
      </c>
      <c r="I163" s="137"/>
      <c r="J163" s="138">
        <f>ROUND(I163*H163,2)</f>
        <v>0</v>
      </c>
      <c r="K163" s="134" t="s">
        <v>233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4.6999999999999999E-4</v>
      </c>
      <c r="R163" s="141">
        <f>Q163*H163</f>
        <v>4.6999999999999999E-4</v>
      </c>
      <c r="S163" s="141">
        <v>0</v>
      </c>
      <c r="T163" s="142">
        <f>S163*H163</f>
        <v>0</v>
      </c>
      <c r="AR163" s="143" t="s">
        <v>388</v>
      </c>
      <c r="AT163" s="143" t="s">
        <v>229</v>
      </c>
      <c r="AU163" s="143" t="s">
        <v>86</v>
      </c>
      <c r="AY163" s="18" t="s">
        <v>227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388</v>
      </c>
      <c r="BM163" s="143" t="s">
        <v>3856</v>
      </c>
    </row>
    <row r="164" spans="2:65" s="1" customFormat="1" ht="11.25">
      <c r="B164" s="33"/>
      <c r="D164" s="145" t="s">
        <v>236</v>
      </c>
      <c r="F164" s="146" t="s">
        <v>3813</v>
      </c>
      <c r="I164" s="147"/>
      <c r="L164" s="33"/>
      <c r="M164" s="148"/>
      <c r="T164" s="54"/>
      <c r="AT164" s="18" t="s">
        <v>236</v>
      </c>
      <c r="AU164" s="18" t="s">
        <v>86</v>
      </c>
    </row>
    <row r="165" spans="2:65" s="1" customFormat="1" ht="33" customHeight="1">
      <c r="B165" s="33"/>
      <c r="C165" s="132" t="s">
        <v>435</v>
      </c>
      <c r="D165" s="132" t="s">
        <v>229</v>
      </c>
      <c r="E165" s="133" t="s">
        <v>3814</v>
      </c>
      <c r="F165" s="134" t="s">
        <v>3815</v>
      </c>
      <c r="G165" s="135" t="s">
        <v>396</v>
      </c>
      <c r="H165" s="136">
        <v>1</v>
      </c>
      <c r="I165" s="137"/>
      <c r="J165" s="138">
        <f>ROUND(I165*H165,2)</f>
        <v>0</v>
      </c>
      <c r="K165" s="134" t="s">
        <v>233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1.01E-3</v>
      </c>
      <c r="R165" s="141">
        <f>Q165*H165</f>
        <v>1.01E-3</v>
      </c>
      <c r="S165" s="141">
        <v>0</v>
      </c>
      <c r="T165" s="142">
        <f>S165*H165</f>
        <v>0</v>
      </c>
      <c r="AR165" s="143" t="s">
        <v>388</v>
      </c>
      <c r="AT165" s="143" t="s">
        <v>229</v>
      </c>
      <c r="AU165" s="143" t="s">
        <v>86</v>
      </c>
      <c r="AY165" s="18" t="s">
        <v>227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388</v>
      </c>
      <c r="BM165" s="143" t="s">
        <v>3857</v>
      </c>
    </row>
    <row r="166" spans="2:65" s="1" customFormat="1" ht="11.25">
      <c r="B166" s="33"/>
      <c r="D166" s="145" t="s">
        <v>236</v>
      </c>
      <c r="F166" s="146" t="s">
        <v>3817</v>
      </c>
      <c r="I166" s="147"/>
      <c r="L166" s="33"/>
      <c r="M166" s="148"/>
      <c r="T166" s="54"/>
      <c r="AT166" s="18" t="s">
        <v>236</v>
      </c>
      <c r="AU166" s="18" t="s">
        <v>86</v>
      </c>
    </row>
    <row r="167" spans="2:65" s="1" customFormat="1" ht="33" customHeight="1">
      <c r="B167" s="33"/>
      <c r="C167" s="132" t="s">
        <v>441</v>
      </c>
      <c r="D167" s="132" t="s">
        <v>229</v>
      </c>
      <c r="E167" s="133" t="s">
        <v>3818</v>
      </c>
      <c r="F167" s="134" t="s">
        <v>3819</v>
      </c>
      <c r="G167" s="135" t="s">
        <v>396</v>
      </c>
      <c r="H167" s="136">
        <v>1</v>
      </c>
      <c r="I167" s="137"/>
      <c r="J167" s="138">
        <f>ROUND(I167*H167,2)</f>
        <v>0</v>
      </c>
      <c r="K167" s="134" t="s">
        <v>233</v>
      </c>
      <c r="L167" s="33"/>
      <c r="M167" s="139" t="s">
        <v>21</v>
      </c>
      <c r="N167" s="140" t="s">
        <v>45</v>
      </c>
      <c r="P167" s="141">
        <f>O167*H167</f>
        <v>0</v>
      </c>
      <c r="Q167" s="141">
        <v>1.2800000000000001E-3</v>
      </c>
      <c r="R167" s="141">
        <f>Q167*H167</f>
        <v>1.2800000000000001E-3</v>
      </c>
      <c r="S167" s="141">
        <v>0</v>
      </c>
      <c r="T167" s="142">
        <f>S167*H167</f>
        <v>0</v>
      </c>
      <c r="AR167" s="143" t="s">
        <v>388</v>
      </c>
      <c r="AT167" s="143" t="s">
        <v>229</v>
      </c>
      <c r="AU167" s="143" t="s">
        <v>86</v>
      </c>
      <c r="AY167" s="18" t="s">
        <v>227</v>
      </c>
      <c r="BE167" s="144">
        <f>IF(N167="základní",J167,0)</f>
        <v>0</v>
      </c>
      <c r="BF167" s="144">
        <f>IF(N167="snížená",J167,0)</f>
        <v>0</v>
      </c>
      <c r="BG167" s="144">
        <f>IF(N167="zákl. přenesená",J167,0)</f>
        <v>0</v>
      </c>
      <c r="BH167" s="144">
        <f>IF(N167="sníž. přenesená",J167,0)</f>
        <v>0</v>
      </c>
      <c r="BI167" s="144">
        <f>IF(N167="nulová",J167,0)</f>
        <v>0</v>
      </c>
      <c r="BJ167" s="18" t="s">
        <v>86</v>
      </c>
      <c r="BK167" s="144">
        <f>ROUND(I167*H167,2)</f>
        <v>0</v>
      </c>
      <c r="BL167" s="18" t="s">
        <v>388</v>
      </c>
      <c r="BM167" s="143" t="s">
        <v>3858</v>
      </c>
    </row>
    <row r="168" spans="2:65" s="1" customFormat="1" ht="11.25">
      <c r="B168" s="33"/>
      <c r="D168" s="145" t="s">
        <v>236</v>
      </c>
      <c r="F168" s="146" t="s">
        <v>3821</v>
      </c>
      <c r="I168" s="147"/>
      <c r="L168" s="33"/>
      <c r="M168" s="148"/>
      <c r="T168" s="54"/>
      <c r="AT168" s="18" t="s">
        <v>236</v>
      </c>
      <c r="AU168" s="18" t="s">
        <v>86</v>
      </c>
    </row>
    <row r="169" spans="2:65" s="11" customFormat="1" ht="22.9" customHeight="1">
      <c r="B169" s="120"/>
      <c r="D169" s="121" t="s">
        <v>72</v>
      </c>
      <c r="E169" s="130" t="s">
        <v>3822</v>
      </c>
      <c r="F169" s="130" t="s">
        <v>3823</v>
      </c>
      <c r="I169" s="123"/>
      <c r="J169" s="131">
        <f>BK169</f>
        <v>0</v>
      </c>
      <c r="L169" s="120"/>
      <c r="M169" s="125"/>
      <c r="P169" s="126">
        <f>SUM(P170:P173)</f>
        <v>0</v>
      </c>
      <c r="R169" s="126">
        <f>SUM(R170:R173)</f>
        <v>0</v>
      </c>
      <c r="T169" s="127">
        <f>SUM(T170:T173)</f>
        <v>0</v>
      </c>
      <c r="AR169" s="121" t="s">
        <v>80</v>
      </c>
      <c r="AT169" s="128" t="s">
        <v>72</v>
      </c>
      <c r="AU169" s="128" t="s">
        <v>80</v>
      </c>
      <c r="AY169" s="121" t="s">
        <v>227</v>
      </c>
      <c r="BK169" s="129">
        <f>SUM(BK170:BK173)</f>
        <v>0</v>
      </c>
    </row>
    <row r="170" spans="2:65" s="1" customFormat="1" ht="24.2" customHeight="1">
      <c r="B170" s="33"/>
      <c r="C170" s="132" t="s">
        <v>445</v>
      </c>
      <c r="D170" s="132" t="s">
        <v>229</v>
      </c>
      <c r="E170" s="133" t="s">
        <v>3859</v>
      </c>
      <c r="F170" s="134" t="s">
        <v>3860</v>
      </c>
      <c r="G170" s="135" t="s">
        <v>396</v>
      </c>
      <c r="H170" s="136">
        <v>11</v>
      </c>
      <c r="I170" s="137"/>
      <c r="J170" s="138">
        <f>ROUND(I170*H170,2)</f>
        <v>0</v>
      </c>
      <c r="K170" s="134" t="s">
        <v>336</v>
      </c>
      <c r="L170" s="33"/>
      <c r="M170" s="139" t="s">
        <v>21</v>
      </c>
      <c r="N170" s="140" t="s">
        <v>45</v>
      </c>
      <c r="P170" s="141">
        <f>O170*H170</f>
        <v>0</v>
      </c>
      <c r="Q170" s="141">
        <v>0</v>
      </c>
      <c r="R170" s="141">
        <f>Q170*H170</f>
        <v>0</v>
      </c>
      <c r="S170" s="141">
        <v>0</v>
      </c>
      <c r="T170" s="142">
        <f>S170*H170</f>
        <v>0</v>
      </c>
      <c r="AR170" s="143" t="s">
        <v>388</v>
      </c>
      <c r="AT170" s="143" t="s">
        <v>229</v>
      </c>
      <c r="AU170" s="143" t="s">
        <v>86</v>
      </c>
      <c r="AY170" s="18" t="s">
        <v>227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86</v>
      </c>
      <c r="BK170" s="144">
        <f>ROUND(I170*H170,2)</f>
        <v>0</v>
      </c>
      <c r="BL170" s="18" t="s">
        <v>388</v>
      </c>
      <c r="BM170" s="143" t="s">
        <v>3861</v>
      </c>
    </row>
    <row r="171" spans="2:65" s="12" customFormat="1" ht="11.25">
      <c r="B171" s="149"/>
      <c r="D171" s="150" t="s">
        <v>238</v>
      </c>
      <c r="E171" s="151" t="s">
        <v>21</v>
      </c>
      <c r="F171" s="152" t="s">
        <v>3827</v>
      </c>
      <c r="H171" s="151" t="s">
        <v>21</v>
      </c>
      <c r="I171" s="153"/>
      <c r="L171" s="149"/>
      <c r="M171" s="154"/>
      <c r="T171" s="155"/>
      <c r="AT171" s="151" t="s">
        <v>238</v>
      </c>
      <c r="AU171" s="151" t="s">
        <v>86</v>
      </c>
      <c r="AV171" s="12" t="s">
        <v>80</v>
      </c>
      <c r="AW171" s="12" t="s">
        <v>33</v>
      </c>
      <c r="AX171" s="12" t="s">
        <v>73</v>
      </c>
      <c r="AY171" s="151" t="s">
        <v>227</v>
      </c>
    </row>
    <row r="172" spans="2:65" s="13" customFormat="1" ht="11.25">
      <c r="B172" s="156"/>
      <c r="D172" s="150" t="s">
        <v>238</v>
      </c>
      <c r="E172" s="157" t="s">
        <v>21</v>
      </c>
      <c r="F172" s="158" t="s">
        <v>3862</v>
      </c>
      <c r="H172" s="159">
        <v>11</v>
      </c>
      <c r="I172" s="160"/>
      <c r="L172" s="156"/>
      <c r="M172" s="161"/>
      <c r="T172" s="162"/>
      <c r="AT172" s="157" t="s">
        <v>238</v>
      </c>
      <c r="AU172" s="157" t="s">
        <v>86</v>
      </c>
      <c r="AV172" s="13" t="s">
        <v>86</v>
      </c>
      <c r="AW172" s="13" t="s">
        <v>33</v>
      </c>
      <c r="AX172" s="13" t="s">
        <v>73</v>
      </c>
      <c r="AY172" s="157" t="s">
        <v>227</v>
      </c>
    </row>
    <row r="173" spans="2:65" s="14" customFormat="1" ht="11.25">
      <c r="B173" s="163"/>
      <c r="D173" s="150" t="s">
        <v>238</v>
      </c>
      <c r="E173" s="164" t="s">
        <v>21</v>
      </c>
      <c r="F173" s="165" t="s">
        <v>241</v>
      </c>
      <c r="H173" s="166">
        <v>11</v>
      </c>
      <c r="I173" s="167"/>
      <c r="L173" s="163"/>
      <c r="M173" s="188"/>
      <c r="N173" s="189"/>
      <c r="O173" s="189"/>
      <c r="P173" s="189"/>
      <c r="Q173" s="189"/>
      <c r="R173" s="189"/>
      <c r="S173" s="189"/>
      <c r="T173" s="190"/>
      <c r="AT173" s="164" t="s">
        <v>238</v>
      </c>
      <c r="AU173" s="164" t="s">
        <v>86</v>
      </c>
      <c r="AV173" s="14" t="s">
        <v>234</v>
      </c>
      <c r="AW173" s="14" t="s">
        <v>33</v>
      </c>
      <c r="AX173" s="14" t="s">
        <v>80</v>
      </c>
      <c r="AY173" s="164" t="s">
        <v>227</v>
      </c>
    </row>
    <row r="174" spans="2:65" s="1" customFormat="1" ht="6.95" customHeight="1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PSJgUeHwh8JxdYj28ww5zALyrOxW4wFeRLz5L5LUpX4hDN58XWC6af3pq0prASxibPe2yRgdo0bAS9cTeaJH8Q==" saltValue="Od0vMeOsZWSsTBKZ04c5/j7rl+5s1JIh8SQz/gePhB6o6Jnd7jbftLZ0AXsgbcwfhMuU5yaypnmv94Un44KCaQ==" spinCount="100000" sheet="1" objects="1" scenarios="1" formatColumns="0" formatRows="0" autoFilter="0"/>
  <autoFilter ref="C95:K173" xr:uid="{00000000-0009-0000-0000-00000C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C00-000000000000}"/>
    <hyperlink ref="F103" r:id="rId2" xr:uid="{00000000-0004-0000-0C00-000001000000}"/>
    <hyperlink ref="F106" r:id="rId3" xr:uid="{00000000-0004-0000-0C00-000002000000}"/>
    <hyperlink ref="F109" r:id="rId4" xr:uid="{00000000-0004-0000-0C00-000003000000}"/>
    <hyperlink ref="F111" r:id="rId5" xr:uid="{00000000-0004-0000-0C00-000004000000}"/>
    <hyperlink ref="F113" r:id="rId6" xr:uid="{00000000-0004-0000-0C00-000005000000}"/>
    <hyperlink ref="F115" r:id="rId7" xr:uid="{00000000-0004-0000-0C00-000006000000}"/>
    <hyperlink ref="F118" r:id="rId8" xr:uid="{00000000-0004-0000-0C00-000007000000}"/>
    <hyperlink ref="F123" r:id="rId9" xr:uid="{00000000-0004-0000-0C00-000008000000}"/>
    <hyperlink ref="F126" r:id="rId10" xr:uid="{00000000-0004-0000-0C00-000009000000}"/>
    <hyperlink ref="F132" r:id="rId11" xr:uid="{00000000-0004-0000-0C00-00000A000000}"/>
    <hyperlink ref="F135" r:id="rId12" xr:uid="{00000000-0004-0000-0C00-00000B000000}"/>
    <hyperlink ref="F138" r:id="rId13" xr:uid="{00000000-0004-0000-0C00-00000C000000}"/>
    <hyperlink ref="F141" r:id="rId14" xr:uid="{00000000-0004-0000-0C00-00000D000000}"/>
    <hyperlink ref="F143" r:id="rId15" xr:uid="{00000000-0004-0000-0C00-00000E000000}"/>
    <hyperlink ref="F145" r:id="rId16" xr:uid="{00000000-0004-0000-0C00-00000F000000}"/>
    <hyperlink ref="F147" r:id="rId17" xr:uid="{00000000-0004-0000-0C00-000010000000}"/>
    <hyperlink ref="F149" r:id="rId18" xr:uid="{00000000-0004-0000-0C00-000011000000}"/>
    <hyperlink ref="F151" r:id="rId19" xr:uid="{00000000-0004-0000-0C00-000012000000}"/>
    <hyperlink ref="F154" r:id="rId20" xr:uid="{00000000-0004-0000-0C00-000013000000}"/>
    <hyperlink ref="F156" r:id="rId21" xr:uid="{00000000-0004-0000-0C00-000014000000}"/>
    <hyperlink ref="F158" r:id="rId22" xr:uid="{00000000-0004-0000-0C00-000015000000}"/>
    <hyperlink ref="F160" r:id="rId23" xr:uid="{00000000-0004-0000-0C00-000016000000}"/>
    <hyperlink ref="F162" r:id="rId24" xr:uid="{00000000-0004-0000-0C00-000017000000}"/>
    <hyperlink ref="F164" r:id="rId25" xr:uid="{00000000-0004-0000-0C00-000018000000}"/>
    <hyperlink ref="F166" r:id="rId26" xr:uid="{00000000-0004-0000-0C00-000019000000}"/>
    <hyperlink ref="F168" r:id="rId27" xr:uid="{00000000-0004-0000-0C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6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3863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ROUND((SUM(BE96:BE164)),  2)</f>
        <v>0</v>
      </c>
      <c r="I37" s="94">
        <v>0.21</v>
      </c>
      <c r="J37" s="84">
        <f>ROUND(((SUM(BE96:BE164))*I37),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ROUND((SUM(BF96:BF164)),  2)</f>
        <v>0</v>
      </c>
      <c r="I38" s="94">
        <v>0.12</v>
      </c>
      <c r="J38" s="84">
        <f>ROUND(((SUM(BF96:BF164))*I38),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ROUND((SUM(BG96:BG164)),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ROUND((SUM(BH96:BH164)),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ROUND((SUM(BI96:BI164)),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SO-04.03.06 - Byt 3+KK - ZTI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9" customFormat="1" ht="19.899999999999999" customHeight="1">
      <c r="B69" s="108"/>
      <c r="D69" s="109" t="s">
        <v>3598</v>
      </c>
      <c r="E69" s="110"/>
      <c r="F69" s="110"/>
      <c r="G69" s="110"/>
      <c r="H69" s="110"/>
      <c r="I69" s="110"/>
      <c r="J69" s="111">
        <f>J98</f>
        <v>0</v>
      </c>
      <c r="L69" s="108"/>
    </row>
    <row r="70" spans="2:47" s="9" customFormat="1" ht="19.899999999999999" customHeight="1">
      <c r="B70" s="108"/>
      <c r="D70" s="109" t="s">
        <v>318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3707</v>
      </c>
      <c r="E71" s="110"/>
      <c r="F71" s="110"/>
      <c r="G71" s="110"/>
      <c r="H71" s="110"/>
      <c r="I71" s="110"/>
      <c r="J71" s="111">
        <f>J143</f>
        <v>0</v>
      </c>
      <c r="L71" s="108"/>
    </row>
    <row r="72" spans="2:47" s="9" customFormat="1" ht="19.899999999999999" customHeight="1">
      <c r="B72" s="108"/>
      <c r="D72" s="109" t="s">
        <v>3708</v>
      </c>
      <c r="E72" s="110"/>
      <c r="F72" s="110"/>
      <c r="G72" s="110"/>
      <c r="H72" s="110"/>
      <c r="I72" s="110"/>
      <c r="J72" s="111">
        <f>J160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3366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SO-04.03.06 - Byt 3+KK - ZTI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</f>
        <v>0</v>
      </c>
      <c r="Q96" s="51"/>
      <c r="R96" s="117">
        <f>R97</f>
        <v>4.6820000000000001E-2</v>
      </c>
      <c r="S96" s="51"/>
      <c r="T96" s="118">
        <f>T97</f>
        <v>0</v>
      </c>
      <c r="AT96" s="18" t="s">
        <v>72</v>
      </c>
      <c r="AU96" s="18" t="s">
        <v>208</v>
      </c>
      <c r="BK96" s="119">
        <f>BK97</f>
        <v>0</v>
      </c>
    </row>
    <row r="97" spans="2:65" s="11" customFormat="1" ht="25.9" customHeight="1">
      <c r="B97" s="120"/>
      <c r="D97" s="121" t="s">
        <v>72</v>
      </c>
      <c r="E97" s="122" t="s">
        <v>455</v>
      </c>
      <c r="F97" s="122" t="s">
        <v>456</v>
      </c>
      <c r="I97" s="123"/>
      <c r="J97" s="124">
        <f>BK97</f>
        <v>0</v>
      </c>
      <c r="L97" s="120"/>
      <c r="M97" s="125"/>
      <c r="P97" s="126">
        <f>P98+P116+P143+P160</f>
        <v>0</v>
      </c>
      <c r="R97" s="126">
        <f>R98+R116+R143+R160</f>
        <v>4.6820000000000001E-2</v>
      </c>
      <c r="T97" s="127">
        <f>T98+T116+T143+T160</f>
        <v>0</v>
      </c>
      <c r="AR97" s="121" t="s">
        <v>86</v>
      </c>
      <c r="AT97" s="128" t="s">
        <v>72</v>
      </c>
      <c r="AU97" s="128" t="s">
        <v>73</v>
      </c>
      <c r="AY97" s="121" t="s">
        <v>227</v>
      </c>
      <c r="BK97" s="129">
        <f>BK98+BK116+BK143+BK160</f>
        <v>0</v>
      </c>
    </row>
    <row r="98" spans="2:65" s="11" customFormat="1" ht="22.9" customHeight="1">
      <c r="B98" s="120"/>
      <c r="D98" s="121" t="s">
        <v>72</v>
      </c>
      <c r="E98" s="130" t="s">
        <v>3610</v>
      </c>
      <c r="F98" s="130" t="s">
        <v>3611</v>
      </c>
      <c r="I98" s="123"/>
      <c r="J98" s="131">
        <f>BK98</f>
        <v>0</v>
      </c>
      <c r="L98" s="120"/>
      <c r="M98" s="125"/>
      <c r="P98" s="126">
        <f>SUM(P99:P115)</f>
        <v>0</v>
      </c>
      <c r="R98" s="126">
        <f>SUM(R99:R115)</f>
        <v>7.4900000000000001E-3</v>
      </c>
      <c r="T98" s="127">
        <f>SUM(T99:T115)</f>
        <v>0</v>
      </c>
      <c r="AR98" s="121" t="s">
        <v>86</v>
      </c>
      <c r="AT98" s="128" t="s">
        <v>72</v>
      </c>
      <c r="AU98" s="128" t="s">
        <v>80</v>
      </c>
      <c r="AY98" s="121" t="s">
        <v>227</v>
      </c>
      <c r="BK98" s="129">
        <f>SUM(BK99:BK115)</f>
        <v>0</v>
      </c>
    </row>
    <row r="99" spans="2:65" s="1" customFormat="1" ht="21.75" customHeight="1">
      <c r="B99" s="33"/>
      <c r="C99" s="132" t="s">
        <v>80</v>
      </c>
      <c r="D99" s="132" t="s">
        <v>229</v>
      </c>
      <c r="E99" s="133" t="s">
        <v>3709</v>
      </c>
      <c r="F99" s="134" t="s">
        <v>3710</v>
      </c>
      <c r="G99" s="135" t="s">
        <v>326</v>
      </c>
      <c r="H99" s="136">
        <v>5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4.2999999999999999E-4</v>
      </c>
      <c r="R99" s="141">
        <f>Q99*H99</f>
        <v>2.15E-3</v>
      </c>
      <c r="S99" s="141">
        <v>0</v>
      </c>
      <c r="T99" s="142">
        <f>S99*H99</f>
        <v>0</v>
      </c>
      <c r="AR99" s="143" t="s">
        <v>388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388</v>
      </c>
      <c r="BM99" s="143" t="s">
        <v>3864</v>
      </c>
    </row>
    <row r="100" spans="2:65" s="1" customFormat="1" ht="11.25">
      <c r="B100" s="33"/>
      <c r="D100" s="145" t="s">
        <v>236</v>
      </c>
      <c r="F100" s="146" t="s">
        <v>3712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" customFormat="1" ht="19.5">
      <c r="B101" s="33"/>
      <c r="D101" s="150" t="s">
        <v>403</v>
      </c>
      <c r="F101" s="183" t="s">
        <v>3713</v>
      </c>
      <c r="I101" s="147"/>
      <c r="L101" s="33"/>
      <c r="M101" s="148"/>
      <c r="T101" s="54"/>
      <c r="AT101" s="18" t="s">
        <v>403</v>
      </c>
      <c r="AU101" s="18" t="s">
        <v>86</v>
      </c>
    </row>
    <row r="102" spans="2:65" s="1" customFormat="1" ht="21.75" customHeight="1">
      <c r="B102" s="33"/>
      <c r="C102" s="132" t="s">
        <v>86</v>
      </c>
      <c r="D102" s="132" t="s">
        <v>229</v>
      </c>
      <c r="E102" s="133" t="s">
        <v>3714</v>
      </c>
      <c r="F102" s="134" t="s">
        <v>3715</v>
      </c>
      <c r="G102" s="135" t="s">
        <v>326</v>
      </c>
      <c r="H102" s="136">
        <v>3</v>
      </c>
      <c r="I102" s="137"/>
      <c r="J102" s="138">
        <f>ROUND(I102*H102,2)</f>
        <v>0</v>
      </c>
      <c r="K102" s="134" t="s">
        <v>233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7.6000000000000004E-4</v>
      </c>
      <c r="R102" s="141">
        <f>Q102*H102</f>
        <v>2.2799999999999999E-3</v>
      </c>
      <c r="S102" s="141">
        <v>0</v>
      </c>
      <c r="T102" s="142">
        <f>S102*H102</f>
        <v>0</v>
      </c>
      <c r="AR102" s="143" t="s">
        <v>388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388</v>
      </c>
      <c r="BM102" s="143" t="s">
        <v>3865</v>
      </c>
    </row>
    <row r="103" spans="2:65" s="1" customFormat="1" ht="11.25">
      <c r="B103" s="33"/>
      <c r="D103" s="145" t="s">
        <v>236</v>
      </c>
      <c r="F103" s="146" t="s">
        <v>3717</v>
      </c>
      <c r="I103" s="147"/>
      <c r="L103" s="33"/>
      <c r="M103" s="148"/>
      <c r="T103" s="54"/>
      <c r="AT103" s="18" t="s">
        <v>236</v>
      </c>
      <c r="AU103" s="18" t="s">
        <v>86</v>
      </c>
    </row>
    <row r="104" spans="2:65" s="1" customFormat="1" ht="19.5">
      <c r="B104" s="33"/>
      <c r="D104" s="150" t="s">
        <v>403</v>
      </c>
      <c r="F104" s="183" t="s">
        <v>3713</v>
      </c>
      <c r="I104" s="147"/>
      <c r="L104" s="33"/>
      <c r="M104" s="148"/>
      <c r="T104" s="54"/>
      <c r="AT104" s="18" t="s">
        <v>403</v>
      </c>
      <c r="AU104" s="18" t="s">
        <v>86</v>
      </c>
    </row>
    <row r="105" spans="2:65" s="1" customFormat="1" ht="21.75" customHeight="1">
      <c r="B105" s="33"/>
      <c r="C105" s="132" t="s">
        <v>120</v>
      </c>
      <c r="D105" s="132" t="s">
        <v>229</v>
      </c>
      <c r="E105" s="133" t="s">
        <v>3718</v>
      </c>
      <c r="F105" s="134" t="s">
        <v>3719</v>
      </c>
      <c r="G105" s="135" t="s">
        <v>326</v>
      </c>
      <c r="H105" s="136">
        <v>2</v>
      </c>
      <c r="I105" s="137"/>
      <c r="J105" s="138">
        <f>ROUND(I105*H105,2)</f>
        <v>0</v>
      </c>
      <c r="K105" s="134" t="s">
        <v>233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1.5299999999999999E-3</v>
      </c>
      <c r="R105" s="141">
        <f>Q105*H105</f>
        <v>3.0599999999999998E-3</v>
      </c>
      <c r="S105" s="141">
        <v>0</v>
      </c>
      <c r="T105" s="142">
        <f>S105*H105</f>
        <v>0</v>
      </c>
      <c r="AR105" s="143" t="s">
        <v>388</v>
      </c>
      <c r="AT105" s="143" t="s">
        <v>229</v>
      </c>
      <c r="AU105" s="143" t="s">
        <v>86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388</v>
      </c>
      <c r="BM105" s="143" t="s">
        <v>3866</v>
      </c>
    </row>
    <row r="106" spans="2:65" s="1" customFormat="1" ht="11.25">
      <c r="B106" s="33"/>
      <c r="D106" s="145" t="s">
        <v>236</v>
      </c>
      <c r="F106" s="146" t="s">
        <v>3721</v>
      </c>
      <c r="I106" s="147"/>
      <c r="L106" s="33"/>
      <c r="M106" s="148"/>
      <c r="T106" s="54"/>
      <c r="AT106" s="18" t="s">
        <v>236</v>
      </c>
      <c r="AU106" s="18" t="s">
        <v>86</v>
      </c>
    </row>
    <row r="107" spans="2:65" s="1" customFormat="1" ht="19.5">
      <c r="B107" s="33"/>
      <c r="D107" s="150" t="s">
        <v>403</v>
      </c>
      <c r="F107" s="183" t="s">
        <v>3713</v>
      </c>
      <c r="I107" s="147"/>
      <c r="L107" s="33"/>
      <c r="M107" s="148"/>
      <c r="T107" s="54"/>
      <c r="AT107" s="18" t="s">
        <v>403</v>
      </c>
      <c r="AU107" s="18" t="s">
        <v>86</v>
      </c>
    </row>
    <row r="108" spans="2:65" s="1" customFormat="1" ht="24.2" customHeight="1">
      <c r="B108" s="33"/>
      <c r="C108" s="132" t="s">
        <v>234</v>
      </c>
      <c r="D108" s="132" t="s">
        <v>229</v>
      </c>
      <c r="E108" s="133" t="s">
        <v>3722</v>
      </c>
      <c r="F108" s="134" t="s">
        <v>3723</v>
      </c>
      <c r="G108" s="135" t="s">
        <v>396</v>
      </c>
      <c r="H108" s="136">
        <v>3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388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388</v>
      </c>
      <c r="BM108" s="143" t="s">
        <v>3867</v>
      </c>
    </row>
    <row r="109" spans="2:65" s="1" customFormat="1" ht="11.25">
      <c r="B109" s="33"/>
      <c r="D109" s="145" t="s">
        <v>236</v>
      </c>
      <c r="F109" s="146" t="s">
        <v>3725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" customFormat="1" ht="24.2" customHeight="1">
      <c r="B110" s="33"/>
      <c r="C110" s="132" t="s">
        <v>264</v>
      </c>
      <c r="D110" s="132" t="s">
        <v>229</v>
      </c>
      <c r="E110" s="133" t="s">
        <v>3726</v>
      </c>
      <c r="F110" s="134" t="s">
        <v>3727</v>
      </c>
      <c r="G110" s="135" t="s">
        <v>396</v>
      </c>
      <c r="H110" s="136">
        <v>1</v>
      </c>
      <c r="I110" s="137"/>
      <c r="J110" s="138">
        <f>ROUND(I110*H110,2)</f>
        <v>0</v>
      </c>
      <c r="K110" s="134" t="s">
        <v>233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388</v>
      </c>
      <c r="AT110" s="143" t="s">
        <v>229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388</v>
      </c>
      <c r="BM110" s="143" t="s">
        <v>3868</v>
      </c>
    </row>
    <row r="111" spans="2:65" s="1" customFormat="1" ht="11.25">
      <c r="B111" s="33"/>
      <c r="D111" s="145" t="s">
        <v>236</v>
      </c>
      <c r="F111" s="146" t="s">
        <v>3729</v>
      </c>
      <c r="I111" s="147"/>
      <c r="L111" s="33"/>
      <c r="M111" s="148"/>
      <c r="T111" s="54"/>
      <c r="AT111" s="18" t="s">
        <v>236</v>
      </c>
      <c r="AU111" s="18" t="s">
        <v>86</v>
      </c>
    </row>
    <row r="112" spans="2:65" s="1" customFormat="1" ht="24.2" customHeight="1">
      <c r="B112" s="33"/>
      <c r="C112" s="132" t="s">
        <v>270</v>
      </c>
      <c r="D112" s="132" t="s">
        <v>229</v>
      </c>
      <c r="E112" s="133" t="s">
        <v>3730</v>
      </c>
      <c r="F112" s="134" t="s">
        <v>3731</v>
      </c>
      <c r="G112" s="135" t="s">
        <v>396</v>
      </c>
      <c r="H112" s="136">
        <v>1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388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388</v>
      </c>
      <c r="BM112" s="143" t="s">
        <v>3869</v>
      </c>
    </row>
    <row r="113" spans="2:65" s="1" customFormat="1" ht="11.25">
      <c r="B113" s="33"/>
      <c r="D113" s="145" t="s">
        <v>236</v>
      </c>
      <c r="F113" s="146" t="s">
        <v>3733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" customFormat="1" ht="24.2" customHeight="1">
      <c r="B114" s="33"/>
      <c r="C114" s="132" t="s">
        <v>278</v>
      </c>
      <c r="D114" s="132" t="s">
        <v>229</v>
      </c>
      <c r="E114" s="133" t="s">
        <v>3734</v>
      </c>
      <c r="F114" s="134" t="s">
        <v>3735</v>
      </c>
      <c r="G114" s="135" t="s">
        <v>326</v>
      </c>
      <c r="H114" s="136">
        <v>9.5</v>
      </c>
      <c r="I114" s="137"/>
      <c r="J114" s="138">
        <f>ROUND(I114*H114,2)</f>
        <v>0</v>
      </c>
      <c r="K114" s="134" t="s">
        <v>233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388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388</v>
      </c>
      <c r="BM114" s="143" t="s">
        <v>3870</v>
      </c>
    </row>
    <row r="115" spans="2:65" s="1" customFormat="1" ht="11.25">
      <c r="B115" s="33"/>
      <c r="D115" s="145" t="s">
        <v>236</v>
      </c>
      <c r="F115" s="146" t="s">
        <v>3737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1" customFormat="1" ht="22.9" customHeight="1">
      <c r="B116" s="120"/>
      <c r="D116" s="121" t="s">
        <v>72</v>
      </c>
      <c r="E116" s="130" t="s">
        <v>457</v>
      </c>
      <c r="F116" s="130" t="s">
        <v>458</v>
      </c>
      <c r="I116" s="123"/>
      <c r="J116" s="131">
        <f>BK116</f>
        <v>0</v>
      </c>
      <c r="L116" s="120"/>
      <c r="M116" s="125"/>
      <c r="P116" s="126">
        <f>SUM(P117:P142)</f>
        <v>0</v>
      </c>
      <c r="R116" s="126">
        <f>SUM(R117:R142)</f>
        <v>3.4540000000000001E-2</v>
      </c>
      <c r="T116" s="127">
        <f>SUM(T117:T142)</f>
        <v>0</v>
      </c>
      <c r="AR116" s="121" t="s">
        <v>86</v>
      </c>
      <c r="AT116" s="128" t="s">
        <v>72</v>
      </c>
      <c r="AU116" s="128" t="s">
        <v>80</v>
      </c>
      <c r="AY116" s="121" t="s">
        <v>227</v>
      </c>
      <c r="BK116" s="129">
        <f>SUM(BK117:BK142)</f>
        <v>0</v>
      </c>
    </row>
    <row r="117" spans="2:65" s="1" customFormat="1" ht="37.9" customHeight="1">
      <c r="B117" s="33"/>
      <c r="C117" s="132" t="s">
        <v>283</v>
      </c>
      <c r="D117" s="132" t="s">
        <v>229</v>
      </c>
      <c r="E117" s="133" t="s">
        <v>3738</v>
      </c>
      <c r="F117" s="134" t="s">
        <v>3739</v>
      </c>
      <c r="G117" s="135" t="s">
        <v>326</v>
      </c>
      <c r="H117" s="136">
        <v>9</v>
      </c>
      <c r="I117" s="137"/>
      <c r="J117" s="138">
        <f>ROUND(I117*H117,2)</f>
        <v>0</v>
      </c>
      <c r="K117" s="134" t="s">
        <v>233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8.5999999999999998E-4</v>
      </c>
      <c r="R117" s="141">
        <f>Q117*H117</f>
        <v>7.7399999999999995E-3</v>
      </c>
      <c r="S117" s="141">
        <v>0</v>
      </c>
      <c r="T117" s="142">
        <f>S117*H117</f>
        <v>0</v>
      </c>
      <c r="AR117" s="143" t="s">
        <v>388</v>
      </c>
      <c r="AT117" s="143" t="s">
        <v>229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388</v>
      </c>
      <c r="BM117" s="143" t="s">
        <v>3871</v>
      </c>
    </row>
    <row r="118" spans="2:65" s="1" customFormat="1" ht="11.25">
      <c r="B118" s="33"/>
      <c r="D118" s="145" t="s">
        <v>236</v>
      </c>
      <c r="F118" s="146" t="s">
        <v>3741</v>
      </c>
      <c r="I118" s="147"/>
      <c r="L118" s="33"/>
      <c r="M118" s="148"/>
      <c r="T118" s="54"/>
      <c r="AT118" s="18" t="s">
        <v>236</v>
      </c>
      <c r="AU118" s="18" t="s">
        <v>86</v>
      </c>
    </row>
    <row r="119" spans="2:65" s="1" customFormat="1" ht="37.9" customHeight="1">
      <c r="B119" s="33"/>
      <c r="C119" s="132" t="s">
        <v>290</v>
      </c>
      <c r="D119" s="132" t="s">
        <v>229</v>
      </c>
      <c r="E119" s="133" t="s">
        <v>3742</v>
      </c>
      <c r="F119" s="134" t="s">
        <v>3743</v>
      </c>
      <c r="G119" s="135" t="s">
        <v>326</v>
      </c>
      <c r="H119" s="136">
        <v>5</v>
      </c>
      <c r="I119" s="137"/>
      <c r="J119" s="138">
        <f>ROUND(I119*H119,2)</f>
        <v>0</v>
      </c>
      <c r="K119" s="134" t="s">
        <v>233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1.2999999999999999E-3</v>
      </c>
      <c r="R119" s="141">
        <f>Q119*H119</f>
        <v>6.4999999999999997E-3</v>
      </c>
      <c r="S119" s="141">
        <v>0</v>
      </c>
      <c r="T119" s="142">
        <f>S119*H119</f>
        <v>0</v>
      </c>
      <c r="AR119" s="143" t="s">
        <v>388</v>
      </c>
      <c r="AT119" s="143" t="s">
        <v>229</v>
      </c>
      <c r="AU119" s="143" t="s">
        <v>86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388</v>
      </c>
      <c r="BM119" s="143" t="s">
        <v>3872</v>
      </c>
    </row>
    <row r="120" spans="2:65" s="1" customFormat="1" ht="11.25">
      <c r="B120" s="33"/>
      <c r="D120" s="145" t="s">
        <v>236</v>
      </c>
      <c r="F120" s="146" t="s">
        <v>3745</v>
      </c>
      <c r="I120" s="147"/>
      <c r="L120" s="33"/>
      <c r="M120" s="148"/>
      <c r="T120" s="54"/>
      <c r="AT120" s="18" t="s">
        <v>236</v>
      </c>
      <c r="AU120" s="18" t="s">
        <v>86</v>
      </c>
    </row>
    <row r="121" spans="2:65" s="13" customFormat="1" ht="11.25">
      <c r="B121" s="156"/>
      <c r="D121" s="150" t="s">
        <v>238</v>
      </c>
      <c r="E121" s="157" t="s">
        <v>21</v>
      </c>
      <c r="F121" s="158" t="s">
        <v>264</v>
      </c>
      <c r="H121" s="159">
        <v>5</v>
      </c>
      <c r="I121" s="160"/>
      <c r="L121" s="156"/>
      <c r="M121" s="161"/>
      <c r="T121" s="162"/>
      <c r="AT121" s="157" t="s">
        <v>238</v>
      </c>
      <c r="AU121" s="157" t="s">
        <v>86</v>
      </c>
      <c r="AV121" s="13" t="s">
        <v>86</v>
      </c>
      <c r="AW121" s="13" t="s">
        <v>33</v>
      </c>
      <c r="AX121" s="13" t="s">
        <v>80</v>
      </c>
      <c r="AY121" s="157" t="s">
        <v>227</v>
      </c>
    </row>
    <row r="122" spans="2:65" s="1" customFormat="1" ht="24.2" customHeight="1">
      <c r="B122" s="33"/>
      <c r="C122" s="132" t="s">
        <v>296</v>
      </c>
      <c r="D122" s="132" t="s">
        <v>229</v>
      </c>
      <c r="E122" s="133" t="s">
        <v>3746</v>
      </c>
      <c r="F122" s="134" t="s">
        <v>3747</v>
      </c>
      <c r="G122" s="135" t="s">
        <v>467</v>
      </c>
      <c r="H122" s="136">
        <v>14</v>
      </c>
      <c r="I122" s="137"/>
      <c r="J122" s="138">
        <f>ROUND(I122*H122,2)</f>
        <v>0</v>
      </c>
      <c r="K122" s="134" t="s">
        <v>233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388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388</v>
      </c>
      <c r="BM122" s="143" t="s">
        <v>3873</v>
      </c>
    </row>
    <row r="123" spans="2:65" s="1" customFormat="1" ht="11.25">
      <c r="B123" s="33"/>
      <c r="D123" s="145" t="s">
        <v>236</v>
      </c>
      <c r="F123" s="146" t="s">
        <v>3749</v>
      </c>
      <c r="I123" s="147"/>
      <c r="L123" s="33"/>
      <c r="M123" s="148"/>
      <c r="T123" s="54"/>
      <c r="AT123" s="18" t="s">
        <v>236</v>
      </c>
      <c r="AU123" s="18" t="s">
        <v>86</v>
      </c>
    </row>
    <row r="124" spans="2:65" s="1" customFormat="1" ht="37.9" customHeight="1">
      <c r="B124" s="33"/>
      <c r="C124" s="132" t="s">
        <v>308</v>
      </c>
      <c r="D124" s="132" t="s">
        <v>229</v>
      </c>
      <c r="E124" s="133" t="s">
        <v>3750</v>
      </c>
      <c r="F124" s="134" t="s">
        <v>3751</v>
      </c>
      <c r="G124" s="135" t="s">
        <v>467</v>
      </c>
      <c r="H124" s="136">
        <v>14</v>
      </c>
      <c r="I124" s="137"/>
      <c r="J124" s="138">
        <f>ROUND(I124*H124,2)</f>
        <v>0</v>
      </c>
      <c r="K124" s="134" t="s">
        <v>233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388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388</v>
      </c>
      <c r="BM124" s="143" t="s">
        <v>3874</v>
      </c>
    </row>
    <row r="125" spans="2:65" s="1" customFormat="1" ht="11.25">
      <c r="B125" s="33"/>
      <c r="D125" s="145" t="s">
        <v>236</v>
      </c>
      <c r="F125" s="146" t="s">
        <v>3753</v>
      </c>
      <c r="I125" s="147"/>
      <c r="L125" s="33"/>
      <c r="M125" s="148"/>
      <c r="T125" s="54"/>
      <c r="AT125" s="18" t="s">
        <v>236</v>
      </c>
      <c r="AU125" s="18" t="s">
        <v>86</v>
      </c>
    </row>
    <row r="126" spans="2:65" s="1" customFormat="1" ht="49.15" customHeight="1">
      <c r="B126" s="33"/>
      <c r="C126" s="132" t="s">
        <v>8</v>
      </c>
      <c r="D126" s="132" t="s">
        <v>229</v>
      </c>
      <c r="E126" s="133" t="s">
        <v>3754</v>
      </c>
      <c r="F126" s="134" t="s">
        <v>3755</v>
      </c>
      <c r="G126" s="135" t="s">
        <v>326</v>
      </c>
      <c r="H126" s="136">
        <v>14</v>
      </c>
      <c r="I126" s="137"/>
      <c r="J126" s="138">
        <f>ROUND(I126*H126,2)</f>
        <v>0</v>
      </c>
      <c r="K126" s="134" t="s">
        <v>233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4.0000000000000003E-5</v>
      </c>
      <c r="R126" s="141">
        <f>Q126*H126</f>
        <v>5.6000000000000006E-4</v>
      </c>
      <c r="S126" s="141">
        <v>0</v>
      </c>
      <c r="T126" s="142">
        <f>S126*H126</f>
        <v>0</v>
      </c>
      <c r="AR126" s="143" t="s">
        <v>388</v>
      </c>
      <c r="AT126" s="143" t="s">
        <v>229</v>
      </c>
      <c r="AU126" s="143" t="s">
        <v>86</v>
      </c>
      <c r="AY126" s="18" t="s">
        <v>227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388</v>
      </c>
      <c r="BM126" s="143" t="s">
        <v>3875</v>
      </c>
    </row>
    <row r="127" spans="2:65" s="1" customFormat="1" ht="11.25">
      <c r="B127" s="33"/>
      <c r="D127" s="145" t="s">
        <v>236</v>
      </c>
      <c r="F127" s="146" t="s">
        <v>3757</v>
      </c>
      <c r="I127" s="147"/>
      <c r="L127" s="33"/>
      <c r="M127" s="148"/>
      <c r="T127" s="54"/>
      <c r="AT127" s="18" t="s">
        <v>236</v>
      </c>
      <c r="AU127" s="18" t="s">
        <v>86</v>
      </c>
    </row>
    <row r="128" spans="2:65" s="1" customFormat="1" ht="24.2" customHeight="1">
      <c r="B128" s="33"/>
      <c r="C128" s="132" t="s">
        <v>370</v>
      </c>
      <c r="D128" s="132" t="s">
        <v>229</v>
      </c>
      <c r="E128" s="133" t="s">
        <v>3758</v>
      </c>
      <c r="F128" s="134" t="s">
        <v>3759</v>
      </c>
      <c r="G128" s="135" t="s">
        <v>396</v>
      </c>
      <c r="H128" s="136">
        <v>8</v>
      </c>
      <c r="I128" s="137"/>
      <c r="J128" s="138">
        <f>ROUND(I128*H128,2)</f>
        <v>0</v>
      </c>
      <c r="K128" s="134" t="s">
        <v>233</v>
      </c>
      <c r="L128" s="33"/>
      <c r="M128" s="139" t="s">
        <v>21</v>
      </c>
      <c r="N128" s="140" t="s">
        <v>45</v>
      </c>
      <c r="P128" s="141">
        <f>O128*H128</f>
        <v>0</v>
      </c>
      <c r="Q128" s="141">
        <v>0</v>
      </c>
      <c r="R128" s="141">
        <f>Q128*H128</f>
        <v>0</v>
      </c>
      <c r="S128" s="141">
        <v>0</v>
      </c>
      <c r="T128" s="142">
        <f>S128*H128</f>
        <v>0</v>
      </c>
      <c r="AR128" s="143" t="s">
        <v>388</v>
      </c>
      <c r="AT128" s="143" t="s">
        <v>229</v>
      </c>
      <c r="AU128" s="143" t="s">
        <v>86</v>
      </c>
      <c r="AY128" s="18" t="s">
        <v>227</v>
      </c>
      <c r="BE128" s="144">
        <f>IF(N128="základní",J128,0)</f>
        <v>0</v>
      </c>
      <c r="BF128" s="144">
        <f>IF(N128="snížená",J128,0)</f>
        <v>0</v>
      </c>
      <c r="BG128" s="144">
        <f>IF(N128="zákl. přenesená",J128,0)</f>
        <v>0</v>
      </c>
      <c r="BH128" s="144">
        <f>IF(N128="sníž. přenesená",J128,0)</f>
        <v>0</v>
      </c>
      <c r="BI128" s="144">
        <f>IF(N128="nulová",J128,0)</f>
        <v>0</v>
      </c>
      <c r="BJ128" s="18" t="s">
        <v>86</v>
      </c>
      <c r="BK128" s="144">
        <f>ROUND(I128*H128,2)</f>
        <v>0</v>
      </c>
      <c r="BL128" s="18" t="s">
        <v>388</v>
      </c>
      <c r="BM128" s="143" t="s">
        <v>3876</v>
      </c>
    </row>
    <row r="129" spans="2:65" s="1" customFormat="1" ht="11.25">
      <c r="B129" s="33"/>
      <c r="D129" s="145" t="s">
        <v>236</v>
      </c>
      <c r="F129" s="146" t="s">
        <v>3761</v>
      </c>
      <c r="I129" s="147"/>
      <c r="L129" s="33"/>
      <c r="M129" s="148"/>
      <c r="T129" s="54"/>
      <c r="AT129" s="18" t="s">
        <v>236</v>
      </c>
      <c r="AU129" s="18" t="s">
        <v>86</v>
      </c>
    </row>
    <row r="130" spans="2:65" s="1" customFormat="1" ht="19.5">
      <c r="B130" s="33"/>
      <c r="D130" s="150" t="s">
        <v>403</v>
      </c>
      <c r="F130" s="183" t="s">
        <v>3762</v>
      </c>
      <c r="I130" s="147"/>
      <c r="L130" s="33"/>
      <c r="M130" s="148"/>
      <c r="T130" s="54"/>
      <c r="AT130" s="18" t="s">
        <v>403</v>
      </c>
      <c r="AU130" s="18" t="s">
        <v>86</v>
      </c>
    </row>
    <row r="131" spans="2:65" s="1" customFormat="1" ht="24.2" customHeight="1">
      <c r="B131" s="33"/>
      <c r="C131" s="132" t="s">
        <v>376</v>
      </c>
      <c r="D131" s="132" t="s">
        <v>229</v>
      </c>
      <c r="E131" s="133" t="s">
        <v>3763</v>
      </c>
      <c r="F131" s="134" t="s">
        <v>3764</v>
      </c>
      <c r="G131" s="135" t="s">
        <v>396</v>
      </c>
      <c r="H131" s="136">
        <v>4</v>
      </c>
      <c r="I131" s="137"/>
      <c r="J131" s="138">
        <f>ROUND(I131*H131,2)</f>
        <v>0</v>
      </c>
      <c r="K131" s="134" t="s">
        <v>233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7.5000000000000002E-4</v>
      </c>
      <c r="R131" s="141">
        <f>Q131*H131</f>
        <v>3.0000000000000001E-3</v>
      </c>
      <c r="S131" s="141">
        <v>0</v>
      </c>
      <c r="T131" s="142">
        <f>S131*H131</f>
        <v>0</v>
      </c>
      <c r="AR131" s="143" t="s">
        <v>388</v>
      </c>
      <c r="AT131" s="143" t="s">
        <v>229</v>
      </c>
      <c r="AU131" s="143" t="s">
        <v>86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388</v>
      </c>
      <c r="BM131" s="143" t="s">
        <v>3877</v>
      </c>
    </row>
    <row r="132" spans="2:65" s="1" customFormat="1" ht="11.25">
      <c r="B132" s="33"/>
      <c r="D132" s="145" t="s">
        <v>236</v>
      </c>
      <c r="F132" s="146" t="s">
        <v>3766</v>
      </c>
      <c r="I132" s="147"/>
      <c r="L132" s="33"/>
      <c r="M132" s="148"/>
      <c r="T132" s="54"/>
      <c r="AT132" s="18" t="s">
        <v>236</v>
      </c>
      <c r="AU132" s="18" t="s">
        <v>86</v>
      </c>
    </row>
    <row r="133" spans="2:65" s="1" customFormat="1" ht="24.2" customHeight="1">
      <c r="B133" s="33"/>
      <c r="C133" s="132" t="s">
        <v>382</v>
      </c>
      <c r="D133" s="132" t="s">
        <v>229</v>
      </c>
      <c r="E133" s="133" t="s">
        <v>3767</v>
      </c>
      <c r="F133" s="134" t="s">
        <v>3768</v>
      </c>
      <c r="G133" s="135" t="s">
        <v>396</v>
      </c>
      <c r="H133" s="136">
        <v>4</v>
      </c>
      <c r="I133" s="137"/>
      <c r="J133" s="138">
        <f>ROUND(I133*H133,2)</f>
        <v>0</v>
      </c>
      <c r="K133" s="134" t="s">
        <v>233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9.7000000000000005E-4</v>
      </c>
      <c r="R133" s="141">
        <f>Q133*H133</f>
        <v>3.8800000000000002E-3</v>
      </c>
      <c r="S133" s="141">
        <v>0</v>
      </c>
      <c r="T133" s="142">
        <f>S133*H133</f>
        <v>0</v>
      </c>
      <c r="AR133" s="143" t="s">
        <v>388</v>
      </c>
      <c r="AT133" s="143" t="s">
        <v>229</v>
      </c>
      <c r="AU133" s="143" t="s">
        <v>86</v>
      </c>
      <c r="AY133" s="18" t="s">
        <v>227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388</v>
      </c>
      <c r="BM133" s="143" t="s">
        <v>3878</v>
      </c>
    </row>
    <row r="134" spans="2:65" s="1" customFormat="1" ht="11.25">
      <c r="B134" s="33"/>
      <c r="D134" s="145" t="s">
        <v>236</v>
      </c>
      <c r="F134" s="146" t="s">
        <v>3770</v>
      </c>
      <c r="I134" s="147"/>
      <c r="L134" s="33"/>
      <c r="M134" s="148"/>
      <c r="T134" s="54"/>
      <c r="AT134" s="18" t="s">
        <v>236</v>
      </c>
      <c r="AU134" s="18" t="s">
        <v>86</v>
      </c>
    </row>
    <row r="135" spans="2:65" s="1" customFormat="1" ht="37.9" customHeight="1">
      <c r="B135" s="33"/>
      <c r="C135" s="132" t="s">
        <v>388</v>
      </c>
      <c r="D135" s="132" t="s">
        <v>229</v>
      </c>
      <c r="E135" s="133" t="s">
        <v>3771</v>
      </c>
      <c r="F135" s="134" t="s">
        <v>3772</v>
      </c>
      <c r="G135" s="135" t="s">
        <v>396</v>
      </c>
      <c r="H135" s="136">
        <v>2</v>
      </c>
      <c r="I135" s="137"/>
      <c r="J135" s="138">
        <f>ROUND(I135*H135,2)</f>
        <v>0</v>
      </c>
      <c r="K135" s="134" t="s">
        <v>233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1.1800000000000001E-3</v>
      </c>
      <c r="R135" s="141">
        <f>Q135*H135</f>
        <v>2.3600000000000001E-3</v>
      </c>
      <c r="S135" s="141">
        <v>0</v>
      </c>
      <c r="T135" s="142">
        <f>S135*H135</f>
        <v>0</v>
      </c>
      <c r="AR135" s="143" t="s">
        <v>388</v>
      </c>
      <c r="AT135" s="143" t="s">
        <v>229</v>
      </c>
      <c r="AU135" s="143" t="s">
        <v>86</v>
      </c>
      <c r="AY135" s="18" t="s">
        <v>227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388</v>
      </c>
      <c r="BM135" s="143" t="s">
        <v>3879</v>
      </c>
    </row>
    <row r="136" spans="2:65" s="1" customFormat="1" ht="11.25">
      <c r="B136" s="33"/>
      <c r="D136" s="145" t="s">
        <v>236</v>
      </c>
      <c r="F136" s="146" t="s">
        <v>3774</v>
      </c>
      <c r="I136" s="147"/>
      <c r="L136" s="33"/>
      <c r="M136" s="148"/>
      <c r="T136" s="54"/>
      <c r="AT136" s="18" t="s">
        <v>236</v>
      </c>
      <c r="AU136" s="18" t="s">
        <v>86</v>
      </c>
    </row>
    <row r="137" spans="2:65" s="1" customFormat="1" ht="37.9" customHeight="1">
      <c r="B137" s="33"/>
      <c r="C137" s="132" t="s">
        <v>393</v>
      </c>
      <c r="D137" s="132" t="s">
        <v>229</v>
      </c>
      <c r="E137" s="133" t="s">
        <v>3775</v>
      </c>
      <c r="F137" s="134" t="s">
        <v>3776</v>
      </c>
      <c r="G137" s="135" t="s">
        <v>396</v>
      </c>
      <c r="H137" s="136">
        <v>2</v>
      </c>
      <c r="I137" s="137"/>
      <c r="J137" s="138">
        <f>ROUND(I137*H137,2)</f>
        <v>0</v>
      </c>
      <c r="K137" s="134" t="s">
        <v>233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1.1800000000000001E-3</v>
      </c>
      <c r="R137" s="141">
        <f>Q137*H137</f>
        <v>2.3600000000000001E-3</v>
      </c>
      <c r="S137" s="141">
        <v>0</v>
      </c>
      <c r="T137" s="142">
        <f>S137*H137</f>
        <v>0</v>
      </c>
      <c r="AR137" s="143" t="s">
        <v>388</v>
      </c>
      <c r="AT137" s="143" t="s">
        <v>229</v>
      </c>
      <c r="AU137" s="143" t="s">
        <v>86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388</v>
      </c>
      <c r="BM137" s="143" t="s">
        <v>3880</v>
      </c>
    </row>
    <row r="138" spans="2:65" s="1" customFormat="1" ht="11.25">
      <c r="B138" s="33"/>
      <c r="D138" s="145" t="s">
        <v>236</v>
      </c>
      <c r="F138" s="146" t="s">
        <v>3778</v>
      </c>
      <c r="I138" s="147"/>
      <c r="L138" s="33"/>
      <c r="M138" s="148"/>
      <c r="T138" s="54"/>
      <c r="AT138" s="18" t="s">
        <v>236</v>
      </c>
      <c r="AU138" s="18" t="s">
        <v>86</v>
      </c>
    </row>
    <row r="139" spans="2:65" s="1" customFormat="1" ht="16.5" customHeight="1">
      <c r="B139" s="33"/>
      <c r="C139" s="132" t="s">
        <v>399</v>
      </c>
      <c r="D139" s="132" t="s">
        <v>229</v>
      </c>
      <c r="E139" s="133" t="s">
        <v>3779</v>
      </c>
      <c r="F139" s="134" t="s">
        <v>3780</v>
      </c>
      <c r="G139" s="135" t="s">
        <v>467</v>
      </c>
      <c r="H139" s="136">
        <v>4</v>
      </c>
      <c r="I139" s="137"/>
      <c r="J139" s="138">
        <f>ROUND(I139*H139,2)</f>
        <v>0</v>
      </c>
      <c r="K139" s="134" t="s">
        <v>233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2E-3</v>
      </c>
      <c r="R139" s="141">
        <f>Q139*H139</f>
        <v>8.0000000000000002E-3</v>
      </c>
      <c r="S139" s="141">
        <v>0</v>
      </c>
      <c r="T139" s="142">
        <f>S139*H139</f>
        <v>0</v>
      </c>
      <c r="AR139" s="143" t="s">
        <v>388</v>
      </c>
      <c r="AT139" s="143" t="s">
        <v>229</v>
      </c>
      <c r="AU139" s="143" t="s">
        <v>86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388</v>
      </c>
      <c r="BM139" s="143" t="s">
        <v>3881</v>
      </c>
    </row>
    <row r="140" spans="2:65" s="1" customFormat="1" ht="11.25">
      <c r="B140" s="33"/>
      <c r="D140" s="145" t="s">
        <v>236</v>
      </c>
      <c r="F140" s="146" t="s">
        <v>3782</v>
      </c>
      <c r="I140" s="147"/>
      <c r="L140" s="33"/>
      <c r="M140" s="148"/>
      <c r="T140" s="54"/>
      <c r="AT140" s="18" t="s">
        <v>236</v>
      </c>
      <c r="AU140" s="18" t="s">
        <v>86</v>
      </c>
    </row>
    <row r="141" spans="2:65" s="1" customFormat="1" ht="33" customHeight="1">
      <c r="B141" s="33"/>
      <c r="C141" s="132" t="s">
        <v>405</v>
      </c>
      <c r="D141" s="132" t="s">
        <v>229</v>
      </c>
      <c r="E141" s="133" t="s">
        <v>3684</v>
      </c>
      <c r="F141" s="134" t="s">
        <v>3685</v>
      </c>
      <c r="G141" s="135" t="s">
        <v>326</v>
      </c>
      <c r="H141" s="136">
        <v>14</v>
      </c>
      <c r="I141" s="137"/>
      <c r="J141" s="138">
        <f>ROUND(I141*H141,2)</f>
        <v>0</v>
      </c>
      <c r="K141" s="134" t="s">
        <v>233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1.0000000000000001E-5</v>
      </c>
      <c r="R141" s="141">
        <f>Q141*H141</f>
        <v>1.4000000000000001E-4</v>
      </c>
      <c r="S141" s="141">
        <v>0</v>
      </c>
      <c r="T141" s="142">
        <f>S141*H141</f>
        <v>0</v>
      </c>
      <c r="AR141" s="143" t="s">
        <v>388</v>
      </c>
      <c r="AT141" s="143" t="s">
        <v>229</v>
      </c>
      <c r="AU141" s="143" t="s">
        <v>86</v>
      </c>
      <c r="AY141" s="18" t="s">
        <v>227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388</v>
      </c>
      <c r="BM141" s="143" t="s">
        <v>3882</v>
      </c>
    </row>
    <row r="142" spans="2:65" s="1" customFormat="1" ht="11.25">
      <c r="B142" s="33"/>
      <c r="D142" s="145" t="s">
        <v>236</v>
      </c>
      <c r="F142" s="146" t="s">
        <v>3687</v>
      </c>
      <c r="I142" s="147"/>
      <c r="L142" s="33"/>
      <c r="M142" s="148"/>
      <c r="T142" s="54"/>
      <c r="AT142" s="18" t="s">
        <v>236</v>
      </c>
      <c r="AU142" s="18" t="s">
        <v>86</v>
      </c>
    </row>
    <row r="143" spans="2:65" s="11" customFormat="1" ht="22.9" customHeight="1">
      <c r="B143" s="120"/>
      <c r="D143" s="121" t="s">
        <v>72</v>
      </c>
      <c r="E143" s="130" t="s">
        <v>3788</v>
      </c>
      <c r="F143" s="130" t="s">
        <v>3789</v>
      </c>
      <c r="I143" s="123"/>
      <c r="J143" s="131">
        <f>BK143</f>
        <v>0</v>
      </c>
      <c r="L143" s="120"/>
      <c r="M143" s="125"/>
      <c r="P143" s="126">
        <f>SUM(P144:P159)</f>
        <v>0</v>
      </c>
      <c r="R143" s="126">
        <f>SUM(R144:R159)</f>
        <v>4.79E-3</v>
      </c>
      <c r="T143" s="127">
        <f>SUM(T144:T159)</f>
        <v>0</v>
      </c>
      <c r="AR143" s="121" t="s">
        <v>86</v>
      </c>
      <c r="AT143" s="128" t="s">
        <v>72</v>
      </c>
      <c r="AU143" s="128" t="s">
        <v>80</v>
      </c>
      <c r="AY143" s="121" t="s">
        <v>227</v>
      </c>
      <c r="BK143" s="129">
        <f>SUM(BK144:BK159)</f>
        <v>0</v>
      </c>
    </row>
    <row r="144" spans="2:65" s="1" customFormat="1" ht="24.2" customHeight="1">
      <c r="B144" s="33"/>
      <c r="C144" s="132" t="s">
        <v>409</v>
      </c>
      <c r="D144" s="132" t="s">
        <v>229</v>
      </c>
      <c r="E144" s="133" t="s">
        <v>3790</v>
      </c>
      <c r="F144" s="134" t="s">
        <v>3791</v>
      </c>
      <c r="G144" s="135" t="s">
        <v>396</v>
      </c>
      <c r="H144" s="136">
        <v>1</v>
      </c>
      <c r="I144" s="137"/>
      <c r="J144" s="138">
        <f>ROUND(I144*H144,2)</f>
        <v>0</v>
      </c>
      <c r="K144" s="134" t="s">
        <v>233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1.2700000000000001E-3</v>
      </c>
      <c r="R144" s="141">
        <f>Q144*H144</f>
        <v>1.2700000000000001E-3</v>
      </c>
      <c r="S144" s="141">
        <v>0</v>
      </c>
      <c r="T144" s="142">
        <f>S144*H144</f>
        <v>0</v>
      </c>
      <c r="AR144" s="143" t="s">
        <v>388</v>
      </c>
      <c r="AT144" s="143" t="s">
        <v>229</v>
      </c>
      <c r="AU144" s="143" t="s">
        <v>86</v>
      </c>
      <c r="AY144" s="18" t="s">
        <v>227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388</v>
      </c>
      <c r="BM144" s="143" t="s">
        <v>3883</v>
      </c>
    </row>
    <row r="145" spans="2:65" s="1" customFormat="1" ht="11.25">
      <c r="B145" s="33"/>
      <c r="D145" s="145" t="s">
        <v>236</v>
      </c>
      <c r="F145" s="146" t="s">
        <v>3793</v>
      </c>
      <c r="I145" s="147"/>
      <c r="L145" s="33"/>
      <c r="M145" s="148"/>
      <c r="T145" s="54"/>
      <c r="AT145" s="18" t="s">
        <v>236</v>
      </c>
      <c r="AU145" s="18" t="s">
        <v>86</v>
      </c>
    </row>
    <row r="146" spans="2:65" s="1" customFormat="1" ht="24.2" customHeight="1">
      <c r="B146" s="33"/>
      <c r="C146" s="132" t="s">
        <v>7</v>
      </c>
      <c r="D146" s="132" t="s">
        <v>229</v>
      </c>
      <c r="E146" s="133" t="s">
        <v>3794</v>
      </c>
      <c r="F146" s="134" t="s">
        <v>3795</v>
      </c>
      <c r="G146" s="135" t="s">
        <v>396</v>
      </c>
      <c r="H146" s="136">
        <v>1</v>
      </c>
      <c r="I146" s="137"/>
      <c r="J146" s="138">
        <f>ROUND(I146*H146,2)</f>
        <v>0</v>
      </c>
      <c r="K146" s="134" t="s">
        <v>233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1.6000000000000001E-4</v>
      </c>
      <c r="R146" s="141">
        <f>Q146*H146</f>
        <v>1.6000000000000001E-4</v>
      </c>
      <c r="S146" s="141">
        <v>0</v>
      </c>
      <c r="T146" s="142">
        <f>S146*H146</f>
        <v>0</v>
      </c>
      <c r="AR146" s="143" t="s">
        <v>388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388</v>
      </c>
      <c r="BM146" s="143" t="s">
        <v>3884</v>
      </c>
    </row>
    <row r="147" spans="2:65" s="1" customFormat="1" ht="11.25">
      <c r="B147" s="33"/>
      <c r="D147" s="145" t="s">
        <v>236</v>
      </c>
      <c r="F147" s="146" t="s">
        <v>3797</v>
      </c>
      <c r="I147" s="147"/>
      <c r="L147" s="33"/>
      <c r="M147" s="148"/>
      <c r="T147" s="54"/>
      <c r="AT147" s="18" t="s">
        <v>236</v>
      </c>
      <c r="AU147" s="18" t="s">
        <v>86</v>
      </c>
    </row>
    <row r="148" spans="2:65" s="1" customFormat="1" ht="24.2" customHeight="1">
      <c r="B148" s="33"/>
      <c r="C148" s="132" t="s">
        <v>416</v>
      </c>
      <c r="D148" s="132" t="s">
        <v>229</v>
      </c>
      <c r="E148" s="133" t="s">
        <v>3798</v>
      </c>
      <c r="F148" s="134" t="s">
        <v>3799</v>
      </c>
      <c r="G148" s="135" t="s">
        <v>396</v>
      </c>
      <c r="H148" s="136">
        <v>1</v>
      </c>
      <c r="I148" s="137"/>
      <c r="J148" s="138">
        <f>ROUND(I148*H148,2)</f>
        <v>0</v>
      </c>
      <c r="K148" s="134" t="s">
        <v>233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1.6000000000000001E-4</v>
      </c>
      <c r="R148" s="141">
        <f>Q148*H148</f>
        <v>1.6000000000000001E-4</v>
      </c>
      <c r="S148" s="141">
        <v>0</v>
      </c>
      <c r="T148" s="142">
        <f>S148*H148</f>
        <v>0</v>
      </c>
      <c r="AR148" s="143" t="s">
        <v>388</v>
      </c>
      <c r="AT148" s="143" t="s">
        <v>229</v>
      </c>
      <c r="AU148" s="143" t="s">
        <v>86</v>
      </c>
      <c r="AY148" s="18" t="s">
        <v>227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388</v>
      </c>
      <c r="BM148" s="143" t="s">
        <v>3885</v>
      </c>
    </row>
    <row r="149" spans="2:65" s="1" customFormat="1" ht="11.25">
      <c r="B149" s="33"/>
      <c r="D149" s="145" t="s">
        <v>236</v>
      </c>
      <c r="F149" s="146" t="s">
        <v>3801</v>
      </c>
      <c r="I149" s="147"/>
      <c r="L149" s="33"/>
      <c r="M149" s="148"/>
      <c r="T149" s="54"/>
      <c r="AT149" s="18" t="s">
        <v>236</v>
      </c>
      <c r="AU149" s="18" t="s">
        <v>86</v>
      </c>
    </row>
    <row r="150" spans="2:65" s="1" customFormat="1" ht="24.2" customHeight="1">
      <c r="B150" s="33"/>
      <c r="C150" s="132" t="s">
        <v>421</v>
      </c>
      <c r="D150" s="132" t="s">
        <v>229</v>
      </c>
      <c r="E150" s="133" t="s">
        <v>3802</v>
      </c>
      <c r="F150" s="134" t="s">
        <v>3803</v>
      </c>
      <c r="G150" s="135" t="s">
        <v>467</v>
      </c>
      <c r="H150" s="136">
        <v>1</v>
      </c>
      <c r="I150" s="137"/>
      <c r="J150" s="138">
        <f>ROUND(I150*H150,2)</f>
        <v>0</v>
      </c>
      <c r="K150" s="134" t="s">
        <v>233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2.0000000000000001E-4</v>
      </c>
      <c r="R150" s="141">
        <f>Q150*H150</f>
        <v>2.0000000000000001E-4</v>
      </c>
      <c r="S150" s="141">
        <v>0</v>
      </c>
      <c r="T150" s="142">
        <f>S150*H150</f>
        <v>0</v>
      </c>
      <c r="AR150" s="143" t="s">
        <v>388</v>
      </c>
      <c r="AT150" s="143" t="s">
        <v>229</v>
      </c>
      <c r="AU150" s="143" t="s">
        <v>86</v>
      </c>
      <c r="AY150" s="18" t="s">
        <v>227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388</v>
      </c>
      <c r="BM150" s="143" t="s">
        <v>3886</v>
      </c>
    </row>
    <row r="151" spans="2:65" s="1" customFormat="1" ht="11.25">
      <c r="B151" s="33"/>
      <c r="D151" s="145" t="s">
        <v>236</v>
      </c>
      <c r="F151" s="146" t="s">
        <v>3805</v>
      </c>
      <c r="I151" s="147"/>
      <c r="L151" s="33"/>
      <c r="M151" s="148"/>
      <c r="T151" s="54"/>
      <c r="AT151" s="18" t="s">
        <v>236</v>
      </c>
      <c r="AU151" s="18" t="s">
        <v>86</v>
      </c>
    </row>
    <row r="152" spans="2:65" s="1" customFormat="1" ht="24.2" customHeight="1">
      <c r="B152" s="33"/>
      <c r="C152" s="132" t="s">
        <v>425</v>
      </c>
      <c r="D152" s="132" t="s">
        <v>229</v>
      </c>
      <c r="E152" s="133" t="s">
        <v>3806</v>
      </c>
      <c r="F152" s="134" t="s">
        <v>3807</v>
      </c>
      <c r="G152" s="135" t="s">
        <v>396</v>
      </c>
      <c r="H152" s="136">
        <v>1</v>
      </c>
      <c r="I152" s="137"/>
      <c r="J152" s="138">
        <f>ROUND(I152*H152,2)</f>
        <v>0</v>
      </c>
      <c r="K152" s="134" t="s">
        <v>233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2.4000000000000001E-4</v>
      </c>
      <c r="R152" s="141">
        <f>Q152*H152</f>
        <v>2.4000000000000001E-4</v>
      </c>
      <c r="S152" s="141">
        <v>0</v>
      </c>
      <c r="T152" s="142">
        <f>S152*H152</f>
        <v>0</v>
      </c>
      <c r="AR152" s="143" t="s">
        <v>388</v>
      </c>
      <c r="AT152" s="143" t="s">
        <v>229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388</v>
      </c>
      <c r="BM152" s="143" t="s">
        <v>3887</v>
      </c>
    </row>
    <row r="153" spans="2:65" s="1" customFormat="1" ht="11.25">
      <c r="B153" s="33"/>
      <c r="D153" s="145" t="s">
        <v>236</v>
      </c>
      <c r="F153" s="146" t="s">
        <v>3809</v>
      </c>
      <c r="I153" s="147"/>
      <c r="L153" s="33"/>
      <c r="M153" s="148"/>
      <c r="T153" s="54"/>
      <c r="AT153" s="18" t="s">
        <v>236</v>
      </c>
      <c r="AU153" s="18" t="s">
        <v>86</v>
      </c>
    </row>
    <row r="154" spans="2:65" s="1" customFormat="1" ht="33" customHeight="1">
      <c r="B154" s="33"/>
      <c r="C154" s="132" t="s">
        <v>430</v>
      </c>
      <c r="D154" s="132" t="s">
        <v>229</v>
      </c>
      <c r="E154" s="133" t="s">
        <v>3810</v>
      </c>
      <c r="F154" s="134" t="s">
        <v>3811</v>
      </c>
      <c r="G154" s="135" t="s">
        <v>396</v>
      </c>
      <c r="H154" s="136">
        <v>1</v>
      </c>
      <c r="I154" s="137"/>
      <c r="J154" s="138">
        <f>ROUND(I154*H154,2)</f>
        <v>0</v>
      </c>
      <c r="K154" s="134" t="s">
        <v>233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4.6999999999999999E-4</v>
      </c>
      <c r="R154" s="141">
        <f>Q154*H154</f>
        <v>4.6999999999999999E-4</v>
      </c>
      <c r="S154" s="141">
        <v>0</v>
      </c>
      <c r="T154" s="142">
        <f>S154*H154</f>
        <v>0</v>
      </c>
      <c r="AR154" s="143" t="s">
        <v>388</v>
      </c>
      <c r="AT154" s="143" t="s">
        <v>229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388</v>
      </c>
      <c r="BM154" s="143" t="s">
        <v>3888</v>
      </c>
    </row>
    <row r="155" spans="2:65" s="1" customFormat="1" ht="11.25">
      <c r="B155" s="33"/>
      <c r="D155" s="145" t="s">
        <v>236</v>
      </c>
      <c r="F155" s="146" t="s">
        <v>3813</v>
      </c>
      <c r="I155" s="147"/>
      <c r="L155" s="33"/>
      <c r="M155" s="148"/>
      <c r="T155" s="54"/>
      <c r="AT155" s="18" t="s">
        <v>236</v>
      </c>
      <c r="AU155" s="18" t="s">
        <v>86</v>
      </c>
    </row>
    <row r="156" spans="2:65" s="1" customFormat="1" ht="33" customHeight="1">
      <c r="B156" s="33"/>
      <c r="C156" s="132" t="s">
        <v>435</v>
      </c>
      <c r="D156" s="132" t="s">
        <v>229</v>
      </c>
      <c r="E156" s="133" t="s">
        <v>3814</v>
      </c>
      <c r="F156" s="134" t="s">
        <v>3815</v>
      </c>
      <c r="G156" s="135" t="s">
        <v>396</v>
      </c>
      <c r="H156" s="136">
        <v>1</v>
      </c>
      <c r="I156" s="137"/>
      <c r="J156" s="138">
        <f>ROUND(I156*H156,2)</f>
        <v>0</v>
      </c>
      <c r="K156" s="134" t="s">
        <v>233</v>
      </c>
      <c r="L156" s="33"/>
      <c r="M156" s="139" t="s">
        <v>21</v>
      </c>
      <c r="N156" s="140" t="s">
        <v>45</v>
      </c>
      <c r="P156" s="141">
        <f>O156*H156</f>
        <v>0</v>
      </c>
      <c r="Q156" s="141">
        <v>1.01E-3</v>
      </c>
      <c r="R156" s="141">
        <f>Q156*H156</f>
        <v>1.01E-3</v>
      </c>
      <c r="S156" s="141">
        <v>0</v>
      </c>
      <c r="T156" s="142">
        <f>S156*H156</f>
        <v>0</v>
      </c>
      <c r="AR156" s="143" t="s">
        <v>388</v>
      </c>
      <c r="AT156" s="143" t="s">
        <v>229</v>
      </c>
      <c r="AU156" s="143" t="s">
        <v>86</v>
      </c>
      <c r="AY156" s="18" t="s">
        <v>227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388</v>
      </c>
      <c r="BM156" s="143" t="s">
        <v>3889</v>
      </c>
    </row>
    <row r="157" spans="2:65" s="1" customFormat="1" ht="11.25">
      <c r="B157" s="33"/>
      <c r="D157" s="145" t="s">
        <v>236</v>
      </c>
      <c r="F157" s="146" t="s">
        <v>3817</v>
      </c>
      <c r="I157" s="147"/>
      <c r="L157" s="33"/>
      <c r="M157" s="148"/>
      <c r="T157" s="54"/>
      <c r="AT157" s="18" t="s">
        <v>236</v>
      </c>
      <c r="AU157" s="18" t="s">
        <v>86</v>
      </c>
    </row>
    <row r="158" spans="2:65" s="1" customFormat="1" ht="33" customHeight="1">
      <c r="B158" s="33"/>
      <c r="C158" s="132" t="s">
        <v>441</v>
      </c>
      <c r="D158" s="132" t="s">
        <v>229</v>
      </c>
      <c r="E158" s="133" t="s">
        <v>3818</v>
      </c>
      <c r="F158" s="134" t="s">
        <v>3819</v>
      </c>
      <c r="G158" s="135" t="s">
        <v>396</v>
      </c>
      <c r="H158" s="136">
        <v>1</v>
      </c>
      <c r="I158" s="137"/>
      <c r="J158" s="138">
        <f>ROUND(I158*H158,2)</f>
        <v>0</v>
      </c>
      <c r="K158" s="134" t="s">
        <v>233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1.2800000000000001E-3</v>
      </c>
      <c r="R158" s="141">
        <f>Q158*H158</f>
        <v>1.2800000000000001E-3</v>
      </c>
      <c r="S158" s="141">
        <v>0</v>
      </c>
      <c r="T158" s="142">
        <f>S158*H158</f>
        <v>0</v>
      </c>
      <c r="AR158" s="143" t="s">
        <v>388</v>
      </c>
      <c r="AT158" s="143" t="s">
        <v>229</v>
      </c>
      <c r="AU158" s="143" t="s">
        <v>86</v>
      </c>
      <c r="AY158" s="18" t="s">
        <v>227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388</v>
      </c>
      <c r="BM158" s="143" t="s">
        <v>3890</v>
      </c>
    </row>
    <row r="159" spans="2:65" s="1" customFormat="1" ht="11.25">
      <c r="B159" s="33"/>
      <c r="D159" s="145" t="s">
        <v>236</v>
      </c>
      <c r="F159" s="146" t="s">
        <v>3821</v>
      </c>
      <c r="I159" s="147"/>
      <c r="L159" s="33"/>
      <c r="M159" s="148"/>
      <c r="T159" s="54"/>
      <c r="AT159" s="18" t="s">
        <v>236</v>
      </c>
      <c r="AU159" s="18" t="s">
        <v>86</v>
      </c>
    </row>
    <row r="160" spans="2:65" s="11" customFormat="1" ht="22.9" customHeight="1">
      <c r="B160" s="120"/>
      <c r="D160" s="121" t="s">
        <v>72</v>
      </c>
      <c r="E160" s="130" t="s">
        <v>3822</v>
      </c>
      <c r="F160" s="130" t="s">
        <v>3823</v>
      </c>
      <c r="I160" s="123"/>
      <c r="J160" s="131">
        <f>BK160</f>
        <v>0</v>
      </c>
      <c r="L160" s="120"/>
      <c r="M160" s="125"/>
      <c r="P160" s="126">
        <f>SUM(P161:P164)</f>
        <v>0</v>
      </c>
      <c r="R160" s="126">
        <f>SUM(R161:R164)</f>
        <v>0</v>
      </c>
      <c r="T160" s="127">
        <f>SUM(T161:T164)</f>
        <v>0</v>
      </c>
      <c r="AR160" s="121" t="s">
        <v>80</v>
      </c>
      <c r="AT160" s="128" t="s">
        <v>72</v>
      </c>
      <c r="AU160" s="128" t="s">
        <v>80</v>
      </c>
      <c r="AY160" s="121" t="s">
        <v>227</v>
      </c>
      <c r="BK160" s="129">
        <f>SUM(BK161:BK164)</f>
        <v>0</v>
      </c>
    </row>
    <row r="161" spans="2:65" s="1" customFormat="1" ht="24.2" customHeight="1">
      <c r="B161" s="33"/>
      <c r="C161" s="132" t="s">
        <v>445</v>
      </c>
      <c r="D161" s="132" t="s">
        <v>229</v>
      </c>
      <c r="E161" s="133" t="s">
        <v>3891</v>
      </c>
      <c r="F161" s="134" t="s">
        <v>3892</v>
      </c>
      <c r="G161" s="135" t="s">
        <v>396</v>
      </c>
      <c r="H161" s="136">
        <v>7</v>
      </c>
      <c r="I161" s="137"/>
      <c r="J161" s="138">
        <f>ROUND(I161*H161,2)</f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388</v>
      </c>
      <c r="AT161" s="143" t="s">
        <v>229</v>
      </c>
      <c r="AU161" s="143" t="s">
        <v>86</v>
      </c>
      <c r="AY161" s="18" t="s">
        <v>227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388</v>
      </c>
      <c r="BM161" s="143" t="s">
        <v>3893</v>
      </c>
    </row>
    <row r="162" spans="2:65" s="12" customFormat="1" ht="11.25">
      <c r="B162" s="149"/>
      <c r="D162" s="150" t="s">
        <v>238</v>
      </c>
      <c r="E162" s="151" t="s">
        <v>21</v>
      </c>
      <c r="F162" s="152" t="s">
        <v>3827</v>
      </c>
      <c r="H162" s="151" t="s">
        <v>21</v>
      </c>
      <c r="I162" s="153"/>
      <c r="L162" s="149"/>
      <c r="M162" s="154"/>
      <c r="T162" s="155"/>
      <c r="AT162" s="151" t="s">
        <v>238</v>
      </c>
      <c r="AU162" s="151" t="s">
        <v>86</v>
      </c>
      <c r="AV162" s="12" t="s">
        <v>80</v>
      </c>
      <c r="AW162" s="12" t="s">
        <v>33</v>
      </c>
      <c r="AX162" s="12" t="s">
        <v>73</v>
      </c>
      <c r="AY162" s="151" t="s">
        <v>227</v>
      </c>
    </row>
    <row r="163" spans="2:65" s="13" customFormat="1" ht="11.25">
      <c r="B163" s="156"/>
      <c r="D163" s="150" t="s">
        <v>238</v>
      </c>
      <c r="E163" s="157" t="s">
        <v>21</v>
      </c>
      <c r="F163" s="158" t="s">
        <v>3894</v>
      </c>
      <c r="H163" s="159">
        <v>7</v>
      </c>
      <c r="I163" s="160"/>
      <c r="L163" s="156"/>
      <c r="M163" s="161"/>
      <c r="T163" s="162"/>
      <c r="AT163" s="157" t="s">
        <v>238</v>
      </c>
      <c r="AU163" s="157" t="s">
        <v>86</v>
      </c>
      <c r="AV163" s="13" t="s">
        <v>86</v>
      </c>
      <c r="AW163" s="13" t="s">
        <v>33</v>
      </c>
      <c r="AX163" s="13" t="s">
        <v>73</v>
      </c>
      <c r="AY163" s="157" t="s">
        <v>227</v>
      </c>
    </row>
    <row r="164" spans="2:65" s="14" customFormat="1" ht="11.25">
      <c r="B164" s="163"/>
      <c r="D164" s="150" t="s">
        <v>238</v>
      </c>
      <c r="E164" s="164" t="s">
        <v>21</v>
      </c>
      <c r="F164" s="165" t="s">
        <v>241</v>
      </c>
      <c r="H164" s="166">
        <v>7</v>
      </c>
      <c r="I164" s="167"/>
      <c r="L164" s="163"/>
      <c r="M164" s="188"/>
      <c r="N164" s="189"/>
      <c r="O164" s="189"/>
      <c r="P164" s="189"/>
      <c r="Q164" s="189"/>
      <c r="R164" s="189"/>
      <c r="S164" s="189"/>
      <c r="T164" s="190"/>
      <c r="AT164" s="164" t="s">
        <v>238</v>
      </c>
      <c r="AU164" s="164" t="s">
        <v>86</v>
      </c>
      <c r="AV164" s="14" t="s">
        <v>234</v>
      </c>
      <c r="AW164" s="14" t="s">
        <v>33</v>
      </c>
      <c r="AX164" s="14" t="s">
        <v>80</v>
      </c>
      <c r="AY164" s="164" t="s">
        <v>227</v>
      </c>
    </row>
    <row r="165" spans="2:65" s="1" customFormat="1" ht="6.95" customHeight="1">
      <c r="B165" s="42"/>
      <c r="C165" s="43"/>
      <c r="D165" s="43"/>
      <c r="E165" s="43"/>
      <c r="F165" s="43"/>
      <c r="G165" s="43"/>
      <c r="H165" s="43"/>
      <c r="I165" s="43"/>
      <c r="J165" s="43"/>
      <c r="K165" s="43"/>
      <c r="L165" s="33"/>
    </row>
  </sheetData>
  <sheetProtection algorithmName="SHA-512" hashValue="AL3k3vLeu90VDdQlvWoGqQ9Cf7IbEyHEySiGEM/qzGktY0SDxnLdr3MhC700e3idWxjWCUfcFP24CgDYyDgxZA==" saltValue="8UzsGOcTSLVIp5oW2tJ2IxhhhB0wxGig7csgs/8rlQ5eAhfcD6TgDEcbLsCMrFMQF9b43myBNQWBfkyXQ8I+hA==" spinCount="100000" sheet="1" objects="1" scenarios="1" formatColumns="0" formatRows="0" autoFilter="0"/>
  <autoFilter ref="C95:K164" xr:uid="{00000000-0009-0000-0000-00000D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0" r:id="rId1" xr:uid="{00000000-0004-0000-0D00-000000000000}"/>
    <hyperlink ref="F103" r:id="rId2" xr:uid="{00000000-0004-0000-0D00-000001000000}"/>
    <hyperlink ref="F106" r:id="rId3" xr:uid="{00000000-0004-0000-0D00-000002000000}"/>
    <hyperlink ref="F109" r:id="rId4" xr:uid="{00000000-0004-0000-0D00-000003000000}"/>
    <hyperlink ref="F111" r:id="rId5" xr:uid="{00000000-0004-0000-0D00-000004000000}"/>
    <hyperlink ref="F113" r:id="rId6" xr:uid="{00000000-0004-0000-0D00-000005000000}"/>
    <hyperlink ref="F115" r:id="rId7" xr:uid="{00000000-0004-0000-0D00-000006000000}"/>
    <hyperlink ref="F118" r:id="rId8" xr:uid="{00000000-0004-0000-0D00-000007000000}"/>
    <hyperlink ref="F120" r:id="rId9" xr:uid="{00000000-0004-0000-0D00-000008000000}"/>
    <hyperlink ref="F123" r:id="rId10" xr:uid="{00000000-0004-0000-0D00-000009000000}"/>
    <hyperlink ref="F125" r:id="rId11" xr:uid="{00000000-0004-0000-0D00-00000A000000}"/>
    <hyperlink ref="F127" r:id="rId12" xr:uid="{00000000-0004-0000-0D00-00000B000000}"/>
    <hyperlink ref="F129" r:id="rId13" xr:uid="{00000000-0004-0000-0D00-00000C000000}"/>
    <hyperlink ref="F132" r:id="rId14" xr:uid="{00000000-0004-0000-0D00-00000D000000}"/>
    <hyperlink ref="F134" r:id="rId15" xr:uid="{00000000-0004-0000-0D00-00000E000000}"/>
    <hyperlink ref="F136" r:id="rId16" xr:uid="{00000000-0004-0000-0D00-00000F000000}"/>
    <hyperlink ref="F138" r:id="rId17" xr:uid="{00000000-0004-0000-0D00-000010000000}"/>
    <hyperlink ref="F140" r:id="rId18" xr:uid="{00000000-0004-0000-0D00-000011000000}"/>
    <hyperlink ref="F142" r:id="rId19" xr:uid="{00000000-0004-0000-0D00-000012000000}"/>
    <hyperlink ref="F145" r:id="rId20" xr:uid="{00000000-0004-0000-0D00-000013000000}"/>
    <hyperlink ref="F147" r:id="rId21" xr:uid="{00000000-0004-0000-0D00-000014000000}"/>
    <hyperlink ref="F149" r:id="rId22" xr:uid="{00000000-0004-0000-0D00-000015000000}"/>
    <hyperlink ref="F151" r:id="rId23" xr:uid="{00000000-0004-0000-0D00-000016000000}"/>
    <hyperlink ref="F153" r:id="rId24" xr:uid="{00000000-0004-0000-0D00-000017000000}"/>
    <hyperlink ref="F155" r:id="rId25" xr:uid="{00000000-0004-0000-0D00-000018000000}"/>
    <hyperlink ref="F157" r:id="rId26" xr:uid="{00000000-0004-0000-0D00-000019000000}"/>
    <hyperlink ref="F159" r:id="rId27" xr:uid="{00000000-0004-0000-0D00-00001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8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4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139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3895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ROUND((SUM(BE97:BE139)),  2)</f>
        <v>0</v>
      </c>
      <c r="I37" s="94">
        <v>0.21</v>
      </c>
      <c r="J37" s="84">
        <f>ROUND(((SUM(BE97:BE139))*I37),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ROUND((SUM(BF97:BF139)),  2)</f>
        <v>0</v>
      </c>
      <c r="I38" s="94">
        <v>0.12</v>
      </c>
      <c r="J38" s="84">
        <f>ROUND(((SUM(BF97:BF139))*I38),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ROUND((SUM(BG97:BG139)),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ROUND((SUM(BH97:BH139)),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ROUND((SUM(BI97:BI139)),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 xml:space="preserve">SO-04.03.08 - Závlahový systém interiérový 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3896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8" customFormat="1" ht="24.95" customHeight="1">
      <c r="B69" s="104"/>
      <c r="D69" s="105" t="s">
        <v>3897</v>
      </c>
      <c r="E69" s="106"/>
      <c r="F69" s="106"/>
      <c r="G69" s="106"/>
      <c r="H69" s="106"/>
      <c r="I69" s="106"/>
      <c r="J69" s="107">
        <f>J102</f>
        <v>0</v>
      </c>
      <c r="L69" s="104"/>
    </row>
    <row r="70" spans="2:47" s="8" customFormat="1" ht="24.95" customHeight="1">
      <c r="B70" s="104"/>
      <c r="D70" s="105" t="s">
        <v>3898</v>
      </c>
      <c r="E70" s="106"/>
      <c r="F70" s="106"/>
      <c r="G70" s="106"/>
      <c r="H70" s="106"/>
      <c r="I70" s="106"/>
      <c r="J70" s="107">
        <f>J111</f>
        <v>0</v>
      </c>
      <c r="L70" s="104"/>
    </row>
    <row r="71" spans="2:47" s="8" customFormat="1" ht="24.95" customHeight="1">
      <c r="B71" s="104"/>
      <c r="D71" s="105" t="s">
        <v>3899</v>
      </c>
      <c r="E71" s="106"/>
      <c r="F71" s="106"/>
      <c r="G71" s="106"/>
      <c r="H71" s="106"/>
      <c r="I71" s="106"/>
      <c r="J71" s="107">
        <f>J116</f>
        <v>0</v>
      </c>
      <c r="L71" s="104"/>
    </row>
    <row r="72" spans="2:47" s="8" customFormat="1" ht="24.95" customHeight="1">
      <c r="B72" s="104"/>
      <c r="D72" s="105" t="s">
        <v>3900</v>
      </c>
      <c r="E72" s="106"/>
      <c r="F72" s="106"/>
      <c r="G72" s="106"/>
      <c r="H72" s="106"/>
      <c r="I72" s="106"/>
      <c r="J72" s="107">
        <f>J128</f>
        <v>0</v>
      </c>
      <c r="L72" s="104"/>
    </row>
    <row r="73" spans="2:47" s="8" customFormat="1" ht="24.95" customHeight="1">
      <c r="B73" s="104"/>
      <c r="D73" s="105" t="s">
        <v>3901</v>
      </c>
      <c r="E73" s="106"/>
      <c r="F73" s="106"/>
      <c r="G73" s="106"/>
      <c r="H73" s="106"/>
      <c r="I73" s="106"/>
      <c r="J73" s="107">
        <f>J137</f>
        <v>0</v>
      </c>
      <c r="L73" s="104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212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201</v>
      </c>
      <c r="L84" s="21"/>
    </row>
    <row r="85" spans="2:20" ht="16.5" customHeight="1">
      <c r="B85" s="21"/>
      <c r="E85" s="338" t="s">
        <v>607</v>
      </c>
      <c r="F85" s="300"/>
      <c r="G85" s="300"/>
      <c r="H85" s="300"/>
      <c r="L85" s="21"/>
    </row>
    <row r="86" spans="2:20" ht="12" customHeight="1">
      <c r="B86" s="21"/>
      <c r="C86" s="28" t="s">
        <v>203</v>
      </c>
      <c r="L86" s="21"/>
    </row>
    <row r="87" spans="2:20" s="1" customFormat="1" ht="16.5" customHeight="1">
      <c r="B87" s="33"/>
      <c r="E87" s="334" t="s">
        <v>3366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3367</v>
      </c>
      <c r="L88" s="33"/>
    </row>
    <row r="89" spans="2:20" s="1" customFormat="1" ht="16.5" customHeight="1">
      <c r="B89" s="33"/>
      <c r="E89" s="321" t="str">
        <f>E13</f>
        <v xml:space="preserve">SO-04.03.08 - Závlahový systém interiérový 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213</v>
      </c>
      <c r="D96" s="114" t="s">
        <v>58</v>
      </c>
      <c r="E96" s="114" t="s">
        <v>54</v>
      </c>
      <c r="F96" s="114" t="s">
        <v>55</v>
      </c>
      <c r="G96" s="114" t="s">
        <v>214</v>
      </c>
      <c r="H96" s="114" t="s">
        <v>215</v>
      </c>
      <c r="I96" s="114" t="s">
        <v>216</v>
      </c>
      <c r="J96" s="114" t="s">
        <v>207</v>
      </c>
      <c r="K96" s="115" t="s">
        <v>217</v>
      </c>
      <c r="L96" s="112"/>
      <c r="M96" s="57" t="s">
        <v>21</v>
      </c>
      <c r="N96" s="58" t="s">
        <v>43</v>
      </c>
      <c r="O96" s="58" t="s">
        <v>218</v>
      </c>
      <c r="P96" s="58" t="s">
        <v>219</v>
      </c>
      <c r="Q96" s="58" t="s">
        <v>220</v>
      </c>
      <c r="R96" s="58" t="s">
        <v>221</v>
      </c>
      <c r="S96" s="58" t="s">
        <v>222</v>
      </c>
      <c r="T96" s="59" t="s">
        <v>223</v>
      </c>
    </row>
    <row r="97" spans="2:65" s="1" customFormat="1" ht="22.9" customHeight="1">
      <c r="B97" s="33"/>
      <c r="C97" s="62" t="s">
        <v>224</v>
      </c>
      <c r="J97" s="116">
        <f>BK97</f>
        <v>0</v>
      </c>
      <c r="L97" s="33"/>
      <c r="M97" s="60"/>
      <c r="N97" s="51"/>
      <c r="O97" s="51"/>
      <c r="P97" s="117">
        <f>P98+P102+P111+P116+P128+P137</f>
        <v>0</v>
      </c>
      <c r="Q97" s="51"/>
      <c r="R97" s="117">
        <f>R98+R102+R111+R116+R128+R137</f>
        <v>0</v>
      </c>
      <c r="S97" s="51"/>
      <c r="T97" s="118">
        <f>T98+T102+T111+T116+T128+T137</f>
        <v>0</v>
      </c>
      <c r="AT97" s="18" t="s">
        <v>72</v>
      </c>
      <c r="AU97" s="18" t="s">
        <v>208</v>
      </c>
      <c r="BK97" s="119">
        <f>BK98+BK102+BK111+BK116+BK128+BK137</f>
        <v>0</v>
      </c>
    </row>
    <row r="98" spans="2:65" s="11" customFormat="1" ht="25.9" customHeight="1">
      <c r="B98" s="120"/>
      <c r="D98" s="121" t="s">
        <v>72</v>
      </c>
      <c r="E98" s="122" t="s">
        <v>3902</v>
      </c>
      <c r="F98" s="122" t="s">
        <v>3902</v>
      </c>
      <c r="I98" s="123"/>
      <c r="J98" s="124">
        <f>BK98</f>
        <v>0</v>
      </c>
      <c r="L98" s="120"/>
      <c r="M98" s="125"/>
      <c r="P98" s="126">
        <f>SUM(P99:P101)</f>
        <v>0</v>
      </c>
      <c r="R98" s="126">
        <f>SUM(R99:R101)</f>
        <v>0</v>
      </c>
      <c r="T98" s="127">
        <f>SUM(T99:T101)</f>
        <v>0</v>
      </c>
      <c r="AR98" s="121" t="s">
        <v>80</v>
      </c>
      <c r="AT98" s="128" t="s">
        <v>72</v>
      </c>
      <c r="AU98" s="128" t="s">
        <v>73</v>
      </c>
      <c r="AY98" s="121" t="s">
        <v>227</v>
      </c>
      <c r="BK98" s="129">
        <f>SUM(BK99:BK101)</f>
        <v>0</v>
      </c>
    </row>
    <row r="99" spans="2:65" s="1" customFormat="1" ht="66.75" customHeight="1">
      <c r="B99" s="33"/>
      <c r="C99" s="132" t="s">
        <v>80</v>
      </c>
      <c r="D99" s="132" t="s">
        <v>229</v>
      </c>
      <c r="E99" s="133" t="s">
        <v>3903</v>
      </c>
      <c r="F99" s="134" t="s">
        <v>3904</v>
      </c>
      <c r="G99" s="135" t="s">
        <v>488</v>
      </c>
      <c r="H99" s="136">
        <v>1</v>
      </c>
      <c r="I99" s="137"/>
      <c r="J99" s="138">
        <f>ROUND(I99*H99,2)</f>
        <v>0</v>
      </c>
      <c r="K99" s="134" t="s">
        <v>336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234</v>
      </c>
      <c r="BM99" s="143" t="s">
        <v>86</v>
      </c>
    </row>
    <row r="100" spans="2:65" s="1" customFormat="1" ht="49.15" customHeight="1">
      <c r="B100" s="33"/>
      <c r="C100" s="132" t="s">
        <v>86</v>
      </c>
      <c r="D100" s="132" t="s">
        <v>229</v>
      </c>
      <c r="E100" s="133" t="s">
        <v>3905</v>
      </c>
      <c r="F100" s="134" t="s">
        <v>3906</v>
      </c>
      <c r="G100" s="135" t="s">
        <v>488</v>
      </c>
      <c r="H100" s="136">
        <v>4</v>
      </c>
      <c r="I100" s="137"/>
      <c r="J100" s="138">
        <f>ROUND(I100*H100,2)</f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234</v>
      </c>
      <c r="BM100" s="143" t="s">
        <v>234</v>
      </c>
    </row>
    <row r="101" spans="2:65" s="1" customFormat="1" ht="49.15" customHeight="1">
      <c r="B101" s="33"/>
      <c r="C101" s="132" t="s">
        <v>120</v>
      </c>
      <c r="D101" s="132" t="s">
        <v>229</v>
      </c>
      <c r="E101" s="133" t="s">
        <v>3907</v>
      </c>
      <c r="F101" s="134" t="s">
        <v>3908</v>
      </c>
      <c r="G101" s="135" t="s">
        <v>488</v>
      </c>
      <c r="H101" s="136">
        <v>1</v>
      </c>
      <c r="I101" s="137"/>
      <c r="J101" s="138">
        <f>ROUND(I101*H101,2)</f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234</v>
      </c>
      <c r="BM101" s="143" t="s">
        <v>270</v>
      </c>
    </row>
    <row r="102" spans="2:65" s="11" customFormat="1" ht="25.9" customHeight="1">
      <c r="B102" s="120"/>
      <c r="D102" s="121" t="s">
        <v>72</v>
      </c>
      <c r="E102" s="122" t="s">
        <v>3909</v>
      </c>
      <c r="F102" s="122" t="s">
        <v>3909</v>
      </c>
      <c r="I102" s="123"/>
      <c r="J102" s="124">
        <f>BK102</f>
        <v>0</v>
      </c>
      <c r="L102" s="120"/>
      <c r="M102" s="125"/>
      <c r="P102" s="126">
        <f>SUM(P103:P110)</f>
        <v>0</v>
      </c>
      <c r="R102" s="126">
        <f>SUM(R103:R110)</f>
        <v>0</v>
      </c>
      <c r="T102" s="127">
        <f>SUM(T103:T110)</f>
        <v>0</v>
      </c>
      <c r="AR102" s="121" t="s">
        <v>80</v>
      </c>
      <c r="AT102" s="128" t="s">
        <v>72</v>
      </c>
      <c r="AU102" s="128" t="s">
        <v>73</v>
      </c>
      <c r="AY102" s="121" t="s">
        <v>227</v>
      </c>
      <c r="BK102" s="129">
        <f>SUM(BK103:BK110)</f>
        <v>0</v>
      </c>
    </row>
    <row r="103" spans="2:65" s="1" customFormat="1" ht="44.25" customHeight="1">
      <c r="B103" s="33"/>
      <c r="C103" s="132" t="s">
        <v>234</v>
      </c>
      <c r="D103" s="132" t="s">
        <v>229</v>
      </c>
      <c r="E103" s="133" t="s">
        <v>3910</v>
      </c>
      <c r="F103" s="134" t="s">
        <v>3911</v>
      </c>
      <c r="G103" s="135" t="s">
        <v>488</v>
      </c>
      <c r="H103" s="136">
        <v>1</v>
      </c>
      <c r="I103" s="137"/>
      <c r="J103" s="138">
        <f t="shared" ref="J103:J110" si="0">ROUND(I103*H103,2)</f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ref="P103:P110" si="1">O103*H103</f>
        <v>0</v>
      </c>
      <c r="Q103" s="141">
        <v>0</v>
      </c>
      <c r="R103" s="141">
        <f t="shared" ref="R103:R110" si="2">Q103*H103</f>
        <v>0</v>
      </c>
      <c r="S103" s="141">
        <v>0</v>
      </c>
      <c r="T103" s="142">
        <f t="shared" ref="T103:T110" si="3">S103*H103</f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ref="BE103:BE110" si="4">IF(N103="základní",J103,0)</f>
        <v>0</v>
      </c>
      <c r="BF103" s="144">
        <f t="shared" ref="BF103:BF110" si="5">IF(N103="snížená",J103,0)</f>
        <v>0</v>
      </c>
      <c r="BG103" s="144">
        <f t="shared" ref="BG103:BG110" si="6">IF(N103="zákl. přenesená",J103,0)</f>
        <v>0</v>
      </c>
      <c r="BH103" s="144">
        <f t="shared" ref="BH103:BH110" si="7">IF(N103="sníž. přenesená",J103,0)</f>
        <v>0</v>
      </c>
      <c r="BI103" s="144">
        <f t="shared" ref="BI103:BI110" si="8">IF(N103="nulová",J103,0)</f>
        <v>0</v>
      </c>
      <c r="BJ103" s="18" t="s">
        <v>86</v>
      </c>
      <c r="BK103" s="144">
        <f t="shared" ref="BK103:BK110" si="9">ROUND(I103*H103,2)</f>
        <v>0</v>
      </c>
      <c r="BL103" s="18" t="s">
        <v>234</v>
      </c>
      <c r="BM103" s="143" t="s">
        <v>283</v>
      </c>
    </row>
    <row r="104" spans="2:65" s="1" customFormat="1" ht="24.2" customHeight="1">
      <c r="B104" s="33"/>
      <c r="C104" s="132" t="s">
        <v>264</v>
      </c>
      <c r="D104" s="132" t="s">
        <v>229</v>
      </c>
      <c r="E104" s="133" t="s">
        <v>3912</v>
      </c>
      <c r="F104" s="134" t="s">
        <v>3913</v>
      </c>
      <c r="G104" s="135" t="s">
        <v>488</v>
      </c>
      <c r="H104" s="136">
        <v>1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296</v>
      </c>
    </row>
    <row r="105" spans="2:65" s="1" customFormat="1" ht="49.15" customHeight="1">
      <c r="B105" s="33"/>
      <c r="C105" s="132" t="s">
        <v>270</v>
      </c>
      <c r="D105" s="132" t="s">
        <v>229</v>
      </c>
      <c r="E105" s="133" t="s">
        <v>3914</v>
      </c>
      <c r="F105" s="134" t="s">
        <v>3915</v>
      </c>
      <c r="G105" s="135" t="s">
        <v>488</v>
      </c>
      <c r="H105" s="136">
        <v>4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8</v>
      </c>
    </row>
    <row r="106" spans="2:65" s="1" customFormat="1" ht="55.5" customHeight="1">
      <c r="B106" s="33"/>
      <c r="C106" s="132" t="s">
        <v>278</v>
      </c>
      <c r="D106" s="132" t="s">
        <v>229</v>
      </c>
      <c r="E106" s="133" t="s">
        <v>3916</v>
      </c>
      <c r="F106" s="134" t="s">
        <v>3917</v>
      </c>
      <c r="G106" s="135" t="s">
        <v>488</v>
      </c>
      <c r="H106" s="136">
        <v>4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376</v>
      </c>
    </row>
    <row r="107" spans="2:65" s="1" customFormat="1" ht="44.25" customHeight="1">
      <c r="B107" s="33"/>
      <c r="C107" s="132" t="s">
        <v>283</v>
      </c>
      <c r="D107" s="132" t="s">
        <v>229</v>
      </c>
      <c r="E107" s="133" t="s">
        <v>3918</v>
      </c>
      <c r="F107" s="134" t="s">
        <v>3919</v>
      </c>
      <c r="G107" s="135" t="s">
        <v>488</v>
      </c>
      <c r="H107" s="136">
        <v>1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388</v>
      </c>
    </row>
    <row r="108" spans="2:65" s="1" customFormat="1" ht="49.15" customHeight="1">
      <c r="B108" s="33"/>
      <c r="C108" s="132" t="s">
        <v>290</v>
      </c>
      <c r="D108" s="132" t="s">
        <v>229</v>
      </c>
      <c r="E108" s="133" t="s">
        <v>3905</v>
      </c>
      <c r="F108" s="134" t="s">
        <v>3906</v>
      </c>
      <c r="G108" s="135" t="s">
        <v>488</v>
      </c>
      <c r="H108" s="136">
        <v>4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399</v>
      </c>
    </row>
    <row r="109" spans="2:65" s="1" customFormat="1" ht="55.5" customHeight="1">
      <c r="B109" s="33"/>
      <c r="C109" s="132" t="s">
        <v>296</v>
      </c>
      <c r="D109" s="132" t="s">
        <v>229</v>
      </c>
      <c r="E109" s="133" t="s">
        <v>3920</v>
      </c>
      <c r="F109" s="134" t="s">
        <v>3921</v>
      </c>
      <c r="G109" s="135" t="s">
        <v>488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409</v>
      </c>
    </row>
    <row r="110" spans="2:65" s="1" customFormat="1" ht="24.2" customHeight="1">
      <c r="B110" s="33"/>
      <c r="C110" s="132" t="s">
        <v>308</v>
      </c>
      <c r="D110" s="132" t="s">
        <v>229</v>
      </c>
      <c r="E110" s="133" t="s">
        <v>3922</v>
      </c>
      <c r="F110" s="134" t="s">
        <v>3923</v>
      </c>
      <c r="G110" s="135" t="s">
        <v>488</v>
      </c>
      <c r="H110" s="136">
        <v>1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80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416</v>
      </c>
    </row>
    <row r="111" spans="2:65" s="11" customFormat="1" ht="25.9" customHeight="1">
      <c r="B111" s="120"/>
      <c r="D111" s="121" t="s">
        <v>72</v>
      </c>
      <c r="E111" s="122" t="s">
        <v>3924</v>
      </c>
      <c r="F111" s="122" t="s">
        <v>3924</v>
      </c>
      <c r="I111" s="123"/>
      <c r="J111" s="124">
        <f>BK111</f>
        <v>0</v>
      </c>
      <c r="L111" s="120"/>
      <c r="M111" s="125"/>
      <c r="P111" s="126">
        <f>SUM(P112:P115)</f>
        <v>0</v>
      </c>
      <c r="R111" s="126">
        <f>SUM(R112:R115)</f>
        <v>0</v>
      </c>
      <c r="T111" s="127">
        <f>SUM(T112:T115)</f>
        <v>0</v>
      </c>
      <c r="AR111" s="121" t="s">
        <v>80</v>
      </c>
      <c r="AT111" s="128" t="s">
        <v>72</v>
      </c>
      <c r="AU111" s="128" t="s">
        <v>73</v>
      </c>
      <c r="AY111" s="121" t="s">
        <v>227</v>
      </c>
      <c r="BK111" s="129">
        <f>SUM(BK112:BK115)</f>
        <v>0</v>
      </c>
    </row>
    <row r="112" spans="2:65" s="1" customFormat="1" ht="44.25" customHeight="1">
      <c r="B112" s="33"/>
      <c r="C112" s="132" t="s">
        <v>8</v>
      </c>
      <c r="D112" s="132" t="s">
        <v>229</v>
      </c>
      <c r="E112" s="133" t="s">
        <v>3925</v>
      </c>
      <c r="F112" s="134" t="s">
        <v>3926</v>
      </c>
      <c r="G112" s="135" t="s">
        <v>326</v>
      </c>
      <c r="H112" s="136">
        <v>100</v>
      </c>
      <c r="I112" s="137"/>
      <c r="J112" s="138">
        <f>ROUND(I112*H112,2)</f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234</v>
      </c>
      <c r="AT112" s="143" t="s">
        <v>229</v>
      </c>
      <c r="AU112" s="143" t="s">
        <v>80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234</v>
      </c>
      <c r="BM112" s="143" t="s">
        <v>425</v>
      </c>
    </row>
    <row r="113" spans="2:65" s="1" customFormat="1" ht="37.9" customHeight="1">
      <c r="B113" s="33"/>
      <c r="C113" s="132" t="s">
        <v>370</v>
      </c>
      <c r="D113" s="132" t="s">
        <v>229</v>
      </c>
      <c r="E113" s="133" t="s">
        <v>3927</v>
      </c>
      <c r="F113" s="134" t="s">
        <v>3928</v>
      </c>
      <c r="G113" s="135" t="s">
        <v>488</v>
      </c>
      <c r="H113" s="136">
        <v>4</v>
      </c>
      <c r="I113" s="137"/>
      <c r="J113" s="138">
        <f>ROUND(I113*H113,2)</f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234</v>
      </c>
      <c r="AT113" s="143" t="s">
        <v>229</v>
      </c>
      <c r="AU113" s="143" t="s">
        <v>80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234</v>
      </c>
      <c r="BM113" s="143" t="s">
        <v>435</v>
      </c>
    </row>
    <row r="114" spans="2:65" s="1" customFormat="1" ht="37.9" customHeight="1">
      <c r="B114" s="33"/>
      <c r="C114" s="132" t="s">
        <v>376</v>
      </c>
      <c r="D114" s="132" t="s">
        <v>229</v>
      </c>
      <c r="E114" s="133" t="s">
        <v>3929</v>
      </c>
      <c r="F114" s="134" t="s">
        <v>3930</v>
      </c>
      <c r="G114" s="135" t="s">
        <v>326</v>
      </c>
      <c r="H114" s="136">
        <v>6</v>
      </c>
      <c r="I114" s="137"/>
      <c r="J114" s="138">
        <f>ROUND(I114*H114,2)</f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234</v>
      </c>
      <c r="AT114" s="143" t="s">
        <v>229</v>
      </c>
      <c r="AU114" s="143" t="s">
        <v>80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234</v>
      </c>
      <c r="BM114" s="143" t="s">
        <v>445</v>
      </c>
    </row>
    <row r="115" spans="2:65" s="1" customFormat="1" ht="16.5" customHeight="1">
      <c r="B115" s="33"/>
      <c r="C115" s="132" t="s">
        <v>382</v>
      </c>
      <c r="D115" s="132" t="s">
        <v>229</v>
      </c>
      <c r="E115" s="133" t="s">
        <v>3931</v>
      </c>
      <c r="F115" s="134" t="s">
        <v>3932</v>
      </c>
      <c r="G115" s="135" t="s">
        <v>488</v>
      </c>
      <c r="H115" s="136">
        <v>5</v>
      </c>
      <c r="I115" s="137"/>
      <c r="J115" s="138">
        <f>ROUND(I115*H115,2)</f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234</v>
      </c>
      <c r="AT115" s="143" t="s">
        <v>229</v>
      </c>
      <c r="AU115" s="143" t="s">
        <v>80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234</v>
      </c>
      <c r="BM115" s="143" t="s">
        <v>459</v>
      </c>
    </row>
    <row r="116" spans="2:65" s="11" customFormat="1" ht="25.9" customHeight="1">
      <c r="B116" s="120"/>
      <c r="D116" s="121" t="s">
        <v>72</v>
      </c>
      <c r="E116" s="122" t="s">
        <v>3933</v>
      </c>
      <c r="F116" s="122" t="s">
        <v>3933</v>
      </c>
      <c r="I116" s="123"/>
      <c r="J116" s="124">
        <f>BK116</f>
        <v>0</v>
      </c>
      <c r="L116" s="120"/>
      <c r="M116" s="125"/>
      <c r="P116" s="126">
        <f>SUM(P117:P127)</f>
        <v>0</v>
      </c>
      <c r="R116" s="126">
        <f>SUM(R117:R127)</f>
        <v>0</v>
      </c>
      <c r="T116" s="127">
        <f>SUM(T117:T127)</f>
        <v>0</v>
      </c>
      <c r="AR116" s="121" t="s">
        <v>80</v>
      </c>
      <c r="AT116" s="128" t="s">
        <v>72</v>
      </c>
      <c r="AU116" s="128" t="s">
        <v>73</v>
      </c>
      <c r="AY116" s="121" t="s">
        <v>227</v>
      </c>
      <c r="BK116" s="129">
        <f>SUM(BK117:BK127)</f>
        <v>0</v>
      </c>
    </row>
    <row r="117" spans="2:65" s="1" customFormat="1" ht="49.15" customHeight="1">
      <c r="B117" s="33"/>
      <c r="C117" s="132" t="s">
        <v>388</v>
      </c>
      <c r="D117" s="132" t="s">
        <v>229</v>
      </c>
      <c r="E117" s="133" t="s">
        <v>3934</v>
      </c>
      <c r="F117" s="134" t="s">
        <v>3935</v>
      </c>
      <c r="G117" s="135" t="s">
        <v>326</v>
      </c>
      <c r="H117" s="136">
        <v>400</v>
      </c>
      <c r="I117" s="137"/>
      <c r="J117" s="138">
        <f t="shared" ref="J117:J127" si="10">ROUND(I117*H117,2)</f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ref="P117:P127" si="11">O117*H117</f>
        <v>0</v>
      </c>
      <c r="Q117" s="141">
        <v>0</v>
      </c>
      <c r="R117" s="141">
        <f t="shared" ref="R117:R127" si="12">Q117*H117</f>
        <v>0</v>
      </c>
      <c r="S117" s="141">
        <v>0</v>
      </c>
      <c r="T117" s="142">
        <f t="shared" ref="T117:T127" si="13">S117*H117</f>
        <v>0</v>
      </c>
      <c r="AR117" s="143" t="s">
        <v>234</v>
      </c>
      <c r="AT117" s="143" t="s">
        <v>229</v>
      </c>
      <c r="AU117" s="143" t="s">
        <v>80</v>
      </c>
      <c r="AY117" s="18" t="s">
        <v>227</v>
      </c>
      <c r="BE117" s="144">
        <f t="shared" ref="BE117:BE127" si="14">IF(N117="základní",J117,0)</f>
        <v>0</v>
      </c>
      <c r="BF117" s="144">
        <f t="shared" ref="BF117:BF127" si="15">IF(N117="snížená",J117,0)</f>
        <v>0</v>
      </c>
      <c r="BG117" s="144">
        <f t="shared" ref="BG117:BG127" si="16">IF(N117="zákl. přenesená",J117,0)</f>
        <v>0</v>
      </c>
      <c r="BH117" s="144">
        <f t="shared" ref="BH117:BH127" si="17">IF(N117="sníž. přenesená",J117,0)</f>
        <v>0</v>
      </c>
      <c r="BI117" s="144">
        <f t="shared" ref="BI117:BI127" si="18">IF(N117="nulová",J117,0)</f>
        <v>0</v>
      </c>
      <c r="BJ117" s="18" t="s">
        <v>86</v>
      </c>
      <c r="BK117" s="144">
        <f t="shared" ref="BK117:BK127" si="19">ROUND(I117*H117,2)</f>
        <v>0</v>
      </c>
      <c r="BL117" s="18" t="s">
        <v>234</v>
      </c>
      <c r="BM117" s="143" t="s">
        <v>577</v>
      </c>
    </row>
    <row r="118" spans="2:65" s="1" customFormat="1" ht="37.9" customHeight="1">
      <c r="B118" s="33"/>
      <c r="C118" s="132" t="s">
        <v>393</v>
      </c>
      <c r="D118" s="132" t="s">
        <v>229</v>
      </c>
      <c r="E118" s="133" t="s">
        <v>3936</v>
      </c>
      <c r="F118" s="134" t="s">
        <v>3937</v>
      </c>
      <c r="G118" s="135" t="s">
        <v>488</v>
      </c>
      <c r="H118" s="136">
        <v>5</v>
      </c>
      <c r="I118" s="137"/>
      <c r="J118" s="138">
        <f t="shared" si="1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234</v>
      </c>
      <c r="AT118" s="143" t="s">
        <v>229</v>
      </c>
      <c r="AU118" s="143" t="s">
        <v>80</v>
      </c>
      <c r="AY118" s="18" t="s">
        <v>227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234</v>
      </c>
      <c r="BM118" s="143" t="s">
        <v>1120</v>
      </c>
    </row>
    <row r="119" spans="2:65" s="1" customFormat="1" ht="37.9" customHeight="1">
      <c r="B119" s="33"/>
      <c r="C119" s="132" t="s">
        <v>399</v>
      </c>
      <c r="D119" s="132" t="s">
        <v>229</v>
      </c>
      <c r="E119" s="133" t="s">
        <v>3938</v>
      </c>
      <c r="F119" s="134" t="s">
        <v>3939</v>
      </c>
      <c r="G119" s="135" t="s">
        <v>488</v>
      </c>
      <c r="H119" s="136">
        <v>20</v>
      </c>
      <c r="I119" s="137"/>
      <c r="J119" s="138">
        <f t="shared" si="10"/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234</v>
      </c>
      <c r="BM119" s="143" t="s">
        <v>1145</v>
      </c>
    </row>
    <row r="120" spans="2:65" s="1" customFormat="1" ht="37.9" customHeight="1">
      <c r="B120" s="33"/>
      <c r="C120" s="132" t="s">
        <v>405</v>
      </c>
      <c r="D120" s="132" t="s">
        <v>229</v>
      </c>
      <c r="E120" s="133" t="s">
        <v>3940</v>
      </c>
      <c r="F120" s="134" t="s">
        <v>3941</v>
      </c>
      <c r="G120" s="135" t="s">
        <v>488</v>
      </c>
      <c r="H120" s="136">
        <v>10</v>
      </c>
      <c r="I120" s="137"/>
      <c r="J120" s="138">
        <f t="shared" si="10"/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234</v>
      </c>
      <c r="AT120" s="143" t="s">
        <v>229</v>
      </c>
      <c r="AU120" s="143" t="s">
        <v>80</v>
      </c>
      <c r="AY120" s="18" t="s">
        <v>227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234</v>
      </c>
      <c r="BM120" s="143" t="s">
        <v>1156</v>
      </c>
    </row>
    <row r="121" spans="2:65" s="1" customFormat="1" ht="44.25" customHeight="1">
      <c r="B121" s="33"/>
      <c r="C121" s="132" t="s">
        <v>409</v>
      </c>
      <c r="D121" s="132" t="s">
        <v>229</v>
      </c>
      <c r="E121" s="133" t="s">
        <v>3942</v>
      </c>
      <c r="F121" s="134" t="s">
        <v>3943</v>
      </c>
      <c r="G121" s="135" t="s">
        <v>488</v>
      </c>
      <c r="H121" s="136">
        <v>100</v>
      </c>
      <c r="I121" s="137"/>
      <c r="J121" s="138">
        <f t="shared" si="10"/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234</v>
      </c>
      <c r="AT121" s="143" t="s">
        <v>229</v>
      </c>
      <c r="AU121" s="143" t="s">
        <v>80</v>
      </c>
      <c r="AY121" s="18" t="s">
        <v>227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234</v>
      </c>
      <c r="BM121" s="143" t="s">
        <v>1168</v>
      </c>
    </row>
    <row r="122" spans="2:65" s="1" customFormat="1" ht="55.5" customHeight="1">
      <c r="B122" s="33"/>
      <c r="C122" s="132" t="s">
        <v>7</v>
      </c>
      <c r="D122" s="132" t="s">
        <v>229</v>
      </c>
      <c r="E122" s="133" t="s">
        <v>3944</v>
      </c>
      <c r="F122" s="134" t="s">
        <v>3945</v>
      </c>
      <c r="G122" s="135" t="s">
        <v>488</v>
      </c>
      <c r="H122" s="136">
        <v>200</v>
      </c>
      <c r="I122" s="137"/>
      <c r="J122" s="138">
        <f t="shared" si="10"/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234</v>
      </c>
      <c r="BM122" s="143" t="s">
        <v>1181</v>
      </c>
    </row>
    <row r="123" spans="2:65" s="1" customFormat="1" ht="44.25" customHeight="1">
      <c r="B123" s="33"/>
      <c r="C123" s="132" t="s">
        <v>416</v>
      </c>
      <c r="D123" s="132" t="s">
        <v>229</v>
      </c>
      <c r="E123" s="133" t="s">
        <v>3946</v>
      </c>
      <c r="F123" s="134" t="s">
        <v>3947</v>
      </c>
      <c r="G123" s="135" t="s">
        <v>488</v>
      </c>
      <c r="H123" s="136">
        <v>5</v>
      </c>
      <c r="I123" s="137"/>
      <c r="J123" s="138">
        <f t="shared" si="10"/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234</v>
      </c>
      <c r="AT123" s="143" t="s">
        <v>229</v>
      </c>
      <c r="AU123" s="143" t="s">
        <v>80</v>
      </c>
      <c r="AY123" s="18" t="s">
        <v>227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234</v>
      </c>
      <c r="BM123" s="143" t="s">
        <v>1217</v>
      </c>
    </row>
    <row r="124" spans="2:65" s="1" customFormat="1" ht="37.9" customHeight="1">
      <c r="B124" s="33"/>
      <c r="C124" s="132" t="s">
        <v>421</v>
      </c>
      <c r="D124" s="132" t="s">
        <v>229</v>
      </c>
      <c r="E124" s="133" t="s">
        <v>3927</v>
      </c>
      <c r="F124" s="134" t="s">
        <v>3928</v>
      </c>
      <c r="G124" s="135" t="s">
        <v>488</v>
      </c>
      <c r="H124" s="136">
        <v>4</v>
      </c>
      <c r="I124" s="137"/>
      <c r="J124" s="138">
        <f t="shared" si="10"/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 t="shared" si="11"/>
        <v>0</v>
      </c>
      <c r="Q124" s="141">
        <v>0</v>
      </c>
      <c r="R124" s="141">
        <f t="shared" si="12"/>
        <v>0</v>
      </c>
      <c r="S124" s="141">
        <v>0</v>
      </c>
      <c r="T124" s="142">
        <f t="shared" si="13"/>
        <v>0</v>
      </c>
      <c r="AR124" s="143" t="s">
        <v>234</v>
      </c>
      <c r="AT124" s="143" t="s">
        <v>229</v>
      </c>
      <c r="AU124" s="143" t="s">
        <v>80</v>
      </c>
      <c r="AY124" s="18" t="s">
        <v>227</v>
      </c>
      <c r="BE124" s="144">
        <f t="shared" si="14"/>
        <v>0</v>
      </c>
      <c r="BF124" s="144">
        <f t="shared" si="15"/>
        <v>0</v>
      </c>
      <c r="BG124" s="144">
        <f t="shared" si="16"/>
        <v>0</v>
      </c>
      <c r="BH124" s="144">
        <f t="shared" si="17"/>
        <v>0</v>
      </c>
      <c r="BI124" s="144">
        <f t="shared" si="18"/>
        <v>0</v>
      </c>
      <c r="BJ124" s="18" t="s">
        <v>86</v>
      </c>
      <c r="BK124" s="144">
        <f t="shared" si="19"/>
        <v>0</v>
      </c>
      <c r="BL124" s="18" t="s">
        <v>234</v>
      </c>
      <c r="BM124" s="143" t="s">
        <v>1227</v>
      </c>
    </row>
    <row r="125" spans="2:65" s="1" customFormat="1" ht="55.5" customHeight="1">
      <c r="B125" s="33"/>
      <c r="C125" s="132" t="s">
        <v>425</v>
      </c>
      <c r="D125" s="132" t="s">
        <v>229</v>
      </c>
      <c r="E125" s="133" t="s">
        <v>3948</v>
      </c>
      <c r="F125" s="134" t="s">
        <v>3949</v>
      </c>
      <c r="G125" s="135" t="s">
        <v>488</v>
      </c>
      <c r="H125" s="136">
        <v>4</v>
      </c>
      <c r="I125" s="137"/>
      <c r="J125" s="138">
        <f t="shared" si="10"/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234</v>
      </c>
      <c r="AT125" s="143" t="s">
        <v>229</v>
      </c>
      <c r="AU125" s="143" t="s">
        <v>80</v>
      </c>
      <c r="AY125" s="18" t="s">
        <v>227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234</v>
      </c>
      <c r="BM125" s="143" t="s">
        <v>1237</v>
      </c>
    </row>
    <row r="126" spans="2:65" s="1" customFormat="1" ht="49.15" customHeight="1">
      <c r="B126" s="33"/>
      <c r="C126" s="132" t="s">
        <v>430</v>
      </c>
      <c r="D126" s="132" t="s">
        <v>229</v>
      </c>
      <c r="E126" s="133" t="s">
        <v>3950</v>
      </c>
      <c r="F126" s="134" t="s">
        <v>3951</v>
      </c>
      <c r="G126" s="135" t="s">
        <v>488</v>
      </c>
      <c r="H126" s="136">
        <v>4</v>
      </c>
      <c r="I126" s="137"/>
      <c r="J126" s="138">
        <f t="shared" si="1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234</v>
      </c>
      <c r="AT126" s="143" t="s">
        <v>229</v>
      </c>
      <c r="AU126" s="143" t="s">
        <v>80</v>
      </c>
      <c r="AY126" s="18" t="s">
        <v>227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234</v>
      </c>
      <c r="BM126" s="143" t="s">
        <v>1253</v>
      </c>
    </row>
    <row r="127" spans="2:65" s="1" customFormat="1" ht="44.25" customHeight="1">
      <c r="B127" s="33"/>
      <c r="C127" s="132" t="s">
        <v>435</v>
      </c>
      <c r="D127" s="132" t="s">
        <v>229</v>
      </c>
      <c r="E127" s="133" t="s">
        <v>3952</v>
      </c>
      <c r="F127" s="134" t="s">
        <v>3953</v>
      </c>
      <c r="G127" s="135" t="s">
        <v>488</v>
      </c>
      <c r="H127" s="136">
        <v>16</v>
      </c>
      <c r="I127" s="137"/>
      <c r="J127" s="138">
        <f t="shared" si="1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234</v>
      </c>
      <c r="AT127" s="143" t="s">
        <v>229</v>
      </c>
      <c r="AU127" s="143" t="s">
        <v>80</v>
      </c>
      <c r="AY127" s="18" t="s">
        <v>227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234</v>
      </c>
      <c r="BM127" s="143" t="s">
        <v>1277</v>
      </c>
    </row>
    <row r="128" spans="2:65" s="11" customFormat="1" ht="25.9" customHeight="1">
      <c r="B128" s="120"/>
      <c r="D128" s="121" t="s">
        <v>72</v>
      </c>
      <c r="E128" s="122" t="s">
        <v>3954</v>
      </c>
      <c r="F128" s="122" t="s">
        <v>3954</v>
      </c>
      <c r="I128" s="123"/>
      <c r="J128" s="124">
        <f>BK128</f>
        <v>0</v>
      </c>
      <c r="L128" s="120"/>
      <c r="M128" s="125"/>
      <c r="P128" s="126">
        <f>SUM(P129:P136)</f>
        <v>0</v>
      </c>
      <c r="R128" s="126">
        <f>SUM(R129:R136)</f>
        <v>0</v>
      </c>
      <c r="T128" s="127">
        <f>SUM(T129:T136)</f>
        <v>0</v>
      </c>
      <c r="AR128" s="121" t="s">
        <v>80</v>
      </c>
      <c r="AT128" s="128" t="s">
        <v>72</v>
      </c>
      <c r="AU128" s="128" t="s">
        <v>73</v>
      </c>
      <c r="AY128" s="121" t="s">
        <v>227</v>
      </c>
      <c r="BK128" s="129">
        <f>SUM(BK129:BK136)</f>
        <v>0</v>
      </c>
    </row>
    <row r="129" spans="2:65" s="1" customFormat="1" ht="24.2" customHeight="1">
      <c r="B129" s="33"/>
      <c r="C129" s="132" t="s">
        <v>441</v>
      </c>
      <c r="D129" s="132" t="s">
        <v>229</v>
      </c>
      <c r="E129" s="133" t="s">
        <v>3912</v>
      </c>
      <c r="F129" s="134" t="s">
        <v>3913</v>
      </c>
      <c r="G129" s="135" t="s">
        <v>488</v>
      </c>
      <c r="H129" s="136">
        <v>2</v>
      </c>
      <c r="I129" s="137"/>
      <c r="J129" s="138">
        <f t="shared" ref="J129:J136" si="20">ROUND(I129*H129,2)</f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ref="P129:P136" si="21">O129*H129</f>
        <v>0</v>
      </c>
      <c r="Q129" s="141">
        <v>0</v>
      </c>
      <c r="R129" s="141">
        <f t="shared" ref="R129:R136" si="22">Q129*H129</f>
        <v>0</v>
      </c>
      <c r="S129" s="141">
        <v>0</v>
      </c>
      <c r="T129" s="142">
        <f t="shared" ref="T129:T136" si="23">S129*H129</f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 t="shared" ref="BE129:BE136" si="24">IF(N129="základní",J129,0)</f>
        <v>0</v>
      </c>
      <c r="BF129" s="144">
        <f t="shared" ref="BF129:BF136" si="25">IF(N129="snížená",J129,0)</f>
        <v>0</v>
      </c>
      <c r="BG129" s="144">
        <f t="shared" ref="BG129:BG136" si="26">IF(N129="zákl. přenesená",J129,0)</f>
        <v>0</v>
      </c>
      <c r="BH129" s="144">
        <f t="shared" ref="BH129:BH136" si="27">IF(N129="sníž. přenesená",J129,0)</f>
        <v>0</v>
      </c>
      <c r="BI129" s="144">
        <f t="shared" ref="BI129:BI136" si="28">IF(N129="nulová",J129,0)</f>
        <v>0</v>
      </c>
      <c r="BJ129" s="18" t="s">
        <v>86</v>
      </c>
      <c r="BK129" s="144">
        <f t="shared" ref="BK129:BK136" si="29">ROUND(I129*H129,2)</f>
        <v>0</v>
      </c>
      <c r="BL129" s="18" t="s">
        <v>234</v>
      </c>
      <c r="BM129" s="143" t="s">
        <v>1286</v>
      </c>
    </row>
    <row r="130" spans="2:65" s="1" customFormat="1" ht="33" customHeight="1">
      <c r="B130" s="33"/>
      <c r="C130" s="132" t="s">
        <v>445</v>
      </c>
      <c r="D130" s="132" t="s">
        <v>229</v>
      </c>
      <c r="E130" s="133" t="s">
        <v>3955</v>
      </c>
      <c r="F130" s="134" t="s">
        <v>3956</v>
      </c>
      <c r="G130" s="135" t="s">
        <v>488</v>
      </c>
      <c r="H130" s="136">
        <v>1</v>
      </c>
      <c r="I130" s="137"/>
      <c r="J130" s="138">
        <f t="shared" si="2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234</v>
      </c>
      <c r="AT130" s="143" t="s">
        <v>229</v>
      </c>
      <c r="AU130" s="143" t="s">
        <v>80</v>
      </c>
      <c r="AY130" s="18" t="s">
        <v>227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234</v>
      </c>
      <c r="BM130" s="143" t="s">
        <v>804</v>
      </c>
    </row>
    <row r="131" spans="2:65" s="1" customFormat="1" ht="49.15" customHeight="1">
      <c r="B131" s="33"/>
      <c r="C131" s="132" t="s">
        <v>450</v>
      </c>
      <c r="D131" s="132" t="s">
        <v>229</v>
      </c>
      <c r="E131" s="133" t="s">
        <v>3957</v>
      </c>
      <c r="F131" s="134" t="s">
        <v>3958</v>
      </c>
      <c r="G131" s="135" t="s">
        <v>488</v>
      </c>
      <c r="H131" s="136">
        <v>1</v>
      </c>
      <c r="I131" s="137"/>
      <c r="J131" s="138">
        <f t="shared" si="2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234</v>
      </c>
      <c r="BM131" s="143" t="s">
        <v>1312</v>
      </c>
    </row>
    <row r="132" spans="2:65" s="1" customFormat="1" ht="24.2" customHeight="1">
      <c r="B132" s="33"/>
      <c r="C132" s="132" t="s">
        <v>459</v>
      </c>
      <c r="D132" s="132" t="s">
        <v>229</v>
      </c>
      <c r="E132" s="133" t="s">
        <v>3959</v>
      </c>
      <c r="F132" s="134" t="s">
        <v>3960</v>
      </c>
      <c r="G132" s="135" t="s">
        <v>488</v>
      </c>
      <c r="H132" s="136">
        <v>2</v>
      </c>
      <c r="I132" s="137"/>
      <c r="J132" s="138">
        <f t="shared" si="2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234</v>
      </c>
      <c r="AT132" s="143" t="s">
        <v>229</v>
      </c>
      <c r="AU132" s="143" t="s">
        <v>80</v>
      </c>
      <c r="AY132" s="18" t="s">
        <v>227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234</v>
      </c>
      <c r="BM132" s="143" t="s">
        <v>1322</v>
      </c>
    </row>
    <row r="133" spans="2:65" s="1" customFormat="1" ht="37.9" customHeight="1">
      <c r="B133" s="33"/>
      <c r="C133" s="132" t="s">
        <v>464</v>
      </c>
      <c r="D133" s="132" t="s">
        <v>229</v>
      </c>
      <c r="E133" s="133" t="s">
        <v>3961</v>
      </c>
      <c r="F133" s="134" t="s">
        <v>3962</v>
      </c>
      <c r="G133" s="135" t="s">
        <v>488</v>
      </c>
      <c r="H133" s="136">
        <v>1</v>
      </c>
      <c r="I133" s="137"/>
      <c r="J133" s="138">
        <f t="shared" si="2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234</v>
      </c>
      <c r="AT133" s="143" t="s">
        <v>229</v>
      </c>
      <c r="AU133" s="143" t="s">
        <v>80</v>
      </c>
      <c r="AY133" s="18" t="s">
        <v>227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234</v>
      </c>
      <c r="BM133" s="143" t="s">
        <v>1335</v>
      </c>
    </row>
    <row r="134" spans="2:65" s="1" customFormat="1" ht="24.2" customHeight="1">
      <c r="B134" s="33"/>
      <c r="C134" s="132" t="s">
        <v>577</v>
      </c>
      <c r="D134" s="132" t="s">
        <v>229</v>
      </c>
      <c r="E134" s="133" t="s">
        <v>3963</v>
      </c>
      <c r="F134" s="134" t="s">
        <v>3964</v>
      </c>
      <c r="G134" s="135" t="s">
        <v>488</v>
      </c>
      <c r="H134" s="136">
        <v>2</v>
      </c>
      <c r="I134" s="137"/>
      <c r="J134" s="138">
        <f t="shared" si="2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234</v>
      </c>
      <c r="AT134" s="143" t="s">
        <v>229</v>
      </c>
      <c r="AU134" s="143" t="s">
        <v>80</v>
      </c>
      <c r="AY134" s="18" t="s">
        <v>227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234</v>
      </c>
      <c r="BM134" s="143" t="s">
        <v>1349</v>
      </c>
    </row>
    <row r="135" spans="2:65" s="1" customFormat="1" ht="44.25" customHeight="1">
      <c r="B135" s="33"/>
      <c r="C135" s="132" t="s">
        <v>1115</v>
      </c>
      <c r="D135" s="132" t="s">
        <v>229</v>
      </c>
      <c r="E135" s="133" t="s">
        <v>3965</v>
      </c>
      <c r="F135" s="134" t="s">
        <v>3966</v>
      </c>
      <c r="G135" s="135" t="s">
        <v>488</v>
      </c>
      <c r="H135" s="136">
        <v>1</v>
      </c>
      <c r="I135" s="137"/>
      <c r="J135" s="138">
        <f t="shared" si="2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234</v>
      </c>
      <c r="AT135" s="143" t="s">
        <v>229</v>
      </c>
      <c r="AU135" s="143" t="s">
        <v>80</v>
      </c>
      <c r="AY135" s="18" t="s">
        <v>227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234</v>
      </c>
      <c r="BM135" s="143" t="s">
        <v>1369</v>
      </c>
    </row>
    <row r="136" spans="2:65" s="1" customFormat="1" ht="37.9" customHeight="1">
      <c r="B136" s="33"/>
      <c r="C136" s="132" t="s">
        <v>1120</v>
      </c>
      <c r="D136" s="132" t="s">
        <v>229</v>
      </c>
      <c r="E136" s="133" t="s">
        <v>3967</v>
      </c>
      <c r="F136" s="134" t="s">
        <v>3968</v>
      </c>
      <c r="G136" s="135" t="s">
        <v>488</v>
      </c>
      <c r="H136" s="136">
        <v>1</v>
      </c>
      <c r="I136" s="137"/>
      <c r="J136" s="138">
        <f t="shared" si="2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21"/>
        <v>0</v>
      </c>
      <c r="Q136" s="141">
        <v>0</v>
      </c>
      <c r="R136" s="141">
        <f t="shared" si="22"/>
        <v>0</v>
      </c>
      <c r="S136" s="141">
        <v>0</v>
      </c>
      <c r="T136" s="142">
        <f t="shared" si="23"/>
        <v>0</v>
      </c>
      <c r="AR136" s="143" t="s">
        <v>234</v>
      </c>
      <c r="AT136" s="143" t="s">
        <v>229</v>
      </c>
      <c r="AU136" s="143" t="s">
        <v>80</v>
      </c>
      <c r="AY136" s="18" t="s">
        <v>227</v>
      </c>
      <c r="BE136" s="144">
        <f t="shared" si="24"/>
        <v>0</v>
      </c>
      <c r="BF136" s="144">
        <f t="shared" si="25"/>
        <v>0</v>
      </c>
      <c r="BG136" s="144">
        <f t="shared" si="26"/>
        <v>0</v>
      </c>
      <c r="BH136" s="144">
        <f t="shared" si="27"/>
        <v>0</v>
      </c>
      <c r="BI136" s="144">
        <f t="shared" si="28"/>
        <v>0</v>
      </c>
      <c r="BJ136" s="18" t="s">
        <v>86</v>
      </c>
      <c r="BK136" s="144">
        <f t="shared" si="29"/>
        <v>0</v>
      </c>
      <c r="BL136" s="18" t="s">
        <v>234</v>
      </c>
      <c r="BM136" s="143" t="s">
        <v>1379</v>
      </c>
    </row>
    <row r="137" spans="2:65" s="11" customFormat="1" ht="25.9" customHeight="1">
      <c r="B137" s="120"/>
      <c r="D137" s="121" t="s">
        <v>72</v>
      </c>
      <c r="E137" s="122" t="s">
        <v>3969</v>
      </c>
      <c r="F137" s="122" t="s">
        <v>3969</v>
      </c>
      <c r="I137" s="123"/>
      <c r="J137" s="124">
        <f>BK137</f>
        <v>0</v>
      </c>
      <c r="L137" s="120"/>
      <c r="M137" s="125"/>
      <c r="P137" s="126">
        <f>SUM(P138:P139)</f>
        <v>0</v>
      </c>
      <c r="R137" s="126">
        <f>SUM(R138:R139)</f>
        <v>0</v>
      </c>
      <c r="T137" s="127">
        <f>SUM(T138:T139)</f>
        <v>0</v>
      </c>
      <c r="AR137" s="121" t="s">
        <v>80</v>
      </c>
      <c r="AT137" s="128" t="s">
        <v>72</v>
      </c>
      <c r="AU137" s="128" t="s">
        <v>73</v>
      </c>
      <c r="AY137" s="121" t="s">
        <v>227</v>
      </c>
      <c r="BK137" s="129">
        <f>SUM(BK138:BK139)</f>
        <v>0</v>
      </c>
    </row>
    <row r="138" spans="2:65" s="1" customFormat="1" ht="44.25" customHeight="1">
      <c r="B138" s="33"/>
      <c r="C138" s="132" t="s">
        <v>1140</v>
      </c>
      <c r="D138" s="132" t="s">
        <v>229</v>
      </c>
      <c r="E138" s="133" t="s">
        <v>3970</v>
      </c>
      <c r="F138" s="134" t="s">
        <v>3971</v>
      </c>
      <c r="G138" s="135" t="s">
        <v>488</v>
      </c>
      <c r="H138" s="136">
        <v>2</v>
      </c>
      <c r="I138" s="137"/>
      <c r="J138" s="138">
        <f>ROUND(I138*H138,2)</f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234</v>
      </c>
      <c r="AT138" s="143" t="s">
        <v>229</v>
      </c>
      <c r="AU138" s="143" t="s">
        <v>80</v>
      </c>
      <c r="AY138" s="18" t="s">
        <v>227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234</v>
      </c>
      <c r="BM138" s="143" t="s">
        <v>1389</v>
      </c>
    </row>
    <row r="139" spans="2:65" s="1" customFormat="1" ht="33" customHeight="1">
      <c r="B139" s="33"/>
      <c r="C139" s="132" t="s">
        <v>1145</v>
      </c>
      <c r="D139" s="132" t="s">
        <v>229</v>
      </c>
      <c r="E139" s="133" t="s">
        <v>3972</v>
      </c>
      <c r="F139" s="134" t="s">
        <v>3973</v>
      </c>
      <c r="G139" s="135" t="s">
        <v>488</v>
      </c>
      <c r="H139" s="136">
        <v>1</v>
      </c>
      <c r="I139" s="137"/>
      <c r="J139" s="138">
        <f>ROUND(I139*H139,2)</f>
        <v>0</v>
      </c>
      <c r="K139" s="134" t="s">
        <v>336</v>
      </c>
      <c r="L139" s="33"/>
      <c r="M139" s="184" t="s">
        <v>21</v>
      </c>
      <c r="N139" s="185" t="s">
        <v>45</v>
      </c>
      <c r="O139" s="181"/>
      <c r="P139" s="186">
        <f>O139*H139</f>
        <v>0</v>
      </c>
      <c r="Q139" s="186">
        <v>0</v>
      </c>
      <c r="R139" s="186">
        <f>Q139*H139</f>
        <v>0</v>
      </c>
      <c r="S139" s="186">
        <v>0</v>
      </c>
      <c r="T139" s="187">
        <f>S139*H139</f>
        <v>0</v>
      </c>
      <c r="AR139" s="143" t="s">
        <v>234</v>
      </c>
      <c r="AT139" s="143" t="s">
        <v>229</v>
      </c>
      <c r="AU139" s="143" t="s">
        <v>80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234</v>
      </c>
      <c r="BM139" s="143" t="s">
        <v>1400</v>
      </c>
    </row>
    <row r="140" spans="2:65" s="1" customFormat="1" ht="6.95" customHeight="1">
      <c r="B140" s="42"/>
      <c r="C140" s="43"/>
      <c r="D140" s="43"/>
      <c r="E140" s="43"/>
      <c r="F140" s="43"/>
      <c r="G140" s="43"/>
      <c r="H140" s="43"/>
      <c r="I140" s="43"/>
      <c r="J140" s="43"/>
      <c r="K140" s="43"/>
      <c r="L140" s="33"/>
    </row>
  </sheetData>
  <sheetProtection algorithmName="SHA-512" hashValue="eE/CAj3xn+nzXqkI2Pm0f9cYPZWEyEFAAAOldmp3GwtW1ucfkS48MCbu+RqHJnYN8EJiXlfrdu4A6jP2Y4UC+Q==" saltValue="uUszudnxIeFJtU+ZwCXSY6zY5KcqnKCP7eNfujKh7MecwEaUkA9wj+CY8MTUoJStU/uwvMqfWTIiQJngeLJQHQ==" spinCount="100000" sheet="1" objects="1" scenarios="1" formatColumns="0" formatRows="0" autoFilter="0"/>
  <autoFilter ref="C96:K139" xr:uid="{00000000-0009-0000-0000-00000E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142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3974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ROUND((SUM(BE96:BE235)),  2)</f>
        <v>0</v>
      </c>
      <c r="I37" s="94">
        <v>0.21</v>
      </c>
      <c r="J37" s="84">
        <f>ROUND(((SUM(BE96:BE235))*I37),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ROUND((SUM(BF96:BF235)),  2)</f>
        <v>0</v>
      </c>
      <c r="I38" s="94">
        <v>0.12</v>
      </c>
      <c r="J38" s="84">
        <f>ROUND(((SUM(BF96:BF235))*I38),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ROUND((SUM(BG96:BG235)),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ROUND((SUM(BH96:BH235)),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ROUND((SUM(BI96:BI235)),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SO-04.03.07 - Zařizovací předměty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3975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8" customFormat="1" ht="24.95" customHeight="1">
      <c r="B69" s="104"/>
      <c r="D69" s="105" t="s">
        <v>3976</v>
      </c>
      <c r="E69" s="106"/>
      <c r="F69" s="106"/>
      <c r="G69" s="106"/>
      <c r="H69" s="106"/>
      <c r="I69" s="106"/>
      <c r="J69" s="107">
        <f>J127</f>
        <v>0</v>
      </c>
      <c r="L69" s="104"/>
    </row>
    <row r="70" spans="2:47" s="8" customFormat="1" ht="24.95" customHeight="1">
      <c r="B70" s="104"/>
      <c r="D70" s="105" t="s">
        <v>3977</v>
      </c>
      <c r="E70" s="106"/>
      <c r="F70" s="106"/>
      <c r="G70" s="106"/>
      <c r="H70" s="106"/>
      <c r="I70" s="106"/>
      <c r="J70" s="107">
        <f>J157</f>
        <v>0</v>
      </c>
      <c r="L70" s="104"/>
    </row>
    <row r="71" spans="2:47" s="8" customFormat="1" ht="24.95" customHeight="1">
      <c r="B71" s="104"/>
      <c r="D71" s="105" t="s">
        <v>3978</v>
      </c>
      <c r="E71" s="106"/>
      <c r="F71" s="106"/>
      <c r="G71" s="106"/>
      <c r="H71" s="106"/>
      <c r="I71" s="106"/>
      <c r="J71" s="107">
        <f>J187</f>
        <v>0</v>
      </c>
      <c r="L71" s="104"/>
    </row>
    <row r="72" spans="2:47" s="8" customFormat="1" ht="24.95" customHeight="1">
      <c r="B72" s="104"/>
      <c r="D72" s="105" t="s">
        <v>3979</v>
      </c>
      <c r="E72" s="106"/>
      <c r="F72" s="106"/>
      <c r="G72" s="106"/>
      <c r="H72" s="106"/>
      <c r="I72" s="106"/>
      <c r="J72" s="107">
        <f>J223</f>
        <v>0</v>
      </c>
      <c r="L72" s="104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3366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SO-04.03.07 - Zařizovací předměty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P97+P127+P157+P187+P223</f>
        <v>0</v>
      </c>
      <c r="Q96" s="51"/>
      <c r="R96" s="117">
        <f>R97+R127+R157+R187+R223</f>
        <v>0</v>
      </c>
      <c r="S96" s="51"/>
      <c r="T96" s="118">
        <f>T97+T127+T157+T187+T223</f>
        <v>0</v>
      </c>
      <c r="AT96" s="18" t="s">
        <v>72</v>
      </c>
      <c r="AU96" s="18" t="s">
        <v>208</v>
      </c>
      <c r="BK96" s="119">
        <f>BK97+BK127+BK157+BK187+BK223</f>
        <v>0</v>
      </c>
    </row>
    <row r="97" spans="2:65" s="11" customFormat="1" ht="25.9" customHeight="1">
      <c r="B97" s="120"/>
      <c r="D97" s="121" t="s">
        <v>72</v>
      </c>
      <c r="E97" s="122" t="s">
        <v>474</v>
      </c>
      <c r="F97" s="122" t="s">
        <v>3980</v>
      </c>
      <c r="I97" s="123"/>
      <c r="J97" s="124">
        <f>BK97</f>
        <v>0</v>
      </c>
      <c r="L97" s="120"/>
      <c r="M97" s="125"/>
      <c r="P97" s="126">
        <f>SUM(P98:P126)</f>
        <v>0</v>
      </c>
      <c r="R97" s="126">
        <f>SUM(R98:R126)</f>
        <v>0</v>
      </c>
      <c r="T97" s="127">
        <f>SUM(T98:T126)</f>
        <v>0</v>
      </c>
      <c r="AR97" s="121" t="s">
        <v>80</v>
      </c>
      <c r="AT97" s="128" t="s">
        <v>72</v>
      </c>
      <c r="AU97" s="128" t="s">
        <v>73</v>
      </c>
      <c r="AY97" s="121" t="s">
        <v>227</v>
      </c>
      <c r="BK97" s="129">
        <f>SUM(BK98:BK126)</f>
        <v>0</v>
      </c>
    </row>
    <row r="98" spans="2:65" s="1" customFormat="1" ht="24.2" customHeight="1">
      <c r="B98" s="33"/>
      <c r="C98" s="132" t="s">
        <v>80</v>
      </c>
      <c r="D98" s="132" t="s">
        <v>229</v>
      </c>
      <c r="E98" s="133" t="s">
        <v>3981</v>
      </c>
      <c r="F98" s="134" t="s">
        <v>3982</v>
      </c>
      <c r="G98" s="135" t="s">
        <v>396</v>
      </c>
      <c r="H98" s="136">
        <v>1</v>
      </c>
      <c r="I98" s="137"/>
      <c r="J98" s="138">
        <f t="shared" ref="J98:J112" si="0">ROUND(I98*H98,2)</f>
        <v>0</v>
      </c>
      <c r="K98" s="134" t="s">
        <v>336</v>
      </c>
      <c r="L98" s="33"/>
      <c r="M98" s="139" t="s">
        <v>21</v>
      </c>
      <c r="N98" s="140" t="s">
        <v>45</v>
      </c>
      <c r="P98" s="141">
        <f t="shared" ref="P98:P112" si="1">O98*H98</f>
        <v>0</v>
      </c>
      <c r="Q98" s="141">
        <v>0</v>
      </c>
      <c r="R98" s="141">
        <f t="shared" ref="R98:R112" si="2">Q98*H98</f>
        <v>0</v>
      </c>
      <c r="S98" s="141">
        <v>0</v>
      </c>
      <c r="T98" s="142">
        <f t="shared" ref="T98:T112" si="3">S98*H98</f>
        <v>0</v>
      </c>
      <c r="AR98" s="143" t="s">
        <v>234</v>
      </c>
      <c r="AT98" s="143" t="s">
        <v>229</v>
      </c>
      <c r="AU98" s="143" t="s">
        <v>80</v>
      </c>
      <c r="AY98" s="18" t="s">
        <v>227</v>
      </c>
      <c r="BE98" s="144">
        <f t="shared" ref="BE98:BE112" si="4">IF(N98="základní",J98,0)</f>
        <v>0</v>
      </c>
      <c r="BF98" s="144">
        <f t="shared" ref="BF98:BF112" si="5">IF(N98="snížená",J98,0)</f>
        <v>0</v>
      </c>
      <c r="BG98" s="144">
        <f t="shared" ref="BG98:BG112" si="6">IF(N98="zákl. přenesená",J98,0)</f>
        <v>0</v>
      </c>
      <c r="BH98" s="144">
        <f t="shared" ref="BH98:BH112" si="7">IF(N98="sníž. přenesená",J98,0)</f>
        <v>0</v>
      </c>
      <c r="BI98" s="144">
        <f t="shared" ref="BI98:BI112" si="8">IF(N98="nulová",J98,0)</f>
        <v>0</v>
      </c>
      <c r="BJ98" s="18" t="s">
        <v>86</v>
      </c>
      <c r="BK98" s="144">
        <f t="shared" ref="BK98:BK112" si="9">ROUND(I98*H98,2)</f>
        <v>0</v>
      </c>
      <c r="BL98" s="18" t="s">
        <v>234</v>
      </c>
      <c r="BM98" s="143" t="s">
        <v>86</v>
      </c>
    </row>
    <row r="99" spans="2:65" s="1" customFormat="1" ht="16.5" customHeight="1">
      <c r="B99" s="33"/>
      <c r="C99" s="132" t="s">
        <v>86</v>
      </c>
      <c r="D99" s="132" t="s">
        <v>229</v>
      </c>
      <c r="E99" s="133" t="s">
        <v>3983</v>
      </c>
      <c r="F99" s="134" t="s">
        <v>3984</v>
      </c>
      <c r="G99" s="135" t="s">
        <v>396</v>
      </c>
      <c r="H99" s="136">
        <v>1</v>
      </c>
      <c r="I99" s="137"/>
      <c r="J99" s="138">
        <f t="shared" si="0"/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234</v>
      </c>
      <c r="BM99" s="143" t="s">
        <v>234</v>
      </c>
    </row>
    <row r="100" spans="2:65" s="1" customFormat="1" ht="16.5" customHeight="1">
      <c r="B100" s="33"/>
      <c r="C100" s="132" t="s">
        <v>120</v>
      </c>
      <c r="D100" s="132" t="s">
        <v>229</v>
      </c>
      <c r="E100" s="133" t="s">
        <v>3985</v>
      </c>
      <c r="F100" s="134" t="s">
        <v>3986</v>
      </c>
      <c r="G100" s="135" t="s">
        <v>396</v>
      </c>
      <c r="H100" s="136">
        <v>1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270</v>
      </c>
    </row>
    <row r="101" spans="2:65" s="1" customFormat="1" ht="21.75" customHeight="1">
      <c r="B101" s="33"/>
      <c r="C101" s="132" t="s">
        <v>234</v>
      </c>
      <c r="D101" s="132" t="s">
        <v>229</v>
      </c>
      <c r="E101" s="133" t="s">
        <v>3987</v>
      </c>
      <c r="F101" s="134" t="s">
        <v>3988</v>
      </c>
      <c r="G101" s="135" t="s">
        <v>396</v>
      </c>
      <c r="H101" s="136">
        <v>1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283</v>
      </c>
    </row>
    <row r="102" spans="2:65" s="1" customFormat="1" ht="24.2" customHeight="1">
      <c r="B102" s="33"/>
      <c r="C102" s="132" t="s">
        <v>264</v>
      </c>
      <c r="D102" s="132" t="s">
        <v>229</v>
      </c>
      <c r="E102" s="133" t="s">
        <v>3989</v>
      </c>
      <c r="F102" s="134" t="s">
        <v>3990</v>
      </c>
      <c r="G102" s="135" t="s">
        <v>396</v>
      </c>
      <c r="H102" s="136">
        <v>1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80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296</v>
      </c>
    </row>
    <row r="103" spans="2:65" s="1" customFormat="1" ht="16.5" customHeight="1">
      <c r="B103" s="33"/>
      <c r="C103" s="132" t="s">
        <v>270</v>
      </c>
      <c r="D103" s="132" t="s">
        <v>229</v>
      </c>
      <c r="E103" s="133" t="s">
        <v>3991</v>
      </c>
      <c r="F103" s="134" t="s">
        <v>3992</v>
      </c>
      <c r="G103" s="135" t="s">
        <v>396</v>
      </c>
      <c r="H103" s="136">
        <v>1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8</v>
      </c>
    </row>
    <row r="104" spans="2:65" s="1" customFormat="1" ht="24.2" customHeight="1">
      <c r="B104" s="33"/>
      <c r="C104" s="132" t="s">
        <v>278</v>
      </c>
      <c r="D104" s="132" t="s">
        <v>229</v>
      </c>
      <c r="E104" s="133" t="s">
        <v>3993</v>
      </c>
      <c r="F104" s="134" t="s">
        <v>3994</v>
      </c>
      <c r="G104" s="135" t="s">
        <v>396</v>
      </c>
      <c r="H104" s="136">
        <v>1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376</v>
      </c>
    </row>
    <row r="105" spans="2:65" s="1" customFormat="1" ht="16.5" customHeight="1">
      <c r="B105" s="33"/>
      <c r="C105" s="132" t="s">
        <v>283</v>
      </c>
      <c r="D105" s="132" t="s">
        <v>229</v>
      </c>
      <c r="E105" s="133" t="s">
        <v>3995</v>
      </c>
      <c r="F105" s="134" t="s">
        <v>3996</v>
      </c>
      <c r="G105" s="135" t="s">
        <v>396</v>
      </c>
      <c r="H105" s="136">
        <v>1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388</v>
      </c>
    </row>
    <row r="106" spans="2:65" s="1" customFormat="1" ht="16.5" customHeight="1">
      <c r="B106" s="33"/>
      <c r="C106" s="132" t="s">
        <v>290</v>
      </c>
      <c r="D106" s="132" t="s">
        <v>229</v>
      </c>
      <c r="E106" s="133" t="s">
        <v>3997</v>
      </c>
      <c r="F106" s="134" t="s">
        <v>3998</v>
      </c>
      <c r="G106" s="135" t="s">
        <v>396</v>
      </c>
      <c r="H106" s="136">
        <v>1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399</v>
      </c>
    </row>
    <row r="107" spans="2:65" s="1" customFormat="1" ht="16.5" customHeight="1">
      <c r="B107" s="33"/>
      <c r="C107" s="132" t="s">
        <v>296</v>
      </c>
      <c r="D107" s="132" t="s">
        <v>229</v>
      </c>
      <c r="E107" s="133" t="s">
        <v>3999</v>
      </c>
      <c r="F107" s="134" t="s">
        <v>4000</v>
      </c>
      <c r="G107" s="135" t="s">
        <v>396</v>
      </c>
      <c r="H107" s="136">
        <v>2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409</v>
      </c>
    </row>
    <row r="108" spans="2:65" s="1" customFormat="1" ht="16.5" customHeight="1">
      <c r="B108" s="33"/>
      <c r="C108" s="132" t="s">
        <v>308</v>
      </c>
      <c r="D108" s="132" t="s">
        <v>229</v>
      </c>
      <c r="E108" s="133" t="s">
        <v>4001</v>
      </c>
      <c r="F108" s="134" t="s">
        <v>4002</v>
      </c>
      <c r="G108" s="135" t="s">
        <v>396</v>
      </c>
      <c r="H108" s="136">
        <v>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416</v>
      </c>
    </row>
    <row r="109" spans="2:65" s="1" customFormat="1" ht="16.5" customHeight="1">
      <c r="B109" s="33"/>
      <c r="C109" s="132" t="s">
        <v>8</v>
      </c>
      <c r="D109" s="132" t="s">
        <v>229</v>
      </c>
      <c r="E109" s="133" t="s">
        <v>4003</v>
      </c>
      <c r="F109" s="134" t="s">
        <v>4004</v>
      </c>
      <c r="G109" s="135" t="s">
        <v>396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425</v>
      </c>
    </row>
    <row r="110" spans="2:65" s="1" customFormat="1" ht="24.2" customHeight="1">
      <c r="B110" s="33"/>
      <c r="C110" s="132" t="s">
        <v>370</v>
      </c>
      <c r="D110" s="132" t="s">
        <v>229</v>
      </c>
      <c r="E110" s="133" t="s">
        <v>4005</v>
      </c>
      <c r="F110" s="134" t="s">
        <v>4006</v>
      </c>
      <c r="G110" s="135" t="s">
        <v>396</v>
      </c>
      <c r="H110" s="136">
        <v>1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80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435</v>
      </c>
    </row>
    <row r="111" spans="2:65" s="1" customFormat="1" ht="16.5" customHeight="1">
      <c r="B111" s="33"/>
      <c r="C111" s="132" t="s">
        <v>376</v>
      </c>
      <c r="D111" s="132" t="s">
        <v>229</v>
      </c>
      <c r="E111" s="133" t="s">
        <v>4007</v>
      </c>
      <c r="F111" s="134" t="s">
        <v>4008</v>
      </c>
      <c r="G111" s="135" t="s">
        <v>396</v>
      </c>
      <c r="H111" s="136">
        <v>1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80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445</v>
      </c>
    </row>
    <row r="112" spans="2:65" s="1" customFormat="1" ht="24.2" customHeight="1">
      <c r="B112" s="33"/>
      <c r="C112" s="132" t="s">
        <v>382</v>
      </c>
      <c r="D112" s="132" t="s">
        <v>229</v>
      </c>
      <c r="E112" s="133" t="s">
        <v>4009</v>
      </c>
      <c r="F112" s="134" t="s">
        <v>4010</v>
      </c>
      <c r="G112" s="135" t="s">
        <v>396</v>
      </c>
      <c r="H112" s="136">
        <v>1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80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459</v>
      </c>
    </row>
    <row r="113" spans="2:65" s="1" customFormat="1" ht="19.5">
      <c r="B113" s="33"/>
      <c r="D113" s="150" t="s">
        <v>403</v>
      </c>
      <c r="F113" s="183" t="s">
        <v>4011</v>
      </c>
      <c r="I113" s="147"/>
      <c r="L113" s="33"/>
      <c r="M113" s="148"/>
      <c r="T113" s="54"/>
      <c r="AT113" s="18" t="s">
        <v>403</v>
      </c>
      <c r="AU113" s="18" t="s">
        <v>80</v>
      </c>
    </row>
    <row r="114" spans="2:65" s="1" customFormat="1" ht="21.75" customHeight="1">
      <c r="B114" s="33"/>
      <c r="C114" s="132" t="s">
        <v>388</v>
      </c>
      <c r="D114" s="132" t="s">
        <v>229</v>
      </c>
      <c r="E114" s="133" t="s">
        <v>4012</v>
      </c>
      <c r="F114" s="134" t="s">
        <v>4013</v>
      </c>
      <c r="G114" s="135" t="s">
        <v>396</v>
      </c>
      <c r="H114" s="136">
        <v>1</v>
      </c>
      <c r="I114" s="137"/>
      <c r="J114" s="138">
        <f>ROUND(I114*H114,2)</f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234</v>
      </c>
      <c r="AT114" s="143" t="s">
        <v>229</v>
      </c>
      <c r="AU114" s="143" t="s">
        <v>80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234</v>
      </c>
      <c r="BM114" s="143" t="s">
        <v>577</v>
      </c>
    </row>
    <row r="115" spans="2:65" s="1" customFormat="1" ht="24.2" customHeight="1">
      <c r="B115" s="33"/>
      <c r="C115" s="132" t="s">
        <v>393</v>
      </c>
      <c r="D115" s="132" t="s">
        <v>229</v>
      </c>
      <c r="E115" s="133" t="s">
        <v>4014</v>
      </c>
      <c r="F115" s="134" t="s">
        <v>4015</v>
      </c>
      <c r="G115" s="135" t="s">
        <v>396</v>
      </c>
      <c r="H115" s="136">
        <v>1</v>
      </c>
      <c r="I115" s="137"/>
      <c r="J115" s="138">
        <f>ROUND(I115*H115,2)</f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234</v>
      </c>
      <c r="AT115" s="143" t="s">
        <v>229</v>
      </c>
      <c r="AU115" s="143" t="s">
        <v>80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234</v>
      </c>
      <c r="BM115" s="143" t="s">
        <v>1120</v>
      </c>
    </row>
    <row r="116" spans="2:65" s="1" customFormat="1" ht="24.2" customHeight="1">
      <c r="B116" s="33"/>
      <c r="C116" s="132" t="s">
        <v>399</v>
      </c>
      <c r="D116" s="132" t="s">
        <v>229</v>
      </c>
      <c r="E116" s="133" t="s">
        <v>4016</v>
      </c>
      <c r="F116" s="134" t="s">
        <v>4017</v>
      </c>
      <c r="G116" s="135" t="s">
        <v>396</v>
      </c>
      <c r="H116" s="136">
        <v>1</v>
      </c>
      <c r="I116" s="137"/>
      <c r="J116" s="138">
        <f>ROUND(I116*H116,2)</f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234</v>
      </c>
      <c r="AT116" s="143" t="s">
        <v>229</v>
      </c>
      <c r="AU116" s="143" t="s">
        <v>80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234</v>
      </c>
      <c r="BM116" s="143" t="s">
        <v>1145</v>
      </c>
    </row>
    <row r="117" spans="2:65" s="1" customFormat="1" ht="19.5">
      <c r="B117" s="33"/>
      <c r="D117" s="150" t="s">
        <v>403</v>
      </c>
      <c r="F117" s="183" t="s">
        <v>4018</v>
      </c>
      <c r="I117" s="147"/>
      <c r="L117" s="33"/>
      <c r="M117" s="148"/>
      <c r="T117" s="54"/>
      <c r="AT117" s="18" t="s">
        <v>403</v>
      </c>
      <c r="AU117" s="18" t="s">
        <v>80</v>
      </c>
    </row>
    <row r="118" spans="2:65" s="1" customFormat="1" ht="16.5" customHeight="1">
      <c r="B118" s="33"/>
      <c r="C118" s="132" t="s">
        <v>405</v>
      </c>
      <c r="D118" s="132" t="s">
        <v>229</v>
      </c>
      <c r="E118" s="133" t="s">
        <v>4019</v>
      </c>
      <c r="F118" s="134" t="s">
        <v>4020</v>
      </c>
      <c r="G118" s="135" t="s">
        <v>396</v>
      </c>
      <c r="H118" s="136">
        <v>1</v>
      </c>
      <c r="I118" s="137"/>
      <c r="J118" s="138">
        <f>ROUND(I118*H118,2)</f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>O118*H118</f>
        <v>0</v>
      </c>
      <c r="Q118" s="141">
        <v>0</v>
      </c>
      <c r="R118" s="141">
        <f>Q118*H118</f>
        <v>0</v>
      </c>
      <c r="S118" s="141">
        <v>0</v>
      </c>
      <c r="T118" s="142">
        <f>S118*H118</f>
        <v>0</v>
      </c>
      <c r="AR118" s="143" t="s">
        <v>234</v>
      </c>
      <c r="AT118" s="143" t="s">
        <v>229</v>
      </c>
      <c r="AU118" s="143" t="s">
        <v>80</v>
      </c>
      <c r="AY118" s="18" t="s">
        <v>227</v>
      </c>
      <c r="BE118" s="144">
        <f>IF(N118="základní",J118,0)</f>
        <v>0</v>
      </c>
      <c r="BF118" s="144">
        <f>IF(N118="snížená",J118,0)</f>
        <v>0</v>
      </c>
      <c r="BG118" s="144">
        <f>IF(N118="zákl. přenesená",J118,0)</f>
        <v>0</v>
      </c>
      <c r="BH118" s="144">
        <f>IF(N118="sníž. přenesená",J118,0)</f>
        <v>0</v>
      </c>
      <c r="BI118" s="144">
        <f>IF(N118="nulová",J118,0)</f>
        <v>0</v>
      </c>
      <c r="BJ118" s="18" t="s">
        <v>86</v>
      </c>
      <c r="BK118" s="144">
        <f>ROUND(I118*H118,2)</f>
        <v>0</v>
      </c>
      <c r="BL118" s="18" t="s">
        <v>234</v>
      </c>
      <c r="BM118" s="143" t="s">
        <v>4021</v>
      </c>
    </row>
    <row r="119" spans="2:65" s="1" customFormat="1" ht="21.75" customHeight="1">
      <c r="B119" s="33"/>
      <c r="C119" s="132" t="s">
        <v>409</v>
      </c>
      <c r="D119" s="132" t="s">
        <v>229</v>
      </c>
      <c r="E119" s="133" t="s">
        <v>4022</v>
      </c>
      <c r="F119" s="134" t="s">
        <v>4023</v>
      </c>
      <c r="G119" s="135" t="s">
        <v>396</v>
      </c>
      <c r="H119" s="136">
        <v>2</v>
      </c>
      <c r="I119" s="137"/>
      <c r="J119" s="138">
        <f>ROUND(I119*H119,2)</f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234</v>
      </c>
      <c r="BM119" s="143" t="s">
        <v>1168</v>
      </c>
    </row>
    <row r="120" spans="2:65" s="1" customFormat="1" ht="16.5" customHeight="1">
      <c r="B120" s="33"/>
      <c r="C120" s="132" t="s">
        <v>7</v>
      </c>
      <c r="D120" s="132" t="s">
        <v>229</v>
      </c>
      <c r="E120" s="133" t="s">
        <v>4024</v>
      </c>
      <c r="F120" s="134" t="s">
        <v>4025</v>
      </c>
      <c r="G120" s="135" t="s">
        <v>396</v>
      </c>
      <c r="H120" s="136">
        <v>1</v>
      </c>
      <c r="I120" s="137"/>
      <c r="J120" s="138">
        <f>ROUND(I120*H120,2)</f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234</v>
      </c>
      <c r="AT120" s="143" t="s">
        <v>229</v>
      </c>
      <c r="AU120" s="143" t="s">
        <v>80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234</v>
      </c>
      <c r="BM120" s="143" t="s">
        <v>1181</v>
      </c>
    </row>
    <row r="121" spans="2:65" s="1" customFormat="1" ht="19.5">
      <c r="B121" s="33"/>
      <c r="D121" s="150" t="s">
        <v>403</v>
      </c>
      <c r="F121" s="183" t="s">
        <v>4026</v>
      </c>
      <c r="I121" s="147"/>
      <c r="L121" s="33"/>
      <c r="M121" s="148"/>
      <c r="T121" s="54"/>
      <c r="AT121" s="18" t="s">
        <v>403</v>
      </c>
      <c r="AU121" s="18" t="s">
        <v>80</v>
      </c>
    </row>
    <row r="122" spans="2:65" s="1" customFormat="1" ht="16.5" customHeight="1">
      <c r="B122" s="33"/>
      <c r="C122" s="132" t="s">
        <v>416</v>
      </c>
      <c r="D122" s="132" t="s">
        <v>229</v>
      </c>
      <c r="E122" s="133" t="s">
        <v>3999</v>
      </c>
      <c r="F122" s="134" t="s">
        <v>4000</v>
      </c>
      <c r="G122" s="135" t="s">
        <v>396</v>
      </c>
      <c r="H122" s="136">
        <v>2</v>
      </c>
      <c r="I122" s="137"/>
      <c r="J122" s="138">
        <f>ROUND(I122*H122,2)</f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1217</v>
      </c>
    </row>
    <row r="123" spans="2:65" s="1" customFormat="1" ht="19.5">
      <c r="B123" s="33"/>
      <c r="D123" s="150" t="s">
        <v>403</v>
      </c>
      <c r="F123" s="183" t="s">
        <v>4026</v>
      </c>
      <c r="I123" s="147"/>
      <c r="L123" s="33"/>
      <c r="M123" s="148"/>
      <c r="T123" s="54"/>
      <c r="AT123" s="18" t="s">
        <v>403</v>
      </c>
      <c r="AU123" s="18" t="s">
        <v>80</v>
      </c>
    </row>
    <row r="124" spans="2:65" s="1" customFormat="1" ht="16.5" customHeight="1">
      <c r="B124" s="33"/>
      <c r="C124" s="132" t="s">
        <v>421</v>
      </c>
      <c r="D124" s="132" t="s">
        <v>229</v>
      </c>
      <c r="E124" s="133" t="s">
        <v>4027</v>
      </c>
      <c r="F124" s="134" t="s">
        <v>4028</v>
      </c>
      <c r="G124" s="135" t="s">
        <v>396</v>
      </c>
      <c r="H124" s="136">
        <v>1</v>
      </c>
      <c r="I124" s="137"/>
      <c r="J124" s="138">
        <f>ROUND(I124*H124,2)</f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234</v>
      </c>
      <c r="AT124" s="143" t="s">
        <v>229</v>
      </c>
      <c r="AU124" s="143" t="s">
        <v>80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234</v>
      </c>
      <c r="BM124" s="143" t="s">
        <v>1227</v>
      </c>
    </row>
    <row r="125" spans="2:65" s="1" customFormat="1" ht="16.5" customHeight="1">
      <c r="B125" s="33"/>
      <c r="C125" s="132" t="s">
        <v>425</v>
      </c>
      <c r="D125" s="132" t="s">
        <v>229</v>
      </c>
      <c r="E125" s="133" t="s">
        <v>4029</v>
      </c>
      <c r="F125" s="134" t="s">
        <v>4030</v>
      </c>
      <c r="G125" s="135" t="s">
        <v>396</v>
      </c>
      <c r="H125" s="136">
        <v>1</v>
      </c>
      <c r="I125" s="137"/>
      <c r="J125" s="138">
        <f>ROUND(I125*H125,2)</f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234</v>
      </c>
      <c r="AT125" s="143" t="s">
        <v>229</v>
      </c>
      <c r="AU125" s="143" t="s">
        <v>80</v>
      </c>
      <c r="AY125" s="18" t="s">
        <v>227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234</v>
      </c>
      <c r="BM125" s="143" t="s">
        <v>1237</v>
      </c>
    </row>
    <row r="126" spans="2:65" s="1" customFormat="1" ht="19.5">
      <c r="B126" s="33"/>
      <c r="D126" s="150" t="s">
        <v>403</v>
      </c>
      <c r="F126" s="183" t="s">
        <v>4031</v>
      </c>
      <c r="I126" s="147"/>
      <c r="L126" s="33"/>
      <c r="M126" s="148"/>
      <c r="T126" s="54"/>
      <c r="AT126" s="18" t="s">
        <v>403</v>
      </c>
      <c r="AU126" s="18" t="s">
        <v>80</v>
      </c>
    </row>
    <row r="127" spans="2:65" s="11" customFormat="1" ht="25.9" customHeight="1">
      <c r="B127" s="120"/>
      <c r="D127" s="121" t="s">
        <v>72</v>
      </c>
      <c r="E127" s="122" t="s">
        <v>515</v>
      </c>
      <c r="F127" s="122" t="s">
        <v>4032</v>
      </c>
      <c r="I127" s="123"/>
      <c r="J127" s="124">
        <f>BK127</f>
        <v>0</v>
      </c>
      <c r="L127" s="120"/>
      <c r="M127" s="125"/>
      <c r="P127" s="126">
        <f>SUM(P128:P156)</f>
        <v>0</v>
      </c>
      <c r="R127" s="126">
        <f>SUM(R128:R156)</f>
        <v>0</v>
      </c>
      <c r="T127" s="127">
        <f>SUM(T128:T156)</f>
        <v>0</v>
      </c>
      <c r="AR127" s="121" t="s">
        <v>80</v>
      </c>
      <c r="AT127" s="128" t="s">
        <v>72</v>
      </c>
      <c r="AU127" s="128" t="s">
        <v>73</v>
      </c>
      <c r="AY127" s="121" t="s">
        <v>227</v>
      </c>
      <c r="BK127" s="129">
        <f>SUM(BK128:BK156)</f>
        <v>0</v>
      </c>
    </row>
    <row r="128" spans="2:65" s="1" customFormat="1" ht="24.2" customHeight="1">
      <c r="B128" s="33"/>
      <c r="C128" s="132" t="s">
        <v>430</v>
      </c>
      <c r="D128" s="132" t="s">
        <v>229</v>
      </c>
      <c r="E128" s="133" t="s">
        <v>3981</v>
      </c>
      <c r="F128" s="134" t="s">
        <v>3982</v>
      </c>
      <c r="G128" s="135" t="s">
        <v>396</v>
      </c>
      <c r="H128" s="136">
        <v>1</v>
      </c>
      <c r="I128" s="137"/>
      <c r="J128" s="138">
        <f t="shared" ref="J128:J143" si="10">ROUND(I128*H128,2)</f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ref="P128:P143" si="11">O128*H128</f>
        <v>0</v>
      </c>
      <c r="Q128" s="141">
        <v>0</v>
      </c>
      <c r="R128" s="141">
        <f t="shared" ref="R128:R143" si="12">Q128*H128</f>
        <v>0</v>
      </c>
      <c r="S128" s="141">
        <v>0</v>
      </c>
      <c r="T128" s="142">
        <f t="shared" ref="T128:T143" si="13">S128*H128</f>
        <v>0</v>
      </c>
      <c r="AR128" s="143" t="s">
        <v>234</v>
      </c>
      <c r="AT128" s="143" t="s">
        <v>229</v>
      </c>
      <c r="AU128" s="143" t="s">
        <v>80</v>
      </c>
      <c r="AY128" s="18" t="s">
        <v>227</v>
      </c>
      <c r="BE128" s="144">
        <f t="shared" ref="BE128:BE143" si="14">IF(N128="základní",J128,0)</f>
        <v>0</v>
      </c>
      <c r="BF128" s="144">
        <f t="shared" ref="BF128:BF143" si="15">IF(N128="snížená",J128,0)</f>
        <v>0</v>
      </c>
      <c r="BG128" s="144">
        <f t="shared" ref="BG128:BG143" si="16">IF(N128="zákl. přenesená",J128,0)</f>
        <v>0</v>
      </c>
      <c r="BH128" s="144">
        <f t="shared" ref="BH128:BH143" si="17">IF(N128="sníž. přenesená",J128,0)</f>
        <v>0</v>
      </c>
      <c r="BI128" s="144">
        <f t="shared" ref="BI128:BI143" si="18">IF(N128="nulová",J128,0)</f>
        <v>0</v>
      </c>
      <c r="BJ128" s="18" t="s">
        <v>86</v>
      </c>
      <c r="BK128" s="144">
        <f t="shared" ref="BK128:BK143" si="19">ROUND(I128*H128,2)</f>
        <v>0</v>
      </c>
      <c r="BL128" s="18" t="s">
        <v>234</v>
      </c>
      <c r="BM128" s="143" t="s">
        <v>4033</v>
      </c>
    </row>
    <row r="129" spans="2:65" s="1" customFormat="1" ht="16.5" customHeight="1">
      <c r="B129" s="33"/>
      <c r="C129" s="132" t="s">
        <v>435</v>
      </c>
      <c r="D129" s="132" t="s">
        <v>229</v>
      </c>
      <c r="E129" s="133" t="s">
        <v>3983</v>
      </c>
      <c r="F129" s="134" t="s">
        <v>3984</v>
      </c>
      <c r="G129" s="135" t="s">
        <v>396</v>
      </c>
      <c r="H129" s="136">
        <v>1</v>
      </c>
      <c r="I129" s="137"/>
      <c r="J129" s="138">
        <f t="shared" si="1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234</v>
      </c>
      <c r="BM129" s="143" t="s">
        <v>1253</v>
      </c>
    </row>
    <row r="130" spans="2:65" s="1" customFormat="1" ht="16.5" customHeight="1">
      <c r="B130" s="33"/>
      <c r="C130" s="132" t="s">
        <v>441</v>
      </c>
      <c r="D130" s="132" t="s">
        <v>229</v>
      </c>
      <c r="E130" s="133" t="s">
        <v>3985</v>
      </c>
      <c r="F130" s="134" t="s">
        <v>3986</v>
      </c>
      <c r="G130" s="135" t="s">
        <v>396</v>
      </c>
      <c r="H130" s="136">
        <v>1</v>
      </c>
      <c r="I130" s="137"/>
      <c r="J130" s="138">
        <f t="shared" si="1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234</v>
      </c>
      <c r="AT130" s="143" t="s">
        <v>229</v>
      </c>
      <c r="AU130" s="143" t="s">
        <v>80</v>
      </c>
      <c r="AY130" s="18" t="s">
        <v>227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234</v>
      </c>
      <c r="BM130" s="143" t="s">
        <v>1277</v>
      </c>
    </row>
    <row r="131" spans="2:65" s="1" customFormat="1" ht="21.75" customHeight="1">
      <c r="B131" s="33"/>
      <c r="C131" s="132" t="s">
        <v>445</v>
      </c>
      <c r="D131" s="132" t="s">
        <v>229</v>
      </c>
      <c r="E131" s="133" t="s">
        <v>3987</v>
      </c>
      <c r="F131" s="134" t="s">
        <v>3988</v>
      </c>
      <c r="G131" s="135" t="s">
        <v>396</v>
      </c>
      <c r="H131" s="136">
        <v>1</v>
      </c>
      <c r="I131" s="137"/>
      <c r="J131" s="138">
        <f t="shared" si="1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234</v>
      </c>
      <c r="BM131" s="143" t="s">
        <v>1286</v>
      </c>
    </row>
    <row r="132" spans="2:65" s="1" customFormat="1" ht="16.5" customHeight="1">
      <c r="B132" s="33"/>
      <c r="C132" s="132" t="s">
        <v>450</v>
      </c>
      <c r="D132" s="132" t="s">
        <v>229</v>
      </c>
      <c r="E132" s="133" t="s">
        <v>4024</v>
      </c>
      <c r="F132" s="134" t="s">
        <v>4025</v>
      </c>
      <c r="G132" s="135" t="s">
        <v>396</v>
      </c>
      <c r="H132" s="136">
        <v>1</v>
      </c>
      <c r="I132" s="137"/>
      <c r="J132" s="138">
        <f t="shared" si="1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234</v>
      </c>
      <c r="AT132" s="143" t="s">
        <v>229</v>
      </c>
      <c r="AU132" s="143" t="s">
        <v>80</v>
      </c>
      <c r="AY132" s="18" t="s">
        <v>227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234</v>
      </c>
      <c r="BM132" s="143" t="s">
        <v>804</v>
      </c>
    </row>
    <row r="133" spans="2:65" s="1" customFormat="1" ht="24.2" customHeight="1">
      <c r="B133" s="33"/>
      <c r="C133" s="132" t="s">
        <v>459</v>
      </c>
      <c r="D133" s="132" t="s">
        <v>229</v>
      </c>
      <c r="E133" s="133" t="s">
        <v>3989</v>
      </c>
      <c r="F133" s="134" t="s">
        <v>3990</v>
      </c>
      <c r="G133" s="135" t="s">
        <v>396</v>
      </c>
      <c r="H133" s="136">
        <v>1</v>
      </c>
      <c r="I133" s="137"/>
      <c r="J133" s="138">
        <f t="shared" si="1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234</v>
      </c>
      <c r="AT133" s="143" t="s">
        <v>229</v>
      </c>
      <c r="AU133" s="143" t="s">
        <v>80</v>
      </c>
      <c r="AY133" s="18" t="s">
        <v>227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234</v>
      </c>
      <c r="BM133" s="143" t="s">
        <v>1312</v>
      </c>
    </row>
    <row r="134" spans="2:65" s="1" customFormat="1" ht="16.5" customHeight="1">
      <c r="B134" s="33"/>
      <c r="C134" s="132" t="s">
        <v>464</v>
      </c>
      <c r="D134" s="132" t="s">
        <v>229</v>
      </c>
      <c r="E134" s="133" t="s">
        <v>3991</v>
      </c>
      <c r="F134" s="134" t="s">
        <v>3992</v>
      </c>
      <c r="G134" s="135" t="s">
        <v>396</v>
      </c>
      <c r="H134" s="136">
        <v>1</v>
      </c>
      <c r="I134" s="137"/>
      <c r="J134" s="138">
        <f t="shared" si="1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234</v>
      </c>
      <c r="AT134" s="143" t="s">
        <v>229</v>
      </c>
      <c r="AU134" s="143" t="s">
        <v>80</v>
      </c>
      <c r="AY134" s="18" t="s">
        <v>227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234</v>
      </c>
      <c r="BM134" s="143" t="s">
        <v>1322</v>
      </c>
    </row>
    <row r="135" spans="2:65" s="1" customFormat="1" ht="24.2" customHeight="1">
      <c r="B135" s="33"/>
      <c r="C135" s="132" t="s">
        <v>577</v>
      </c>
      <c r="D135" s="132" t="s">
        <v>229</v>
      </c>
      <c r="E135" s="133" t="s">
        <v>3993</v>
      </c>
      <c r="F135" s="134" t="s">
        <v>3994</v>
      </c>
      <c r="G135" s="135" t="s">
        <v>396</v>
      </c>
      <c r="H135" s="136">
        <v>1</v>
      </c>
      <c r="I135" s="137"/>
      <c r="J135" s="138">
        <f t="shared" si="1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234</v>
      </c>
      <c r="AT135" s="143" t="s">
        <v>229</v>
      </c>
      <c r="AU135" s="143" t="s">
        <v>80</v>
      </c>
      <c r="AY135" s="18" t="s">
        <v>227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234</v>
      </c>
      <c r="BM135" s="143" t="s">
        <v>1335</v>
      </c>
    </row>
    <row r="136" spans="2:65" s="1" customFormat="1" ht="16.5" customHeight="1">
      <c r="B136" s="33"/>
      <c r="C136" s="132" t="s">
        <v>1115</v>
      </c>
      <c r="D136" s="132" t="s">
        <v>229</v>
      </c>
      <c r="E136" s="133" t="s">
        <v>3995</v>
      </c>
      <c r="F136" s="134" t="s">
        <v>3996</v>
      </c>
      <c r="G136" s="135" t="s">
        <v>396</v>
      </c>
      <c r="H136" s="136">
        <v>1</v>
      </c>
      <c r="I136" s="137"/>
      <c r="J136" s="138">
        <f t="shared" si="1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234</v>
      </c>
      <c r="AT136" s="143" t="s">
        <v>229</v>
      </c>
      <c r="AU136" s="143" t="s">
        <v>80</v>
      </c>
      <c r="AY136" s="18" t="s">
        <v>227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234</v>
      </c>
      <c r="BM136" s="143" t="s">
        <v>1349</v>
      </c>
    </row>
    <row r="137" spans="2:65" s="1" customFormat="1" ht="16.5" customHeight="1">
      <c r="B137" s="33"/>
      <c r="C137" s="132" t="s">
        <v>1120</v>
      </c>
      <c r="D137" s="132" t="s">
        <v>229</v>
      </c>
      <c r="E137" s="133" t="s">
        <v>3997</v>
      </c>
      <c r="F137" s="134" t="s">
        <v>3998</v>
      </c>
      <c r="G137" s="135" t="s">
        <v>396</v>
      </c>
      <c r="H137" s="136">
        <v>1</v>
      </c>
      <c r="I137" s="137"/>
      <c r="J137" s="138">
        <f t="shared" si="1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234</v>
      </c>
      <c r="AT137" s="143" t="s">
        <v>229</v>
      </c>
      <c r="AU137" s="143" t="s">
        <v>80</v>
      </c>
      <c r="AY137" s="18" t="s">
        <v>227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234</v>
      </c>
      <c r="BM137" s="143" t="s">
        <v>1369</v>
      </c>
    </row>
    <row r="138" spans="2:65" s="1" customFormat="1" ht="16.5" customHeight="1">
      <c r="B138" s="33"/>
      <c r="C138" s="132" t="s">
        <v>1140</v>
      </c>
      <c r="D138" s="132" t="s">
        <v>229</v>
      </c>
      <c r="E138" s="133" t="s">
        <v>3999</v>
      </c>
      <c r="F138" s="134" t="s">
        <v>4000</v>
      </c>
      <c r="G138" s="135" t="s">
        <v>396</v>
      </c>
      <c r="H138" s="136">
        <v>2</v>
      </c>
      <c r="I138" s="137"/>
      <c r="J138" s="138">
        <f t="shared" si="10"/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234</v>
      </c>
      <c r="AT138" s="143" t="s">
        <v>229</v>
      </c>
      <c r="AU138" s="143" t="s">
        <v>80</v>
      </c>
      <c r="AY138" s="18" t="s">
        <v>227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234</v>
      </c>
      <c r="BM138" s="143" t="s">
        <v>1379</v>
      </c>
    </row>
    <row r="139" spans="2:65" s="1" customFormat="1" ht="16.5" customHeight="1">
      <c r="B139" s="33"/>
      <c r="C139" s="132" t="s">
        <v>1145</v>
      </c>
      <c r="D139" s="132" t="s">
        <v>229</v>
      </c>
      <c r="E139" s="133" t="s">
        <v>4001</v>
      </c>
      <c r="F139" s="134" t="s">
        <v>4002</v>
      </c>
      <c r="G139" s="135" t="s">
        <v>396</v>
      </c>
      <c r="H139" s="136">
        <v>1</v>
      </c>
      <c r="I139" s="137"/>
      <c r="J139" s="138">
        <f t="shared" si="10"/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234</v>
      </c>
      <c r="AT139" s="143" t="s">
        <v>229</v>
      </c>
      <c r="AU139" s="143" t="s">
        <v>80</v>
      </c>
      <c r="AY139" s="18" t="s">
        <v>227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234</v>
      </c>
      <c r="BM139" s="143" t="s">
        <v>1389</v>
      </c>
    </row>
    <row r="140" spans="2:65" s="1" customFormat="1" ht="16.5" customHeight="1">
      <c r="B140" s="33"/>
      <c r="C140" s="132" t="s">
        <v>1151</v>
      </c>
      <c r="D140" s="132" t="s">
        <v>229</v>
      </c>
      <c r="E140" s="133" t="s">
        <v>4003</v>
      </c>
      <c r="F140" s="134" t="s">
        <v>4004</v>
      </c>
      <c r="G140" s="135" t="s">
        <v>396</v>
      </c>
      <c r="H140" s="136">
        <v>1</v>
      </c>
      <c r="I140" s="137"/>
      <c r="J140" s="138">
        <f t="shared" si="10"/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234</v>
      </c>
      <c r="AT140" s="143" t="s">
        <v>229</v>
      </c>
      <c r="AU140" s="143" t="s">
        <v>80</v>
      </c>
      <c r="AY140" s="18" t="s">
        <v>227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234</v>
      </c>
      <c r="BM140" s="143" t="s">
        <v>1400</v>
      </c>
    </row>
    <row r="141" spans="2:65" s="1" customFormat="1" ht="24.2" customHeight="1">
      <c r="B141" s="33"/>
      <c r="C141" s="132" t="s">
        <v>1156</v>
      </c>
      <c r="D141" s="132" t="s">
        <v>229</v>
      </c>
      <c r="E141" s="133" t="s">
        <v>4005</v>
      </c>
      <c r="F141" s="134" t="s">
        <v>4006</v>
      </c>
      <c r="G141" s="135" t="s">
        <v>396</v>
      </c>
      <c r="H141" s="136">
        <v>1</v>
      </c>
      <c r="I141" s="137"/>
      <c r="J141" s="138">
        <f t="shared" si="1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234</v>
      </c>
      <c r="AT141" s="143" t="s">
        <v>229</v>
      </c>
      <c r="AU141" s="143" t="s">
        <v>80</v>
      </c>
      <c r="AY141" s="18" t="s">
        <v>227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234</v>
      </c>
      <c r="BM141" s="143" t="s">
        <v>1412</v>
      </c>
    </row>
    <row r="142" spans="2:65" s="1" customFormat="1" ht="16.5" customHeight="1">
      <c r="B142" s="33"/>
      <c r="C142" s="132" t="s">
        <v>1161</v>
      </c>
      <c r="D142" s="132" t="s">
        <v>229</v>
      </c>
      <c r="E142" s="133" t="s">
        <v>4007</v>
      </c>
      <c r="F142" s="134" t="s">
        <v>4008</v>
      </c>
      <c r="G142" s="135" t="s">
        <v>396</v>
      </c>
      <c r="H142" s="136">
        <v>1</v>
      </c>
      <c r="I142" s="137"/>
      <c r="J142" s="138">
        <f t="shared" si="1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234</v>
      </c>
      <c r="AT142" s="143" t="s">
        <v>229</v>
      </c>
      <c r="AU142" s="143" t="s">
        <v>80</v>
      </c>
      <c r="AY142" s="18" t="s">
        <v>227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234</v>
      </c>
      <c r="BM142" s="143" t="s">
        <v>1425</v>
      </c>
    </row>
    <row r="143" spans="2:65" s="1" customFormat="1" ht="24.2" customHeight="1">
      <c r="B143" s="33"/>
      <c r="C143" s="132" t="s">
        <v>1168</v>
      </c>
      <c r="D143" s="132" t="s">
        <v>229</v>
      </c>
      <c r="E143" s="133" t="s">
        <v>4009</v>
      </c>
      <c r="F143" s="134" t="s">
        <v>4010</v>
      </c>
      <c r="G143" s="135" t="s">
        <v>396</v>
      </c>
      <c r="H143" s="136">
        <v>1</v>
      </c>
      <c r="I143" s="137"/>
      <c r="J143" s="138">
        <f t="shared" si="1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234</v>
      </c>
      <c r="AT143" s="143" t="s">
        <v>229</v>
      </c>
      <c r="AU143" s="143" t="s">
        <v>80</v>
      </c>
      <c r="AY143" s="18" t="s">
        <v>227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8" t="s">
        <v>86</v>
      </c>
      <c r="BK143" s="144">
        <f t="shared" si="19"/>
        <v>0</v>
      </c>
      <c r="BL143" s="18" t="s">
        <v>234</v>
      </c>
      <c r="BM143" s="143" t="s">
        <v>1439</v>
      </c>
    </row>
    <row r="144" spans="2:65" s="1" customFormat="1" ht="19.5">
      <c r="B144" s="33"/>
      <c r="D144" s="150" t="s">
        <v>403</v>
      </c>
      <c r="F144" s="183" t="s">
        <v>4011</v>
      </c>
      <c r="I144" s="147"/>
      <c r="L144" s="33"/>
      <c r="M144" s="148"/>
      <c r="T144" s="54"/>
      <c r="AT144" s="18" t="s">
        <v>403</v>
      </c>
      <c r="AU144" s="18" t="s">
        <v>80</v>
      </c>
    </row>
    <row r="145" spans="2:65" s="1" customFormat="1" ht="21.75" customHeight="1">
      <c r="B145" s="33"/>
      <c r="C145" s="132" t="s">
        <v>1173</v>
      </c>
      <c r="D145" s="132" t="s">
        <v>229</v>
      </c>
      <c r="E145" s="133" t="s">
        <v>4012</v>
      </c>
      <c r="F145" s="134" t="s">
        <v>4013</v>
      </c>
      <c r="G145" s="135" t="s">
        <v>396</v>
      </c>
      <c r="H145" s="136">
        <v>1</v>
      </c>
      <c r="I145" s="137"/>
      <c r="J145" s="138">
        <f>ROUND(I145*H145,2)</f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>O145*H145</f>
        <v>0</v>
      </c>
      <c r="Q145" s="141">
        <v>0</v>
      </c>
      <c r="R145" s="141">
        <f>Q145*H145</f>
        <v>0</v>
      </c>
      <c r="S145" s="141">
        <v>0</v>
      </c>
      <c r="T145" s="142">
        <f>S145*H145</f>
        <v>0</v>
      </c>
      <c r="AR145" s="143" t="s">
        <v>234</v>
      </c>
      <c r="AT145" s="143" t="s">
        <v>229</v>
      </c>
      <c r="AU145" s="143" t="s">
        <v>80</v>
      </c>
      <c r="AY145" s="18" t="s">
        <v>227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234</v>
      </c>
      <c r="BM145" s="143" t="s">
        <v>1451</v>
      </c>
    </row>
    <row r="146" spans="2:65" s="1" customFormat="1" ht="24.2" customHeight="1">
      <c r="B146" s="33"/>
      <c r="C146" s="132" t="s">
        <v>1181</v>
      </c>
      <c r="D146" s="132" t="s">
        <v>229</v>
      </c>
      <c r="E146" s="133" t="s">
        <v>4014</v>
      </c>
      <c r="F146" s="134" t="s">
        <v>4015</v>
      </c>
      <c r="G146" s="135" t="s">
        <v>396</v>
      </c>
      <c r="H146" s="136">
        <v>1</v>
      </c>
      <c r="I146" s="137"/>
      <c r="J146" s="138">
        <f>ROUND(I146*H146,2)</f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234</v>
      </c>
      <c r="AT146" s="143" t="s">
        <v>229</v>
      </c>
      <c r="AU146" s="143" t="s">
        <v>80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234</v>
      </c>
      <c r="BM146" s="143" t="s">
        <v>1469</v>
      </c>
    </row>
    <row r="147" spans="2:65" s="1" customFormat="1" ht="24.2" customHeight="1">
      <c r="B147" s="33"/>
      <c r="C147" s="132" t="s">
        <v>1186</v>
      </c>
      <c r="D147" s="132" t="s">
        <v>229</v>
      </c>
      <c r="E147" s="133" t="s">
        <v>4016</v>
      </c>
      <c r="F147" s="134" t="s">
        <v>4017</v>
      </c>
      <c r="G147" s="135" t="s">
        <v>396</v>
      </c>
      <c r="H147" s="136">
        <v>1</v>
      </c>
      <c r="I147" s="137"/>
      <c r="J147" s="138">
        <f>ROUND(I147*H147,2)</f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234</v>
      </c>
      <c r="AT147" s="143" t="s">
        <v>229</v>
      </c>
      <c r="AU147" s="143" t="s">
        <v>80</v>
      </c>
      <c r="AY147" s="18" t="s">
        <v>227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234</v>
      </c>
      <c r="BM147" s="143" t="s">
        <v>1488</v>
      </c>
    </row>
    <row r="148" spans="2:65" s="1" customFormat="1" ht="19.5">
      <c r="B148" s="33"/>
      <c r="D148" s="150" t="s">
        <v>403</v>
      </c>
      <c r="F148" s="183" t="s">
        <v>4018</v>
      </c>
      <c r="I148" s="147"/>
      <c r="L148" s="33"/>
      <c r="M148" s="148"/>
      <c r="T148" s="54"/>
      <c r="AT148" s="18" t="s">
        <v>403</v>
      </c>
      <c r="AU148" s="18" t="s">
        <v>80</v>
      </c>
    </row>
    <row r="149" spans="2:65" s="1" customFormat="1" ht="16.5" customHeight="1">
      <c r="B149" s="33"/>
      <c r="C149" s="132" t="s">
        <v>1217</v>
      </c>
      <c r="D149" s="132" t="s">
        <v>229</v>
      </c>
      <c r="E149" s="133" t="s">
        <v>4019</v>
      </c>
      <c r="F149" s="134" t="s">
        <v>4020</v>
      </c>
      <c r="G149" s="135" t="s">
        <v>396</v>
      </c>
      <c r="H149" s="136">
        <v>1</v>
      </c>
      <c r="I149" s="137"/>
      <c r="J149" s="138">
        <f>ROUND(I149*H149,2)</f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80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1499</v>
      </c>
    </row>
    <row r="150" spans="2:65" s="1" customFormat="1" ht="21.75" customHeight="1">
      <c r="B150" s="33"/>
      <c r="C150" s="132" t="s">
        <v>1222</v>
      </c>
      <c r="D150" s="132" t="s">
        <v>229</v>
      </c>
      <c r="E150" s="133" t="s">
        <v>4022</v>
      </c>
      <c r="F150" s="134" t="s">
        <v>4023</v>
      </c>
      <c r="G150" s="135" t="s">
        <v>396</v>
      </c>
      <c r="H150" s="136">
        <v>2</v>
      </c>
      <c r="I150" s="137"/>
      <c r="J150" s="138">
        <f>ROUND(I150*H150,2)</f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>O150*H150</f>
        <v>0</v>
      </c>
      <c r="Q150" s="141">
        <v>0</v>
      </c>
      <c r="R150" s="141">
        <f>Q150*H150</f>
        <v>0</v>
      </c>
      <c r="S150" s="141">
        <v>0</v>
      </c>
      <c r="T150" s="142">
        <f>S150*H150</f>
        <v>0</v>
      </c>
      <c r="AR150" s="143" t="s">
        <v>234</v>
      </c>
      <c r="AT150" s="143" t="s">
        <v>229</v>
      </c>
      <c r="AU150" s="143" t="s">
        <v>80</v>
      </c>
      <c r="AY150" s="18" t="s">
        <v>227</v>
      </c>
      <c r="BE150" s="144">
        <f>IF(N150="základní",J150,0)</f>
        <v>0</v>
      </c>
      <c r="BF150" s="144">
        <f>IF(N150="snížená",J150,0)</f>
        <v>0</v>
      </c>
      <c r="BG150" s="144">
        <f>IF(N150="zákl. přenesená",J150,0)</f>
        <v>0</v>
      </c>
      <c r="BH150" s="144">
        <f>IF(N150="sníž. přenesená",J150,0)</f>
        <v>0</v>
      </c>
      <c r="BI150" s="144">
        <f>IF(N150="nulová",J150,0)</f>
        <v>0</v>
      </c>
      <c r="BJ150" s="18" t="s">
        <v>86</v>
      </c>
      <c r="BK150" s="144">
        <f>ROUND(I150*H150,2)</f>
        <v>0</v>
      </c>
      <c r="BL150" s="18" t="s">
        <v>234</v>
      </c>
      <c r="BM150" s="143" t="s">
        <v>1516</v>
      </c>
    </row>
    <row r="151" spans="2:65" s="1" customFormat="1" ht="19.5">
      <c r="B151" s="33"/>
      <c r="D151" s="150" t="s">
        <v>403</v>
      </c>
      <c r="F151" s="183" t="s">
        <v>4026</v>
      </c>
      <c r="I151" s="147"/>
      <c r="L151" s="33"/>
      <c r="M151" s="148"/>
      <c r="T151" s="54"/>
      <c r="AT151" s="18" t="s">
        <v>403</v>
      </c>
      <c r="AU151" s="18" t="s">
        <v>80</v>
      </c>
    </row>
    <row r="152" spans="2:65" s="1" customFormat="1" ht="16.5" customHeight="1">
      <c r="B152" s="33"/>
      <c r="C152" s="132" t="s">
        <v>1227</v>
      </c>
      <c r="D152" s="132" t="s">
        <v>229</v>
      </c>
      <c r="E152" s="133" t="s">
        <v>3999</v>
      </c>
      <c r="F152" s="134" t="s">
        <v>4000</v>
      </c>
      <c r="G152" s="135" t="s">
        <v>396</v>
      </c>
      <c r="H152" s="136">
        <v>2</v>
      </c>
      <c r="I152" s="137"/>
      <c r="J152" s="138">
        <f>ROUND(I152*H152,2)</f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234</v>
      </c>
      <c r="AT152" s="143" t="s">
        <v>229</v>
      </c>
      <c r="AU152" s="143" t="s">
        <v>80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234</v>
      </c>
      <c r="BM152" s="143" t="s">
        <v>1528</v>
      </c>
    </row>
    <row r="153" spans="2:65" s="1" customFormat="1" ht="19.5">
      <c r="B153" s="33"/>
      <c r="D153" s="150" t="s">
        <v>403</v>
      </c>
      <c r="F153" s="183" t="s">
        <v>4026</v>
      </c>
      <c r="I153" s="147"/>
      <c r="L153" s="33"/>
      <c r="M153" s="148"/>
      <c r="T153" s="54"/>
      <c r="AT153" s="18" t="s">
        <v>403</v>
      </c>
      <c r="AU153" s="18" t="s">
        <v>80</v>
      </c>
    </row>
    <row r="154" spans="2:65" s="1" customFormat="1" ht="16.5" customHeight="1">
      <c r="B154" s="33"/>
      <c r="C154" s="132" t="s">
        <v>1232</v>
      </c>
      <c r="D154" s="132" t="s">
        <v>229</v>
      </c>
      <c r="E154" s="133" t="s">
        <v>4027</v>
      </c>
      <c r="F154" s="134" t="s">
        <v>4028</v>
      </c>
      <c r="G154" s="135" t="s">
        <v>396</v>
      </c>
      <c r="H154" s="136">
        <v>1</v>
      </c>
      <c r="I154" s="137"/>
      <c r="J154" s="138">
        <f>ROUND(I154*H154,2)</f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234</v>
      </c>
      <c r="AT154" s="143" t="s">
        <v>229</v>
      </c>
      <c r="AU154" s="143" t="s">
        <v>80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1540</v>
      </c>
    </row>
    <row r="155" spans="2:65" s="1" customFormat="1" ht="16.5" customHeight="1">
      <c r="B155" s="33"/>
      <c r="C155" s="132" t="s">
        <v>1237</v>
      </c>
      <c r="D155" s="132" t="s">
        <v>229</v>
      </c>
      <c r="E155" s="133" t="s">
        <v>4029</v>
      </c>
      <c r="F155" s="134" t="s">
        <v>4030</v>
      </c>
      <c r="G155" s="135" t="s">
        <v>396</v>
      </c>
      <c r="H155" s="136">
        <v>1</v>
      </c>
      <c r="I155" s="137"/>
      <c r="J155" s="138">
        <f>ROUND(I155*H155,2)</f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234</v>
      </c>
      <c r="AT155" s="143" t="s">
        <v>229</v>
      </c>
      <c r="AU155" s="143" t="s">
        <v>80</v>
      </c>
      <c r="AY155" s="18" t="s">
        <v>227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234</v>
      </c>
      <c r="BM155" s="143" t="s">
        <v>1553</v>
      </c>
    </row>
    <row r="156" spans="2:65" s="1" customFormat="1" ht="19.5">
      <c r="B156" s="33"/>
      <c r="D156" s="150" t="s">
        <v>403</v>
      </c>
      <c r="F156" s="183" t="s">
        <v>4031</v>
      </c>
      <c r="I156" s="147"/>
      <c r="L156" s="33"/>
      <c r="M156" s="148"/>
      <c r="T156" s="54"/>
      <c r="AT156" s="18" t="s">
        <v>403</v>
      </c>
      <c r="AU156" s="18" t="s">
        <v>80</v>
      </c>
    </row>
    <row r="157" spans="2:65" s="11" customFormat="1" ht="25.9" customHeight="1">
      <c r="B157" s="120"/>
      <c r="D157" s="121" t="s">
        <v>72</v>
      </c>
      <c r="E157" s="122" t="s">
        <v>475</v>
      </c>
      <c r="F157" s="122" t="s">
        <v>4034</v>
      </c>
      <c r="I157" s="123"/>
      <c r="J157" s="124">
        <f>BK157</f>
        <v>0</v>
      </c>
      <c r="L157" s="120"/>
      <c r="M157" s="125"/>
      <c r="P157" s="126">
        <f>SUM(P158:P186)</f>
        <v>0</v>
      </c>
      <c r="R157" s="126">
        <f>SUM(R158:R186)</f>
        <v>0</v>
      </c>
      <c r="T157" s="127">
        <f>SUM(T158:T186)</f>
        <v>0</v>
      </c>
      <c r="AR157" s="121" t="s">
        <v>80</v>
      </c>
      <c r="AT157" s="128" t="s">
        <v>72</v>
      </c>
      <c r="AU157" s="128" t="s">
        <v>73</v>
      </c>
      <c r="AY157" s="121" t="s">
        <v>227</v>
      </c>
      <c r="BK157" s="129">
        <f>SUM(BK158:BK186)</f>
        <v>0</v>
      </c>
    </row>
    <row r="158" spans="2:65" s="1" customFormat="1" ht="24.2" customHeight="1">
      <c r="B158" s="33"/>
      <c r="C158" s="132" t="s">
        <v>1248</v>
      </c>
      <c r="D158" s="132" t="s">
        <v>229</v>
      </c>
      <c r="E158" s="133" t="s">
        <v>3981</v>
      </c>
      <c r="F158" s="134" t="s">
        <v>3982</v>
      </c>
      <c r="G158" s="135" t="s">
        <v>396</v>
      </c>
      <c r="H158" s="136">
        <v>1</v>
      </c>
      <c r="I158" s="137"/>
      <c r="J158" s="138">
        <f t="shared" ref="J158:J173" si="20">ROUND(I158*H158,2)</f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ref="P158:P173" si="21">O158*H158</f>
        <v>0</v>
      </c>
      <c r="Q158" s="141">
        <v>0</v>
      </c>
      <c r="R158" s="141">
        <f t="shared" ref="R158:R173" si="22">Q158*H158</f>
        <v>0</v>
      </c>
      <c r="S158" s="141">
        <v>0</v>
      </c>
      <c r="T158" s="142">
        <f t="shared" ref="T158:T173" si="23">S158*H158</f>
        <v>0</v>
      </c>
      <c r="AR158" s="143" t="s">
        <v>234</v>
      </c>
      <c r="AT158" s="143" t="s">
        <v>229</v>
      </c>
      <c r="AU158" s="143" t="s">
        <v>80</v>
      </c>
      <c r="AY158" s="18" t="s">
        <v>227</v>
      </c>
      <c r="BE158" s="144">
        <f t="shared" ref="BE158:BE173" si="24">IF(N158="základní",J158,0)</f>
        <v>0</v>
      </c>
      <c r="BF158" s="144">
        <f t="shared" ref="BF158:BF173" si="25">IF(N158="snížená",J158,0)</f>
        <v>0</v>
      </c>
      <c r="BG158" s="144">
        <f t="shared" ref="BG158:BG173" si="26">IF(N158="zákl. přenesená",J158,0)</f>
        <v>0</v>
      </c>
      <c r="BH158" s="144">
        <f t="shared" ref="BH158:BH173" si="27">IF(N158="sníž. přenesená",J158,0)</f>
        <v>0</v>
      </c>
      <c r="BI158" s="144">
        <f t="shared" ref="BI158:BI173" si="28">IF(N158="nulová",J158,0)</f>
        <v>0</v>
      </c>
      <c r="BJ158" s="18" t="s">
        <v>86</v>
      </c>
      <c r="BK158" s="144">
        <f t="shared" ref="BK158:BK173" si="29">ROUND(I158*H158,2)</f>
        <v>0</v>
      </c>
      <c r="BL158" s="18" t="s">
        <v>234</v>
      </c>
      <c r="BM158" s="143" t="s">
        <v>1564</v>
      </c>
    </row>
    <row r="159" spans="2:65" s="1" customFormat="1" ht="16.5" customHeight="1">
      <c r="B159" s="33"/>
      <c r="C159" s="132" t="s">
        <v>1253</v>
      </c>
      <c r="D159" s="132" t="s">
        <v>229</v>
      </c>
      <c r="E159" s="133" t="s">
        <v>3983</v>
      </c>
      <c r="F159" s="134" t="s">
        <v>3984</v>
      </c>
      <c r="G159" s="135" t="s">
        <v>396</v>
      </c>
      <c r="H159" s="136">
        <v>1</v>
      </c>
      <c r="I159" s="137"/>
      <c r="J159" s="138">
        <f t="shared" si="20"/>
        <v>0</v>
      </c>
      <c r="K159" s="134" t="s">
        <v>336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234</v>
      </c>
      <c r="AT159" s="143" t="s">
        <v>229</v>
      </c>
      <c r="AU159" s="143" t="s">
        <v>80</v>
      </c>
      <c r="AY159" s="18" t="s">
        <v>227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234</v>
      </c>
      <c r="BM159" s="143" t="s">
        <v>1581</v>
      </c>
    </row>
    <row r="160" spans="2:65" s="1" customFormat="1" ht="16.5" customHeight="1">
      <c r="B160" s="33"/>
      <c r="C160" s="132" t="s">
        <v>1259</v>
      </c>
      <c r="D160" s="132" t="s">
        <v>229</v>
      </c>
      <c r="E160" s="133" t="s">
        <v>3985</v>
      </c>
      <c r="F160" s="134" t="s">
        <v>3986</v>
      </c>
      <c r="G160" s="135" t="s">
        <v>396</v>
      </c>
      <c r="H160" s="136">
        <v>1</v>
      </c>
      <c r="I160" s="137"/>
      <c r="J160" s="138">
        <f t="shared" si="20"/>
        <v>0</v>
      </c>
      <c r="K160" s="134" t="s">
        <v>336</v>
      </c>
      <c r="L160" s="33"/>
      <c r="M160" s="139" t="s">
        <v>21</v>
      </c>
      <c r="N160" s="140" t="s">
        <v>45</v>
      </c>
      <c r="P160" s="141">
        <f t="shared" si="21"/>
        <v>0</v>
      </c>
      <c r="Q160" s="141">
        <v>0</v>
      </c>
      <c r="R160" s="141">
        <f t="shared" si="22"/>
        <v>0</v>
      </c>
      <c r="S160" s="141">
        <v>0</v>
      </c>
      <c r="T160" s="142">
        <f t="shared" si="23"/>
        <v>0</v>
      </c>
      <c r="AR160" s="143" t="s">
        <v>234</v>
      </c>
      <c r="AT160" s="143" t="s">
        <v>229</v>
      </c>
      <c r="AU160" s="143" t="s">
        <v>80</v>
      </c>
      <c r="AY160" s="18" t="s">
        <v>227</v>
      </c>
      <c r="BE160" s="144">
        <f t="shared" si="24"/>
        <v>0</v>
      </c>
      <c r="BF160" s="144">
        <f t="shared" si="25"/>
        <v>0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8" t="s">
        <v>86</v>
      </c>
      <c r="BK160" s="144">
        <f t="shared" si="29"/>
        <v>0</v>
      </c>
      <c r="BL160" s="18" t="s">
        <v>234</v>
      </c>
      <c r="BM160" s="143" t="s">
        <v>1593</v>
      </c>
    </row>
    <row r="161" spans="2:65" s="1" customFormat="1" ht="21.75" customHeight="1">
      <c r="B161" s="33"/>
      <c r="C161" s="132" t="s">
        <v>1277</v>
      </c>
      <c r="D161" s="132" t="s">
        <v>229</v>
      </c>
      <c r="E161" s="133" t="s">
        <v>3987</v>
      </c>
      <c r="F161" s="134" t="s">
        <v>3988</v>
      </c>
      <c r="G161" s="135" t="s">
        <v>396</v>
      </c>
      <c r="H161" s="136">
        <v>1</v>
      </c>
      <c r="I161" s="137"/>
      <c r="J161" s="138">
        <f t="shared" si="20"/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 t="shared" si="21"/>
        <v>0</v>
      </c>
      <c r="Q161" s="141">
        <v>0</v>
      </c>
      <c r="R161" s="141">
        <f t="shared" si="22"/>
        <v>0</v>
      </c>
      <c r="S161" s="141">
        <v>0</v>
      </c>
      <c r="T161" s="142">
        <f t="shared" si="23"/>
        <v>0</v>
      </c>
      <c r="AR161" s="143" t="s">
        <v>234</v>
      </c>
      <c r="AT161" s="143" t="s">
        <v>229</v>
      </c>
      <c r="AU161" s="143" t="s">
        <v>80</v>
      </c>
      <c r="AY161" s="18" t="s">
        <v>227</v>
      </c>
      <c r="BE161" s="144">
        <f t="shared" si="24"/>
        <v>0</v>
      </c>
      <c r="BF161" s="144">
        <f t="shared" si="25"/>
        <v>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8" t="s">
        <v>86</v>
      </c>
      <c r="BK161" s="144">
        <f t="shared" si="29"/>
        <v>0</v>
      </c>
      <c r="BL161" s="18" t="s">
        <v>234</v>
      </c>
      <c r="BM161" s="143" t="s">
        <v>1604</v>
      </c>
    </row>
    <row r="162" spans="2:65" s="1" customFormat="1" ht="16.5" customHeight="1">
      <c r="B162" s="33"/>
      <c r="C162" s="132" t="s">
        <v>1281</v>
      </c>
      <c r="D162" s="132" t="s">
        <v>229</v>
      </c>
      <c r="E162" s="133" t="s">
        <v>4024</v>
      </c>
      <c r="F162" s="134" t="s">
        <v>4025</v>
      </c>
      <c r="G162" s="135" t="s">
        <v>396</v>
      </c>
      <c r="H162" s="136">
        <v>1</v>
      </c>
      <c r="I162" s="137"/>
      <c r="J162" s="138">
        <f t="shared" si="20"/>
        <v>0</v>
      </c>
      <c r="K162" s="134" t="s">
        <v>336</v>
      </c>
      <c r="L162" s="33"/>
      <c r="M162" s="139" t="s">
        <v>21</v>
      </c>
      <c r="N162" s="140" t="s">
        <v>45</v>
      </c>
      <c r="P162" s="141">
        <f t="shared" si="21"/>
        <v>0</v>
      </c>
      <c r="Q162" s="141">
        <v>0</v>
      </c>
      <c r="R162" s="141">
        <f t="shared" si="22"/>
        <v>0</v>
      </c>
      <c r="S162" s="141">
        <v>0</v>
      </c>
      <c r="T162" s="142">
        <f t="shared" si="23"/>
        <v>0</v>
      </c>
      <c r="AR162" s="143" t="s">
        <v>234</v>
      </c>
      <c r="AT162" s="143" t="s">
        <v>229</v>
      </c>
      <c r="AU162" s="143" t="s">
        <v>80</v>
      </c>
      <c r="AY162" s="18" t="s">
        <v>227</v>
      </c>
      <c r="BE162" s="144">
        <f t="shared" si="24"/>
        <v>0</v>
      </c>
      <c r="BF162" s="144">
        <f t="shared" si="25"/>
        <v>0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8" t="s">
        <v>86</v>
      </c>
      <c r="BK162" s="144">
        <f t="shared" si="29"/>
        <v>0</v>
      </c>
      <c r="BL162" s="18" t="s">
        <v>234</v>
      </c>
      <c r="BM162" s="143" t="s">
        <v>1614</v>
      </c>
    </row>
    <row r="163" spans="2:65" s="1" customFormat="1" ht="24.2" customHeight="1">
      <c r="B163" s="33"/>
      <c r="C163" s="132" t="s">
        <v>1286</v>
      </c>
      <c r="D163" s="132" t="s">
        <v>229</v>
      </c>
      <c r="E163" s="133" t="s">
        <v>3989</v>
      </c>
      <c r="F163" s="134" t="s">
        <v>3990</v>
      </c>
      <c r="G163" s="135" t="s">
        <v>396</v>
      </c>
      <c r="H163" s="136">
        <v>1</v>
      </c>
      <c r="I163" s="137"/>
      <c r="J163" s="138">
        <f t="shared" si="20"/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 t="shared" si="21"/>
        <v>0</v>
      </c>
      <c r="Q163" s="141">
        <v>0</v>
      </c>
      <c r="R163" s="141">
        <f t="shared" si="22"/>
        <v>0</v>
      </c>
      <c r="S163" s="141">
        <v>0</v>
      </c>
      <c r="T163" s="142">
        <f t="shared" si="23"/>
        <v>0</v>
      </c>
      <c r="AR163" s="143" t="s">
        <v>234</v>
      </c>
      <c r="AT163" s="143" t="s">
        <v>229</v>
      </c>
      <c r="AU163" s="143" t="s">
        <v>80</v>
      </c>
      <c r="AY163" s="18" t="s">
        <v>227</v>
      </c>
      <c r="BE163" s="144">
        <f t="shared" si="24"/>
        <v>0</v>
      </c>
      <c r="BF163" s="144">
        <f t="shared" si="25"/>
        <v>0</v>
      </c>
      <c r="BG163" s="144">
        <f t="shared" si="26"/>
        <v>0</v>
      </c>
      <c r="BH163" s="144">
        <f t="shared" si="27"/>
        <v>0</v>
      </c>
      <c r="BI163" s="144">
        <f t="shared" si="28"/>
        <v>0</v>
      </c>
      <c r="BJ163" s="18" t="s">
        <v>86</v>
      </c>
      <c r="BK163" s="144">
        <f t="shared" si="29"/>
        <v>0</v>
      </c>
      <c r="BL163" s="18" t="s">
        <v>234</v>
      </c>
      <c r="BM163" s="143" t="s">
        <v>1621</v>
      </c>
    </row>
    <row r="164" spans="2:65" s="1" customFormat="1" ht="16.5" customHeight="1">
      <c r="B164" s="33"/>
      <c r="C164" s="132" t="s">
        <v>1291</v>
      </c>
      <c r="D164" s="132" t="s">
        <v>229</v>
      </c>
      <c r="E164" s="133" t="s">
        <v>3991</v>
      </c>
      <c r="F164" s="134" t="s">
        <v>3992</v>
      </c>
      <c r="G164" s="135" t="s">
        <v>396</v>
      </c>
      <c r="H164" s="136">
        <v>1</v>
      </c>
      <c r="I164" s="137"/>
      <c r="J164" s="138">
        <f t="shared" si="20"/>
        <v>0</v>
      </c>
      <c r="K164" s="134" t="s">
        <v>336</v>
      </c>
      <c r="L164" s="33"/>
      <c r="M164" s="139" t="s">
        <v>21</v>
      </c>
      <c r="N164" s="140" t="s">
        <v>45</v>
      </c>
      <c r="P164" s="141">
        <f t="shared" si="21"/>
        <v>0</v>
      </c>
      <c r="Q164" s="141">
        <v>0</v>
      </c>
      <c r="R164" s="141">
        <f t="shared" si="22"/>
        <v>0</v>
      </c>
      <c r="S164" s="141">
        <v>0</v>
      </c>
      <c r="T164" s="142">
        <f t="shared" si="23"/>
        <v>0</v>
      </c>
      <c r="AR164" s="143" t="s">
        <v>234</v>
      </c>
      <c r="AT164" s="143" t="s">
        <v>229</v>
      </c>
      <c r="AU164" s="143" t="s">
        <v>80</v>
      </c>
      <c r="AY164" s="18" t="s">
        <v>227</v>
      </c>
      <c r="BE164" s="144">
        <f t="shared" si="24"/>
        <v>0</v>
      </c>
      <c r="BF164" s="144">
        <f t="shared" si="25"/>
        <v>0</v>
      </c>
      <c r="BG164" s="144">
        <f t="shared" si="26"/>
        <v>0</v>
      </c>
      <c r="BH164" s="144">
        <f t="shared" si="27"/>
        <v>0</v>
      </c>
      <c r="BI164" s="144">
        <f t="shared" si="28"/>
        <v>0</v>
      </c>
      <c r="BJ164" s="18" t="s">
        <v>86</v>
      </c>
      <c r="BK164" s="144">
        <f t="shared" si="29"/>
        <v>0</v>
      </c>
      <c r="BL164" s="18" t="s">
        <v>234</v>
      </c>
      <c r="BM164" s="143" t="s">
        <v>1636</v>
      </c>
    </row>
    <row r="165" spans="2:65" s="1" customFormat="1" ht="24.2" customHeight="1">
      <c r="B165" s="33"/>
      <c r="C165" s="132" t="s">
        <v>804</v>
      </c>
      <c r="D165" s="132" t="s">
        <v>229</v>
      </c>
      <c r="E165" s="133" t="s">
        <v>3993</v>
      </c>
      <c r="F165" s="134" t="s">
        <v>3994</v>
      </c>
      <c r="G165" s="135" t="s">
        <v>396</v>
      </c>
      <c r="H165" s="136">
        <v>1</v>
      </c>
      <c r="I165" s="137"/>
      <c r="J165" s="138">
        <f t="shared" si="20"/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 t="shared" si="21"/>
        <v>0</v>
      </c>
      <c r="Q165" s="141">
        <v>0</v>
      </c>
      <c r="R165" s="141">
        <f t="shared" si="22"/>
        <v>0</v>
      </c>
      <c r="S165" s="141">
        <v>0</v>
      </c>
      <c r="T165" s="142">
        <f t="shared" si="23"/>
        <v>0</v>
      </c>
      <c r="AR165" s="143" t="s">
        <v>234</v>
      </c>
      <c r="AT165" s="143" t="s">
        <v>229</v>
      </c>
      <c r="AU165" s="143" t="s">
        <v>80</v>
      </c>
      <c r="AY165" s="18" t="s">
        <v>227</v>
      </c>
      <c r="BE165" s="144">
        <f t="shared" si="24"/>
        <v>0</v>
      </c>
      <c r="BF165" s="144">
        <f t="shared" si="25"/>
        <v>0</v>
      </c>
      <c r="BG165" s="144">
        <f t="shared" si="26"/>
        <v>0</v>
      </c>
      <c r="BH165" s="144">
        <f t="shared" si="27"/>
        <v>0</v>
      </c>
      <c r="BI165" s="144">
        <f t="shared" si="28"/>
        <v>0</v>
      </c>
      <c r="BJ165" s="18" t="s">
        <v>86</v>
      </c>
      <c r="BK165" s="144">
        <f t="shared" si="29"/>
        <v>0</v>
      </c>
      <c r="BL165" s="18" t="s">
        <v>234</v>
      </c>
      <c r="BM165" s="143" t="s">
        <v>1659</v>
      </c>
    </row>
    <row r="166" spans="2:65" s="1" customFormat="1" ht="16.5" customHeight="1">
      <c r="B166" s="33"/>
      <c r="C166" s="132" t="s">
        <v>1306</v>
      </c>
      <c r="D166" s="132" t="s">
        <v>229</v>
      </c>
      <c r="E166" s="133" t="s">
        <v>3995</v>
      </c>
      <c r="F166" s="134" t="s">
        <v>3996</v>
      </c>
      <c r="G166" s="135" t="s">
        <v>396</v>
      </c>
      <c r="H166" s="136">
        <v>1</v>
      </c>
      <c r="I166" s="137"/>
      <c r="J166" s="138">
        <f t="shared" si="20"/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 t="shared" si="21"/>
        <v>0</v>
      </c>
      <c r="Q166" s="141">
        <v>0</v>
      </c>
      <c r="R166" s="141">
        <f t="shared" si="22"/>
        <v>0</v>
      </c>
      <c r="S166" s="141">
        <v>0</v>
      </c>
      <c r="T166" s="142">
        <f t="shared" si="23"/>
        <v>0</v>
      </c>
      <c r="AR166" s="143" t="s">
        <v>234</v>
      </c>
      <c r="AT166" s="143" t="s">
        <v>229</v>
      </c>
      <c r="AU166" s="143" t="s">
        <v>80</v>
      </c>
      <c r="AY166" s="18" t="s">
        <v>227</v>
      </c>
      <c r="BE166" s="144">
        <f t="shared" si="24"/>
        <v>0</v>
      </c>
      <c r="BF166" s="144">
        <f t="shared" si="25"/>
        <v>0</v>
      </c>
      <c r="BG166" s="144">
        <f t="shared" si="26"/>
        <v>0</v>
      </c>
      <c r="BH166" s="144">
        <f t="shared" si="27"/>
        <v>0</v>
      </c>
      <c r="BI166" s="144">
        <f t="shared" si="28"/>
        <v>0</v>
      </c>
      <c r="BJ166" s="18" t="s">
        <v>86</v>
      </c>
      <c r="BK166" s="144">
        <f t="shared" si="29"/>
        <v>0</v>
      </c>
      <c r="BL166" s="18" t="s">
        <v>234</v>
      </c>
      <c r="BM166" s="143" t="s">
        <v>1671</v>
      </c>
    </row>
    <row r="167" spans="2:65" s="1" customFormat="1" ht="16.5" customHeight="1">
      <c r="B167" s="33"/>
      <c r="C167" s="132" t="s">
        <v>1312</v>
      </c>
      <c r="D167" s="132" t="s">
        <v>229</v>
      </c>
      <c r="E167" s="133" t="s">
        <v>3997</v>
      </c>
      <c r="F167" s="134" t="s">
        <v>3998</v>
      </c>
      <c r="G167" s="135" t="s">
        <v>396</v>
      </c>
      <c r="H167" s="136">
        <v>1</v>
      </c>
      <c r="I167" s="137"/>
      <c r="J167" s="138">
        <f t="shared" si="20"/>
        <v>0</v>
      </c>
      <c r="K167" s="134" t="s">
        <v>336</v>
      </c>
      <c r="L167" s="33"/>
      <c r="M167" s="139" t="s">
        <v>21</v>
      </c>
      <c r="N167" s="140" t="s">
        <v>45</v>
      </c>
      <c r="P167" s="141">
        <f t="shared" si="21"/>
        <v>0</v>
      </c>
      <c r="Q167" s="141">
        <v>0</v>
      </c>
      <c r="R167" s="141">
        <f t="shared" si="22"/>
        <v>0</v>
      </c>
      <c r="S167" s="141">
        <v>0</v>
      </c>
      <c r="T167" s="142">
        <f t="shared" si="23"/>
        <v>0</v>
      </c>
      <c r="AR167" s="143" t="s">
        <v>234</v>
      </c>
      <c r="AT167" s="143" t="s">
        <v>229</v>
      </c>
      <c r="AU167" s="143" t="s">
        <v>80</v>
      </c>
      <c r="AY167" s="18" t="s">
        <v>227</v>
      </c>
      <c r="BE167" s="144">
        <f t="shared" si="24"/>
        <v>0</v>
      </c>
      <c r="BF167" s="144">
        <f t="shared" si="25"/>
        <v>0</v>
      </c>
      <c r="BG167" s="144">
        <f t="shared" si="26"/>
        <v>0</v>
      </c>
      <c r="BH167" s="144">
        <f t="shared" si="27"/>
        <v>0</v>
      </c>
      <c r="BI167" s="144">
        <f t="shared" si="28"/>
        <v>0</v>
      </c>
      <c r="BJ167" s="18" t="s">
        <v>86</v>
      </c>
      <c r="BK167" s="144">
        <f t="shared" si="29"/>
        <v>0</v>
      </c>
      <c r="BL167" s="18" t="s">
        <v>234</v>
      </c>
      <c r="BM167" s="143" t="s">
        <v>1686</v>
      </c>
    </row>
    <row r="168" spans="2:65" s="1" customFormat="1" ht="16.5" customHeight="1">
      <c r="B168" s="33"/>
      <c r="C168" s="132" t="s">
        <v>1318</v>
      </c>
      <c r="D168" s="132" t="s">
        <v>229</v>
      </c>
      <c r="E168" s="133" t="s">
        <v>3999</v>
      </c>
      <c r="F168" s="134" t="s">
        <v>4000</v>
      </c>
      <c r="G168" s="135" t="s">
        <v>396</v>
      </c>
      <c r="H168" s="136">
        <v>2</v>
      </c>
      <c r="I168" s="137"/>
      <c r="J168" s="138">
        <f t="shared" si="20"/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si="21"/>
        <v>0</v>
      </c>
      <c r="Q168" s="141">
        <v>0</v>
      </c>
      <c r="R168" s="141">
        <f t="shared" si="22"/>
        <v>0</v>
      </c>
      <c r="S168" s="141">
        <v>0</v>
      </c>
      <c r="T168" s="142">
        <f t="shared" si="23"/>
        <v>0</v>
      </c>
      <c r="AR168" s="143" t="s">
        <v>234</v>
      </c>
      <c r="AT168" s="143" t="s">
        <v>229</v>
      </c>
      <c r="AU168" s="143" t="s">
        <v>80</v>
      </c>
      <c r="AY168" s="18" t="s">
        <v>227</v>
      </c>
      <c r="BE168" s="144">
        <f t="shared" si="24"/>
        <v>0</v>
      </c>
      <c r="BF168" s="144">
        <f t="shared" si="25"/>
        <v>0</v>
      </c>
      <c r="BG168" s="144">
        <f t="shared" si="26"/>
        <v>0</v>
      </c>
      <c r="BH168" s="144">
        <f t="shared" si="27"/>
        <v>0</v>
      </c>
      <c r="BI168" s="144">
        <f t="shared" si="28"/>
        <v>0</v>
      </c>
      <c r="BJ168" s="18" t="s">
        <v>86</v>
      </c>
      <c r="BK168" s="144">
        <f t="shared" si="29"/>
        <v>0</v>
      </c>
      <c r="BL168" s="18" t="s">
        <v>234</v>
      </c>
      <c r="BM168" s="143" t="s">
        <v>1696</v>
      </c>
    </row>
    <row r="169" spans="2:65" s="1" customFormat="1" ht="16.5" customHeight="1">
      <c r="B169" s="33"/>
      <c r="C169" s="132" t="s">
        <v>1322</v>
      </c>
      <c r="D169" s="132" t="s">
        <v>229</v>
      </c>
      <c r="E169" s="133" t="s">
        <v>4001</v>
      </c>
      <c r="F169" s="134" t="s">
        <v>4002</v>
      </c>
      <c r="G169" s="135" t="s">
        <v>396</v>
      </c>
      <c r="H169" s="136">
        <v>1</v>
      </c>
      <c r="I169" s="137"/>
      <c r="J169" s="138">
        <f t="shared" si="20"/>
        <v>0</v>
      </c>
      <c r="K169" s="134" t="s">
        <v>336</v>
      </c>
      <c r="L169" s="33"/>
      <c r="M169" s="139" t="s">
        <v>21</v>
      </c>
      <c r="N169" s="140" t="s">
        <v>45</v>
      </c>
      <c r="P169" s="141">
        <f t="shared" si="21"/>
        <v>0</v>
      </c>
      <c r="Q169" s="141">
        <v>0</v>
      </c>
      <c r="R169" s="141">
        <f t="shared" si="22"/>
        <v>0</v>
      </c>
      <c r="S169" s="141">
        <v>0</v>
      </c>
      <c r="T169" s="142">
        <f t="shared" si="23"/>
        <v>0</v>
      </c>
      <c r="AR169" s="143" t="s">
        <v>234</v>
      </c>
      <c r="AT169" s="143" t="s">
        <v>229</v>
      </c>
      <c r="AU169" s="143" t="s">
        <v>80</v>
      </c>
      <c r="AY169" s="18" t="s">
        <v>227</v>
      </c>
      <c r="BE169" s="144">
        <f t="shared" si="24"/>
        <v>0</v>
      </c>
      <c r="BF169" s="144">
        <f t="shared" si="25"/>
        <v>0</v>
      </c>
      <c r="BG169" s="144">
        <f t="shared" si="26"/>
        <v>0</v>
      </c>
      <c r="BH169" s="144">
        <f t="shared" si="27"/>
        <v>0</v>
      </c>
      <c r="BI169" s="144">
        <f t="shared" si="28"/>
        <v>0</v>
      </c>
      <c r="BJ169" s="18" t="s">
        <v>86</v>
      </c>
      <c r="BK169" s="144">
        <f t="shared" si="29"/>
        <v>0</v>
      </c>
      <c r="BL169" s="18" t="s">
        <v>234</v>
      </c>
      <c r="BM169" s="143" t="s">
        <v>1704</v>
      </c>
    </row>
    <row r="170" spans="2:65" s="1" customFormat="1" ht="16.5" customHeight="1">
      <c r="B170" s="33"/>
      <c r="C170" s="132" t="s">
        <v>1326</v>
      </c>
      <c r="D170" s="132" t="s">
        <v>229</v>
      </c>
      <c r="E170" s="133" t="s">
        <v>4003</v>
      </c>
      <c r="F170" s="134" t="s">
        <v>4004</v>
      </c>
      <c r="G170" s="135" t="s">
        <v>396</v>
      </c>
      <c r="H170" s="136">
        <v>1</v>
      </c>
      <c r="I170" s="137"/>
      <c r="J170" s="138">
        <f t="shared" si="20"/>
        <v>0</v>
      </c>
      <c r="K170" s="134" t="s">
        <v>336</v>
      </c>
      <c r="L170" s="33"/>
      <c r="M170" s="139" t="s">
        <v>21</v>
      </c>
      <c r="N170" s="140" t="s">
        <v>45</v>
      </c>
      <c r="P170" s="141">
        <f t="shared" si="21"/>
        <v>0</v>
      </c>
      <c r="Q170" s="141">
        <v>0</v>
      </c>
      <c r="R170" s="141">
        <f t="shared" si="22"/>
        <v>0</v>
      </c>
      <c r="S170" s="141">
        <v>0</v>
      </c>
      <c r="T170" s="142">
        <f t="shared" si="23"/>
        <v>0</v>
      </c>
      <c r="AR170" s="143" t="s">
        <v>234</v>
      </c>
      <c r="AT170" s="143" t="s">
        <v>229</v>
      </c>
      <c r="AU170" s="143" t="s">
        <v>80</v>
      </c>
      <c r="AY170" s="18" t="s">
        <v>227</v>
      </c>
      <c r="BE170" s="144">
        <f t="shared" si="24"/>
        <v>0</v>
      </c>
      <c r="BF170" s="144">
        <f t="shared" si="25"/>
        <v>0</v>
      </c>
      <c r="BG170" s="144">
        <f t="shared" si="26"/>
        <v>0</v>
      </c>
      <c r="BH170" s="144">
        <f t="shared" si="27"/>
        <v>0</v>
      </c>
      <c r="BI170" s="144">
        <f t="shared" si="28"/>
        <v>0</v>
      </c>
      <c r="BJ170" s="18" t="s">
        <v>86</v>
      </c>
      <c r="BK170" s="144">
        <f t="shared" si="29"/>
        <v>0</v>
      </c>
      <c r="BL170" s="18" t="s">
        <v>234</v>
      </c>
      <c r="BM170" s="143" t="s">
        <v>1716</v>
      </c>
    </row>
    <row r="171" spans="2:65" s="1" customFormat="1" ht="24.2" customHeight="1">
      <c r="B171" s="33"/>
      <c r="C171" s="132" t="s">
        <v>1335</v>
      </c>
      <c r="D171" s="132" t="s">
        <v>229</v>
      </c>
      <c r="E171" s="133" t="s">
        <v>4005</v>
      </c>
      <c r="F171" s="134" t="s">
        <v>4006</v>
      </c>
      <c r="G171" s="135" t="s">
        <v>396</v>
      </c>
      <c r="H171" s="136">
        <v>1</v>
      </c>
      <c r="I171" s="137"/>
      <c r="J171" s="138">
        <f t="shared" si="20"/>
        <v>0</v>
      </c>
      <c r="K171" s="134" t="s">
        <v>336</v>
      </c>
      <c r="L171" s="33"/>
      <c r="M171" s="139" t="s">
        <v>21</v>
      </c>
      <c r="N171" s="140" t="s">
        <v>45</v>
      </c>
      <c r="P171" s="141">
        <f t="shared" si="21"/>
        <v>0</v>
      </c>
      <c r="Q171" s="141">
        <v>0</v>
      </c>
      <c r="R171" s="141">
        <f t="shared" si="22"/>
        <v>0</v>
      </c>
      <c r="S171" s="141">
        <v>0</v>
      </c>
      <c r="T171" s="142">
        <f t="shared" si="23"/>
        <v>0</v>
      </c>
      <c r="AR171" s="143" t="s">
        <v>234</v>
      </c>
      <c r="AT171" s="143" t="s">
        <v>229</v>
      </c>
      <c r="AU171" s="143" t="s">
        <v>80</v>
      </c>
      <c r="AY171" s="18" t="s">
        <v>227</v>
      </c>
      <c r="BE171" s="144">
        <f t="shared" si="24"/>
        <v>0</v>
      </c>
      <c r="BF171" s="144">
        <f t="shared" si="25"/>
        <v>0</v>
      </c>
      <c r="BG171" s="144">
        <f t="shared" si="26"/>
        <v>0</v>
      </c>
      <c r="BH171" s="144">
        <f t="shared" si="27"/>
        <v>0</v>
      </c>
      <c r="BI171" s="144">
        <f t="shared" si="28"/>
        <v>0</v>
      </c>
      <c r="BJ171" s="18" t="s">
        <v>86</v>
      </c>
      <c r="BK171" s="144">
        <f t="shared" si="29"/>
        <v>0</v>
      </c>
      <c r="BL171" s="18" t="s">
        <v>234</v>
      </c>
      <c r="BM171" s="143" t="s">
        <v>1724</v>
      </c>
    </row>
    <row r="172" spans="2:65" s="1" customFormat="1" ht="16.5" customHeight="1">
      <c r="B172" s="33"/>
      <c r="C172" s="132" t="s">
        <v>1342</v>
      </c>
      <c r="D172" s="132" t="s">
        <v>229</v>
      </c>
      <c r="E172" s="133" t="s">
        <v>4007</v>
      </c>
      <c r="F172" s="134" t="s">
        <v>4008</v>
      </c>
      <c r="G172" s="135" t="s">
        <v>396</v>
      </c>
      <c r="H172" s="136">
        <v>1</v>
      </c>
      <c r="I172" s="137"/>
      <c r="J172" s="138">
        <f t="shared" si="20"/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 t="shared" si="21"/>
        <v>0</v>
      </c>
      <c r="Q172" s="141">
        <v>0</v>
      </c>
      <c r="R172" s="141">
        <f t="shared" si="22"/>
        <v>0</v>
      </c>
      <c r="S172" s="141">
        <v>0</v>
      </c>
      <c r="T172" s="142">
        <f t="shared" si="23"/>
        <v>0</v>
      </c>
      <c r="AR172" s="143" t="s">
        <v>234</v>
      </c>
      <c r="AT172" s="143" t="s">
        <v>229</v>
      </c>
      <c r="AU172" s="143" t="s">
        <v>80</v>
      </c>
      <c r="AY172" s="18" t="s">
        <v>227</v>
      </c>
      <c r="BE172" s="144">
        <f t="shared" si="24"/>
        <v>0</v>
      </c>
      <c r="BF172" s="144">
        <f t="shared" si="25"/>
        <v>0</v>
      </c>
      <c r="BG172" s="144">
        <f t="shared" si="26"/>
        <v>0</v>
      </c>
      <c r="BH172" s="144">
        <f t="shared" si="27"/>
        <v>0</v>
      </c>
      <c r="BI172" s="144">
        <f t="shared" si="28"/>
        <v>0</v>
      </c>
      <c r="BJ172" s="18" t="s">
        <v>86</v>
      </c>
      <c r="BK172" s="144">
        <f t="shared" si="29"/>
        <v>0</v>
      </c>
      <c r="BL172" s="18" t="s">
        <v>234</v>
      </c>
      <c r="BM172" s="143" t="s">
        <v>1739</v>
      </c>
    </row>
    <row r="173" spans="2:65" s="1" customFormat="1" ht="24.2" customHeight="1">
      <c r="B173" s="33"/>
      <c r="C173" s="132" t="s">
        <v>1349</v>
      </c>
      <c r="D173" s="132" t="s">
        <v>229</v>
      </c>
      <c r="E173" s="133" t="s">
        <v>4009</v>
      </c>
      <c r="F173" s="134" t="s">
        <v>4010</v>
      </c>
      <c r="G173" s="135" t="s">
        <v>396</v>
      </c>
      <c r="H173" s="136">
        <v>1</v>
      </c>
      <c r="I173" s="137"/>
      <c r="J173" s="138">
        <f t="shared" si="20"/>
        <v>0</v>
      </c>
      <c r="K173" s="134" t="s">
        <v>336</v>
      </c>
      <c r="L173" s="33"/>
      <c r="M173" s="139" t="s">
        <v>21</v>
      </c>
      <c r="N173" s="140" t="s">
        <v>45</v>
      </c>
      <c r="P173" s="141">
        <f t="shared" si="21"/>
        <v>0</v>
      </c>
      <c r="Q173" s="141">
        <v>0</v>
      </c>
      <c r="R173" s="141">
        <f t="shared" si="22"/>
        <v>0</v>
      </c>
      <c r="S173" s="141">
        <v>0</v>
      </c>
      <c r="T173" s="142">
        <f t="shared" si="23"/>
        <v>0</v>
      </c>
      <c r="AR173" s="143" t="s">
        <v>234</v>
      </c>
      <c r="AT173" s="143" t="s">
        <v>229</v>
      </c>
      <c r="AU173" s="143" t="s">
        <v>80</v>
      </c>
      <c r="AY173" s="18" t="s">
        <v>227</v>
      </c>
      <c r="BE173" s="144">
        <f t="shared" si="24"/>
        <v>0</v>
      </c>
      <c r="BF173" s="144">
        <f t="shared" si="25"/>
        <v>0</v>
      </c>
      <c r="BG173" s="144">
        <f t="shared" si="26"/>
        <v>0</v>
      </c>
      <c r="BH173" s="144">
        <f t="shared" si="27"/>
        <v>0</v>
      </c>
      <c r="BI173" s="144">
        <f t="shared" si="28"/>
        <v>0</v>
      </c>
      <c r="BJ173" s="18" t="s">
        <v>86</v>
      </c>
      <c r="BK173" s="144">
        <f t="shared" si="29"/>
        <v>0</v>
      </c>
      <c r="BL173" s="18" t="s">
        <v>234</v>
      </c>
      <c r="BM173" s="143" t="s">
        <v>1487</v>
      </c>
    </row>
    <row r="174" spans="2:65" s="1" customFormat="1" ht="19.5">
      <c r="B174" s="33"/>
      <c r="D174" s="150" t="s">
        <v>403</v>
      </c>
      <c r="F174" s="183" t="s">
        <v>4011</v>
      </c>
      <c r="I174" s="147"/>
      <c r="L174" s="33"/>
      <c r="M174" s="148"/>
      <c r="T174" s="54"/>
      <c r="AT174" s="18" t="s">
        <v>403</v>
      </c>
      <c r="AU174" s="18" t="s">
        <v>80</v>
      </c>
    </row>
    <row r="175" spans="2:65" s="1" customFormat="1" ht="21.75" customHeight="1">
      <c r="B175" s="33"/>
      <c r="C175" s="132" t="s">
        <v>1363</v>
      </c>
      <c r="D175" s="132" t="s">
        <v>229</v>
      </c>
      <c r="E175" s="133" t="s">
        <v>4012</v>
      </c>
      <c r="F175" s="134" t="s">
        <v>4013</v>
      </c>
      <c r="G175" s="135" t="s">
        <v>396</v>
      </c>
      <c r="H175" s="136">
        <v>1</v>
      </c>
      <c r="I175" s="137"/>
      <c r="J175" s="138">
        <f>ROUND(I175*H175,2)</f>
        <v>0</v>
      </c>
      <c r="K175" s="134" t="s">
        <v>336</v>
      </c>
      <c r="L175" s="33"/>
      <c r="M175" s="139" t="s">
        <v>21</v>
      </c>
      <c r="N175" s="140" t="s">
        <v>45</v>
      </c>
      <c r="P175" s="141">
        <f>O175*H175</f>
        <v>0</v>
      </c>
      <c r="Q175" s="141">
        <v>0</v>
      </c>
      <c r="R175" s="141">
        <f>Q175*H175</f>
        <v>0</v>
      </c>
      <c r="S175" s="141">
        <v>0</v>
      </c>
      <c r="T175" s="142">
        <f>S175*H175</f>
        <v>0</v>
      </c>
      <c r="AR175" s="143" t="s">
        <v>234</v>
      </c>
      <c r="AT175" s="143" t="s">
        <v>229</v>
      </c>
      <c r="AU175" s="143" t="s">
        <v>80</v>
      </c>
      <c r="AY175" s="18" t="s">
        <v>227</v>
      </c>
      <c r="BE175" s="144">
        <f>IF(N175="základní",J175,0)</f>
        <v>0</v>
      </c>
      <c r="BF175" s="144">
        <f>IF(N175="snížená",J175,0)</f>
        <v>0</v>
      </c>
      <c r="BG175" s="144">
        <f>IF(N175="zákl. přenesená",J175,0)</f>
        <v>0</v>
      </c>
      <c r="BH175" s="144">
        <f>IF(N175="sníž. přenesená",J175,0)</f>
        <v>0</v>
      </c>
      <c r="BI175" s="144">
        <f>IF(N175="nulová",J175,0)</f>
        <v>0</v>
      </c>
      <c r="BJ175" s="18" t="s">
        <v>86</v>
      </c>
      <c r="BK175" s="144">
        <f>ROUND(I175*H175,2)</f>
        <v>0</v>
      </c>
      <c r="BL175" s="18" t="s">
        <v>234</v>
      </c>
      <c r="BM175" s="143" t="s">
        <v>1759</v>
      </c>
    </row>
    <row r="176" spans="2:65" s="1" customFormat="1" ht="24.2" customHeight="1">
      <c r="B176" s="33"/>
      <c r="C176" s="132" t="s">
        <v>1369</v>
      </c>
      <c r="D176" s="132" t="s">
        <v>229</v>
      </c>
      <c r="E176" s="133" t="s">
        <v>4014</v>
      </c>
      <c r="F176" s="134" t="s">
        <v>4015</v>
      </c>
      <c r="G176" s="135" t="s">
        <v>396</v>
      </c>
      <c r="H176" s="136">
        <v>1</v>
      </c>
      <c r="I176" s="137"/>
      <c r="J176" s="138">
        <f>ROUND(I176*H176,2)</f>
        <v>0</v>
      </c>
      <c r="K176" s="134" t="s">
        <v>336</v>
      </c>
      <c r="L176" s="33"/>
      <c r="M176" s="139" t="s">
        <v>21</v>
      </c>
      <c r="N176" s="140" t="s">
        <v>45</v>
      </c>
      <c r="P176" s="141">
        <f>O176*H176</f>
        <v>0</v>
      </c>
      <c r="Q176" s="141">
        <v>0</v>
      </c>
      <c r="R176" s="141">
        <f>Q176*H176</f>
        <v>0</v>
      </c>
      <c r="S176" s="141">
        <v>0</v>
      </c>
      <c r="T176" s="142">
        <f>S176*H176</f>
        <v>0</v>
      </c>
      <c r="AR176" s="143" t="s">
        <v>234</v>
      </c>
      <c r="AT176" s="143" t="s">
        <v>229</v>
      </c>
      <c r="AU176" s="143" t="s">
        <v>80</v>
      </c>
      <c r="AY176" s="18" t="s">
        <v>227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234</v>
      </c>
      <c r="BM176" s="143" t="s">
        <v>1767</v>
      </c>
    </row>
    <row r="177" spans="2:65" s="1" customFormat="1" ht="24.2" customHeight="1">
      <c r="B177" s="33"/>
      <c r="C177" s="132" t="s">
        <v>1374</v>
      </c>
      <c r="D177" s="132" t="s">
        <v>229</v>
      </c>
      <c r="E177" s="133" t="s">
        <v>4016</v>
      </c>
      <c r="F177" s="134" t="s">
        <v>4017</v>
      </c>
      <c r="G177" s="135" t="s">
        <v>396</v>
      </c>
      <c r="H177" s="136">
        <v>1</v>
      </c>
      <c r="I177" s="137"/>
      <c r="J177" s="138">
        <f>ROUND(I177*H177,2)</f>
        <v>0</v>
      </c>
      <c r="K177" s="134" t="s">
        <v>336</v>
      </c>
      <c r="L177" s="33"/>
      <c r="M177" s="139" t="s">
        <v>21</v>
      </c>
      <c r="N177" s="140" t="s">
        <v>45</v>
      </c>
      <c r="P177" s="141">
        <f>O177*H177</f>
        <v>0</v>
      </c>
      <c r="Q177" s="141">
        <v>0</v>
      </c>
      <c r="R177" s="141">
        <f>Q177*H177</f>
        <v>0</v>
      </c>
      <c r="S177" s="141">
        <v>0</v>
      </c>
      <c r="T177" s="142">
        <f>S177*H177</f>
        <v>0</v>
      </c>
      <c r="AR177" s="143" t="s">
        <v>234</v>
      </c>
      <c r="AT177" s="143" t="s">
        <v>229</v>
      </c>
      <c r="AU177" s="143" t="s">
        <v>80</v>
      </c>
      <c r="AY177" s="18" t="s">
        <v>227</v>
      </c>
      <c r="BE177" s="144">
        <f>IF(N177="základní",J177,0)</f>
        <v>0</v>
      </c>
      <c r="BF177" s="144">
        <f>IF(N177="snížená",J177,0)</f>
        <v>0</v>
      </c>
      <c r="BG177" s="144">
        <f>IF(N177="zákl. přenesená",J177,0)</f>
        <v>0</v>
      </c>
      <c r="BH177" s="144">
        <f>IF(N177="sníž. přenesená",J177,0)</f>
        <v>0</v>
      </c>
      <c r="BI177" s="144">
        <f>IF(N177="nulová",J177,0)</f>
        <v>0</v>
      </c>
      <c r="BJ177" s="18" t="s">
        <v>86</v>
      </c>
      <c r="BK177" s="144">
        <f>ROUND(I177*H177,2)</f>
        <v>0</v>
      </c>
      <c r="BL177" s="18" t="s">
        <v>234</v>
      </c>
      <c r="BM177" s="143" t="s">
        <v>1777</v>
      </c>
    </row>
    <row r="178" spans="2:65" s="1" customFormat="1" ht="19.5">
      <c r="B178" s="33"/>
      <c r="D178" s="150" t="s">
        <v>403</v>
      </c>
      <c r="F178" s="183" t="s">
        <v>4018</v>
      </c>
      <c r="I178" s="147"/>
      <c r="L178" s="33"/>
      <c r="M178" s="148"/>
      <c r="T178" s="54"/>
      <c r="AT178" s="18" t="s">
        <v>403</v>
      </c>
      <c r="AU178" s="18" t="s">
        <v>80</v>
      </c>
    </row>
    <row r="179" spans="2:65" s="1" customFormat="1" ht="16.5" customHeight="1">
      <c r="B179" s="33"/>
      <c r="C179" s="132" t="s">
        <v>1379</v>
      </c>
      <c r="D179" s="132" t="s">
        <v>229</v>
      </c>
      <c r="E179" s="133" t="s">
        <v>4019</v>
      </c>
      <c r="F179" s="134" t="s">
        <v>4020</v>
      </c>
      <c r="G179" s="135" t="s">
        <v>396</v>
      </c>
      <c r="H179" s="136">
        <v>1</v>
      </c>
      <c r="I179" s="137"/>
      <c r="J179" s="138">
        <f>ROUND(I179*H179,2)</f>
        <v>0</v>
      </c>
      <c r="K179" s="134" t="s">
        <v>336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234</v>
      </c>
      <c r="AT179" s="143" t="s">
        <v>229</v>
      </c>
      <c r="AU179" s="143" t="s">
        <v>80</v>
      </c>
      <c r="AY179" s="18" t="s">
        <v>227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234</v>
      </c>
      <c r="BM179" s="143" t="s">
        <v>1806</v>
      </c>
    </row>
    <row r="180" spans="2:65" s="1" customFormat="1" ht="21.75" customHeight="1">
      <c r="B180" s="33"/>
      <c r="C180" s="132" t="s">
        <v>1384</v>
      </c>
      <c r="D180" s="132" t="s">
        <v>229</v>
      </c>
      <c r="E180" s="133" t="s">
        <v>4022</v>
      </c>
      <c r="F180" s="134" t="s">
        <v>4023</v>
      </c>
      <c r="G180" s="135" t="s">
        <v>396</v>
      </c>
      <c r="H180" s="136">
        <v>2</v>
      </c>
      <c r="I180" s="137"/>
      <c r="J180" s="138">
        <f>ROUND(I180*H180,2)</f>
        <v>0</v>
      </c>
      <c r="K180" s="134" t="s">
        <v>336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234</v>
      </c>
      <c r="AT180" s="143" t="s">
        <v>229</v>
      </c>
      <c r="AU180" s="143" t="s">
        <v>80</v>
      </c>
      <c r="AY180" s="18" t="s">
        <v>227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234</v>
      </c>
      <c r="BM180" s="143" t="s">
        <v>1815</v>
      </c>
    </row>
    <row r="181" spans="2:65" s="1" customFormat="1" ht="19.5">
      <c r="B181" s="33"/>
      <c r="D181" s="150" t="s">
        <v>403</v>
      </c>
      <c r="F181" s="183" t="s">
        <v>4026</v>
      </c>
      <c r="I181" s="147"/>
      <c r="L181" s="33"/>
      <c r="M181" s="148"/>
      <c r="T181" s="54"/>
      <c r="AT181" s="18" t="s">
        <v>403</v>
      </c>
      <c r="AU181" s="18" t="s">
        <v>80</v>
      </c>
    </row>
    <row r="182" spans="2:65" s="1" customFormat="1" ht="16.5" customHeight="1">
      <c r="B182" s="33"/>
      <c r="C182" s="132" t="s">
        <v>1389</v>
      </c>
      <c r="D182" s="132" t="s">
        <v>229</v>
      </c>
      <c r="E182" s="133" t="s">
        <v>3999</v>
      </c>
      <c r="F182" s="134" t="s">
        <v>4000</v>
      </c>
      <c r="G182" s="135" t="s">
        <v>396</v>
      </c>
      <c r="H182" s="136">
        <v>2</v>
      </c>
      <c r="I182" s="137"/>
      <c r="J182" s="138">
        <f>ROUND(I182*H182,2)</f>
        <v>0</v>
      </c>
      <c r="K182" s="134" t="s">
        <v>336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234</v>
      </c>
      <c r="AT182" s="143" t="s">
        <v>229</v>
      </c>
      <c r="AU182" s="143" t="s">
        <v>80</v>
      </c>
      <c r="AY182" s="18" t="s">
        <v>227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234</v>
      </c>
      <c r="BM182" s="143" t="s">
        <v>1828</v>
      </c>
    </row>
    <row r="183" spans="2:65" s="1" customFormat="1" ht="19.5">
      <c r="B183" s="33"/>
      <c r="D183" s="150" t="s">
        <v>403</v>
      </c>
      <c r="F183" s="183" t="s">
        <v>4026</v>
      </c>
      <c r="I183" s="147"/>
      <c r="L183" s="33"/>
      <c r="M183" s="148"/>
      <c r="T183" s="54"/>
      <c r="AT183" s="18" t="s">
        <v>403</v>
      </c>
      <c r="AU183" s="18" t="s">
        <v>80</v>
      </c>
    </row>
    <row r="184" spans="2:65" s="1" customFormat="1" ht="16.5" customHeight="1">
      <c r="B184" s="33"/>
      <c r="C184" s="132" t="s">
        <v>1394</v>
      </c>
      <c r="D184" s="132" t="s">
        <v>229</v>
      </c>
      <c r="E184" s="133" t="s">
        <v>4027</v>
      </c>
      <c r="F184" s="134" t="s">
        <v>4028</v>
      </c>
      <c r="G184" s="135" t="s">
        <v>396</v>
      </c>
      <c r="H184" s="136">
        <v>1</v>
      </c>
      <c r="I184" s="137"/>
      <c r="J184" s="138">
        <f>ROUND(I184*H184,2)</f>
        <v>0</v>
      </c>
      <c r="K184" s="134" t="s">
        <v>336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234</v>
      </c>
      <c r="AT184" s="143" t="s">
        <v>229</v>
      </c>
      <c r="AU184" s="143" t="s">
        <v>80</v>
      </c>
      <c r="AY184" s="18" t="s">
        <v>227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234</v>
      </c>
      <c r="BM184" s="143" t="s">
        <v>1835</v>
      </c>
    </row>
    <row r="185" spans="2:65" s="1" customFormat="1" ht="16.5" customHeight="1">
      <c r="B185" s="33"/>
      <c r="C185" s="132" t="s">
        <v>1400</v>
      </c>
      <c r="D185" s="132" t="s">
        <v>229</v>
      </c>
      <c r="E185" s="133" t="s">
        <v>4029</v>
      </c>
      <c r="F185" s="134" t="s">
        <v>4030</v>
      </c>
      <c r="G185" s="135" t="s">
        <v>396</v>
      </c>
      <c r="H185" s="136">
        <v>1</v>
      </c>
      <c r="I185" s="137"/>
      <c r="J185" s="138">
        <f>ROUND(I185*H185,2)</f>
        <v>0</v>
      </c>
      <c r="K185" s="134" t="s">
        <v>336</v>
      </c>
      <c r="L185" s="33"/>
      <c r="M185" s="139" t="s">
        <v>21</v>
      </c>
      <c r="N185" s="140" t="s">
        <v>45</v>
      </c>
      <c r="P185" s="141">
        <f>O185*H185</f>
        <v>0</v>
      </c>
      <c r="Q185" s="141">
        <v>0</v>
      </c>
      <c r="R185" s="141">
        <f>Q185*H185</f>
        <v>0</v>
      </c>
      <c r="S185" s="141">
        <v>0</v>
      </c>
      <c r="T185" s="142">
        <f>S185*H185</f>
        <v>0</v>
      </c>
      <c r="AR185" s="143" t="s">
        <v>234</v>
      </c>
      <c r="AT185" s="143" t="s">
        <v>229</v>
      </c>
      <c r="AU185" s="143" t="s">
        <v>80</v>
      </c>
      <c r="AY185" s="18" t="s">
        <v>227</v>
      </c>
      <c r="BE185" s="144">
        <f>IF(N185="základní",J185,0)</f>
        <v>0</v>
      </c>
      <c r="BF185" s="144">
        <f>IF(N185="snížená",J185,0)</f>
        <v>0</v>
      </c>
      <c r="BG185" s="144">
        <f>IF(N185="zákl. přenesená",J185,0)</f>
        <v>0</v>
      </c>
      <c r="BH185" s="144">
        <f>IF(N185="sníž. přenesená",J185,0)</f>
        <v>0</v>
      </c>
      <c r="BI185" s="144">
        <f>IF(N185="nulová",J185,0)</f>
        <v>0</v>
      </c>
      <c r="BJ185" s="18" t="s">
        <v>86</v>
      </c>
      <c r="BK185" s="144">
        <f>ROUND(I185*H185,2)</f>
        <v>0</v>
      </c>
      <c r="BL185" s="18" t="s">
        <v>234</v>
      </c>
      <c r="BM185" s="143" t="s">
        <v>1848</v>
      </c>
    </row>
    <row r="186" spans="2:65" s="1" customFormat="1" ht="19.5">
      <c r="B186" s="33"/>
      <c r="D186" s="150" t="s">
        <v>403</v>
      </c>
      <c r="F186" s="183" t="s">
        <v>4031</v>
      </c>
      <c r="I186" s="147"/>
      <c r="L186" s="33"/>
      <c r="M186" s="148"/>
      <c r="T186" s="54"/>
      <c r="AT186" s="18" t="s">
        <v>403</v>
      </c>
      <c r="AU186" s="18" t="s">
        <v>80</v>
      </c>
    </row>
    <row r="187" spans="2:65" s="11" customFormat="1" ht="25.9" customHeight="1">
      <c r="B187" s="120"/>
      <c r="D187" s="121" t="s">
        <v>72</v>
      </c>
      <c r="E187" s="122" t="s">
        <v>4035</v>
      </c>
      <c r="F187" s="122" t="s">
        <v>4036</v>
      </c>
      <c r="I187" s="123"/>
      <c r="J187" s="124">
        <f>BK187</f>
        <v>0</v>
      </c>
      <c r="L187" s="120"/>
      <c r="M187" s="125"/>
      <c r="P187" s="126">
        <f>SUM(P188:P222)</f>
        <v>0</v>
      </c>
      <c r="R187" s="126">
        <f>SUM(R188:R222)</f>
        <v>0</v>
      </c>
      <c r="T187" s="127">
        <f>SUM(T188:T222)</f>
        <v>0</v>
      </c>
      <c r="AR187" s="121" t="s">
        <v>80</v>
      </c>
      <c r="AT187" s="128" t="s">
        <v>72</v>
      </c>
      <c r="AU187" s="128" t="s">
        <v>73</v>
      </c>
      <c r="AY187" s="121" t="s">
        <v>227</v>
      </c>
      <c r="BK187" s="129">
        <f>SUM(BK188:BK222)</f>
        <v>0</v>
      </c>
    </row>
    <row r="188" spans="2:65" s="1" customFormat="1" ht="24.2" customHeight="1">
      <c r="B188" s="33"/>
      <c r="C188" s="132" t="s">
        <v>1405</v>
      </c>
      <c r="D188" s="132" t="s">
        <v>229</v>
      </c>
      <c r="E188" s="133" t="s">
        <v>3981</v>
      </c>
      <c r="F188" s="134" t="s">
        <v>3982</v>
      </c>
      <c r="G188" s="135" t="s">
        <v>396</v>
      </c>
      <c r="H188" s="136">
        <v>1</v>
      </c>
      <c r="I188" s="137"/>
      <c r="J188" s="138">
        <f t="shared" ref="J188:J222" si="30">ROUND(I188*H188,2)</f>
        <v>0</v>
      </c>
      <c r="K188" s="134" t="s">
        <v>336</v>
      </c>
      <c r="L188" s="33"/>
      <c r="M188" s="139" t="s">
        <v>21</v>
      </c>
      <c r="N188" s="140" t="s">
        <v>45</v>
      </c>
      <c r="P188" s="141">
        <f t="shared" ref="P188:P222" si="31">O188*H188</f>
        <v>0</v>
      </c>
      <c r="Q188" s="141">
        <v>0</v>
      </c>
      <c r="R188" s="141">
        <f t="shared" ref="R188:R222" si="32">Q188*H188</f>
        <v>0</v>
      </c>
      <c r="S188" s="141">
        <v>0</v>
      </c>
      <c r="T188" s="142">
        <f t="shared" ref="T188:T222" si="33">S188*H188</f>
        <v>0</v>
      </c>
      <c r="AR188" s="143" t="s">
        <v>234</v>
      </c>
      <c r="AT188" s="143" t="s">
        <v>229</v>
      </c>
      <c r="AU188" s="143" t="s">
        <v>80</v>
      </c>
      <c r="AY188" s="18" t="s">
        <v>227</v>
      </c>
      <c r="BE188" s="144">
        <f t="shared" ref="BE188:BE222" si="34">IF(N188="základní",J188,0)</f>
        <v>0</v>
      </c>
      <c r="BF188" s="144">
        <f t="shared" ref="BF188:BF222" si="35">IF(N188="snížená",J188,0)</f>
        <v>0</v>
      </c>
      <c r="BG188" s="144">
        <f t="shared" ref="BG188:BG222" si="36">IF(N188="zákl. přenesená",J188,0)</f>
        <v>0</v>
      </c>
      <c r="BH188" s="144">
        <f t="shared" ref="BH188:BH222" si="37">IF(N188="sníž. přenesená",J188,0)</f>
        <v>0</v>
      </c>
      <c r="BI188" s="144">
        <f t="shared" ref="BI188:BI222" si="38">IF(N188="nulová",J188,0)</f>
        <v>0</v>
      </c>
      <c r="BJ188" s="18" t="s">
        <v>86</v>
      </c>
      <c r="BK188" s="144">
        <f t="shared" ref="BK188:BK222" si="39">ROUND(I188*H188,2)</f>
        <v>0</v>
      </c>
      <c r="BL188" s="18" t="s">
        <v>234</v>
      </c>
      <c r="BM188" s="143" t="s">
        <v>1859</v>
      </c>
    </row>
    <row r="189" spans="2:65" s="1" customFormat="1" ht="16.5" customHeight="1">
      <c r="B189" s="33"/>
      <c r="C189" s="132" t="s">
        <v>1412</v>
      </c>
      <c r="D189" s="132" t="s">
        <v>229</v>
      </c>
      <c r="E189" s="133" t="s">
        <v>3983</v>
      </c>
      <c r="F189" s="134" t="s">
        <v>3984</v>
      </c>
      <c r="G189" s="135" t="s">
        <v>396</v>
      </c>
      <c r="H189" s="136">
        <v>1</v>
      </c>
      <c r="I189" s="137"/>
      <c r="J189" s="138">
        <f t="shared" si="30"/>
        <v>0</v>
      </c>
      <c r="K189" s="134" t="s">
        <v>336</v>
      </c>
      <c r="L189" s="33"/>
      <c r="M189" s="139" t="s">
        <v>21</v>
      </c>
      <c r="N189" s="140" t="s">
        <v>45</v>
      </c>
      <c r="P189" s="141">
        <f t="shared" si="31"/>
        <v>0</v>
      </c>
      <c r="Q189" s="141">
        <v>0</v>
      </c>
      <c r="R189" s="141">
        <f t="shared" si="32"/>
        <v>0</v>
      </c>
      <c r="S189" s="141">
        <v>0</v>
      </c>
      <c r="T189" s="142">
        <f t="shared" si="33"/>
        <v>0</v>
      </c>
      <c r="AR189" s="143" t="s">
        <v>234</v>
      </c>
      <c r="AT189" s="143" t="s">
        <v>229</v>
      </c>
      <c r="AU189" s="143" t="s">
        <v>80</v>
      </c>
      <c r="AY189" s="18" t="s">
        <v>227</v>
      </c>
      <c r="BE189" s="144">
        <f t="shared" si="34"/>
        <v>0</v>
      </c>
      <c r="BF189" s="144">
        <f t="shared" si="35"/>
        <v>0</v>
      </c>
      <c r="BG189" s="144">
        <f t="shared" si="36"/>
        <v>0</v>
      </c>
      <c r="BH189" s="144">
        <f t="shared" si="37"/>
        <v>0</v>
      </c>
      <c r="BI189" s="144">
        <f t="shared" si="38"/>
        <v>0</v>
      </c>
      <c r="BJ189" s="18" t="s">
        <v>86</v>
      </c>
      <c r="BK189" s="144">
        <f t="shared" si="39"/>
        <v>0</v>
      </c>
      <c r="BL189" s="18" t="s">
        <v>234</v>
      </c>
      <c r="BM189" s="143" t="s">
        <v>1872</v>
      </c>
    </row>
    <row r="190" spans="2:65" s="1" customFormat="1" ht="16.5" customHeight="1">
      <c r="B190" s="33"/>
      <c r="C190" s="132" t="s">
        <v>1417</v>
      </c>
      <c r="D190" s="132" t="s">
        <v>229</v>
      </c>
      <c r="E190" s="133" t="s">
        <v>3985</v>
      </c>
      <c r="F190" s="134" t="s">
        <v>3986</v>
      </c>
      <c r="G190" s="135" t="s">
        <v>396</v>
      </c>
      <c r="H190" s="136">
        <v>1</v>
      </c>
      <c r="I190" s="137"/>
      <c r="J190" s="138">
        <f t="shared" si="30"/>
        <v>0</v>
      </c>
      <c r="K190" s="134" t="s">
        <v>336</v>
      </c>
      <c r="L190" s="33"/>
      <c r="M190" s="139" t="s">
        <v>21</v>
      </c>
      <c r="N190" s="140" t="s">
        <v>45</v>
      </c>
      <c r="P190" s="141">
        <f t="shared" si="31"/>
        <v>0</v>
      </c>
      <c r="Q190" s="141">
        <v>0</v>
      </c>
      <c r="R190" s="141">
        <f t="shared" si="32"/>
        <v>0</v>
      </c>
      <c r="S190" s="141">
        <v>0</v>
      </c>
      <c r="T190" s="142">
        <f t="shared" si="33"/>
        <v>0</v>
      </c>
      <c r="AR190" s="143" t="s">
        <v>234</v>
      </c>
      <c r="AT190" s="143" t="s">
        <v>229</v>
      </c>
      <c r="AU190" s="143" t="s">
        <v>80</v>
      </c>
      <c r="AY190" s="18" t="s">
        <v>227</v>
      </c>
      <c r="BE190" s="144">
        <f t="shared" si="34"/>
        <v>0</v>
      </c>
      <c r="BF190" s="144">
        <f t="shared" si="35"/>
        <v>0</v>
      </c>
      <c r="BG190" s="144">
        <f t="shared" si="36"/>
        <v>0</v>
      </c>
      <c r="BH190" s="144">
        <f t="shared" si="37"/>
        <v>0</v>
      </c>
      <c r="BI190" s="144">
        <f t="shared" si="38"/>
        <v>0</v>
      </c>
      <c r="BJ190" s="18" t="s">
        <v>86</v>
      </c>
      <c r="BK190" s="144">
        <f t="shared" si="39"/>
        <v>0</v>
      </c>
      <c r="BL190" s="18" t="s">
        <v>234</v>
      </c>
      <c r="BM190" s="143" t="s">
        <v>1877</v>
      </c>
    </row>
    <row r="191" spans="2:65" s="1" customFormat="1" ht="21.75" customHeight="1">
      <c r="B191" s="33"/>
      <c r="C191" s="132" t="s">
        <v>1425</v>
      </c>
      <c r="D191" s="132" t="s">
        <v>229</v>
      </c>
      <c r="E191" s="133" t="s">
        <v>3987</v>
      </c>
      <c r="F191" s="134" t="s">
        <v>3988</v>
      </c>
      <c r="G191" s="135" t="s">
        <v>396</v>
      </c>
      <c r="H191" s="136">
        <v>1</v>
      </c>
      <c r="I191" s="137"/>
      <c r="J191" s="138">
        <f t="shared" si="30"/>
        <v>0</v>
      </c>
      <c r="K191" s="134" t="s">
        <v>336</v>
      </c>
      <c r="L191" s="33"/>
      <c r="M191" s="139" t="s">
        <v>21</v>
      </c>
      <c r="N191" s="140" t="s">
        <v>45</v>
      </c>
      <c r="P191" s="141">
        <f t="shared" si="31"/>
        <v>0</v>
      </c>
      <c r="Q191" s="141">
        <v>0</v>
      </c>
      <c r="R191" s="141">
        <f t="shared" si="32"/>
        <v>0</v>
      </c>
      <c r="S191" s="141">
        <v>0</v>
      </c>
      <c r="T191" s="142">
        <f t="shared" si="33"/>
        <v>0</v>
      </c>
      <c r="AR191" s="143" t="s">
        <v>234</v>
      </c>
      <c r="AT191" s="143" t="s">
        <v>229</v>
      </c>
      <c r="AU191" s="143" t="s">
        <v>80</v>
      </c>
      <c r="AY191" s="18" t="s">
        <v>227</v>
      </c>
      <c r="BE191" s="144">
        <f t="shared" si="34"/>
        <v>0</v>
      </c>
      <c r="BF191" s="144">
        <f t="shared" si="35"/>
        <v>0</v>
      </c>
      <c r="BG191" s="144">
        <f t="shared" si="36"/>
        <v>0</v>
      </c>
      <c r="BH191" s="144">
        <f t="shared" si="37"/>
        <v>0</v>
      </c>
      <c r="BI191" s="144">
        <f t="shared" si="38"/>
        <v>0</v>
      </c>
      <c r="BJ191" s="18" t="s">
        <v>86</v>
      </c>
      <c r="BK191" s="144">
        <f t="shared" si="39"/>
        <v>0</v>
      </c>
      <c r="BL191" s="18" t="s">
        <v>234</v>
      </c>
      <c r="BM191" s="143" t="s">
        <v>1887</v>
      </c>
    </row>
    <row r="192" spans="2:65" s="1" customFormat="1" ht="16.5" customHeight="1">
      <c r="B192" s="33"/>
      <c r="C192" s="132" t="s">
        <v>1430</v>
      </c>
      <c r="D192" s="132" t="s">
        <v>229</v>
      </c>
      <c r="E192" s="133" t="s">
        <v>4037</v>
      </c>
      <c r="F192" s="134" t="s">
        <v>4038</v>
      </c>
      <c r="G192" s="135" t="s">
        <v>396</v>
      </c>
      <c r="H192" s="136">
        <v>1</v>
      </c>
      <c r="I192" s="137"/>
      <c r="J192" s="138">
        <f t="shared" si="30"/>
        <v>0</v>
      </c>
      <c r="K192" s="134" t="s">
        <v>336</v>
      </c>
      <c r="L192" s="33"/>
      <c r="M192" s="139" t="s">
        <v>21</v>
      </c>
      <c r="N192" s="140" t="s">
        <v>45</v>
      </c>
      <c r="P192" s="141">
        <f t="shared" si="31"/>
        <v>0</v>
      </c>
      <c r="Q192" s="141">
        <v>0</v>
      </c>
      <c r="R192" s="141">
        <f t="shared" si="32"/>
        <v>0</v>
      </c>
      <c r="S192" s="141">
        <v>0</v>
      </c>
      <c r="T192" s="142">
        <f t="shared" si="33"/>
        <v>0</v>
      </c>
      <c r="AR192" s="143" t="s">
        <v>234</v>
      </c>
      <c r="AT192" s="143" t="s">
        <v>229</v>
      </c>
      <c r="AU192" s="143" t="s">
        <v>80</v>
      </c>
      <c r="AY192" s="18" t="s">
        <v>227</v>
      </c>
      <c r="BE192" s="144">
        <f t="shared" si="34"/>
        <v>0</v>
      </c>
      <c r="BF192" s="144">
        <f t="shared" si="35"/>
        <v>0</v>
      </c>
      <c r="BG192" s="144">
        <f t="shared" si="36"/>
        <v>0</v>
      </c>
      <c r="BH192" s="144">
        <f t="shared" si="37"/>
        <v>0</v>
      </c>
      <c r="BI192" s="144">
        <f t="shared" si="38"/>
        <v>0</v>
      </c>
      <c r="BJ192" s="18" t="s">
        <v>86</v>
      </c>
      <c r="BK192" s="144">
        <f t="shared" si="39"/>
        <v>0</v>
      </c>
      <c r="BL192" s="18" t="s">
        <v>234</v>
      </c>
      <c r="BM192" s="143" t="s">
        <v>1899</v>
      </c>
    </row>
    <row r="193" spans="2:65" s="1" customFormat="1" ht="21.75" customHeight="1">
      <c r="B193" s="33"/>
      <c r="C193" s="132" t="s">
        <v>1439</v>
      </c>
      <c r="D193" s="132" t="s">
        <v>229</v>
      </c>
      <c r="E193" s="133" t="s">
        <v>4022</v>
      </c>
      <c r="F193" s="134" t="s">
        <v>4023</v>
      </c>
      <c r="G193" s="135" t="s">
        <v>396</v>
      </c>
      <c r="H193" s="136">
        <v>2</v>
      </c>
      <c r="I193" s="137"/>
      <c r="J193" s="138">
        <f t="shared" si="30"/>
        <v>0</v>
      </c>
      <c r="K193" s="134" t="s">
        <v>336</v>
      </c>
      <c r="L193" s="33"/>
      <c r="M193" s="139" t="s">
        <v>21</v>
      </c>
      <c r="N193" s="140" t="s">
        <v>45</v>
      </c>
      <c r="P193" s="141">
        <f t="shared" si="31"/>
        <v>0</v>
      </c>
      <c r="Q193" s="141">
        <v>0</v>
      </c>
      <c r="R193" s="141">
        <f t="shared" si="32"/>
        <v>0</v>
      </c>
      <c r="S193" s="141">
        <v>0</v>
      </c>
      <c r="T193" s="142">
        <f t="shared" si="33"/>
        <v>0</v>
      </c>
      <c r="AR193" s="143" t="s">
        <v>234</v>
      </c>
      <c r="AT193" s="143" t="s">
        <v>229</v>
      </c>
      <c r="AU193" s="143" t="s">
        <v>80</v>
      </c>
      <c r="AY193" s="18" t="s">
        <v>227</v>
      </c>
      <c r="BE193" s="144">
        <f t="shared" si="34"/>
        <v>0</v>
      </c>
      <c r="BF193" s="144">
        <f t="shared" si="35"/>
        <v>0</v>
      </c>
      <c r="BG193" s="144">
        <f t="shared" si="36"/>
        <v>0</v>
      </c>
      <c r="BH193" s="144">
        <f t="shared" si="37"/>
        <v>0</v>
      </c>
      <c r="BI193" s="144">
        <f t="shared" si="38"/>
        <v>0</v>
      </c>
      <c r="BJ193" s="18" t="s">
        <v>86</v>
      </c>
      <c r="BK193" s="144">
        <f t="shared" si="39"/>
        <v>0</v>
      </c>
      <c r="BL193" s="18" t="s">
        <v>234</v>
      </c>
      <c r="BM193" s="143" t="s">
        <v>1910</v>
      </c>
    </row>
    <row r="194" spans="2:65" s="1" customFormat="1" ht="33" customHeight="1">
      <c r="B194" s="33"/>
      <c r="C194" s="132" t="s">
        <v>1444</v>
      </c>
      <c r="D194" s="132" t="s">
        <v>229</v>
      </c>
      <c r="E194" s="133" t="s">
        <v>4039</v>
      </c>
      <c r="F194" s="134" t="s">
        <v>4040</v>
      </c>
      <c r="G194" s="135" t="s">
        <v>396</v>
      </c>
      <c r="H194" s="136">
        <v>1</v>
      </c>
      <c r="I194" s="137"/>
      <c r="J194" s="138">
        <f t="shared" si="30"/>
        <v>0</v>
      </c>
      <c r="K194" s="134" t="s">
        <v>336</v>
      </c>
      <c r="L194" s="33"/>
      <c r="M194" s="139" t="s">
        <v>21</v>
      </c>
      <c r="N194" s="140" t="s">
        <v>45</v>
      </c>
      <c r="P194" s="141">
        <f t="shared" si="31"/>
        <v>0</v>
      </c>
      <c r="Q194" s="141">
        <v>0</v>
      </c>
      <c r="R194" s="141">
        <f t="shared" si="32"/>
        <v>0</v>
      </c>
      <c r="S194" s="141">
        <v>0</v>
      </c>
      <c r="T194" s="142">
        <f t="shared" si="33"/>
        <v>0</v>
      </c>
      <c r="AR194" s="143" t="s">
        <v>234</v>
      </c>
      <c r="AT194" s="143" t="s">
        <v>229</v>
      </c>
      <c r="AU194" s="143" t="s">
        <v>80</v>
      </c>
      <c r="AY194" s="18" t="s">
        <v>227</v>
      </c>
      <c r="BE194" s="144">
        <f t="shared" si="34"/>
        <v>0</v>
      </c>
      <c r="BF194" s="144">
        <f t="shared" si="35"/>
        <v>0</v>
      </c>
      <c r="BG194" s="144">
        <f t="shared" si="36"/>
        <v>0</v>
      </c>
      <c r="BH194" s="144">
        <f t="shared" si="37"/>
        <v>0</v>
      </c>
      <c r="BI194" s="144">
        <f t="shared" si="38"/>
        <v>0</v>
      </c>
      <c r="BJ194" s="18" t="s">
        <v>86</v>
      </c>
      <c r="BK194" s="144">
        <f t="shared" si="39"/>
        <v>0</v>
      </c>
      <c r="BL194" s="18" t="s">
        <v>234</v>
      </c>
      <c r="BM194" s="143" t="s">
        <v>1925</v>
      </c>
    </row>
    <row r="195" spans="2:65" s="1" customFormat="1" ht="24.2" customHeight="1">
      <c r="B195" s="33"/>
      <c r="C195" s="132" t="s">
        <v>1451</v>
      </c>
      <c r="D195" s="132" t="s">
        <v>229</v>
      </c>
      <c r="E195" s="133" t="s">
        <v>3981</v>
      </c>
      <c r="F195" s="134" t="s">
        <v>3982</v>
      </c>
      <c r="G195" s="135" t="s">
        <v>396</v>
      </c>
      <c r="H195" s="136">
        <v>1</v>
      </c>
      <c r="I195" s="137"/>
      <c r="J195" s="138">
        <f t="shared" si="30"/>
        <v>0</v>
      </c>
      <c r="K195" s="134" t="s">
        <v>336</v>
      </c>
      <c r="L195" s="33"/>
      <c r="M195" s="139" t="s">
        <v>21</v>
      </c>
      <c r="N195" s="140" t="s">
        <v>45</v>
      </c>
      <c r="P195" s="141">
        <f t="shared" si="31"/>
        <v>0</v>
      </c>
      <c r="Q195" s="141">
        <v>0</v>
      </c>
      <c r="R195" s="141">
        <f t="shared" si="32"/>
        <v>0</v>
      </c>
      <c r="S195" s="141">
        <v>0</v>
      </c>
      <c r="T195" s="142">
        <f t="shared" si="33"/>
        <v>0</v>
      </c>
      <c r="AR195" s="143" t="s">
        <v>234</v>
      </c>
      <c r="AT195" s="143" t="s">
        <v>229</v>
      </c>
      <c r="AU195" s="143" t="s">
        <v>80</v>
      </c>
      <c r="AY195" s="18" t="s">
        <v>227</v>
      </c>
      <c r="BE195" s="144">
        <f t="shared" si="34"/>
        <v>0</v>
      </c>
      <c r="BF195" s="144">
        <f t="shared" si="35"/>
        <v>0</v>
      </c>
      <c r="BG195" s="144">
        <f t="shared" si="36"/>
        <v>0</v>
      </c>
      <c r="BH195" s="144">
        <f t="shared" si="37"/>
        <v>0</v>
      </c>
      <c r="BI195" s="144">
        <f t="shared" si="38"/>
        <v>0</v>
      </c>
      <c r="BJ195" s="18" t="s">
        <v>86</v>
      </c>
      <c r="BK195" s="144">
        <f t="shared" si="39"/>
        <v>0</v>
      </c>
      <c r="BL195" s="18" t="s">
        <v>234</v>
      </c>
      <c r="BM195" s="143" t="s">
        <v>1939</v>
      </c>
    </row>
    <row r="196" spans="2:65" s="1" customFormat="1" ht="16.5" customHeight="1">
      <c r="B196" s="33"/>
      <c r="C196" s="132" t="s">
        <v>1461</v>
      </c>
      <c r="D196" s="132" t="s">
        <v>229</v>
      </c>
      <c r="E196" s="133" t="s">
        <v>3983</v>
      </c>
      <c r="F196" s="134" t="s">
        <v>3984</v>
      </c>
      <c r="G196" s="135" t="s">
        <v>396</v>
      </c>
      <c r="H196" s="136">
        <v>1</v>
      </c>
      <c r="I196" s="137"/>
      <c r="J196" s="138">
        <f t="shared" si="30"/>
        <v>0</v>
      </c>
      <c r="K196" s="134" t="s">
        <v>336</v>
      </c>
      <c r="L196" s="33"/>
      <c r="M196" s="139" t="s">
        <v>21</v>
      </c>
      <c r="N196" s="140" t="s">
        <v>45</v>
      </c>
      <c r="P196" s="141">
        <f t="shared" si="31"/>
        <v>0</v>
      </c>
      <c r="Q196" s="141">
        <v>0</v>
      </c>
      <c r="R196" s="141">
        <f t="shared" si="32"/>
        <v>0</v>
      </c>
      <c r="S196" s="141">
        <v>0</v>
      </c>
      <c r="T196" s="142">
        <f t="shared" si="33"/>
        <v>0</v>
      </c>
      <c r="AR196" s="143" t="s">
        <v>234</v>
      </c>
      <c r="AT196" s="143" t="s">
        <v>229</v>
      </c>
      <c r="AU196" s="143" t="s">
        <v>80</v>
      </c>
      <c r="AY196" s="18" t="s">
        <v>227</v>
      </c>
      <c r="BE196" s="144">
        <f t="shared" si="34"/>
        <v>0</v>
      </c>
      <c r="BF196" s="144">
        <f t="shared" si="35"/>
        <v>0</v>
      </c>
      <c r="BG196" s="144">
        <f t="shared" si="36"/>
        <v>0</v>
      </c>
      <c r="BH196" s="144">
        <f t="shared" si="37"/>
        <v>0</v>
      </c>
      <c r="BI196" s="144">
        <f t="shared" si="38"/>
        <v>0</v>
      </c>
      <c r="BJ196" s="18" t="s">
        <v>86</v>
      </c>
      <c r="BK196" s="144">
        <f t="shared" si="39"/>
        <v>0</v>
      </c>
      <c r="BL196" s="18" t="s">
        <v>234</v>
      </c>
      <c r="BM196" s="143" t="s">
        <v>1949</v>
      </c>
    </row>
    <row r="197" spans="2:65" s="1" customFormat="1" ht="16.5" customHeight="1">
      <c r="B197" s="33"/>
      <c r="C197" s="132" t="s">
        <v>1469</v>
      </c>
      <c r="D197" s="132" t="s">
        <v>229</v>
      </c>
      <c r="E197" s="133" t="s">
        <v>3985</v>
      </c>
      <c r="F197" s="134" t="s">
        <v>3986</v>
      </c>
      <c r="G197" s="135" t="s">
        <v>396</v>
      </c>
      <c r="H197" s="136">
        <v>1</v>
      </c>
      <c r="I197" s="137"/>
      <c r="J197" s="138">
        <f t="shared" si="30"/>
        <v>0</v>
      </c>
      <c r="K197" s="134" t="s">
        <v>336</v>
      </c>
      <c r="L197" s="33"/>
      <c r="M197" s="139" t="s">
        <v>21</v>
      </c>
      <c r="N197" s="140" t="s">
        <v>45</v>
      </c>
      <c r="P197" s="141">
        <f t="shared" si="31"/>
        <v>0</v>
      </c>
      <c r="Q197" s="141">
        <v>0</v>
      </c>
      <c r="R197" s="141">
        <f t="shared" si="32"/>
        <v>0</v>
      </c>
      <c r="S197" s="141">
        <v>0</v>
      </c>
      <c r="T197" s="142">
        <f t="shared" si="33"/>
        <v>0</v>
      </c>
      <c r="AR197" s="143" t="s">
        <v>234</v>
      </c>
      <c r="AT197" s="143" t="s">
        <v>229</v>
      </c>
      <c r="AU197" s="143" t="s">
        <v>80</v>
      </c>
      <c r="AY197" s="18" t="s">
        <v>227</v>
      </c>
      <c r="BE197" s="144">
        <f t="shared" si="34"/>
        <v>0</v>
      </c>
      <c r="BF197" s="144">
        <f t="shared" si="35"/>
        <v>0</v>
      </c>
      <c r="BG197" s="144">
        <f t="shared" si="36"/>
        <v>0</v>
      </c>
      <c r="BH197" s="144">
        <f t="shared" si="37"/>
        <v>0</v>
      </c>
      <c r="BI197" s="144">
        <f t="shared" si="38"/>
        <v>0</v>
      </c>
      <c r="BJ197" s="18" t="s">
        <v>86</v>
      </c>
      <c r="BK197" s="144">
        <f t="shared" si="39"/>
        <v>0</v>
      </c>
      <c r="BL197" s="18" t="s">
        <v>234</v>
      </c>
      <c r="BM197" s="143" t="s">
        <v>1959</v>
      </c>
    </row>
    <row r="198" spans="2:65" s="1" customFormat="1" ht="21.75" customHeight="1">
      <c r="B198" s="33"/>
      <c r="C198" s="132" t="s">
        <v>1483</v>
      </c>
      <c r="D198" s="132" t="s">
        <v>229</v>
      </c>
      <c r="E198" s="133" t="s">
        <v>3987</v>
      </c>
      <c r="F198" s="134" t="s">
        <v>3988</v>
      </c>
      <c r="G198" s="135" t="s">
        <v>396</v>
      </c>
      <c r="H198" s="136">
        <v>1</v>
      </c>
      <c r="I198" s="137"/>
      <c r="J198" s="138">
        <f t="shared" si="30"/>
        <v>0</v>
      </c>
      <c r="K198" s="134" t="s">
        <v>336</v>
      </c>
      <c r="L198" s="33"/>
      <c r="M198" s="139" t="s">
        <v>21</v>
      </c>
      <c r="N198" s="140" t="s">
        <v>45</v>
      </c>
      <c r="P198" s="141">
        <f t="shared" si="31"/>
        <v>0</v>
      </c>
      <c r="Q198" s="141">
        <v>0</v>
      </c>
      <c r="R198" s="141">
        <f t="shared" si="32"/>
        <v>0</v>
      </c>
      <c r="S198" s="141">
        <v>0</v>
      </c>
      <c r="T198" s="142">
        <f t="shared" si="33"/>
        <v>0</v>
      </c>
      <c r="AR198" s="143" t="s">
        <v>234</v>
      </c>
      <c r="AT198" s="143" t="s">
        <v>229</v>
      </c>
      <c r="AU198" s="143" t="s">
        <v>80</v>
      </c>
      <c r="AY198" s="18" t="s">
        <v>227</v>
      </c>
      <c r="BE198" s="144">
        <f t="shared" si="34"/>
        <v>0</v>
      </c>
      <c r="BF198" s="144">
        <f t="shared" si="35"/>
        <v>0</v>
      </c>
      <c r="BG198" s="144">
        <f t="shared" si="36"/>
        <v>0</v>
      </c>
      <c r="BH198" s="144">
        <f t="shared" si="37"/>
        <v>0</v>
      </c>
      <c r="BI198" s="144">
        <f t="shared" si="38"/>
        <v>0</v>
      </c>
      <c r="BJ198" s="18" t="s">
        <v>86</v>
      </c>
      <c r="BK198" s="144">
        <f t="shared" si="39"/>
        <v>0</v>
      </c>
      <c r="BL198" s="18" t="s">
        <v>234</v>
      </c>
      <c r="BM198" s="143" t="s">
        <v>1969</v>
      </c>
    </row>
    <row r="199" spans="2:65" s="1" customFormat="1" ht="16.5" customHeight="1">
      <c r="B199" s="33"/>
      <c r="C199" s="132" t="s">
        <v>1488</v>
      </c>
      <c r="D199" s="132" t="s">
        <v>229</v>
      </c>
      <c r="E199" s="133" t="s">
        <v>4037</v>
      </c>
      <c r="F199" s="134" t="s">
        <v>4038</v>
      </c>
      <c r="G199" s="135" t="s">
        <v>396</v>
      </c>
      <c r="H199" s="136">
        <v>1</v>
      </c>
      <c r="I199" s="137"/>
      <c r="J199" s="138">
        <f t="shared" si="30"/>
        <v>0</v>
      </c>
      <c r="K199" s="134" t="s">
        <v>336</v>
      </c>
      <c r="L199" s="33"/>
      <c r="M199" s="139" t="s">
        <v>21</v>
      </c>
      <c r="N199" s="140" t="s">
        <v>45</v>
      </c>
      <c r="P199" s="141">
        <f t="shared" si="31"/>
        <v>0</v>
      </c>
      <c r="Q199" s="141">
        <v>0</v>
      </c>
      <c r="R199" s="141">
        <f t="shared" si="32"/>
        <v>0</v>
      </c>
      <c r="S199" s="141">
        <v>0</v>
      </c>
      <c r="T199" s="142">
        <f t="shared" si="33"/>
        <v>0</v>
      </c>
      <c r="AR199" s="143" t="s">
        <v>234</v>
      </c>
      <c r="AT199" s="143" t="s">
        <v>229</v>
      </c>
      <c r="AU199" s="143" t="s">
        <v>80</v>
      </c>
      <c r="AY199" s="18" t="s">
        <v>227</v>
      </c>
      <c r="BE199" s="144">
        <f t="shared" si="34"/>
        <v>0</v>
      </c>
      <c r="BF199" s="144">
        <f t="shared" si="35"/>
        <v>0</v>
      </c>
      <c r="BG199" s="144">
        <f t="shared" si="36"/>
        <v>0</v>
      </c>
      <c r="BH199" s="144">
        <f t="shared" si="37"/>
        <v>0</v>
      </c>
      <c r="BI199" s="144">
        <f t="shared" si="38"/>
        <v>0</v>
      </c>
      <c r="BJ199" s="18" t="s">
        <v>86</v>
      </c>
      <c r="BK199" s="144">
        <f t="shared" si="39"/>
        <v>0</v>
      </c>
      <c r="BL199" s="18" t="s">
        <v>234</v>
      </c>
      <c r="BM199" s="143" t="s">
        <v>1991</v>
      </c>
    </row>
    <row r="200" spans="2:65" s="1" customFormat="1" ht="21.75" customHeight="1">
      <c r="B200" s="33"/>
      <c r="C200" s="132" t="s">
        <v>1494</v>
      </c>
      <c r="D200" s="132" t="s">
        <v>229</v>
      </c>
      <c r="E200" s="133" t="s">
        <v>4022</v>
      </c>
      <c r="F200" s="134" t="s">
        <v>4023</v>
      </c>
      <c r="G200" s="135" t="s">
        <v>396</v>
      </c>
      <c r="H200" s="136">
        <v>2</v>
      </c>
      <c r="I200" s="137"/>
      <c r="J200" s="138">
        <f t="shared" si="30"/>
        <v>0</v>
      </c>
      <c r="K200" s="134" t="s">
        <v>336</v>
      </c>
      <c r="L200" s="33"/>
      <c r="M200" s="139" t="s">
        <v>21</v>
      </c>
      <c r="N200" s="140" t="s">
        <v>45</v>
      </c>
      <c r="P200" s="141">
        <f t="shared" si="31"/>
        <v>0</v>
      </c>
      <c r="Q200" s="141">
        <v>0</v>
      </c>
      <c r="R200" s="141">
        <f t="shared" si="32"/>
        <v>0</v>
      </c>
      <c r="S200" s="141">
        <v>0</v>
      </c>
      <c r="T200" s="142">
        <f t="shared" si="33"/>
        <v>0</v>
      </c>
      <c r="AR200" s="143" t="s">
        <v>234</v>
      </c>
      <c r="AT200" s="143" t="s">
        <v>229</v>
      </c>
      <c r="AU200" s="143" t="s">
        <v>80</v>
      </c>
      <c r="AY200" s="18" t="s">
        <v>227</v>
      </c>
      <c r="BE200" s="144">
        <f t="shared" si="34"/>
        <v>0</v>
      </c>
      <c r="BF200" s="144">
        <f t="shared" si="35"/>
        <v>0</v>
      </c>
      <c r="BG200" s="144">
        <f t="shared" si="36"/>
        <v>0</v>
      </c>
      <c r="BH200" s="144">
        <f t="shared" si="37"/>
        <v>0</v>
      </c>
      <c r="BI200" s="144">
        <f t="shared" si="38"/>
        <v>0</v>
      </c>
      <c r="BJ200" s="18" t="s">
        <v>86</v>
      </c>
      <c r="BK200" s="144">
        <f t="shared" si="39"/>
        <v>0</v>
      </c>
      <c r="BL200" s="18" t="s">
        <v>234</v>
      </c>
      <c r="BM200" s="143" t="s">
        <v>2029</v>
      </c>
    </row>
    <row r="201" spans="2:65" s="1" customFormat="1" ht="33" customHeight="1">
      <c r="B201" s="33"/>
      <c r="C201" s="132" t="s">
        <v>1499</v>
      </c>
      <c r="D201" s="132" t="s">
        <v>229</v>
      </c>
      <c r="E201" s="133" t="s">
        <v>4039</v>
      </c>
      <c r="F201" s="134" t="s">
        <v>4040</v>
      </c>
      <c r="G201" s="135" t="s">
        <v>396</v>
      </c>
      <c r="H201" s="136">
        <v>1</v>
      </c>
      <c r="I201" s="137"/>
      <c r="J201" s="138">
        <f t="shared" si="30"/>
        <v>0</v>
      </c>
      <c r="K201" s="134" t="s">
        <v>336</v>
      </c>
      <c r="L201" s="33"/>
      <c r="M201" s="139" t="s">
        <v>21</v>
      </c>
      <c r="N201" s="140" t="s">
        <v>45</v>
      </c>
      <c r="P201" s="141">
        <f t="shared" si="31"/>
        <v>0</v>
      </c>
      <c r="Q201" s="141">
        <v>0</v>
      </c>
      <c r="R201" s="141">
        <f t="shared" si="32"/>
        <v>0</v>
      </c>
      <c r="S201" s="141">
        <v>0</v>
      </c>
      <c r="T201" s="142">
        <f t="shared" si="33"/>
        <v>0</v>
      </c>
      <c r="AR201" s="143" t="s">
        <v>234</v>
      </c>
      <c r="AT201" s="143" t="s">
        <v>229</v>
      </c>
      <c r="AU201" s="143" t="s">
        <v>80</v>
      </c>
      <c r="AY201" s="18" t="s">
        <v>227</v>
      </c>
      <c r="BE201" s="144">
        <f t="shared" si="34"/>
        <v>0</v>
      </c>
      <c r="BF201" s="144">
        <f t="shared" si="35"/>
        <v>0</v>
      </c>
      <c r="BG201" s="144">
        <f t="shared" si="36"/>
        <v>0</v>
      </c>
      <c r="BH201" s="144">
        <f t="shared" si="37"/>
        <v>0</v>
      </c>
      <c r="BI201" s="144">
        <f t="shared" si="38"/>
        <v>0</v>
      </c>
      <c r="BJ201" s="18" t="s">
        <v>86</v>
      </c>
      <c r="BK201" s="144">
        <f t="shared" si="39"/>
        <v>0</v>
      </c>
      <c r="BL201" s="18" t="s">
        <v>234</v>
      </c>
      <c r="BM201" s="143" t="s">
        <v>2042</v>
      </c>
    </row>
    <row r="202" spans="2:65" s="1" customFormat="1" ht="24.2" customHeight="1">
      <c r="B202" s="33"/>
      <c r="C202" s="132" t="s">
        <v>1510</v>
      </c>
      <c r="D202" s="132" t="s">
        <v>229</v>
      </c>
      <c r="E202" s="133" t="s">
        <v>3989</v>
      </c>
      <c r="F202" s="134" t="s">
        <v>3990</v>
      </c>
      <c r="G202" s="135" t="s">
        <v>396</v>
      </c>
      <c r="H202" s="136">
        <v>1</v>
      </c>
      <c r="I202" s="137"/>
      <c r="J202" s="138">
        <f t="shared" si="30"/>
        <v>0</v>
      </c>
      <c r="K202" s="134" t="s">
        <v>336</v>
      </c>
      <c r="L202" s="33"/>
      <c r="M202" s="139" t="s">
        <v>21</v>
      </c>
      <c r="N202" s="140" t="s">
        <v>45</v>
      </c>
      <c r="P202" s="141">
        <f t="shared" si="31"/>
        <v>0</v>
      </c>
      <c r="Q202" s="141">
        <v>0</v>
      </c>
      <c r="R202" s="141">
        <f t="shared" si="32"/>
        <v>0</v>
      </c>
      <c r="S202" s="141">
        <v>0</v>
      </c>
      <c r="T202" s="142">
        <f t="shared" si="33"/>
        <v>0</v>
      </c>
      <c r="AR202" s="143" t="s">
        <v>234</v>
      </c>
      <c r="AT202" s="143" t="s">
        <v>229</v>
      </c>
      <c r="AU202" s="143" t="s">
        <v>80</v>
      </c>
      <c r="AY202" s="18" t="s">
        <v>227</v>
      </c>
      <c r="BE202" s="144">
        <f t="shared" si="34"/>
        <v>0</v>
      </c>
      <c r="BF202" s="144">
        <f t="shared" si="35"/>
        <v>0</v>
      </c>
      <c r="BG202" s="144">
        <f t="shared" si="36"/>
        <v>0</v>
      </c>
      <c r="BH202" s="144">
        <f t="shared" si="37"/>
        <v>0</v>
      </c>
      <c r="BI202" s="144">
        <f t="shared" si="38"/>
        <v>0</v>
      </c>
      <c r="BJ202" s="18" t="s">
        <v>86</v>
      </c>
      <c r="BK202" s="144">
        <f t="shared" si="39"/>
        <v>0</v>
      </c>
      <c r="BL202" s="18" t="s">
        <v>234</v>
      </c>
      <c r="BM202" s="143" t="s">
        <v>2067</v>
      </c>
    </row>
    <row r="203" spans="2:65" s="1" customFormat="1" ht="16.5" customHeight="1">
      <c r="B203" s="33"/>
      <c r="C203" s="132" t="s">
        <v>1516</v>
      </c>
      <c r="D203" s="132" t="s">
        <v>229</v>
      </c>
      <c r="E203" s="133" t="s">
        <v>3991</v>
      </c>
      <c r="F203" s="134" t="s">
        <v>3992</v>
      </c>
      <c r="G203" s="135" t="s">
        <v>396</v>
      </c>
      <c r="H203" s="136">
        <v>1</v>
      </c>
      <c r="I203" s="137"/>
      <c r="J203" s="138">
        <f t="shared" si="30"/>
        <v>0</v>
      </c>
      <c r="K203" s="134" t="s">
        <v>336</v>
      </c>
      <c r="L203" s="33"/>
      <c r="M203" s="139" t="s">
        <v>21</v>
      </c>
      <c r="N203" s="140" t="s">
        <v>45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234</v>
      </c>
      <c r="AT203" s="143" t="s">
        <v>229</v>
      </c>
      <c r="AU203" s="143" t="s">
        <v>80</v>
      </c>
      <c r="AY203" s="18" t="s">
        <v>227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18" t="s">
        <v>86</v>
      </c>
      <c r="BK203" s="144">
        <f t="shared" si="39"/>
        <v>0</v>
      </c>
      <c r="BL203" s="18" t="s">
        <v>234</v>
      </c>
      <c r="BM203" s="143" t="s">
        <v>2079</v>
      </c>
    </row>
    <row r="204" spans="2:65" s="1" customFormat="1" ht="24.2" customHeight="1">
      <c r="B204" s="33"/>
      <c r="C204" s="132" t="s">
        <v>1522</v>
      </c>
      <c r="D204" s="132" t="s">
        <v>229</v>
      </c>
      <c r="E204" s="133" t="s">
        <v>3993</v>
      </c>
      <c r="F204" s="134" t="s">
        <v>3994</v>
      </c>
      <c r="G204" s="135" t="s">
        <v>396</v>
      </c>
      <c r="H204" s="136">
        <v>1</v>
      </c>
      <c r="I204" s="137"/>
      <c r="J204" s="138">
        <f t="shared" si="30"/>
        <v>0</v>
      </c>
      <c r="K204" s="134" t="s">
        <v>336</v>
      </c>
      <c r="L204" s="33"/>
      <c r="M204" s="139" t="s">
        <v>21</v>
      </c>
      <c r="N204" s="140" t="s">
        <v>45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234</v>
      </c>
      <c r="AT204" s="143" t="s">
        <v>229</v>
      </c>
      <c r="AU204" s="143" t="s">
        <v>80</v>
      </c>
      <c r="AY204" s="18" t="s">
        <v>227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18" t="s">
        <v>86</v>
      </c>
      <c r="BK204" s="144">
        <f t="shared" si="39"/>
        <v>0</v>
      </c>
      <c r="BL204" s="18" t="s">
        <v>234</v>
      </c>
      <c r="BM204" s="143" t="s">
        <v>2089</v>
      </c>
    </row>
    <row r="205" spans="2:65" s="1" customFormat="1" ht="16.5" customHeight="1">
      <c r="B205" s="33"/>
      <c r="C205" s="132" t="s">
        <v>1528</v>
      </c>
      <c r="D205" s="132" t="s">
        <v>229</v>
      </c>
      <c r="E205" s="133" t="s">
        <v>3995</v>
      </c>
      <c r="F205" s="134" t="s">
        <v>3996</v>
      </c>
      <c r="G205" s="135" t="s">
        <v>396</v>
      </c>
      <c r="H205" s="136">
        <v>1</v>
      </c>
      <c r="I205" s="137"/>
      <c r="J205" s="138">
        <f t="shared" si="30"/>
        <v>0</v>
      </c>
      <c r="K205" s="134" t="s">
        <v>336</v>
      </c>
      <c r="L205" s="33"/>
      <c r="M205" s="139" t="s">
        <v>21</v>
      </c>
      <c r="N205" s="140" t="s">
        <v>45</v>
      </c>
      <c r="P205" s="141">
        <f t="shared" si="31"/>
        <v>0</v>
      </c>
      <c r="Q205" s="141">
        <v>0</v>
      </c>
      <c r="R205" s="141">
        <f t="shared" si="32"/>
        <v>0</v>
      </c>
      <c r="S205" s="141">
        <v>0</v>
      </c>
      <c r="T205" s="142">
        <f t="shared" si="33"/>
        <v>0</v>
      </c>
      <c r="AR205" s="143" t="s">
        <v>234</v>
      </c>
      <c r="AT205" s="143" t="s">
        <v>229</v>
      </c>
      <c r="AU205" s="143" t="s">
        <v>80</v>
      </c>
      <c r="AY205" s="18" t="s">
        <v>227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18" t="s">
        <v>86</v>
      </c>
      <c r="BK205" s="144">
        <f t="shared" si="39"/>
        <v>0</v>
      </c>
      <c r="BL205" s="18" t="s">
        <v>234</v>
      </c>
      <c r="BM205" s="143" t="s">
        <v>2097</v>
      </c>
    </row>
    <row r="206" spans="2:65" s="1" customFormat="1" ht="16.5" customHeight="1">
      <c r="B206" s="33"/>
      <c r="C206" s="132" t="s">
        <v>1533</v>
      </c>
      <c r="D206" s="132" t="s">
        <v>229</v>
      </c>
      <c r="E206" s="133" t="s">
        <v>3997</v>
      </c>
      <c r="F206" s="134" t="s">
        <v>3998</v>
      </c>
      <c r="G206" s="135" t="s">
        <v>396</v>
      </c>
      <c r="H206" s="136">
        <v>1</v>
      </c>
      <c r="I206" s="137"/>
      <c r="J206" s="138">
        <f t="shared" si="30"/>
        <v>0</v>
      </c>
      <c r="K206" s="134" t="s">
        <v>336</v>
      </c>
      <c r="L206" s="33"/>
      <c r="M206" s="139" t="s">
        <v>21</v>
      </c>
      <c r="N206" s="140" t="s">
        <v>45</v>
      </c>
      <c r="P206" s="141">
        <f t="shared" si="31"/>
        <v>0</v>
      </c>
      <c r="Q206" s="141">
        <v>0</v>
      </c>
      <c r="R206" s="141">
        <f t="shared" si="32"/>
        <v>0</v>
      </c>
      <c r="S206" s="141">
        <v>0</v>
      </c>
      <c r="T206" s="142">
        <f t="shared" si="33"/>
        <v>0</v>
      </c>
      <c r="AR206" s="143" t="s">
        <v>234</v>
      </c>
      <c r="AT206" s="143" t="s">
        <v>229</v>
      </c>
      <c r="AU206" s="143" t="s">
        <v>80</v>
      </c>
      <c r="AY206" s="18" t="s">
        <v>227</v>
      </c>
      <c r="BE206" s="144">
        <f t="shared" si="34"/>
        <v>0</v>
      </c>
      <c r="BF206" s="144">
        <f t="shared" si="35"/>
        <v>0</v>
      </c>
      <c r="BG206" s="144">
        <f t="shared" si="36"/>
        <v>0</v>
      </c>
      <c r="BH206" s="144">
        <f t="shared" si="37"/>
        <v>0</v>
      </c>
      <c r="BI206" s="144">
        <f t="shared" si="38"/>
        <v>0</v>
      </c>
      <c r="BJ206" s="18" t="s">
        <v>86</v>
      </c>
      <c r="BK206" s="144">
        <f t="shared" si="39"/>
        <v>0</v>
      </c>
      <c r="BL206" s="18" t="s">
        <v>234</v>
      </c>
      <c r="BM206" s="143" t="s">
        <v>2106</v>
      </c>
    </row>
    <row r="207" spans="2:65" s="1" customFormat="1" ht="16.5" customHeight="1">
      <c r="B207" s="33"/>
      <c r="C207" s="132" t="s">
        <v>1540</v>
      </c>
      <c r="D207" s="132" t="s">
        <v>229</v>
      </c>
      <c r="E207" s="133" t="s">
        <v>3999</v>
      </c>
      <c r="F207" s="134" t="s">
        <v>4000</v>
      </c>
      <c r="G207" s="135" t="s">
        <v>396</v>
      </c>
      <c r="H207" s="136">
        <v>2</v>
      </c>
      <c r="I207" s="137"/>
      <c r="J207" s="138">
        <f t="shared" si="30"/>
        <v>0</v>
      </c>
      <c r="K207" s="134" t="s">
        <v>336</v>
      </c>
      <c r="L207" s="33"/>
      <c r="M207" s="139" t="s">
        <v>21</v>
      </c>
      <c r="N207" s="140" t="s">
        <v>45</v>
      </c>
      <c r="P207" s="141">
        <f t="shared" si="31"/>
        <v>0</v>
      </c>
      <c r="Q207" s="141">
        <v>0</v>
      </c>
      <c r="R207" s="141">
        <f t="shared" si="32"/>
        <v>0</v>
      </c>
      <c r="S207" s="141">
        <v>0</v>
      </c>
      <c r="T207" s="142">
        <f t="shared" si="33"/>
        <v>0</v>
      </c>
      <c r="AR207" s="143" t="s">
        <v>234</v>
      </c>
      <c r="AT207" s="143" t="s">
        <v>229</v>
      </c>
      <c r="AU207" s="143" t="s">
        <v>80</v>
      </c>
      <c r="AY207" s="18" t="s">
        <v>227</v>
      </c>
      <c r="BE207" s="144">
        <f t="shared" si="34"/>
        <v>0</v>
      </c>
      <c r="BF207" s="144">
        <f t="shared" si="35"/>
        <v>0</v>
      </c>
      <c r="BG207" s="144">
        <f t="shared" si="36"/>
        <v>0</v>
      </c>
      <c r="BH207" s="144">
        <f t="shared" si="37"/>
        <v>0</v>
      </c>
      <c r="BI207" s="144">
        <f t="shared" si="38"/>
        <v>0</v>
      </c>
      <c r="BJ207" s="18" t="s">
        <v>86</v>
      </c>
      <c r="BK207" s="144">
        <f t="shared" si="39"/>
        <v>0</v>
      </c>
      <c r="BL207" s="18" t="s">
        <v>234</v>
      </c>
      <c r="BM207" s="143" t="s">
        <v>2114</v>
      </c>
    </row>
    <row r="208" spans="2:65" s="1" customFormat="1" ht="21.75" customHeight="1">
      <c r="B208" s="33"/>
      <c r="C208" s="132" t="s">
        <v>1546</v>
      </c>
      <c r="D208" s="132" t="s">
        <v>229</v>
      </c>
      <c r="E208" s="133" t="s">
        <v>4022</v>
      </c>
      <c r="F208" s="134" t="s">
        <v>4023</v>
      </c>
      <c r="G208" s="135" t="s">
        <v>396</v>
      </c>
      <c r="H208" s="136">
        <v>2</v>
      </c>
      <c r="I208" s="137"/>
      <c r="J208" s="138">
        <f t="shared" si="30"/>
        <v>0</v>
      </c>
      <c r="K208" s="134" t="s">
        <v>336</v>
      </c>
      <c r="L208" s="33"/>
      <c r="M208" s="139" t="s">
        <v>21</v>
      </c>
      <c r="N208" s="140" t="s">
        <v>45</v>
      </c>
      <c r="P208" s="141">
        <f t="shared" si="31"/>
        <v>0</v>
      </c>
      <c r="Q208" s="141">
        <v>0</v>
      </c>
      <c r="R208" s="141">
        <f t="shared" si="32"/>
        <v>0</v>
      </c>
      <c r="S208" s="141">
        <v>0</v>
      </c>
      <c r="T208" s="142">
        <f t="shared" si="33"/>
        <v>0</v>
      </c>
      <c r="AR208" s="143" t="s">
        <v>234</v>
      </c>
      <c r="AT208" s="143" t="s">
        <v>229</v>
      </c>
      <c r="AU208" s="143" t="s">
        <v>80</v>
      </c>
      <c r="AY208" s="18" t="s">
        <v>227</v>
      </c>
      <c r="BE208" s="144">
        <f t="shared" si="34"/>
        <v>0</v>
      </c>
      <c r="BF208" s="144">
        <f t="shared" si="35"/>
        <v>0</v>
      </c>
      <c r="BG208" s="144">
        <f t="shared" si="36"/>
        <v>0</v>
      </c>
      <c r="BH208" s="144">
        <f t="shared" si="37"/>
        <v>0</v>
      </c>
      <c r="BI208" s="144">
        <f t="shared" si="38"/>
        <v>0</v>
      </c>
      <c r="BJ208" s="18" t="s">
        <v>86</v>
      </c>
      <c r="BK208" s="144">
        <f t="shared" si="39"/>
        <v>0</v>
      </c>
      <c r="BL208" s="18" t="s">
        <v>234</v>
      </c>
      <c r="BM208" s="143" t="s">
        <v>2124</v>
      </c>
    </row>
    <row r="209" spans="2:65" s="1" customFormat="1" ht="21.75" customHeight="1">
      <c r="B209" s="33"/>
      <c r="C209" s="132" t="s">
        <v>1553</v>
      </c>
      <c r="D209" s="132" t="s">
        <v>229</v>
      </c>
      <c r="E209" s="133" t="s">
        <v>4041</v>
      </c>
      <c r="F209" s="134" t="s">
        <v>4042</v>
      </c>
      <c r="G209" s="135" t="s">
        <v>396</v>
      </c>
      <c r="H209" s="136">
        <v>1</v>
      </c>
      <c r="I209" s="137"/>
      <c r="J209" s="138">
        <f t="shared" si="30"/>
        <v>0</v>
      </c>
      <c r="K209" s="134" t="s">
        <v>336</v>
      </c>
      <c r="L209" s="33"/>
      <c r="M209" s="139" t="s">
        <v>21</v>
      </c>
      <c r="N209" s="140" t="s">
        <v>45</v>
      </c>
      <c r="P209" s="141">
        <f t="shared" si="31"/>
        <v>0</v>
      </c>
      <c r="Q209" s="141">
        <v>0</v>
      </c>
      <c r="R209" s="141">
        <f t="shared" si="32"/>
        <v>0</v>
      </c>
      <c r="S209" s="141">
        <v>0</v>
      </c>
      <c r="T209" s="142">
        <f t="shared" si="33"/>
        <v>0</v>
      </c>
      <c r="AR209" s="143" t="s">
        <v>234</v>
      </c>
      <c r="AT209" s="143" t="s">
        <v>229</v>
      </c>
      <c r="AU209" s="143" t="s">
        <v>80</v>
      </c>
      <c r="AY209" s="18" t="s">
        <v>227</v>
      </c>
      <c r="BE209" s="144">
        <f t="shared" si="34"/>
        <v>0</v>
      </c>
      <c r="BF209" s="144">
        <f t="shared" si="35"/>
        <v>0</v>
      </c>
      <c r="BG209" s="144">
        <f t="shared" si="36"/>
        <v>0</v>
      </c>
      <c r="BH209" s="144">
        <f t="shared" si="37"/>
        <v>0</v>
      </c>
      <c r="BI209" s="144">
        <f t="shared" si="38"/>
        <v>0</v>
      </c>
      <c r="BJ209" s="18" t="s">
        <v>86</v>
      </c>
      <c r="BK209" s="144">
        <f t="shared" si="39"/>
        <v>0</v>
      </c>
      <c r="BL209" s="18" t="s">
        <v>234</v>
      </c>
      <c r="BM209" s="143" t="s">
        <v>2133</v>
      </c>
    </row>
    <row r="210" spans="2:65" s="1" customFormat="1" ht="33" customHeight="1">
      <c r="B210" s="33"/>
      <c r="C210" s="132" t="s">
        <v>1559</v>
      </c>
      <c r="D210" s="132" t="s">
        <v>229</v>
      </c>
      <c r="E210" s="133" t="s">
        <v>4039</v>
      </c>
      <c r="F210" s="134" t="s">
        <v>4040</v>
      </c>
      <c r="G210" s="135" t="s">
        <v>396</v>
      </c>
      <c r="H210" s="136">
        <v>1</v>
      </c>
      <c r="I210" s="137"/>
      <c r="J210" s="138">
        <f t="shared" si="30"/>
        <v>0</v>
      </c>
      <c r="K210" s="134" t="s">
        <v>336</v>
      </c>
      <c r="L210" s="33"/>
      <c r="M210" s="139" t="s">
        <v>21</v>
      </c>
      <c r="N210" s="140" t="s">
        <v>45</v>
      </c>
      <c r="P210" s="141">
        <f t="shared" si="31"/>
        <v>0</v>
      </c>
      <c r="Q210" s="141">
        <v>0</v>
      </c>
      <c r="R210" s="141">
        <f t="shared" si="32"/>
        <v>0</v>
      </c>
      <c r="S210" s="141">
        <v>0</v>
      </c>
      <c r="T210" s="142">
        <f t="shared" si="33"/>
        <v>0</v>
      </c>
      <c r="AR210" s="143" t="s">
        <v>234</v>
      </c>
      <c r="AT210" s="143" t="s">
        <v>229</v>
      </c>
      <c r="AU210" s="143" t="s">
        <v>80</v>
      </c>
      <c r="AY210" s="18" t="s">
        <v>227</v>
      </c>
      <c r="BE210" s="144">
        <f t="shared" si="34"/>
        <v>0</v>
      </c>
      <c r="BF210" s="144">
        <f t="shared" si="35"/>
        <v>0</v>
      </c>
      <c r="BG210" s="144">
        <f t="shared" si="36"/>
        <v>0</v>
      </c>
      <c r="BH210" s="144">
        <f t="shared" si="37"/>
        <v>0</v>
      </c>
      <c r="BI210" s="144">
        <f t="shared" si="38"/>
        <v>0</v>
      </c>
      <c r="BJ210" s="18" t="s">
        <v>86</v>
      </c>
      <c r="BK210" s="144">
        <f t="shared" si="39"/>
        <v>0</v>
      </c>
      <c r="BL210" s="18" t="s">
        <v>234</v>
      </c>
      <c r="BM210" s="143" t="s">
        <v>2147</v>
      </c>
    </row>
    <row r="211" spans="2:65" s="1" customFormat="1" ht="21.75" customHeight="1">
      <c r="B211" s="33"/>
      <c r="C211" s="132" t="s">
        <v>1564</v>
      </c>
      <c r="D211" s="132" t="s">
        <v>229</v>
      </c>
      <c r="E211" s="133" t="s">
        <v>4043</v>
      </c>
      <c r="F211" s="134" t="s">
        <v>4044</v>
      </c>
      <c r="G211" s="135" t="s">
        <v>396</v>
      </c>
      <c r="H211" s="136">
        <v>1</v>
      </c>
      <c r="I211" s="137"/>
      <c r="J211" s="138">
        <f t="shared" si="30"/>
        <v>0</v>
      </c>
      <c r="K211" s="134" t="s">
        <v>336</v>
      </c>
      <c r="L211" s="33"/>
      <c r="M211" s="139" t="s">
        <v>21</v>
      </c>
      <c r="N211" s="140" t="s">
        <v>45</v>
      </c>
      <c r="P211" s="141">
        <f t="shared" si="31"/>
        <v>0</v>
      </c>
      <c r="Q211" s="141">
        <v>0</v>
      </c>
      <c r="R211" s="141">
        <f t="shared" si="32"/>
        <v>0</v>
      </c>
      <c r="S211" s="141">
        <v>0</v>
      </c>
      <c r="T211" s="142">
        <f t="shared" si="33"/>
        <v>0</v>
      </c>
      <c r="AR211" s="143" t="s">
        <v>234</v>
      </c>
      <c r="AT211" s="143" t="s">
        <v>229</v>
      </c>
      <c r="AU211" s="143" t="s">
        <v>80</v>
      </c>
      <c r="AY211" s="18" t="s">
        <v>227</v>
      </c>
      <c r="BE211" s="144">
        <f t="shared" si="34"/>
        <v>0</v>
      </c>
      <c r="BF211" s="144">
        <f t="shared" si="35"/>
        <v>0</v>
      </c>
      <c r="BG211" s="144">
        <f t="shared" si="36"/>
        <v>0</v>
      </c>
      <c r="BH211" s="144">
        <f t="shared" si="37"/>
        <v>0</v>
      </c>
      <c r="BI211" s="144">
        <f t="shared" si="38"/>
        <v>0</v>
      </c>
      <c r="BJ211" s="18" t="s">
        <v>86</v>
      </c>
      <c r="BK211" s="144">
        <f t="shared" si="39"/>
        <v>0</v>
      </c>
      <c r="BL211" s="18" t="s">
        <v>234</v>
      </c>
      <c r="BM211" s="143" t="s">
        <v>2155</v>
      </c>
    </row>
    <row r="212" spans="2:65" s="1" customFormat="1" ht="16.5" customHeight="1">
      <c r="B212" s="33"/>
      <c r="C212" s="132" t="s">
        <v>1569</v>
      </c>
      <c r="D212" s="132" t="s">
        <v>229</v>
      </c>
      <c r="E212" s="133" t="s">
        <v>4045</v>
      </c>
      <c r="F212" s="134" t="s">
        <v>4046</v>
      </c>
      <c r="G212" s="135" t="s">
        <v>396</v>
      </c>
      <c r="H212" s="136">
        <v>2</v>
      </c>
      <c r="I212" s="137"/>
      <c r="J212" s="138">
        <f t="shared" si="30"/>
        <v>0</v>
      </c>
      <c r="K212" s="134" t="s">
        <v>336</v>
      </c>
      <c r="L212" s="33"/>
      <c r="M212" s="139" t="s">
        <v>21</v>
      </c>
      <c r="N212" s="140" t="s">
        <v>45</v>
      </c>
      <c r="P212" s="141">
        <f t="shared" si="31"/>
        <v>0</v>
      </c>
      <c r="Q212" s="141">
        <v>0</v>
      </c>
      <c r="R212" s="141">
        <f t="shared" si="32"/>
        <v>0</v>
      </c>
      <c r="S212" s="141">
        <v>0</v>
      </c>
      <c r="T212" s="142">
        <f t="shared" si="33"/>
        <v>0</v>
      </c>
      <c r="AR212" s="143" t="s">
        <v>234</v>
      </c>
      <c r="AT212" s="143" t="s">
        <v>229</v>
      </c>
      <c r="AU212" s="143" t="s">
        <v>80</v>
      </c>
      <c r="AY212" s="18" t="s">
        <v>227</v>
      </c>
      <c r="BE212" s="144">
        <f t="shared" si="34"/>
        <v>0</v>
      </c>
      <c r="BF212" s="144">
        <f t="shared" si="35"/>
        <v>0</v>
      </c>
      <c r="BG212" s="144">
        <f t="shared" si="36"/>
        <v>0</v>
      </c>
      <c r="BH212" s="144">
        <f t="shared" si="37"/>
        <v>0</v>
      </c>
      <c r="BI212" s="144">
        <f t="shared" si="38"/>
        <v>0</v>
      </c>
      <c r="BJ212" s="18" t="s">
        <v>86</v>
      </c>
      <c r="BK212" s="144">
        <f t="shared" si="39"/>
        <v>0</v>
      </c>
      <c r="BL212" s="18" t="s">
        <v>234</v>
      </c>
      <c r="BM212" s="143" t="s">
        <v>2165</v>
      </c>
    </row>
    <row r="213" spans="2:65" s="1" customFormat="1" ht="16.5" customHeight="1">
      <c r="B213" s="33"/>
      <c r="C213" s="132" t="s">
        <v>1581</v>
      </c>
      <c r="D213" s="132" t="s">
        <v>229</v>
      </c>
      <c r="E213" s="133" t="s">
        <v>4045</v>
      </c>
      <c r="F213" s="134" t="s">
        <v>4046</v>
      </c>
      <c r="G213" s="135" t="s">
        <v>396</v>
      </c>
      <c r="H213" s="136">
        <v>4</v>
      </c>
      <c r="I213" s="137"/>
      <c r="J213" s="138">
        <f t="shared" si="30"/>
        <v>0</v>
      </c>
      <c r="K213" s="134" t="s">
        <v>336</v>
      </c>
      <c r="L213" s="33"/>
      <c r="M213" s="139" t="s">
        <v>21</v>
      </c>
      <c r="N213" s="140" t="s">
        <v>45</v>
      </c>
      <c r="P213" s="141">
        <f t="shared" si="31"/>
        <v>0</v>
      </c>
      <c r="Q213" s="141">
        <v>0</v>
      </c>
      <c r="R213" s="141">
        <f t="shared" si="32"/>
        <v>0</v>
      </c>
      <c r="S213" s="141">
        <v>0</v>
      </c>
      <c r="T213" s="142">
        <f t="shared" si="33"/>
        <v>0</v>
      </c>
      <c r="AR213" s="143" t="s">
        <v>234</v>
      </c>
      <c r="AT213" s="143" t="s">
        <v>229</v>
      </c>
      <c r="AU213" s="143" t="s">
        <v>80</v>
      </c>
      <c r="AY213" s="18" t="s">
        <v>227</v>
      </c>
      <c r="BE213" s="144">
        <f t="shared" si="34"/>
        <v>0</v>
      </c>
      <c r="BF213" s="144">
        <f t="shared" si="35"/>
        <v>0</v>
      </c>
      <c r="BG213" s="144">
        <f t="shared" si="36"/>
        <v>0</v>
      </c>
      <c r="BH213" s="144">
        <f t="shared" si="37"/>
        <v>0</v>
      </c>
      <c r="BI213" s="144">
        <f t="shared" si="38"/>
        <v>0</v>
      </c>
      <c r="BJ213" s="18" t="s">
        <v>86</v>
      </c>
      <c r="BK213" s="144">
        <f t="shared" si="39"/>
        <v>0</v>
      </c>
      <c r="BL213" s="18" t="s">
        <v>234</v>
      </c>
      <c r="BM213" s="143" t="s">
        <v>2177</v>
      </c>
    </row>
    <row r="214" spans="2:65" s="1" customFormat="1" ht="16.5" customHeight="1">
      <c r="B214" s="33"/>
      <c r="C214" s="132" t="s">
        <v>1587</v>
      </c>
      <c r="D214" s="132" t="s">
        <v>229</v>
      </c>
      <c r="E214" s="133" t="s">
        <v>4047</v>
      </c>
      <c r="F214" s="134" t="s">
        <v>4048</v>
      </c>
      <c r="G214" s="135" t="s">
        <v>396</v>
      </c>
      <c r="H214" s="136">
        <v>1</v>
      </c>
      <c r="I214" s="137"/>
      <c r="J214" s="138">
        <f t="shared" si="30"/>
        <v>0</v>
      </c>
      <c r="K214" s="134" t="s">
        <v>336</v>
      </c>
      <c r="L214" s="33"/>
      <c r="M214" s="139" t="s">
        <v>21</v>
      </c>
      <c r="N214" s="140" t="s">
        <v>45</v>
      </c>
      <c r="P214" s="141">
        <f t="shared" si="31"/>
        <v>0</v>
      </c>
      <c r="Q214" s="141">
        <v>0</v>
      </c>
      <c r="R214" s="141">
        <f t="shared" si="32"/>
        <v>0</v>
      </c>
      <c r="S214" s="141">
        <v>0</v>
      </c>
      <c r="T214" s="142">
        <f t="shared" si="33"/>
        <v>0</v>
      </c>
      <c r="AR214" s="143" t="s">
        <v>234</v>
      </c>
      <c r="AT214" s="143" t="s">
        <v>229</v>
      </c>
      <c r="AU214" s="143" t="s">
        <v>80</v>
      </c>
      <c r="AY214" s="18" t="s">
        <v>227</v>
      </c>
      <c r="BE214" s="144">
        <f t="shared" si="34"/>
        <v>0</v>
      </c>
      <c r="BF214" s="144">
        <f t="shared" si="35"/>
        <v>0</v>
      </c>
      <c r="BG214" s="144">
        <f t="shared" si="36"/>
        <v>0</v>
      </c>
      <c r="BH214" s="144">
        <f t="shared" si="37"/>
        <v>0</v>
      </c>
      <c r="BI214" s="144">
        <f t="shared" si="38"/>
        <v>0</v>
      </c>
      <c r="BJ214" s="18" t="s">
        <v>86</v>
      </c>
      <c r="BK214" s="144">
        <f t="shared" si="39"/>
        <v>0</v>
      </c>
      <c r="BL214" s="18" t="s">
        <v>234</v>
      </c>
      <c r="BM214" s="143" t="s">
        <v>2185</v>
      </c>
    </row>
    <row r="215" spans="2:65" s="1" customFormat="1" ht="24.2" customHeight="1">
      <c r="B215" s="33"/>
      <c r="C215" s="132" t="s">
        <v>1593</v>
      </c>
      <c r="D215" s="132" t="s">
        <v>229</v>
      </c>
      <c r="E215" s="133" t="s">
        <v>4049</v>
      </c>
      <c r="F215" s="134" t="s">
        <v>4050</v>
      </c>
      <c r="G215" s="135" t="s">
        <v>396</v>
      </c>
      <c r="H215" s="136">
        <v>1</v>
      </c>
      <c r="I215" s="137"/>
      <c r="J215" s="138">
        <f t="shared" si="30"/>
        <v>0</v>
      </c>
      <c r="K215" s="134" t="s">
        <v>336</v>
      </c>
      <c r="L215" s="33"/>
      <c r="M215" s="139" t="s">
        <v>21</v>
      </c>
      <c r="N215" s="140" t="s">
        <v>45</v>
      </c>
      <c r="P215" s="141">
        <f t="shared" si="31"/>
        <v>0</v>
      </c>
      <c r="Q215" s="141">
        <v>0</v>
      </c>
      <c r="R215" s="141">
        <f t="shared" si="32"/>
        <v>0</v>
      </c>
      <c r="S215" s="141">
        <v>0</v>
      </c>
      <c r="T215" s="142">
        <f t="shared" si="33"/>
        <v>0</v>
      </c>
      <c r="AR215" s="143" t="s">
        <v>234</v>
      </c>
      <c r="AT215" s="143" t="s">
        <v>229</v>
      </c>
      <c r="AU215" s="143" t="s">
        <v>80</v>
      </c>
      <c r="AY215" s="18" t="s">
        <v>227</v>
      </c>
      <c r="BE215" s="144">
        <f t="shared" si="34"/>
        <v>0</v>
      </c>
      <c r="BF215" s="144">
        <f t="shared" si="35"/>
        <v>0</v>
      </c>
      <c r="BG215" s="144">
        <f t="shared" si="36"/>
        <v>0</v>
      </c>
      <c r="BH215" s="144">
        <f t="shared" si="37"/>
        <v>0</v>
      </c>
      <c r="BI215" s="144">
        <f t="shared" si="38"/>
        <v>0</v>
      </c>
      <c r="BJ215" s="18" t="s">
        <v>86</v>
      </c>
      <c r="BK215" s="144">
        <f t="shared" si="39"/>
        <v>0</v>
      </c>
      <c r="BL215" s="18" t="s">
        <v>234</v>
      </c>
      <c r="BM215" s="143" t="s">
        <v>2211</v>
      </c>
    </row>
    <row r="216" spans="2:65" s="1" customFormat="1" ht="24.2" customHeight="1">
      <c r="B216" s="33"/>
      <c r="C216" s="132" t="s">
        <v>1598</v>
      </c>
      <c r="D216" s="132" t="s">
        <v>229</v>
      </c>
      <c r="E216" s="133" t="s">
        <v>4014</v>
      </c>
      <c r="F216" s="134" t="s">
        <v>4015</v>
      </c>
      <c r="G216" s="135" t="s">
        <v>396</v>
      </c>
      <c r="H216" s="136">
        <v>1</v>
      </c>
      <c r="I216" s="137"/>
      <c r="J216" s="138">
        <f t="shared" si="30"/>
        <v>0</v>
      </c>
      <c r="K216" s="134" t="s">
        <v>336</v>
      </c>
      <c r="L216" s="33"/>
      <c r="M216" s="139" t="s">
        <v>21</v>
      </c>
      <c r="N216" s="140" t="s">
        <v>45</v>
      </c>
      <c r="P216" s="141">
        <f t="shared" si="31"/>
        <v>0</v>
      </c>
      <c r="Q216" s="141">
        <v>0</v>
      </c>
      <c r="R216" s="141">
        <f t="shared" si="32"/>
        <v>0</v>
      </c>
      <c r="S216" s="141">
        <v>0</v>
      </c>
      <c r="T216" s="142">
        <f t="shared" si="33"/>
        <v>0</v>
      </c>
      <c r="AR216" s="143" t="s">
        <v>234</v>
      </c>
      <c r="AT216" s="143" t="s">
        <v>229</v>
      </c>
      <c r="AU216" s="143" t="s">
        <v>80</v>
      </c>
      <c r="AY216" s="18" t="s">
        <v>227</v>
      </c>
      <c r="BE216" s="144">
        <f t="shared" si="34"/>
        <v>0</v>
      </c>
      <c r="BF216" s="144">
        <f t="shared" si="35"/>
        <v>0</v>
      </c>
      <c r="BG216" s="144">
        <f t="shared" si="36"/>
        <v>0</v>
      </c>
      <c r="BH216" s="144">
        <f t="shared" si="37"/>
        <v>0</v>
      </c>
      <c r="BI216" s="144">
        <f t="shared" si="38"/>
        <v>0</v>
      </c>
      <c r="BJ216" s="18" t="s">
        <v>86</v>
      </c>
      <c r="BK216" s="144">
        <f t="shared" si="39"/>
        <v>0</v>
      </c>
      <c r="BL216" s="18" t="s">
        <v>234</v>
      </c>
      <c r="BM216" s="143" t="s">
        <v>2223</v>
      </c>
    </row>
    <row r="217" spans="2:65" s="1" customFormat="1" ht="16.5" customHeight="1">
      <c r="B217" s="33"/>
      <c r="C217" s="132" t="s">
        <v>1604</v>
      </c>
      <c r="D217" s="132" t="s">
        <v>229</v>
      </c>
      <c r="E217" s="133" t="s">
        <v>3999</v>
      </c>
      <c r="F217" s="134" t="s">
        <v>4000</v>
      </c>
      <c r="G217" s="135" t="s">
        <v>396</v>
      </c>
      <c r="H217" s="136">
        <v>2</v>
      </c>
      <c r="I217" s="137"/>
      <c r="J217" s="138">
        <f t="shared" si="30"/>
        <v>0</v>
      </c>
      <c r="K217" s="134" t="s">
        <v>336</v>
      </c>
      <c r="L217" s="33"/>
      <c r="M217" s="139" t="s">
        <v>21</v>
      </c>
      <c r="N217" s="140" t="s">
        <v>45</v>
      </c>
      <c r="P217" s="141">
        <f t="shared" si="31"/>
        <v>0</v>
      </c>
      <c r="Q217" s="141">
        <v>0</v>
      </c>
      <c r="R217" s="141">
        <f t="shared" si="32"/>
        <v>0</v>
      </c>
      <c r="S217" s="141">
        <v>0</v>
      </c>
      <c r="T217" s="142">
        <f t="shared" si="33"/>
        <v>0</v>
      </c>
      <c r="AR217" s="143" t="s">
        <v>234</v>
      </c>
      <c r="AT217" s="143" t="s">
        <v>229</v>
      </c>
      <c r="AU217" s="143" t="s">
        <v>80</v>
      </c>
      <c r="AY217" s="18" t="s">
        <v>227</v>
      </c>
      <c r="BE217" s="144">
        <f t="shared" si="34"/>
        <v>0</v>
      </c>
      <c r="BF217" s="144">
        <f t="shared" si="35"/>
        <v>0</v>
      </c>
      <c r="BG217" s="144">
        <f t="shared" si="36"/>
        <v>0</v>
      </c>
      <c r="BH217" s="144">
        <f t="shared" si="37"/>
        <v>0</v>
      </c>
      <c r="BI217" s="144">
        <f t="shared" si="38"/>
        <v>0</v>
      </c>
      <c r="BJ217" s="18" t="s">
        <v>86</v>
      </c>
      <c r="BK217" s="144">
        <f t="shared" si="39"/>
        <v>0</v>
      </c>
      <c r="BL217" s="18" t="s">
        <v>234</v>
      </c>
      <c r="BM217" s="143" t="s">
        <v>2240</v>
      </c>
    </row>
    <row r="218" spans="2:65" s="1" customFormat="1" ht="21.75" customHeight="1">
      <c r="B218" s="33"/>
      <c r="C218" s="132" t="s">
        <v>1608</v>
      </c>
      <c r="D218" s="132" t="s">
        <v>229</v>
      </c>
      <c r="E218" s="133" t="s">
        <v>4022</v>
      </c>
      <c r="F218" s="134" t="s">
        <v>4023</v>
      </c>
      <c r="G218" s="135" t="s">
        <v>396</v>
      </c>
      <c r="H218" s="136">
        <v>2</v>
      </c>
      <c r="I218" s="137"/>
      <c r="J218" s="138">
        <f t="shared" si="30"/>
        <v>0</v>
      </c>
      <c r="K218" s="134" t="s">
        <v>336</v>
      </c>
      <c r="L218" s="33"/>
      <c r="M218" s="139" t="s">
        <v>21</v>
      </c>
      <c r="N218" s="140" t="s">
        <v>45</v>
      </c>
      <c r="P218" s="141">
        <f t="shared" si="31"/>
        <v>0</v>
      </c>
      <c r="Q218" s="141">
        <v>0</v>
      </c>
      <c r="R218" s="141">
        <f t="shared" si="32"/>
        <v>0</v>
      </c>
      <c r="S218" s="141">
        <v>0</v>
      </c>
      <c r="T218" s="142">
        <f t="shared" si="33"/>
        <v>0</v>
      </c>
      <c r="AR218" s="143" t="s">
        <v>234</v>
      </c>
      <c r="AT218" s="143" t="s">
        <v>229</v>
      </c>
      <c r="AU218" s="143" t="s">
        <v>80</v>
      </c>
      <c r="AY218" s="18" t="s">
        <v>227</v>
      </c>
      <c r="BE218" s="144">
        <f t="shared" si="34"/>
        <v>0</v>
      </c>
      <c r="BF218" s="144">
        <f t="shared" si="35"/>
        <v>0</v>
      </c>
      <c r="BG218" s="144">
        <f t="shared" si="36"/>
        <v>0</v>
      </c>
      <c r="BH218" s="144">
        <f t="shared" si="37"/>
        <v>0</v>
      </c>
      <c r="BI218" s="144">
        <f t="shared" si="38"/>
        <v>0</v>
      </c>
      <c r="BJ218" s="18" t="s">
        <v>86</v>
      </c>
      <c r="BK218" s="144">
        <f t="shared" si="39"/>
        <v>0</v>
      </c>
      <c r="BL218" s="18" t="s">
        <v>234</v>
      </c>
      <c r="BM218" s="143" t="s">
        <v>2259</v>
      </c>
    </row>
    <row r="219" spans="2:65" s="1" customFormat="1" ht="21.75" customHeight="1">
      <c r="B219" s="33"/>
      <c r="C219" s="132" t="s">
        <v>1614</v>
      </c>
      <c r="D219" s="132" t="s">
        <v>229</v>
      </c>
      <c r="E219" s="133" t="s">
        <v>4041</v>
      </c>
      <c r="F219" s="134" t="s">
        <v>4042</v>
      </c>
      <c r="G219" s="135" t="s">
        <v>396</v>
      </c>
      <c r="H219" s="136">
        <v>1</v>
      </c>
      <c r="I219" s="137"/>
      <c r="J219" s="138">
        <f t="shared" si="30"/>
        <v>0</v>
      </c>
      <c r="K219" s="134" t="s">
        <v>336</v>
      </c>
      <c r="L219" s="33"/>
      <c r="M219" s="139" t="s">
        <v>21</v>
      </c>
      <c r="N219" s="140" t="s">
        <v>45</v>
      </c>
      <c r="P219" s="141">
        <f t="shared" si="31"/>
        <v>0</v>
      </c>
      <c r="Q219" s="141">
        <v>0</v>
      </c>
      <c r="R219" s="141">
        <f t="shared" si="32"/>
        <v>0</v>
      </c>
      <c r="S219" s="141">
        <v>0</v>
      </c>
      <c r="T219" s="142">
        <f t="shared" si="33"/>
        <v>0</v>
      </c>
      <c r="AR219" s="143" t="s">
        <v>234</v>
      </c>
      <c r="AT219" s="143" t="s">
        <v>229</v>
      </c>
      <c r="AU219" s="143" t="s">
        <v>80</v>
      </c>
      <c r="AY219" s="18" t="s">
        <v>227</v>
      </c>
      <c r="BE219" s="144">
        <f t="shared" si="34"/>
        <v>0</v>
      </c>
      <c r="BF219" s="144">
        <f t="shared" si="35"/>
        <v>0</v>
      </c>
      <c r="BG219" s="144">
        <f t="shared" si="36"/>
        <v>0</v>
      </c>
      <c r="BH219" s="144">
        <f t="shared" si="37"/>
        <v>0</v>
      </c>
      <c r="BI219" s="144">
        <f t="shared" si="38"/>
        <v>0</v>
      </c>
      <c r="BJ219" s="18" t="s">
        <v>86</v>
      </c>
      <c r="BK219" s="144">
        <f t="shared" si="39"/>
        <v>0</v>
      </c>
      <c r="BL219" s="18" t="s">
        <v>234</v>
      </c>
      <c r="BM219" s="143" t="s">
        <v>2278</v>
      </c>
    </row>
    <row r="220" spans="2:65" s="1" customFormat="1" ht="16.5" customHeight="1">
      <c r="B220" s="33"/>
      <c r="C220" s="132" t="s">
        <v>1618</v>
      </c>
      <c r="D220" s="132" t="s">
        <v>229</v>
      </c>
      <c r="E220" s="133" t="s">
        <v>4051</v>
      </c>
      <c r="F220" s="134" t="s">
        <v>4052</v>
      </c>
      <c r="G220" s="135" t="s">
        <v>396</v>
      </c>
      <c r="H220" s="136">
        <v>12</v>
      </c>
      <c r="I220" s="137"/>
      <c r="J220" s="138">
        <f t="shared" si="30"/>
        <v>0</v>
      </c>
      <c r="K220" s="134" t="s">
        <v>336</v>
      </c>
      <c r="L220" s="33"/>
      <c r="M220" s="139" t="s">
        <v>21</v>
      </c>
      <c r="N220" s="140" t="s">
        <v>45</v>
      </c>
      <c r="P220" s="141">
        <f t="shared" si="31"/>
        <v>0</v>
      </c>
      <c r="Q220" s="141">
        <v>0</v>
      </c>
      <c r="R220" s="141">
        <f t="shared" si="32"/>
        <v>0</v>
      </c>
      <c r="S220" s="141">
        <v>0</v>
      </c>
      <c r="T220" s="142">
        <f t="shared" si="33"/>
        <v>0</v>
      </c>
      <c r="AR220" s="143" t="s">
        <v>234</v>
      </c>
      <c r="AT220" s="143" t="s">
        <v>229</v>
      </c>
      <c r="AU220" s="143" t="s">
        <v>80</v>
      </c>
      <c r="AY220" s="18" t="s">
        <v>227</v>
      </c>
      <c r="BE220" s="144">
        <f t="shared" si="34"/>
        <v>0</v>
      </c>
      <c r="BF220" s="144">
        <f t="shared" si="35"/>
        <v>0</v>
      </c>
      <c r="BG220" s="144">
        <f t="shared" si="36"/>
        <v>0</v>
      </c>
      <c r="BH220" s="144">
        <f t="shared" si="37"/>
        <v>0</v>
      </c>
      <c r="BI220" s="144">
        <f t="shared" si="38"/>
        <v>0</v>
      </c>
      <c r="BJ220" s="18" t="s">
        <v>86</v>
      </c>
      <c r="BK220" s="144">
        <f t="shared" si="39"/>
        <v>0</v>
      </c>
      <c r="BL220" s="18" t="s">
        <v>234</v>
      </c>
      <c r="BM220" s="143" t="s">
        <v>2295</v>
      </c>
    </row>
    <row r="221" spans="2:65" s="1" customFormat="1" ht="16.5" customHeight="1">
      <c r="B221" s="33"/>
      <c r="C221" s="132" t="s">
        <v>1621</v>
      </c>
      <c r="D221" s="132" t="s">
        <v>229</v>
      </c>
      <c r="E221" s="133" t="s">
        <v>4053</v>
      </c>
      <c r="F221" s="134" t="s">
        <v>4052</v>
      </c>
      <c r="G221" s="135" t="s">
        <v>396</v>
      </c>
      <c r="H221" s="136">
        <v>1</v>
      </c>
      <c r="I221" s="137"/>
      <c r="J221" s="138">
        <f t="shared" si="30"/>
        <v>0</v>
      </c>
      <c r="K221" s="134" t="s">
        <v>336</v>
      </c>
      <c r="L221" s="33"/>
      <c r="M221" s="139" t="s">
        <v>21</v>
      </c>
      <c r="N221" s="140" t="s">
        <v>45</v>
      </c>
      <c r="P221" s="141">
        <f t="shared" si="31"/>
        <v>0</v>
      </c>
      <c r="Q221" s="141">
        <v>0</v>
      </c>
      <c r="R221" s="141">
        <f t="shared" si="32"/>
        <v>0</v>
      </c>
      <c r="S221" s="141">
        <v>0</v>
      </c>
      <c r="T221" s="142">
        <f t="shared" si="33"/>
        <v>0</v>
      </c>
      <c r="AR221" s="143" t="s">
        <v>234</v>
      </c>
      <c r="AT221" s="143" t="s">
        <v>229</v>
      </c>
      <c r="AU221" s="143" t="s">
        <v>80</v>
      </c>
      <c r="AY221" s="18" t="s">
        <v>227</v>
      </c>
      <c r="BE221" s="144">
        <f t="shared" si="34"/>
        <v>0</v>
      </c>
      <c r="BF221" s="144">
        <f t="shared" si="35"/>
        <v>0</v>
      </c>
      <c r="BG221" s="144">
        <f t="shared" si="36"/>
        <v>0</v>
      </c>
      <c r="BH221" s="144">
        <f t="shared" si="37"/>
        <v>0</v>
      </c>
      <c r="BI221" s="144">
        <f t="shared" si="38"/>
        <v>0</v>
      </c>
      <c r="BJ221" s="18" t="s">
        <v>86</v>
      </c>
      <c r="BK221" s="144">
        <f t="shared" si="39"/>
        <v>0</v>
      </c>
      <c r="BL221" s="18" t="s">
        <v>234</v>
      </c>
      <c r="BM221" s="143" t="s">
        <v>2316</v>
      </c>
    </row>
    <row r="222" spans="2:65" s="1" customFormat="1" ht="16.5" customHeight="1">
      <c r="B222" s="33"/>
      <c r="C222" s="132" t="s">
        <v>1629</v>
      </c>
      <c r="D222" s="132" t="s">
        <v>229</v>
      </c>
      <c r="E222" s="133" t="s">
        <v>4054</v>
      </c>
      <c r="F222" s="134" t="s">
        <v>4055</v>
      </c>
      <c r="G222" s="135" t="s">
        <v>396</v>
      </c>
      <c r="H222" s="136">
        <v>1</v>
      </c>
      <c r="I222" s="137"/>
      <c r="J222" s="138">
        <f t="shared" si="30"/>
        <v>0</v>
      </c>
      <c r="K222" s="134" t="s">
        <v>336</v>
      </c>
      <c r="L222" s="33"/>
      <c r="M222" s="139" t="s">
        <v>21</v>
      </c>
      <c r="N222" s="140" t="s">
        <v>45</v>
      </c>
      <c r="P222" s="141">
        <f t="shared" si="31"/>
        <v>0</v>
      </c>
      <c r="Q222" s="141">
        <v>0</v>
      </c>
      <c r="R222" s="141">
        <f t="shared" si="32"/>
        <v>0</v>
      </c>
      <c r="S222" s="141">
        <v>0</v>
      </c>
      <c r="T222" s="142">
        <f t="shared" si="33"/>
        <v>0</v>
      </c>
      <c r="AR222" s="143" t="s">
        <v>234</v>
      </c>
      <c r="AT222" s="143" t="s">
        <v>229</v>
      </c>
      <c r="AU222" s="143" t="s">
        <v>80</v>
      </c>
      <c r="AY222" s="18" t="s">
        <v>227</v>
      </c>
      <c r="BE222" s="144">
        <f t="shared" si="34"/>
        <v>0</v>
      </c>
      <c r="BF222" s="144">
        <f t="shared" si="35"/>
        <v>0</v>
      </c>
      <c r="BG222" s="144">
        <f t="shared" si="36"/>
        <v>0</v>
      </c>
      <c r="BH222" s="144">
        <f t="shared" si="37"/>
        <v>0</v>
      </c>
      <c r="BI222" s="144">
        <f t="shared" si="38"/>
        <v>0</v>
      </c>
      <c r="BJ222" s="18" t="s">
        <v>86</v>
      </c>
      <c r="BK222" s="144">
        <f t="shared" si="39"/>
        <v>0</v>
      </c>
      <c r="BL222" s="18" t="s">
        <v>234</v>
      </c>
      <c r="BM222" s="143" t="s">
        <v>2325</v>
      </c>
    </row>
    <row r="223" spans="2:65" s="11" customFormat="1" ht="25.9" customHeight="1">
      <c r="B223" s="120"/>
      <c r="D223" s="121" t="s">
        <v>72</v>
      </c>
      <c r="E223" s="122" t="s">
        <v>3822</v>
      </c>
      <c r="F223" s="122" t="s">
        <v>3823</v>
      </c>
      <c r="I223" s="123"/>
      <c r="J223" s="124">
        <f>BK223</f>
        <v>0</v>
      </c>
      <c r="L223" s="120"/>
      <c r="M223" s="125"/>
      <c r="P223" s="126">
        <f>SUM(P224:P235)</f>
        <v>0</v>
      </c>
      <c r="R223" s="126">
        <f>SUM(R224:R235)</f>
        <v>0</v>
      </c>
      <c r="T223" s="127">
        <f>SUM(T224:T235)</f>
        <v>0</v>
      </c>
      <c r="AR223" s="121" t="s">
        <v>80</v>
      </c>
      <c r="AT223" s="128" t="s">
        <v>72</v>
      </c>
      <c r="AU223" s="128" t="s">
        <v>73</v>
      </c>
      <c r="AY223" s="121" t="s">
        <v>227</v>
      </c>
      <c r="BK223" s="129">
        <f>SUM(BK224:BK235)</f>
        <v>0</v>
      </c>
    </row>
    <row r="224" spans="2:65" s="1" customFormat="1" ht="16.5" customHeight="1">
      <c r="B224" s="33"/>
      <c r="C224" s="132" t="s">
        <v>1636</v>
      </c>
      <c r="D224" s="132" t="s">
        <v>229</v>
      </c>
      <c r="E224" s="133" t="s">
        <v>3824</v>
      </c>
      <c r="F224" s="134" t="s">
        <v>4056</v>
      </c>
      <c r="G224" s="135" t="s">
        <v>396</v>
      </c>
      <c r="H224" s="136">
        <v>7</v>
      </c>
      <c r="I224" s="137"/>
      <c r="J224" s="138">
        <f>ROUND(I224*H224,2)</f>
        <v>0</v>
      </c>
      <c r="K224" s="134" t="s">
        <v>336</v>
      </c>
      <c r="L224" s="33"/>
      <c r="M224" s="139" t="s">
        <v>21</v>
      </c>
      <c r="N224" s="140" t="s">
        <v>45</v>
      </c>
      <c r="P224" s="141">
        <f>O224*H224</f>
        <v>0</v>
      </c>
      <c r="Q224" s="141">
        <v>0</v>
      </c>
      <c r="R224" s="141">
        <f>Q224*H224</f>
        <v>0</v>
      </c>
      <c r="S224" s="141">
        <v>0</v>
      </c>
      <c r="T224" s="142">
        <f>S224*H224</f>
        <v>0</v>
      </c>
      <c r="AR224" s="143" t="s">
        <v>388</v>
      </c>
      <c r="AT224" s="143" t="s">
        <v>229</v>
      </c>
      <c r="AU224" s="143" t="s">
        <v>80</v>
      </c>
      <c r="AY224" s="18" t="s">
        <v>227</v>
      </c>
      <c r="BE224" s="144">
        <f>IF(N224="základní",J224,0)</f>
        <v>0</v>
      </c>
      <c r="BF224" s="144">
        <f>IF(N224="snížená",J224,0)</f>
        <v>0</v>
      </c>
      <c r="BG224" s="144">
        <f>IF(N224="zákl. přenesená",J224,0)</f>
        <v>0</v>
      </c>
      <c r="BH224" s="144">
        <f>IF(N224="sníž. přenesená",J224,0)</f>
        <v>0</v>
      </c>
      <c r="BI224" s="144">
        <f>IF(N224="nulová",J224,0)</f>
        <v>0</v>
      </c>
      <c r="BJ224" s="18" t="s">
        <v>86</v>
      </c>
      <c r="BK224" s="144">
        <f>ROUND(I224*H224,2)</f>
        <v>0</v>
      </c>
      <c r="BL224" s="18" t="s">
        <v>388</v>
      </c>
      <c r="BM224" s="143" t="s">
        <v>4057</v>
      </c>
    </row>
    <row r="225" spans="2:65" s="12" customFormat="1" ht="11.25">
      <c r="B225" s="149"/>
      <c r="D225" s="150" t="s">
        <v>238</v>
      </c>
      <c r="E225" s="151" t="s">
        <v>21</v>
      </c>
      <c r="F225" s="152" t="s">
        <v>4058</v>
      </c>
      <c r="H225" s="151" t="s">
        <v>21</v>
      </c>
      <c r="I225" s="153"/>
      <c r="L225" s="149"/>
      <c r="M225" s="154"/>
      <c r="T225" s="155"/>
      <c r="AT225" s="151" t="s">
        <v>238</v>
      </c>
      <c r="AU225" s="151" t="s">
        <v>80</v>
      </c>
      <c r="AV225" s="12" t="s">
        <v>80</v>
      </c>
      <c r="AW225" s="12" t="s">
        <v>33</v>
      </c>
      <c r="AX225" s="12" t="s">
        <v>73</v>
      </c>
      <c r="AY225" s="151" t="s">
        <v>227</v>
      </c>
    </row>
    <row r="226" spans="2:65" s="13" customFormat="1" ht="11.25">
      <c r="B226" s="156"/>
      <c r="D226" s="150" t="s">
        <v>238</v>
      </c>
      <c r="E226" s="157" t="s">
        <v>21</v>
      </c>
      <c r="F226" s="158" t="s">
        <v>3894</v>
      </c>
      <c r="H226" s="159">
        <v>7</v>
      </c>
      <c r="I226" s="160"/>
      <c r="L226" s="156"/>
      <c r="M226" s="161"/>
      <c r="T226" s="162"/>
      <c r="AT226" s="157" t="s">
        <v>238</v>
      </c>
      <c r="AU226" s="157" t="s">
        <v>80</v>
      </c>
      <c r="AV226" s="13" t="s">
        <v>86</v>
      </c>
      <c r="AW226" s="13" t="s">
        <v>33</v>
      </c>
      <c r="AX226" s="13" t="s">
        <v>73</v>
      </c>
      <c r="AY226" s="157" t="s">
        <v>227</v>
      </c>
    </row>
    <row r="227" spans="2:65" s="14" customFormat="1" ht="11.25">
      <c r="B227" s="163"/>
      <c r="D227" s="150" t="s">
        <v>238</v>
      </c>
      <c r="E227" s="164" t="s">
        <v>21</v>
      </c>
      <c r="F227" s="165" t="s">
        <v>241</v>
      </c>
      <c r="H227" s="166">
        <v>7</v>
      </c>
      <c r="I227" s="167"/>
      <c r="L227" s="163"/>
      <c r="M227" s="168"/>
      <c r="T227" s="169"/>
      <c r="AT227" s="164" t="s">
        <v>238</v>
      </c>
      <c r="AU227" s="164" t="s">
        <v>80</v>
      </c>
      <c r="AV227" s="14" t="s">
        <v>234</v>
      </c>
      <c r="AW227" s="14" t="s">
        <v>33</v>
      </c>
      <c r="AX227" s="14" t="s">
        <v>80</v>
      </c>
      <c r="AY227" s="164" t="s">
        <v>227</v>
      </c>
    </row>
    <row r="228" spans="2:65" s="1" customFormat="1" ht="16.5" customHeight="1">
      <c r="B228" s="33"/>
      <c r="C228" s="132" t="s">
        <v>1650</v>
      </c>
      <c r="D228" s="132" t="s">
        <v>229</v>
      </c>
      <c r="E228" s="133" t="s">
        <v>3859</v>
      </c>
      <c r="F228" s="134" t="s">
        <v>4059</v>
      </c>
      <c r="G228" s="135" t="s">
        <v>396</v>
      </c>
      <c r="H228" s="136">
        <v>11</v>
      </c>
      <c r="I228" s="137"/>
      <c r="J228" s="138">
        <f>ROUND(I228*H228,2)</f>
        <v>0</v>
      </c>
      <c r="K228" s="134" t="s">
        <v>336</v>
      </c>
      <c r="L228" s="33"/>
      <c r="M228" s="139" t="s">
        <v>21</v>
      </c>
      <c r="N228" s="140" t="s">
        <v>45</v>
      </c>
      <c r="P228" s="141">
        <f>O228*H228</f>
        <v>0</v>
      </c>
      <c r="Q228" s="141">
        <v>0</v>
      </c>
      <c r="R228" s="141">
        <f>Q228*H228</f>
        <v>0</v>
      </c>
      <c r="S228" s="141">
        <v>0</v>
      </c>
      <c r="T228" s="142">
        <f>S228*H228</f>
        <v>0</v>
      </c>
      <c r="AR228" s="143" t="s">
        <v>388</v>
      </c>
      <c r="AT228" s="143" t="s">
        <v>229</v>
      </c>
      <c r="AU228" s="143" t="s">
        <v>80</v>
      </c>
      <c r="AY228" s="18" t="s">
        <v>227</v>
      </c>
      <c r="BE228" s="144">
        <f>IF(N228="základní",J228,0)</f>
        <v>0</v>
      </c>
      <c r="BF228" s="144">
        <f>IF(N228="snížená",J228,0)</f>
        <v>0</v>
      </c>
      <c r="BG228" s="144">
        <f>IF(N228="zákl. přenesená",J228,0)</f>
        <v>0</v>
      </c>
      <c r="BH228" s="144">
        <f>IF(N228="sníž. přenesená",J228,0)</f>
        <v>0</v>
      </c>
      <c r="BI228" s="144">
        <f>IF(N228="nulová",J228,0)</f>
        <v>0</v>
      </c>
      <c r="BJ228" s="18" t="s">
        <v>86</v>
      </c>
      <c r="BK228" s="144">
        <f>ROUND(I228*H228,2)</f>
        <v>0</v>
      </c>
      <c r="BL228" s="18" t="s">
        <v>388</v>
      </c>
      <c r="BM228" s="143" t="s">
        <v>4060</v>
      </c>
    </row>
    <row r="229" spans="2:65" s="12" customFormat="1" ht="11.25">
      <c r="B229" s="149"/>
      <c r="D229" s="150" t="s">
        <v>238</v>
      </c>
      <c r="E229" s="151" t="s">
        <v>21</v>
      </c>
      <c r="F229" s="152" t="s">
        <v>4058</v>
      </c>
      <c r="H229" s="151" t="s">
        <v>21</v>
      </c>
      <c r="I229" s="153"/>
      <c r="L229" s="149"/>
      <c r="M229" s="154"/>
      <c r="T229" s="155"/>
      <c r="AT229" s="151" t="s">
        <v>238</v>
      </c>
      <c r="AU229" s="151" t="s">
        <v>80</v>
      </c>
      <c r="AV229" s="12" t="s">
        <v>80</v>
      </c>
      <c r="AW229" s="12" t="s">
        <v>33</v>
      </c>
      <c r="AX229" s="12" t="s">
        <v>73</v>
      </c>
      <c r="AY229" s="151" t="s">
        <v>227</v>
      </c>
    </row>
    <row r="230" spans="2:65" s="13" customFormat="1" ht="11.25">
      <c r="B230" s="156"/>
      <c r="D230" s="150" t="s">
        <v>238</v>
      </c>
      <c r="E230" s="157" t="s">
        <v>21</v>
      </c>
      <c r="F230" s="158" t="s">
        <v>3862</v>
      </c>
      <c r="H230" s="159">
        <v>11</v>
      </c>
      <c r="I230" s="160"/>
      <c r="L230" s="156"/>
      <c r="M230" s="161"/>
      <c r="T230" s="162"/>
      <c r="AT230" s="157" t="s">
        <v>238</v>
      </c>
      <c r="AU230" s="157" t="s">
        <v>80</v>
      </c>
      <c r="AV230" s="13" t="s">
        <v>86</v>
      </c>
      <c r="AW230" s="13" t="s">
        <v>33</v>
      </c>
      <c r="AX230" s="13" t="s">
        <v>73</v>
      </c>
      <c r="AY230" s="157" t="s">
        <v>227</v>
      </c>
    </row>
    <row r="231" spans="2:65" s="14" customFormat="1" ht="11.25">
      <c r="B231" s="163"/>
      <c r="D231" s="150" t="s">
        <v>238</v>
      </c>
      <c r="E231" s="164" t="s">
        <v>21</v>
      </c>
      <c r="F231" s="165" t="s">
        <v>241</v>
      </c>
      <c r="H231" s="166">
        <v>11</v>
      </c>
      <c r="I231" s="167"/>
      <c r="L231" s="163"/>
      <c r="M231" s="168"/>
      <c r="T231" s="169"/>
      <c r="AT231" s="164" t="s">
        <v>238</v>
      </c>
      <c r="AU231" s="164" t="s">
        <v>80</v>
      </c>
      <c r="AV231" s="14" t="s">
        <v>234</v>
      </c>
      <c r="AW231" s="14" t="s">
        <v>33</v>
      </c>
      <c r="AX231" s="14" t="s">
        <v>80</v>
      </c>
      <c r="AY231" s="164" t="s">
        <v>227</v>
      </c>
    </row>
    <row r="232" spans="2:65" s="1" customFormat="1" ht="16.5" customHeight="1">
      <c r="B232" s="33"/>
      <c r="C232" s="132" t="s">
        <v>1659</v>
      </c>
      <c r="D232" s="132" t="s">
        <v>229</v>
      </c>
      <c r="E232" s="133" t="s">
        <v>3891</v>
      </c>
      <c r="F232" s="134" t="s">
        <v>4061</v>
      </c>
      <c r="G232" s="135" t="s">
        <v>396</v>
      </c>
      <c r="H232" s="136">
        <v>29</v>
      </c>
      <c r="I232" s="137"/>
      <c r="J232" s="138">
        <f>ROUND(I232*H232,2)</f>
        <v>0</v>
      </c>
      <c r="K232" s="134" t="s">
        <v>336</v>
      </c>
      <c r="L232" s="33"/>
      <c r="M232" s="139" t="s">
        <v>21</v>
      </c>
      <c r="N232" s="140" t="s">
        <v>45</v>
      </c>
      <c r="P232" s="141">
        <f>O232*H232</f>
        <v>0</v>
      </c>
      <c r="Q232" s="141">
        <v>0</v>
      </c>
      <c r="R232" s="141">
        <f>Q232*H232</f>
        <v>0</v>
      </c>
      <c r="S232" s="141">
        <v>0</v>
      </c>
      <c r="T232" s="142">
        <f>S232*H232</f>
        <v>0</v>
      </c>
      <c r="AR232" s="143" t="s">
        <v>388</v>
      </c>
      <c r="AT232" s="143" t="s">
        <v>229</v>
      </c>
      <c r="AU232" s="143" t="s">
        <v>80</v>
      </c>
      <c r="AY232" s="18" t="s">
        <v>227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86</v>
      </c>
      <c r="BK232" s="144">
        <f>ROUND(I232*H232,2)</f>
        <v>0</v>
      </c>
      <c r="BL232" s="18" t="s">
        <v>388</v>
      </c>
      <c r="BM232" s="143" t="s">
        <v>4062</v>
      </c>
    </row>
    <row r="233" spans="2:65" s="12" customFormat="1" ht="11.25">
      <c r="B233" s="149"/>
      <c r="D233" s="150" t="s">
        <v>238</v>
      </c>
      <c r="E233" s="151" t="s">
        <v>21</v>
      </c>
      <c r="F233" s="152" t="s">
        <v>4058</v>
      </c>
      <c r="H233" s="151" t="s">
        <v>21</v>
      </c>
      <c r="I233" s="153"/>
      <c r="L233" s="149"/>
      <c r="M233" s="154"/>
      <c r="T233" s="155"/>
      <c r="AT233" s="151" t="s">
        <v>238</v>
      </c>
      <c r="AU233" s="151" t="s">
        <v>80</v>
      </c>
      <c r="AV233" s="12" t="s">
        <v>80</v>
      </c>
      <c r="AW233" s="12" t="s">
        <v>33</v>
      </c>
      <c r="AX233" s="12" t="s">
        <v>73</v>
      </c>
      <c r="AY233" s="151" t="s">
        <v>227</v>
      </c>
    </row>
    <row r="234" spans="2:65" s="13" customFormat="1" ht="11.25">
      <c r="B234" s="156"/>
      <c r="D234" s="150" t="s">
        <v>238</v>
      </c>
      <c r="E234" s="157" t="s">
        <v>21</v>
      </c>
      <c r="F234" s="158" t="s">
        <v>3828</v>
      </c>
      <c r="H234" s="159">
        <v>29</v>
      </c>
      <c r="I234" s="160"/>
      <c r="L234" s="156"/>
      <c r="M234" s="161"/>
      <c r="T234" s="162"/>
      <c r="AT234" s="157" t="s">
        <v>238</v>
      </c>
      <c r="AU234" s="157" t="s">
        <v>80</v>
      </c>
      <c r="AV234" s="13" t="s">
        <v>86</v>
      </c>
      <c r="AW234" s="13" t="s">
        <v>33</v>
      </c>
      <c r="AX234" s="13" t="s">
        <v>73</v>
      </c>
      <c r="AY234" s="157" t="s">
        <v>227</v>
      </c>
    </row>
    <row r="235" spans="2:65" s="14" customFormat="1" ht="11.25">
      <c r="B235" s="163"/>
      <c r="D235" s="150" t="s">
        <v>238</v>
      </c>
      <c r="E235" s="164" t="s">
        <v>21</v>
      </c>
      <c r="F235" s="165" t="s">
        <v>241</v>
      </c>
      <c r="H235" s="166">
        <v>29</v>
      </c>
      <c r="I235" s="167"/>
      <c r="L235" s="163"/>
      <c r="M235" s="188"/>
      <c r="N235" s="189"/>
      <c r="O235" s="189"/>
      <c r="P235" s="189"/>
      <c r="Q235" s="189"/>
      <c r="R235" s="189"/>
      <c r="S235" s="189"/>
      <c r="T235" s="190"/>
      <c r="AT235" s="164" t="s">
        <v>238</v>
      </c>
      <c r="AU235" s="164" t="s">
        <v>80</v>
      </c>
      <c r="AV235" s="14" t="s">
        <v>234</v>
      </c>
      <c r="AW235" s="14" t="s">
        <v>33</v>
      </c>
      <c r="AX235" s="14" t="s">
        <v>80</v>
      </c>
      <c r="AY235" s="164" t="s">
        <v>227</v>
      </c>
    </row>
    <row r="236" spans="2:65" s="1" customFormat="1" ht="6.95" customHeight="1">
      <c r="B236" s="42"/>
      <c r="C236" s="43"/>
      <c r="D236" s="43"/>
      <c r="E236" s="43"/>
      <c r="F236" s="43"/>
      <c r="G236" s="43"/>
      <c r="H236" s="43"/>
      <c r="I236" s="43"/>
      <c r="J236" s="43"/>
      <c r="K236" s="43"/>
      <c r="L236" s="33"/>
    </row>
  </sheetData>
  <sheetProtection algorithmName="SHA-512" hashValue="EHXLvXQpcDpc49RF5bfSIH3BmsPJ+SnvVk+8CeRbFNSAfku99yXEBaX06+vg2rcPhwc9F972PZUNKS8F1iHmeg==" saltValue="yXWA/EaR5F68GKdCLw8Qk/AK6aLRSk1oEh+iMV7TvJGXqb9YRiouHnLGyCgualGR2JT6WbFKrASzvtIdMIzIPQ==" spinCount="100000" sheet="1" objects="1" scenarios="1" formatColumns="0" formatRows="0" autoFilter="0"/>
  <autoFilter ref="C95:K235" xr:uid="{00000000-0009-0000-0000-00000F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1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148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4063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4064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ROUND(J101,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ROUND((SUM(BE101:BE316)),  2)</f>
        <v>0</v>
      </c>
      <c r="I37" s="94">
        <v>0.21</v>
      </c>
      <c r="J37" s="84">
        <f>ROUND(((SUM(BE101:BE316))*I37),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ROUND((SUM(BF101:BF316)),  2)</f>
        <v>0</v>
      </c>
      <c r="I38" s="94">
        <v>0.12</v>
      </c>
      <c r="J38" s="84">
        <f>ROUND(((SUM(BF101:BF316))*I38),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ROUND((SUM(BG101:BG316)),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ROUND((SUM(BH101:BH316)),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ROUND((SUM(BI101:BI316)),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4063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SO-04.04.01 - Silnoproud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J101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4065</v>
      </c>
      <c r="E68" s="106"/>
      <c r="F68" s="106"/>
      <c r="G68" s="106"/>
      <c r="H68" s="106"/>
      <c r="I68" s="106"/>
      <c r="J68" s="107">
        <f>J102</f>
        <v>0</v>
      </c>
      <c r="L68" s="104"/>
    </row>
    <row r="69" spans="2:47" s="9" customFormat="1" ht="19.899999999999999" customHeight="1">
      <c r="B69" s="108"/>
      <c r="D69" s="109" t="s">
        <v>4066</v>
      </c>
      <c r="E69" s="110"/>
      <c r="F69" s="110"/>
      <c r="G69" s="110"/>
      <c r="H69" s="110"/>
      <c r="I69" s="110"/>
      <c r="J69" s="111">
        <f>J103</f>
        <v>0</v>
      </c>
      <c r="L69" s="108"/>
    </row>
    <row r="70" spans="2:47" s="9" customFormat="1" ht="19.899999999999999" customHeight="1">
      <c r="B70" s="108"/>
      <c r="D70" s="109" t="s">
        <v>4067</v>
      </c>
      <c r="E70" s="110"/>
      <c r="F70" s="110"/>
      <c r="G70" s="110"/>
      <c r="H70" s="110"/>
      <c r="I70" s="110"/>
      <c r="J70" s="111">
        <f>J116</f>
        <v>0</v>
      </c>
      <c r="L70" s="108"/>
    </row>
    <row r="71" spans="2:47" s="9" customFormat="1" ht="19.899999999999999" customHeight="1">
      <c r="B71" s="108"/>
      <c r="D71" s="109" t="s">
        <v>4068</v>
      </c>
      <c r="E71" s="110"/>
      <c r="F71" s="110"/>
      <c r="G71" s="110"/>
      <c r="H71" s="110"/>
      <c r="I71" s="110"/>
      <c r="J71" s="111">
        <f>J131</f>
        <v>0</v>
      </c>
      <c r="L71" s="108"/>
    </row>
    <row r="72" spans="2:47" s="9" customFormat="1" ht="19.899999999999999" customHeight="1">
      <c r="B72" s="108"/>
      <c r="D72" s="109" t="s">
        <v>4069</v>
      </c>
      <c r="E72" s="110"/>
      <c r="F72" s="110"/>
      <c r="G72" s="110"/>
      <c r="H72" s="110"/>
      <c r="I72" s="110"/>
      <c r="J72" s="111">
        <f>J160</f>
        <v>0</v>
      </c>
      <c r="L72" s="108"/>
    </row>
    <row r="73" spans="2:47" s="9" customFormat="1" ht="19.899999999999999" customHeight="1">
      <c r="B73" s="108"/>
      <c r="D73" s="109" t="s">
        <v>4070</v>
      </c>
      <c r="E73" s="110"/>
      <c r="F73" s="110"/>
      <c r="G73" s="110"/>
      <c r="H73" s="110"/>
      <c r="I73" s="110"/>
      <c r="J73" s="111">
        <f>J164</f>
        <v>0</v>
      </c>
      <c r="L73" s="108"/>
    </row>
    <row r="74" spans="2:47" s="9" customFormat="1" ht="19.899999999999999" customHeight="1">
      <c r="B74" s="108"/>
      <c r="D74" s="109" t="s">
        <v>4071</v>
      </c>
      <c r="E74" s="110"/>
      <c r="F74" s="110"/>
      <c r="G74" s="110"/>
      <c r="H74" s="110"/>
      <c r="I74" s="110"/>
      <c r="J74" s="111">
        <f>J174</f>
        <v>0</v>
      </c>
      <c r="L74" s="108"/>
    </row>
    <row r="75" spans="2:47" s="9" customFormat="1" ht="19.899999999999999" customHeight="1">
      <c r="B75" s="108"/>
      <c r="D75" s="109" t="s">
        <v>4072</v>
      </c>
      <c r="E75" s="110"/>
      <c r="F75" s="110"/>
      <c r="G75" s="110"/>
      <c r="H75" s="110"/>
      <c r="I75" s="110"/>
      <c r="J75" s="111">
        <f>J211</f>
        <v>0</v>
      </c>
      <c r="L75" s="108"/>
    </row>
    <row r="76" spans="2:47" s="9" customFormat="1" ht="19.899999999999999" customHeight="1">
      <c r="B76" s="108"/>
      <c r="D76" s="109" t="s">
        <v>4073</v>
      </c>
      <c r="E76" s="110"/>
      <c r="F76" s="110"/>
      <c r="G76" s="110"/>
      <c r="H76" s="110"/>
      <c r="I76" s="110"/>
      <c r="J76" s="111">
        <f>J271</f>
        <v>0</v>
      </c>
      <c r="L76" s="108"/>
    </row>
    <row r="77" spans="2:47" s="9" customFormat="1" ht="19.899999999999999" customHeight="1">
      <c r="B77" s="108"/>
      <c r="D77" s="109" t="s">
        <v>4074</v>
      </c>
      <c r="E77" s="110"/>
      <c r="F77" s="110"/>
      <c r="G77" s="110"/>
      <c r="H77" s="110"/>
      <c r="I77" s="110"/>
      <c r="J77" s="111">
        <f>J279</f>
        <v>0</v>
      </c>
      <c r="L77" s="108"/>
    </row>
    <row r="78" spans="2:47" s="1" customFormat="1" ht="21.75" customHeight="1">
      <c r="B78" s="33"/>
      <c r="L78" s="33"/>
    </row>
    <row r="79" spans="2:47" s="1" customFormat="1" ht="6.95" customHeight="1"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33"/>
    </row>
    <row r="83" spans="2:12" s="1" customFormat="1" ht="6.95" customHeight="1">
      <c r="B83" s="44"/>
      <c r="C83" s="45"/>
      <c r="D83" s="45"/>
      <c r="E83" s="45"/>
      <c r="F83" s="45"/>
      <c r="G83" s="45"/>
      <c r="H83" s="45"/>
      <c r="I83" s="45"/>
      <c r="J83" s="45"/>
      <c r="K83" s="45"/>
      <c r="L83" s="33"/>
    </row>
    <row r="84" spans="2:12" s="1" customFormat="1" ht="24.95" customHeight="1">
      <c r="B84" s="33"/>
      <c r="C84" s="22" t="s">
        <v>212</v>
      </c>
      <c r="L84" s="33"/>
    </row>
    <row r="85" spans="2:12" s="1" customFormat="1" ht="6.95" customHeight="1">
      <c r="B85" s="33"/>
      <c r="L85" s="33"/>
    </row>
    <row r="86" spans="2:12" s="1" customFormat="1" ht="12" customHeight="1">
      <c r="B86" s="33"/>
      <c r="C86" s="28" t="s">
        <v>16</v>
      </c>
      <c r="L86" s="33"/>
    </row>
    <row r="87" spans="2:12" s="1" customFormat="1" ht="16.5" customHeight="1">
      <c r="B87" s="33"/>
      <c r="E87" s="338" t="str">
        <f>E7</f>
        <v>Kolovraty - dostupné bydlení</v>
      </c>
      <c r="F87" s="339"/>
      <c r="G87" s="339"/>
      <c r="H87" s="339"/>
      <c r="L87" s="33"/>
    </row>
    <row r="88" spans="2:12" ht="12" customHeight="1">
      <c r="B88" s="21"/>
      <c r="C88" s="28" t="s">
        <v>201</v>
      </c>
      <c r="L88" s="21"/>
    </row>
    <row r="89" spans="2:12" ht="16.5" customHeight="1">
      <c r="B89" s="21"/>
      <c r="E89" s="338" t="s">
        <v>607</v>
      </c>
      <c r="F89" s="300"/>
      <c r="G89" s="300"/>
      <c r="H89" s="300"/>
      <c r="L89" s="21"/>
    </row>
    <row r="90" spans="2:12" ht="12" customHeight="1">
      <c r="B90" s="21"/>
      <c r="C90" s="28" t="s">
        <v>203</v>
      </c>
      <c r="L90" s="21"/>
    </row>
    <row r="91" spans="2:12" s="1" customFormat="1" ht="16.5" customHeight="1">
      <c r="B91" s="33"/>
      <c r="E91" s="334" t="s">
        <v>4063</v>
      </c>
      <c r="F91" s="340"/>
      <c r="G91" s="340"/>
      <c r="H91" s="340"/>
      <c r="L91" s="33"/>
    </row>
    <row r="92" spans="2:12" s="1" customFormat="1" ht="12" customHeight="1">
      <c r="B92" s="33"/>
      <c r="C92" s="28" t="s">
        <v>3367</v>
      </c>
      <c r="L92" s="33"/>
    </row>
    <row r="93" spans="2:12" s="1" customFormat="1" ht="16.5" customHeight="1">
      <c r="B93" s="33"/>
      <c r="E93" s="321" t="str">
        <f>E13</f>
        <v>SO-04.04.01 - Silnoproud</v>
      </c>
      <c r="F93" s="340"/>
      <c r="G93" s="340"/>
      <c r="H93" s="340"/>
      <c r="L93" s="33"/>
    </row>
    <row r="94" spans="2:12" s="1" customFormat="1" ht="6.95" customHeight="1">
      <c r="B94" s="33"/>
      <c r="L94" s="33"/>
    </row>
    <row r="95" spans="2:12" s="1" customFormat="1" ht="12" customHeight="1">
      <c r="B95" s="33"/>
      <c r="C95" s="28" t="s">
        <v>22</v>
      </c>
      <c r="F95" s="26" t="str">
        <f>F16</f>
        <v>Kolovraty</v>
      </c>
      <c r="I95" s="28" t="s">
        <v>24</v>
      </c>
      <c r="J95" s="50" t="str">
        <f>IF(J16="","",J16)</f>
        <v>28. 6. 2021</v>
      </c>
      <c r="L95" s="33"/>
    </row>
    <row r="96" spans="2:12" s="1" customFormat="1" ht="6.95" customHeight="1">
      <c r="B96" s="33"/>
      <c r="L96" s="33"/>
    </row>
    <row r="97" spans="2:65" s="1" customFormat="1" ht="15.2" customHeight="1">
      <c r="B97" s="33"/>
      <c r="C97" s="28" t="s">
        <v>26</v>
      </c>
      <c r="F97" s="26" t="str">
        <f>E19</f>
        <v>atelier HETA s.r.o.</v>
      </c>
      <c r="I97" s="28" t="s">
        <v>32</v>
      </c>
      <c r="J97" s="31" t="str">
        <f>E25</f>
        <v>atelier HETA s.r.o.</v>
      </c>
      <c r="L97" s="33"/>
    </row>
    <row r="98" spans="2:65" s="1" customFormat="1" ht="15.2" customHeight="1">
      <c r="B98" s="33"/>
      <c r="C98" s="28" t="s">
        <v>30</v>
      </c>
      <c r="F98" s="26" t="str">
        <f>IF(E22="","",E22)</f>
        <v>Vyplň údaj</v>
      </c>
      <c r="I98" s="28" t="s">
        <v>34</v>
      </c>
      <c r="J98" s="31" t="str">
        <f>E28</f>
        <v>Toman Martin</v>
      </c>
      <c r="L98" s="33"/>
    </row>
    <row r="99" spans="2:65" s="1" customFormat="1" ht="10.35" customHeight="1">
      <c r="B99" s="33"/>
      <c r="L99" s="33"/>
    </row>
    <row r="100" spans="2:65" s="10" customFormat="1" ht="29.25" customHeight="1">
      <c r="B100" s="112"/>
      <c r="C100" s="113" t="s">
        <v>213</v>
      </c>
      <c r="D100" s="114" t="s">
        <v>58</v>
      </c>
      <c r="E100" s="114" t="s">
        <v>54</v>
      </c>
      <c r="F100" s="114" t="s">
        <v>55</v>
      </c>
      <c r="G100" s="114" t="s">
        <v>214</v>
      </c>
      <c r="H100" s="114" t="s">
        <v>215</v>
      </c>
      <c r="I100" s="114" t="s">
        <v>216</v>
      </c>
      <c r="J100" s="114" t="s">
        <v>207</v>
      </c>
      <c r="K100" s="115" t="s">
        <v>217</v>
      </c>
      <c r="L100" s="112"/>
      <c r="M100" s="57" t="s">
        <v>21</v>
      </c>
      <c r="N100" s="58" t="s">
        <v>43</v>
      </c>
      <c r="O100" s="58" t="s">
        <v>218</v>
      </c>
      <c r="P100" s="58" t="s">
        <v>219</v>
      </c>
      <c r="Q100" s="58" t="s">
        <v>220</v>
      </c>
      <c r="R100" s="58" t="s">
        <v>221</v>
      </c>
      <c r="S100" s="58" t="s">
        <v>222</v>
      </c>
      <c r="T100" s="59" t="s">
        <v>223</v>
      </c>
    </row>
    <row r="101" spans="2:65" s="1" customFormat="1" ht="22.9" customHeight="1">
      <c r="B101" s="33"/>
      <c r="C101" s="62" t="s">
        <v>224</v>
      </c>
      <c r="J101" s="116">
        <f>BK101</f>
        <v>0</v>
      </c>
      <c r="L101" s="33"/>
      <c r="M101" s="60"/>
      <c r="N101" s="51"/>
      <c r="O101" s="51"/>
      <c r="P101" s="117">
        <f>P102</f>
        <v>0</v>
      </c>
      <c r="Q101" s="51"/>
      <c r="R101" s="117">
        <f>R102</f>
        <v>0</v>
      </c>
      <c r="S101" s="51"/>
      <c r="T101" s="118">
        <f>T102</f>
        <v>0</v>
      </c>
      <c r="AT101" s="18" t="s">
        <v>72</v>
      </c>
      <c r="AU101" s="18" t="s">
        <v>208</v>
      </c>
      <c r="BK101" s="119">
        <f>BK102</f>
        <v>0</v>
      </c>
    </row>
    <row r="102" spans="2:65" s="11" customFormat="1" ht="25.9" customHeight="1">
      <c r="B102" s="120"/>
      <c r="D102" s="121" t="s">
        <v>72</v>
      </c>
      <c r="E102" s="122" t="s">
        <v>474</v>
      </c>
      <c r="F102" s="122" t="s">
        <v>147</v>
      </c>
      <c r="I102" s="123"/>
      <c r="J102" s="124">
        <f>BK102</f>
        <v>0</v>
      </c>
      <c r="L102" s="120"/>
      <c r="M102" s="125"/>
      <c r="P102" s="126">
        <f>P103+P116+P131+P160+P164+P174+P211+P271+P279</f>
        <v>0</v>
      </c>
      <c r="R102" s="126">
        <f>R103+R116+R131+R160+R164+R174+R211+R271+R279</f>
        <v>0</v>
      </c>
      <c r="T102" s="127">
        <f>T103+T116+T131+T160+T164+T174+T211+T271+T279</f>
        <v>0</v>
      </c>
      <c r="AR102" s="121" t="s">
        <v>80</v>
      </c>
      <c r="AT102" s="128" t="s">
        <v>72</v>
      </c>
      <c r="AU102" s="128" t="s">
        <v>73</v>
      </c>
      <c r="AY102" s="121" t="s">
        <v>227</v>
      </c>
      <c r="BK102" s="129">
        <f>BK103+BK116+BK131+BK160+BK164+BK174+BK211+BK271+BK279</f>
        <v>0</v>
      </c>
    </row>
    <row r="103" spans="2:65" s="11" customFormat="1" ht="22.9" customHeight="1">
      <c r="B103" s="120"/>
      <c r="D103" s="121" t="s">
        <v>72</v>
      </c>
      <c r="E103" s="130" t="s">
        <v>515</v>
      </c>
      <c r="F103" s="130" t="s">
        <v>4075</v>
      </c>
      <c r="I103" s="123"/>
      <c r="J103" s="131">
        <f>BK103</f>
        <v>0</v>
      </c>
      <c r="L103" s="120"/>
      <c r="M103" s="125"/>
      <c r="P103" s="126">
        <f>SUM(P104:P115)</f>
        <v>0</v>
      </c>
      <c r="R103" s="126">
        <f>SUM(R104:R115)</f>
        <v>0</v>
      </c>
      <c r="T103" s="127">
        <f>SUM(T104:T115)</f>
        <v>0</v>
      </c>
      <c r="AR103" s="121" t="s">
        <v>80</v>
      </c>
      <c r="AT103" s="128" t="s">
        <v>72</v>
      </c>
      <c r="AU103" s="128" t="s">
        <v>80</v>
      </c>
      <c r="AY103" s="121" t="s">
        <v>227</v>
      </c>
      <c r="BK103" s="129">
        <f>SUM(BK104:BK115)</f>
        <v>0</v>
      </c>
    </row>
    <row r="104" spans="2:65" s="1" customFormat="1" ht="16.5" customHeight="1">
      <c r="B104" s="33"/>
      <c r="C104" s="132" t="s">
        <v>80</v>
      </c>
      <c r="D104" s="132" t="s">
        <v>229</v>
      </c>
      <c r="E104" s="133" t="s">
        <v>4076</v>
      </c>
      <c r="F104" s="134" t="s">
        <v>4077</v>
      </c>
      <c r="G104" s="135" t="s">
        <v>488</v>
      </c>
      <c r="H104" s="136">
        <v>1</v>
      </c>
      <c r="I104" s="137"/>
      <c r="J104" s="138">
        <f t="shared" ref="J104:J115" si="0">ROUND(I104*H104,2)</f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ref="P104:P115" si="1">O104*H104</f>
        <v>0</v>
      </c>
      <c r="Q104" s="141">
        <v>0</v>
      </c>
      <c r="R104" s="141">
        <f t="shared" ref="R104:R115" si="2">Q104*H104</f>
        <v>0</v>
      </c>
      <c r="S104" s="141">
        <v>0</v>
      </c>
      <c r="T104" s="142">
        <f t="shared" ref="T104:T115" si="3">S104*H104</f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 t="shared" ref="BE104:BE115" si="4">IF(N104="základní",J104,0)</f>
        <v>0</v>
      </c>
      <c r="BF104" s="144">
        <f t="shared" ref="BF104:BF115" si="5">IF(N104="snížená",J104,0)</f>
        <v>0</v>
      </c>
      <c r="BG104" s="144">
        <f t="shared" ref="BG104:BG115" si="6">IF(N104="zákl. přenesená",J104,0)</f>
        <v>0</v>
      </c>
      <c r="BH104" s="144">
        <f t="shared" ref="BH104:BH115" si="7">IF(N104="sníž. přenesená",J104,0)</f>
        <v>0</v>
      </c>
      <c r="BI104" s="144">
        <f t="shared" ref="BI104:BI115" si="8">IF(N104="nulová",J104,0)</f>
        <v>0</v>
      </c>
      <c r="BJ104" s="18" t="s">
        <v>86</v>
      </c>
      <c r="BK104" s="144">
        <f t="shared" ref="BK104:BK115" si="9">ROUND(I104*H104,2)</f>
        <v>0</v>
      </c>
      <c r="BL104" s="18" t="s">
        <v>234</v>
      </c>
      <c r="BM104" s="143" t="s">
        <v>86</v>
      </c>
    </row>
    <row r="105" spans="2:65" s="1" customFormat="1" ht="21.75" customHeight="1">
      <c r="B105" s="33"/>
      <c r="C105" s="132" t="s">
        <v>86</v>
      </c>
      <c r="D105" s="132" t="s">
        <v>229</v>
      </c>
      <c r="E105" s="133" t="s">
        <v>4078</v>
      </c>
      <c r="F105" s="134" t="s">
        <v>4079</v>
      </c>
      <c r="G105" s="135" t="s">
        <v>488</v>
      </c>
      <c r="H105" s="136">
        <v>1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86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234</v>
      </c>
    </row>
    <row r="106" spans="2:65" s="1" customFormat="1" ht="16.5" customHeight="1">
      <c r="B106" s="33"/>
      <c r="C106" s="132" t="s">
        <v>120</v>
      </c>
      <c r="D106" s="132" t="s">
        <v>229</v>
      </c>
      <c r="E106" s="133" t="s">
        <v>4080</v>
      </c>
      <c r="F106" s="134" t="s">
        <v>4081</v>
      </c>
      <c r="G106" s="135" t="s">
        <v>488</v>
      </c>
      <c r="H106" s="136">
        <v>1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86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270</v>
      </c>
    </row>
    <row r="107" spans="2:65" s="1" customFormat="1" ht="21.75" customHeight="1">
      <c r="B107" s="33"/>
      <c r="C107" s="132" t="s">
        <v>234</v>
      </c>
      <c r="D107" s="132" t="s">
        <v>229</v>
      </c>
      <c r="E107" s="133" t="s">
        <v>4082</v>
      </c>
      <c r="F107" s="134" t="s">
        <v>4079</v>
      </c>
      <c r="G107" s="135" t="s">
        <v>3468</v>
      </c>
      <c r="H107" s="136">
        <v>1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86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283</v>
      </c>
    </row>
    <row r="108" spans="2:65" s="1" customFormat="1" ht="16.5" customHeight="1">
      <c r="B108" s="33"/>
      <c r="C108" s="132" t="s">
        <v>264</v>
      </c>
      <c r="D108" s="132" t="s">
        <v>229</v>
      </c>
      <c r="E108" s="133" t="s">
        <v>4083</v>
      </c>
      <c r="F108" s="134" t="s">
        <v>4084</v>
      </c>
      <c r="G108" s="135" t="s">
        <v>488</v>
      </c>
      <c r="H108" s="136">
        <v>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296</v>
      </c>
    </row>
    <row r="109" spans="2:65" s="1" customFormat="1" ht="21.75" customHeight="1">
      <c r="B109" s="33"/>
      <c r="C109" s="132" t="s">
        <v>270</v>
      </c>
      <c r="D109" s="132" t="s">
        <v>229</v>
      </c>
      <c r="E109" s="133" t="s">
        <v>4085</v>
      </c>
      <c r="F109" s="134" t="s">
        <v>4079</v>
      </c>
      <c r="G109" s="135" t="s">
        <v>3468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86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8</v>
      </c>
    </row>
    <row r="110" spans="2:65" s="1" customFormat="1" ht="16.5" customHeight="1">
      <c r="B110" s="33"/>
      <c r="C110" s="132" t="s">
        <v>278</v>
      </c>
      <c r="D110" s="132" t="s">
        <v>229</v>
      </c>
      <c r="E110" s="133" t="s">
        <v>4086</v>
      </c>
      <c r="F110" s="134" t="s">
        <v>4087</v>
      </c>
      <c r="G110" s="135" t="s">
        <v>488</v>
      </c>
      <c r="H110" s="136">
        <v>30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86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376</v>
      </c>
    </row>
    <row r="111" spans="2:65" s="1" customFormat="1" ht="21.75" customHeight="1">
      <c r="B111" s="33"/>
      <c r="C111" s="132" t="s">
        <v>283</v>
      </c>
      <c r="D111" s="132" t="s">
        <v>229</v>
      </c>
      <c r="E111" s="133" t="s">
        <v>4088</v>
      </c>
      <c r="F111" s="134" t="s">
        <v>4079</v>
      </c>
      <c r="G111" s="135" t="s">
        <v>3468</v>
      </c>
      <c r="H111" s="136">
        <v>30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388</v>
      </c>
    </row>
    <row r="112" spans="2:65" s="1" customFormat="1" ht="16.5" customHeight="1">
      <c r="B112" s="33"/>
      <c r="C112" s="132" t="s">
        <v>290</v>
      </c>
      <c r="D112" s="132" t="s">
        <v>229</v>
      </c>
      <c r="E112" s="133" t="s">
        <v>4089</v>
      </c>
      <c r="F112" s="134" t="s">
        <v>4090</v>
      </c>
      <c r="G112" s="135" t="s">
        <v>488</v>
      </c>
      <c r="H112" s="136">
        <v>12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399</v>
      </c>
    </row>
    <row r="113" spans="2:65" s="1" customFormat="1" ht="21.75" customHeight="1">
      <c r="B113" s="33"/>
      <c r="C113" s="132" t="s">
        <v>296</v>
      </c>
      <c r="D113" s="132" t="s">
        <v>229</v>
      </c>
      <c r="E113" s="133" t="s">
        <v>4088</v>
      </c>
      <c r="F113" s="134" t="s">
        <v>4079</v>
      </c>
      <c r="G113" s="135" t="s">
        <v>3468</v>
      </c>
      <c r="H113" s="136">
        <v>12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86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409</v>
      </c>
    </row>
    <row r="114" spans="2:65" s="1" customFormat="1" ht="16.5" customHeight="1">
      <c r="B114" s="33"/>
      <c r="C114" s="132" t="s">
        <v>308</v>
      </c>
      <c r="D114" s="132" t="s">
        <v>229</v>
      </c>
      <c r="E114" s="133" t="s">
        <v>4091</v>
      </c>
      <c r="F114" s="134" t="s">
        <v>4092</v>
      </c>
      <c r="G114" s="135" t="s">
        <v>488</v>
      </c>
      <c r="H114" s="136">
        <v>8</v>
      </c>
      <c r="I114" s="137"/>
      <c r="J114" s="138">
        <f t="shared" si="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416</v>
      </c>
    </row>
    <row r="115" spans="2:65" s="1" customFormat="1" ht="21.75" customHeight="1">
      <c r="B115" s="33"/>
      <c r="C115" s="132" t="s">
        <v>8</v>
      </c>
      <c r="D115" s="132" t="s">
        <v>229</v>
      </c>
      <c r="E115" s="133" t="s">
        <v>4093</v>
      </c>
      <c r="F115" s="134" t="s">
        <v>4079</v>
      </c>
      <c r="G115" s="135" t="s">
        <v>3468</v>
      </c>
      <c r="H115" s="136">
        <v>8</v>
      </c>
      <c r="I115" s="137"/>
      <c r="J115" s="138">
        <f t="shared" si="0"/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234</v>
      </c>
      <c r="AT115" s="143" t="s">
        <v>229</v>
      </c>
      <c r="AU115" s="143" t="s">
        <v>86</v>
      </c>
      <c r="AY115" s="18" t="s">
        <v>227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234</v>
      </c>
      <c r="BM115" s="143" t="s">
        <v>425</v>
      </c>
    </row>
    <row r="116" spans="2:65" s="11" customFormat="1" ht="22.9" customHeight="1">
      <c r="B116" s="120"/>
      <c r="D116" s="121" t="s">
        <v>72</v>
      </c>
      <c r="E116" s="130" t="s">
        <v>4035</v>
      </c>
      <c r="F116" s="130" t="s">
        <v>4094</v>
      </c>
      <c r="I116" s="123"/>
      <c r="J116" s="131">
        <f>BK116</f>
        <v>0</v>
      </c>
      <c r="L116" s="120"/>
      <c r="M116" s="125"/>
      <c r="P116" s="126">
        <f>SUM(P117:P130)</f>
        <v>0</v>
      </c>
      <c r="R116" s="126">
        <f>SUM(R117:R130)</f>
        <v>0</v>
      </c>
      <c r="T116" s="127">
        <f>SUM(T117:T130)</f>
        <v>0</v>
      </c>
      <c r="AR116" s="121" t="s">
        <v>80</v>
      </c>
      <c r="AT116" s="128" t="s">
        <v>72</v>
      </c>
      <c r="AU116" s="128" t="s">
        <v>80</v>
      </c>
      <c r="AY116" s="121" t="s">
        <v>227</v>
      </c>
      <c r="BK116" s="129">
        <f>SUM(BK117:BK130)</f>
        <v>0</v>
      </c>
    </row>
    <row r="117" spans="2:65" s="1" customFormat="1" ht="16.5" customHeight="1">
      <c r="B117" s="33"/>
      <c r="C117" s="132" t="s">
        <v>370</v>
      </c>
      <c r="D117" s="132" t="s">
        <v>229</v>
      </c>
      <c r="E117" s="133" t="s">
        <v>4095</v>
      </c>
      <c r="F117" s="134" t="s">
        <v>4096</v>
      </c>
      <c r="G117" s="135" t="s">
        <v>488</v>
      </c>
      <c r="H117" s="136">
        <v>1</v>
      </c>
      <c r="I117" s="137"/>
      <c r="J117" s="138">
        <f t="shared" ref="J117:J130" si="10">ROUND(I117*H117,2)</f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ref="P117:P130" si="11">O117*H117</f>
        <v>0</v>
      </c>
      <c r="Q117" s="141">
        <v>0</v>
      </c>
      <c r="R117" s="141">
        <f t="shared" ref="R117:R130" si="12">Q117*H117</f>
        <v>0</v>
      </c>
      <c r="S117" s="141">
        <v>0</v>
      </c>
      <c r="T117" s="142">
        <f t="shared" ref="T117:T130" si="13">S117*H117</f>
        <v>0</v>
      </c>
      <c r="AR117" s="143" t="s">
        <v>234</v>
      </c>
      <c r="AT117" s="143" t="s">
        <v>229</v>
      </c>
      <c r="AU117" s="143" t="s">
        <v>86</v>
      </c>
      <c r="AY117" s="18" t="s">
        <v>227</v>
      </c>
      <c r="BE117" s="144">
        <f t="shared" ref="BE117:BE130" si="14">IF(N117="základní",J117,0)</f>
        <v>0</v>
      </c>
      <c r="BF117" s="144">
        <f t="shared" ref="BF117:BF130" si="15">IF(N117="snížená",J117,0)</f>
        <v>0</v>
      </c>
      <c r="BG117" s="144">
        <f t="shared" ref="BG117:BG130" si="16">IF(N117="zákl. přenesená",J117,0)</f>
        <v>0</v>
      </c>
      <c r="BH117" s="144">
        <f t="shared" ref="BH117:BH130" si="17">IF(N117="sníž. přenesená",J117,0)</f>
        <v>0</v>
      </c>
      <c r="BI117" s="144">
        <f t="shared" ref="BI117:BI130" si="18">IF(N117="nulová",J117,0)</f>
        <v>0</v>
      </c>
      <c r="BJ117" s="18" t="s">
        <v>86</v>
      </c>
      <c r="BK117" s="144">
        <f t="shared" ref="BK117:BK130" si="19">ROUND(I117*H117,2)</f>
        <v>0</v>
      </c>
      <c r="BL117" s="18" t="s">
        <v>234</v>
      </c>
      <c r="BM117" s="143" t="s">
        <v>1253</v>
      </c>
    </row>
    <row r="118" spans="2:65" s="1" customFormat="1" ht="16.5" customHeight="1">
      <c r="B118" s="33"/>
      <c r="C118" s="132" t="s">
        <v>376</v>
      </c>
      <c r="D118" s="132" t="s">
        <v>229</v>
      </c>
      <c r="E118" s="133" t="s">
        <v>4097</v>
      </c>
      <c r="F118" s="134" t="s">
        <v>4098</v>
      </c>
      <c r="G118" s="135" t="s">
        <v>488</v>
      </c>
      <c r="H118" s="136">
        <v>1</v>
      </c>
      <c r="I118" s="137"/>
      <c r="J118" s="138">
        <f t="shared" si="1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234</v>
      </c>
      <c r="AT118" s="143" t="s">
        <v>229</v>
      </c>
      <c r="AU118" s="143" t="s">
        <v>86</v>
      </c>
      <c r="AY118" s="18" t="s">
        <v>227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234</v>
      </c>
      <c r="BM118" s="143" t="s">
        <v>1277</v>
      </c>
    </row>
    <row r="119" spans="2:65" s="1" customFormat="1" ht="24.2" customHeight="1">
      <c r="B119" s="33"/>
      <c r="C119" s="132" t="s">
        <v>382</v>
      </c>
      <c r="D119" s="132" t="s">
        <v>229</v>
      </c>
      <c r="E119" s="133" t="s">
        <v>4099</v>
      </c>
      <c r="F119" s="134" t="s">
        <v>4100</v>
      </c>
      <c r="G119" s="135" t="s">
        <v>326</v>
      </c>
      <c r="H119" s="136">
        <v>50</v>
      </c>
      <c r="I119" s="137"/>
      <c r="J119" s="138">
        <f t="shared" si="10"/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234</v>
      </c>
      <c r="AT119" s="143" t="s">
        <v>229</v>
      </c>
      <c r="AU119" s="143" t="s">
        <v>86</v>
      </c>
      <c r="AY119" s="18" t="s">
        <v>227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234</v>
      </c>
      <c r="BM119" s="143" t="s">
        <v>1286</v>
      </c>
    </row>
    <row r="120" spans="2:65" s="1" customFormat="1" ht="16.5" customHeight="1">
      <c r="B120" s="33"/>
      <c r="C120" s="132" t="s">
        <v>388</v>
      </c>
      <c r="D120" s="132" t="s">
        <v>229</v>
      </c>
      <c r="E120" s="133" t="s">
        <v>4101</v>
      </c>
      <c r="F120" s="134" t="s">
        <v>4102</v>
      </c>
      <c r="G120" s="135" t="s">
        <v>326</v>
      </c>
      <c r="H120" s="136">
        <v>50</v>
      </c>
      <c r="I120" s="137"/>
      <c r="J120" s="138">
        <f t="shared" si="10"/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234</v>
      </c>
      <c r="AT120" s="143" t="s">
        <v>229</v>
      </c>
      <c r="AU120" s="143" t="s">
        <v>86</v>
      </c>
      <c r="AY120" s="18" t="s">
        <v>227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234</v>
      </c>
      <c r="BM120" s="143" t="s">
        <v>804</v>
      </c>
    </row>
    <row r="121" spans="2:65" s="1" customFormat="1" ht="24.2" customHeight="1">
      <c r="B121" s="33"/>
      <c r="C121" s="132" t="s">
        <v>393</v>
      </c>
      <c r="D121" s="132" t="s">
        <v>229</v>
      </c>
      <c r="E121" s="133" t="s">
        <v>4103</v>
      </c>
      <c r="F121" s="134" t="s">
        <v>4104</v>
      </c>
      <c r="G121" s="135" t="s">
        <v>326</v>
      </c>
      <c r="H121" s="136">
        <v>20</v>
      </c>
      <c r="I121" s="137"/>
      <c r="J121" s="138">
        <f t="shared" si="10"/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234</v>
      </c>
      <c r="AT121" s="143" t="s">
        <v>229</v>
      </c>
      <c r="AU121" s="143" t="s">
        <v>86</v>
      </c>
      <c r="AY121" s="18" t="s">
        <v>227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234</v>
      </c>
      <c r="BM121" s="143" t="s">
        <v>1312</v>
      </c>
    </row>
    <row r="122" spans="2:65" s="1" customFormat="1" ht="16.5" customHeight="1">
      <c r="B122" s="33"/>
      <c r="C122" s="132" t="s">
        <v>399</v>
      </c>
      <c r="D122" s="132" t="s">
        <v>229</v>
      </c>
      <c r="E122" s="133" t="s">
        <v>4105</v>
      </c>
      <c r="F122" s="134" t="s">
        <v>4102</v>
      </c>
      <c r="G122" s="135" t="s">
        <v>326</v>
      </c>
      <c r="H122" s="136">
        <v>20</v>
      </c>
      <c r="I122" s="137"/>
      <c r="J122" s="138">
        <f t="shared" si="10"/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234</v>
      </c>
      <c r="AT122" s="143" t="s">
        <v>229</v>
      </c>
      <c r="AU122" s="143" t="s">
        <v>86</v>
      </c>
      <c r="AY122" s="18" t="s">
        <v>227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234</v>
      </c>
      <c r="BM122" s="143" t="s">
        <v>1322</v>
      </c>
    </row>
    <row r="123" spans="2:65" s="1" customFormat="1" ht="16.5" customHeight="1">
      <c r="B123" s="33"/>
      <c r="C123" s="132" t="s">
        <v>405</v>
      </c>
      <c r="D123" s="132" t="s">
        <v>229</v>
      </c>
      <c r="E123" s="133" t="s">
        <v>4106</v>
      </c>
      <c r="F123" s="134" t="s">
        <v>4107</v>
      </c>
      <c r="G123" s="135" t="s">
        <v>326</v>
      </c>
      <c r="H123" s="136">
        <v>75</v>
      </c>
      <c r="I123" s="137"/>
      <c r="J123" s="138">
        <f t="shared" si="10"/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234</v>
      </c>
      <c r="AT123" s="143" t="s">
        <v>229</v>
      </c>
      <c r="AU123" s="143" t="s">
        <v>86</v>
      </c>
      <c r="AY123" s="18" t="s">
        <v>227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234</v>
      </c>
      <c r="BM123" s="143" t="s">
        <v>1335</v>
      </c>
    </row>
    <row r="124" spans="2:65" s="1" customFormat="1" ht="16.5" customHeight="1">
      <c r="B124" s="33"/>
      <c r="C124" s="132" t="s">
        <v>409</v>
      </c>
      <c r="D124" s="132" t="s">
        <v>229</v>
      </c>
      <c r="E124" s="133" t="s">
        <v>4108</v>
      </c>
      <c r="F124" s="134" t="s">
        <v>4109</v>
      </c>
      <c r="G124" s="135" t="s">
        <v>326</v>
      </c>
      <c r="H124" s="136">
        <v>75</v>
      </c>
      <c r="I124" s="137"/>
      <c r="J124" s="138">
        <f t="shared" si="10"/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 t="shared" si="11"/>
        <v>0</v>
      </c>
      <c r="Q124" s="141">
        <v>0</v>
      </c>
      <c r="R124" s="141">
        <f t="shared" si="12"/>
        <v>0</v>
      </c>
      <c r="S124" s="141">
        <v>0</v>
      </c>
      <c r="T124" s="142">
        <f t="shared" si="13"/>
        <v>0</v>
      </c>
      <c r="AR124" s="143" t="s">
        <v>234</v>
      </c>
      <c r="AT124" s="143" t="s">
        <v>229</v>
      </c>
      <c r="AU124" s="143" t="s">
        <v>86</v>
      </c>
      <c r="AY124" s="18" t="s">
        <v>227</v>
      </c>
      <c r="BE124" s="144">
        <f t="shared" si="14"/>
        <v>0</v>
      </c>
      <c r="BF124" s="144">
        <f t="shared" si="15"/>
        <v>0</v>
      </c>
      <c r="BG124" s="144">
        <f t="shared" si="16"/>
        <v>0</v>
      </c>
      <c r="BH124" s="144">
        <f t="shared" si="17"/>
        <v>0</v>
      </c>
      <c r="BI124" s="144">
        <f t="shared" si="18"/>
        <v>0</v>
      </c>
      <c r="BJ124" s="18" t="s">
        <v>86</v>
      </c>
      <c r="BK124" s="144">
        <f t="shared" si="19"/>
        <v>0</v>
      </c>
      <c r="BL124" s="18" t="s">
        <v>234</v>
      </c>
      <c r="BM124" s="143" t="s">
        <v>1349</v>
      </c>
    </row>
    <row r="125" spans="2:65" s="1" customFormat="1" ht="16.5" customHeight="1">
      <c r="B125" s="33"/>
      <c r="C125" s="132" t="s">
        <v>7</v>
      </c>
      <c r="D125" s="132" t="s">
        <v>229</v>
      </c>
      <c r="E125" s="133" t="s">
        <v>4110</v>
      </c>
      <c r="F125" s="134" t="s">
        <v>4111</v>
      </c>
      <c r="G125" s="135" t="s">
        <v>326</v>
      </c>
      <c r="H125" s="136">
        <v>65</v>
      </c>
      <c r="I125" s="137"/>
      <c r="J125" s="138">
        <f t="shared" si="10"/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234</v>
      </c>
      <c r="AT125" s="143" t="s">
        <v>229</v>
      </c>
      <c r="AU125" s="143" t="s">
        <v>86</v>
      </c>
      <c r="AY125" s="18" t="s">
        <v>227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234</v>
      </c>
      <c r="BM125" s="143" t="s">
        <v>1369</v>
      </c>
    </row>
    <row r="126" spans="2:65" s="1" customFormat="1" ht="16.5" customHeight="1">
      <c r="B126" s="33"/>
      <c r="C126" s="132" t="s">
        <v>416</v>
      </c>
      <c r="D126" s="132" t="s">
        <v>229</v>
      </c>
      <c r="E126" s="133" t="s">
        <v>4108</v>
      </c>
      <c r="F126" s="134" t="s">
        <v>4109</v>
      </c>
      <c r="G126" s="135" t="s">
        <v>326</v>
      </c>
      <c r="H126" s="136">
        <v>65</v>
      </c>
      <c r="I126" s="137"/>
      <c r="J126" s="138">
        <f t="shared" si="1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234</v>
      </c>
      <c r="AT126" s="143" t="s">
        <v>229</v>
      </c>
      <c r="AU126" s="143" t="s">
        <v>86</v>
      </c>
      <c r="AY126" s="18" t="s">
        <v>227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234</v>
      </c>
      <c r="BM126" s="143" t="s">
        <v>1379</v>
      </c>
    </row>
    <row r="127" spans="2:65" s="1" customFormat="1" ht="16.5" customHeight="1">
      <c r="B127" s="33"/>
      <c r="C127" s="132" t="s">
        <v>421</v>
      </c>
      <c r="D127" s="132" t="s">
        <v>229</v>
      </c>
      <c r="E127" s="133" t="s">
        <v>4112</v>
      </c>
      <c r="F127" s="134" t="s">
        <v>4113</v>
      </c>
      <c r="G127" s="135" t="s">
        <v>326</v>
      </c>
      <c r="H127" s="136">
        <v>50</v>
      </c>
      <c r="I127" s="137"/>
      <c r="J127" s="138">
        <f t="shared" si="1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234</v>
      </c>
      <c r="AT127" s="143" t="s">
        <v>229</v>
      </c>
      <c r="AU127" s="143" t="s">
        <v>86</v>
      </c>
      <c r="AY127" s="18" t="s">
        <v>227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234</v>
      </c>
      <c r="BM127" s="143" t="s">
        <v>1389</v>
      </c>
    </row>
    <row r="128" spans="2:65" s="1" customFormat="1" ht="16.5" customHeight="1">
      <c r="B128" s="33"/>
      <c r="C128" s="132" t="s">
        <v>425</v>
      </c>
      <c r="D128" s="132" t="s">
        <v>229</v>
      </c>
      <c r="E128" s="133" t="s">
        <v>4108</v>
      </c>
      <c r="F128" s="134" t="s">
        <v>4109</v>
      </c>
      <c r="G128" s="135" t="s">
        <v>326</v>
      </c>
      <c r="H128" s="136">
        <v>50</v>
      </c>
      <c r="I128" s="137"/>
      <c r="J128" s="138">
        <f t="shared" si="1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234</v>
      </c>
      <c r="AT128" s="143" t="s">
        <v>229</v>
      </c>
      <c r="AU128" s="143" t="s">
        <v>86</v>
      </c>
      <c r="AY128" s="18" t="s">
        <v>227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234</v>
      </c>
      <c r="BM128" s="143" t="s">
        <v>1400</v>
      </c>
    </row>
    <row r="129" spans="2:65" s="1" customFormat="1" ht="16.5" customHeight="1">
      <c r="B129" s="33"/>
      <c r="C129" s="132" t="s">
        <v>430</v>
      </c>
      <c r="D129" s="132" t="s">
        <v>229</v>
      </c>
      <c r="E129" s="133" t="s">
        <v>4114</v>
      </c>
      <c r="F129" s="134" t="s">
        <v>4115</v>
      </c>
      <c r="G129" s="135" t="s">
        <v>326</v>
      </c>
      <c r="H129" s="136">
        <v>30</v>
      </c>
      <c r="I129" s="137"/>
      <c r="J129" s="138">
        <f t="shared" si="1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234</v>
      </c>
      <c r="BM129" s="143" t="s">
        <v>1412</v>
      </c>
    </row>
    <row r="130" spans="2:65" s="1" customFormat="1" ht="16.5" customHeight="1">
      <c r="B130" s="33"/>
      <c r="C130" s="132" t="s">
        <v>435</v>
      </c>
      <c r="D130" s="132" t="s">
        <v>229</v>
      </c>
      <c r="E130" s="133" t="s">
        <v>4116</v>
      </c>
      <c r="F130" s="134" t="s">
        <v>4109</v>
      </c>
      <c r="G130" s="135" t="s">
        <v>326</v>
      </c>
      <c r="H130" s="136">
        <v>30</v>
      </c>
      <c r="I130" s="137"/>
      <c r="J130" s="138">
        <f t="shared" si="1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234</v>
      </c>
      <c r="AT130" s="143" t="s">
        <v>229</v>
      </c>
      <c r="AU130" s="143" t="s">
        <v>86</v>
      </c>
      <c r="AY130" s="18" t="s">
        <v>227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234</v>
      </c>
      <c r="BM130" s="143" t="s">
        <v>1425</v>
      </c>
    </row>
    <row r="131" spans="2:65" s="11" customFormat="1" ht="22.9" customHeight="1">
      <c r="B131" s="120"/>
      <c r="D131" s="121" t="s">
        <v>72</v>
      </c>
      <c r="E131" s="130" t="s">
        <v>4117</v>
      </c>
      <c r="F131" s="130" t="s">
        <v>4118</v>
      </c>
      <c r="I131" s="123"/>
      <c r="J131" s="131">
        <f>BK131</f>
        <v>0</v>
      </c>
      <c r="L131" s="120"/>
      <c r="M131" s="125"/>
      <c r="P131" s="126">
        <f>SUM(P132:P159)</f>
        <v>0</v>
      </c>
      <c r="R131" s="126">
        <f>SUM(R132:R159)</f>
        <v>0</v>
      </c>
      <c r="T131" s="127">
        <f>SUM(T132:T159)</f>
        <v>0</v>
      </c>
      <c r="AR131" s="121" t="s">
        <v>80</v>
      </c>
      <c r="AT131" s="128" t="s">
        <v>72</v>
      </c>
      <c r="AU131" s="128" t="s">
        <v>80</v>
      </c>
      <c r="AY131" s="121" t="s">
        <v>227</v>
      </c>
      <c r="BK131" s="129">
        <f>SUM(BK132:BK159)</f>
        <v>0</v>
      </c>
    </row>
    <row r="132" spans="2:65" s="1" customFormat="1" ht="16.5" customHeight="1">
      <c r="B132" s="33"/>
      <c r="C132" s="132" t="s">
        <v>441</v>
      </c>
      <c r="D132" s="132" t="s">
        <v>229</v>
      </c>
      <c r="E132" s="133" t="s">
        <v>4119</v>
      </c>
      <c r="F132" s="134" t="s">
        <v>4120</v>
      </c>
      <c r="G132" s="135" t="s">
        <v>326</v>
      </c>
      <c r="H132" s="136">
        <v>136</v>
      </c>
      <c r="I132" s="137"/>
      <c r="J132" s="138">
        <f t="shared" ref="J132:J159" si="20">ROUND(I132*H132,2)</f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ref="P132:P159" si="21">O132*H132</f>
        <v>0</v>
      </c>
      <c r="Q132" s="141">
        <v>0</v>
      </c>
      <c r="R132" s="141">
        <f t="shared" ref="R132:R159" si="22">Q132*H132</f>
        <v>0</v>
      </c>
      <c r="S132" s="141">
        <v>0</v>
      </c>
      <c r="T132" s="142">
        <f t="shared" ref="T132:T159" si="23">S132*H132</f>
        <v>0</v>
      </c>
      <c r="AR132" s="143" t="s">
        <v>234</v>
      </c>
      <c r="AT132" s="143" t="s">
        <v>229</v>
      </c>
      <c r="AU132" s="143" t="s">
        <v>86</v>
      </c>
      <c r="AY132" s="18" t="s">
        <v>227</v>
      </c>
      <c r="BE132" s="144">
        <f t="shared" ref="BE132:BE159" si="24">IF(N132="základní",J132,0)</f>
        <v>0</v>
      </c>
      <c r="BF132" s="144">
        <f t="shared" ref="BF132:BF159" si="25">IF(N132="snížená",J132,0)</f>
        <v>0</v>
      </c>
      <c r="BG132" s="144">
        <f t="shared" ref="BG132:BG159" si="26">IF(N132="zákl. přenesená",J132,0)</f>
        <v>0</v>
      </c>
      <c r="BH132" s="144">
        <f t="shared" ref="BH132:BH159" si="27">IF(N132="sníž. přenesená",J132,0)</f>
        <v>0</v>
      </c>
      <c r="BI132" s="144">
        <f t="shared" ref="BI132:BI159" si="28">IF(N132="nulová",J132,0)</f>
        <v>0</v>
      </c>
      <c r="BJ132" s="18" t="s">
        <v>86</v>
      </c>
      <c r="BK132" s="144">
        <f t="shared" ref="BK132:BK159" si="29">ROUND(I132*H132,2)</f>
        <v>0</v>
      </c>
      <c r="BL132" s="18" t="s">
        <v>234</v>
      </c>
      <c r="BM132" s="143" t="s">
        <v>1439</v>
      </c>
    </row>
    <row r="133" spans="2:65" s="1" customFormat="1" ht="16.5" customHeight="1">
      <c r="B133" s="33"/>
      <c r="C133" s="132" t="s">
        <v>445</v>
      </c>
      <c r="D133" s="132" t="s">
        <v>229</v>
      </c>
      <c r="E133" s="133" t="s">
        <v>4121</v>
      </c>
      <c r="F133" s="134" t="s">
        <v>4122</v>
      </c>
      <c r="G133" s="135" t="s">
        <v>326</v>
      </c>
      <c r="H133" s="136">
        <v>136</v>
      </c>
      <c r="I133" s="137"/>
      <c r="J133" s="138">
        <f t="shared" si="2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234</v>
      </c>
      <c r="AT133" s="143" t="s">
        <v>229</v>
      </c>
      <c r="AU133" s="143" t="s">
        <v>86</v>
      </c>
      <c r="AY133" s="18" t="s">
        <v>227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234</v>
      </c>
      <c r="BM133" s="143" t="s">
        <v>1451</v>
      </c>
    </row>
    <row r="134" spans="2:65" s="1" customFormat="1" ht="16.5" customHeight="1">
      <c r="B134" s="33"/>
      <c r="C134" s="132" t="s">
        <v>450</v>
      </c>
      <c r="D134" s="132" t="s">
        <v>229</v>
      </c>
      <c r="E134" s="133" t="s">
        <v>4123</v>
      </c>
      <c r="F134" s="134" t="s">
        <v>4124</v>
      </c>
      <c r="G134" s="135" t="s">
        <v>326</v>
      </c>
      <c r="H134" s="136">
        <v>26</v>
      </c>
      <c r="I134" s="137"/>
      <c r="J134" s="138">
        <f t="shared" si="2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234</v>
      </c>
      <c r="AT134" s="143" t="s">
        <v>229</v>
      </c>
      <c r="AU134" s="143" t="s">
        <v>86</v>
      </c>
      <c r="AY134" s="18" t="s">
        <v>227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234</v>
      </c>
      <c r="BM134" s="143" t="s">
        <v>1469</v>
      </c>
    </row>
    <row r="135" spans="2:65" s="1" customFormat="1" ht="16.5" customHeight="1">
      <c r="B135" s="33"/>
      <c r="C135" s="132" t="s">
        <v>459</v>
      </c>
      <c r="D135" s="132" t="s">
        <v>229</v>
      </c>
      <c r="E135" s="133" t="s">
        <v>4125</v>
      </c>
      <c r="F135" s="134" t="s">
        <v>4122</v>
      </c>
      <c r="G135" s="135" t="s">
        <v>326</v>
      </c>
      <c r="H135" s="136">
        <v>26</v>
      </c>
      <c r="I135" s="137"/>
      <c r="J135" s="138">
        <f t="shared" si="2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234</v>
      </c>
      <c r="AT135" s="143" t="s">
        <v>229</v>
      </c>
      <c r="AU135" s="143" t="s">
        <v>86</v>
      </c>
      <c r="AY135" s="18" t="s">
        <v>227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234</v>
      </c>
      <c r="BM135" s="143" t="s">
        <v>1488</v>
      </c>
    </row>
    <row r="136" spans="2:65" s="1" customFormat="1" ht="16.5" customHeight="1">
      <c r="B136" s="33"/>
      <c r="C136" s="132" t="s">
        <v>464</v>
      </c>
      <c r="D136" s="132" t="s">
        <v>229</v>
      </c>
      <c r="E136" s="133" t="s">
        <v>4126</v>
      </c>
      <c r="F136" s="134" t="s">
        <v>4127</v>
      </c>
      <c r="G136" s="135" t="s">
        <v>326</v>
      </c>
      <c r="H136" s="136">
        <v>19</v>
      </c>
      <c r="I136" s="137"/>
      <c r="J136" s="138">
        <f t="shared" si="2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21"/>
        <v>0</v>
      </c>
      <c r="Q136" s="141">
        <v>0</v>
      </c>
      <c r="R136" s="141">
        <f t="shared" si="22"/>
        <v>0</v>
      </c>
      <c r="S136" s="141">
        <v>0</v>
      </c>
      <c r="T136" s="142">
        <f t="shared" si="23"/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 t="shared" si="24"/>
        <v>0</v>
      </c>
      <c r="BF136" s="144">
        <f t="shared" si="25"/>
        <v>0</v>
      </c>
      <c r="BG136" s="144">
        <f t="shared" si="26"/>
        <v>0</v>
      </c>
      <c r="BH136" s="144">
        <f t="shared" si="27"/>
        <v>0</v>
      </c>
      <c r="BI136" s="144">
        <f t="shared" si="28"/>
        <v>0</v>
      </c>
      <c r="BJ136" s="18" t="s">
        <v>86</v>
      </c>
      <c r="BK136" s="144">
        <f t="shared" si="29"/>
        <v>0</v>
      </c>
      <c r="BL136" s="18" t="s">
        <v>234</v>
      </c>
      <c r="BM136" s="143" t="s">
        <v>1499</v>
      </c>
    </row>
    <row r="137" spans="2:65" s="1" customFormat="1" ht="16.5" customHeight="1">
      <c r="B137" s="33"/>
      <c r="C137" s="132" t="s">
        <v>577</v>
      </c>
      <c r="D137" s="132" t="s">
        <v>229</v>
      </c>
      <c r="E137" s="133" t="s">
        <v>4128</v>
      </c>
      <c r="F137" s="134" t="s">
        <v>4122</v>
      </c>
      <c r="G137" s="135" t="s">
        <v>326</v>
      </c>
      <c r="H137" s="136">
        <v>19</v>
      </c>
      <c r="I137" s="137"/>
      <c r="J137" s="138">
        <f t="shared" si="2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21"/>
        <v>0</v>
      </c>
      <c r="Q137" s="141">
        <v>0</v>
      </c>
      <c r="R137" s="141">
        <f t="shared" si="22"/>
        <v>0</v>
      </c>
      <c r="S137" s="141">
        <v>0</v>
      </c>
      <c r="T137" s="142">
        <f t="shared" si="23"/>
        <v>0</v>
      </c>
      <c r="AR137" s="143" t="s">
        <v>234</v>
      </c>
      <c r="AT137" s="143" t="s">
        <v>229</v>
      </c>
      <c r="AU137" s="143" t="s">
        <v>86</v>
      </c>
      <c r="AY137" s="18" t="s">
        <v>227</v>
      </c>
      <c r="BE137" s="144">
        <f t="shared" si="24"/>
        <v>0</v>
      </c>
      <c r="BF137" s="144">
        <f t="shared" si="25"/>
        <v>0</v>
      </c>
      <c r="BG137" s="144">
        <f t="shared" si="26"/>
        <v>0</v>
      </c>
      <c r="BH137" s="144">
        <f t="shared" si="27"/>
        <v>0</v>
      </c>
      <c r="BI137" s="144">
        <f t="shared" si="28"/>
        <v>0</v>
      </c>
      <c r="BJ137" s="18" t="s">
        <v>86</v>
      </c>
      <c r="BK137" s="144">
        <f t="shared" si="29"/>
        <v>0</v>
      </c>
      <c r="BL137" s="18" t="s">
        <v>234</v>
      </c>
      <c r="BM137" s="143" t="s">
        <v>1516</v>
      </c>
    </row>
    <row r="138" spans="2:65" s="1" customFormat="1" ht="16.5" customHeight="1">
      <c r="B138" s="33"/>
      <c r="C138" s="132" t="s">
        <v>1115</v>
      </c>
      <c r="D138" s="132" t="s">
        <v>229</v>
      </c>
      <c r="E138" s="133" t="s">
        <v>4129</v>
      </c>
      <c r="F138" s="134" t="s">
        <v>4130</v>
      </c>
      <c r="G138" s="135" t="s">
        <v>326</v>
      </c>
      <c r="H138" s="136">
        <v>35</v>
      </c>
      <c r="I138" s="137"/>
      <c r="J138" s="138">
        <f t="shared" si="20"/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 t="shared" si="21"/>
        <v>0</v>
      </c>
      <c r="Q138" s="141">
        <v>0</v>
      </c>
      <c r="R138" s="141">
        <f t="shared" si="22"/>
        <v>0</v>
      </c>
      <c r="S138" s="141">
        <v>0</v>
      </c>
      <c r="T138" s="142">
        <f t="shared" si="23"/>
        <v>0</v>
      </c>
      <c r="AR138" s="143" t="s">
        <v>234</v>
      </c>
      <c r="AT138" s="143" t="s">
        <v>229</v>
      </c>
      <c r="AU138" s="143" t="s">
        <v>86</v>
      </c>
      <c r="AY138" s="18" t="s">
        <v>227</v>
      </c>
      <c r="BE138" s="144">
        <f t="shared" si="24"/>
        <v>0</v>
      </c>
      <c r="BF138" s="144">
        <f t="shared" si="25"/>
        <v>0</v>
      </c>
      <c r="BG138" s="144">
        <f t="shared" si="26"/>
        <v>0</v>
      </c>
      <c r="BH138" s="144">
        <f t="shared" si="27"/>
        <v>0</v>
      </c>
      <c r="BI138" s="144">
        <f t="shared" si="28"/>
        <v>0</v>
      </c>
      <c r="BJ138" s="18" t="s">
        <v>86</v>
      </c>
      <c r="BK138" s="144">
        <f t="shared" si="29"/>
        <v>0</v>
      </c>
      <c r="BL138" s="18" t="s">
        <v>234</v>
      </c>
      <c r="BM138" s="143" t="s">
        <v>1528</v>
      </c>
    </row>
    <row r="139" spans="2:65" s="1" customFormat="1" ht="16.5" customHeight="1">
      <c r="B139" s="33"/>
      <c r="C139" s="132" t="s">
        <v>1120</v>
      </c>
      <c r="D139" s="132" t="s">
        <v>229</v>
      </c>
      <c r="E139" s="133" t="s">
        <v>4128</v>
      </c>
      <c r="F139" s="134" t="s">
        <v>4122</v>
      </c>
      <c r="G139" s="135" t="s">
        <v>326</v>
      </c>
      <c r="H139" s="136">
        <v>35</v>
      </c>
      <c r="I139" s="137"/>
      <c r="J139" s="138">
        <f t="shared" si="20"/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 t="shared" si="21"/>
        <v>0</v>
      </c>
      <c r="Q139" s="141">
        <v>0</v>
      </c>
      <c r="R139" s="141">
        <f t="shared" si="22"/>
        <v>0</v>
      </c>
      <c r="S139" s="141">
        <v>0</v>
      </c>
      <c r="T139" s="142">
        <f t="shared" si="23"/>
        <v>0</v>
      </c>
      <c r="AR139" s="143" t="s">
        <v>234</v>
      </c>
      <c r="AT139" s="143" t="s">
        <v>229</v>
      </c>
      <c r="AU139" s="143" t="s">
        <v>86</v>
      </c>
      <c r="AY139" s="18" t="s">
        <v>227</v>
      </c>
      <c r="BE139" s="144">
        <f t="shared" si="24"/>
        <v>0</v>
      </c>
      <c r="BF139" s="144">
        <f t="shared" si="25"/>
        <v>0</v>
      </c>
      <c r="BG139" s="144">
        <f t="shared" si="26"/>
        <v>0</v>
      </c>
      <c r="BH139" s="144">
        <f t="shared" si="27"/>
        <v>0</v>
      </c>
      <c r="BI139" s="144">
        <f t="shared" si="28"/>
        <v>0</v>
      </c>
      <c r="BJ139" s="18" t="s">
        <v>86</v>
      </c>
      <c r="BK139" s="144">
        <f t="shared" si="29"/>
        <v>0</v>
      </c>
      <c r="BL139" s="18" t="s">
        <v>234</v>
      </c>
      <c r="BM139" s="143" t="s">
        <v>1540</v>
      </c>
    </row>
    <row r="140" spans="2:65" s="1" customFormat="1" ht="21.75" customHeight="1">
      <c r="B140" s="33"/>
      <c r="C140" s="132" t="s">
        <v>1140</v>
      </c>
      <c r="D140" s="132" t="s">
        <v>229</v>
      </c>
      <c r="E140" s="133" t="s">
        <v>4131</v>
      </c>
      <c r="F140" s="134" t="s">
        <v>4132</v>
      </c>
      <c r="G140" s="135" t="s">
        <v>326</v>
      </c>
      <c r="H140" s="136">
        <v>66</v>
      </c>
      <c r="I140" s="137"/>
      <c r="J140" s="138">
        <f t="shared" si="20"/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si="21"/>
        <v>0</v>
      </c>
      <c r="Q140" s="141">
        <v>0</v>
      </c>
      <c r="R140" s="141">
        <f t="shared" si="22"/>
        <v>0</v>
      </c>
      <c r="S140" s="141">
        <v>0</v>
      </c>
      <c r="T140" s="142">
        <f t="shared" si="23"/>
        <v>0</v>
      </c>
      <c r="AR140" s="143" t="s">
        <v>234</v>
      </c>
      <c r="AT140" s="143" t="s">
        <v>229</v>
      </c>
      <c r="AU140" s="143" t="s">
        <v>86</v>
      </c>
      <c r="AY140" s="18" t="s">
        <v>227</v>
      </c>
      <c r="BE140" s="144">
        <f t="shared" si="24"/>
        <v>0</v>
      </c>
      <c r="BF140" s="144">
        <f t="shared" si="25"/>
        <v>0</v>
      </c>
      <c r="BG140" s="144">
        <f t="shared" si="26"/>
        <v>0</v>
      </c>
      <c r="BH140" s="144">
        <f t="shared" si="27"/>
        <v>0</v>
      </c>
      <c r="BI140" s="144">
        <f t="shared" si="28"/>
        <v>0</v>
      </c>
      <c r="BJ140" s="18" t="s">
        <v>86</v>
      </c>
      <c r="BK140" s="144">
        <f t="shared" si="29"/>
        <v>0</v>
      </c>
      <c r="BL140" s="18" t="s">
        <v>234</v>
      </c>
      <c r="BM140" s="143" t="s">
        <v>1553</v>
      </c>
    </row>
    <row r="141" spans="2:65" s="1" customFormat="1" ht="16.5" customHeight="1">
      <c r="B141" s="33"/>
      <c r="C141" s="132" t="s">
        <v>1145</v>
      </c>
      <c r="D141" s="132" t="s">
        <v>229</v>
      </c>
      <c r="E141" s="133" t="s">
        <v>4133</v>
      </c>
      <c r="F141" s="134" t="s">
        <v>4122</v>
      </c>
      <c r="G141" s="135" t="s">
        <v>326</v>
      </c>
      <c r="H141" s="136">
        <v>66</v>
      </c>
      <c r="I141" s="137"/>
      <c r="J141" s="138">
        <f t="shared" si="2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21"/>
        <v>0</v>
      </c>
      <c r="Q141" s="141">
        <v>0</v>
      </c>
      <c r="R141" s="141">
        <f t="shared" si="22"/>
        <v>0</v>
      </c>
      <c r="S141" s="141">
        <v>0</v>
      </c>
      <c r="T141" s="142">
        <f t="shared" si="23"/>
        <v>0</v>
      </c>
      <c r="AR141" s="143" t="s">
        <v>234</v>
      </c>
      <c r="AT141" s="143" t="s">
        <v>229</v>
      </c>
      <c r="AU141" s="143" t="s">
        <v>86</v>
      </c>
      <c r="AY141" s="18" t="s">
        <v>227</v>
      </c>
      <c r="BE141" s="144">
        <f t="shared" si="24"/>
        <v>0</v>
      </c>
      <c r="BF141" s="144">
        <f t="shared" si="25"/>
        <v>0</v>
      </c>
      <c r="BG141" s="144">
        <f t="shared" si="26"/>
        <v>0</v>
      </c>
      <c r="BH141" s="144">
        <f t="shared" si="27"/>
        <v>0</v>
      </c>
      <c r="BI141" s="144">
        <f t="shared" si="28"/>
        <v>0</v>
      </c>
      <c r="BJ141" s="18" t="s">
        <v>86</v>
      </c>
      <c r="BK141" s="144">
        <f t="shared" si="29"/>
        <v>0</v>
      </c>
      <c r="BL141" s="18" t="s">
        <v>234</v>
      </c>
      <c r="BM141" s="143" t="s">
        <v>1564</v>
      </c>
    </row>
    <row r="142" spans="2:65" s="1" customFormat="1" ht="24.2" customHeight="1">
      <c r="B142" s="33"/>
      <c r="C142" s="132" t="s">
        <v>1151</v>
      </c>
      <c r="D142" s="132" t="s">
        <v>229</v>
      </c>
      <c r="E142" s="133" t="s">
        <v>4134</v>
      </c>
      <c r="F142" s="134" t="s">
        <v>4135</v>
      </c>
      <c r="G142" s="135" t="s">
        <v>326</v>
      </c>
      <c r="H142" s="136">
        <v>162</v>
      </c>
      <c r="I142" s="137"/>
      <c r="J142" s="138">
        <f t="shared" si="2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21"/>
        <v>0</v>
      </c>
      <c r="Q142" s="141">
        <v>0</v>
      </c>
      <c r="R142" s="141">
        <f t="shared" si="22"/>
        <v>0</v>
      </c>
      <c r="S142" s="141">
        <v>0</v>
      </c>
      <c r="T142" s="142">
        <f t="shared" si="23"/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 t="shared" si="24"/>
        <v>0</v>
      </c>
      <c r="BF142" s="144">
        <f t="shared" si="25"/>
        <v>0</v>
      </c>
      <c r="BG142" s="144">
        <f t="shared" si="26"/>
        <v>0</v>
      </c>
      <c r="BH142" s="144">
        <f t="shared" si="27"/>
        <v>0</v>
      </c>
      <c r="BI142" s="144">
        <f t="shared" si="28"/>
        <v>0</v>
      </c>
      <c r="BJ142" s="18" t="s">
        <v>86</v>
      </c>
      <c r="BK142" s="144">
        <f t="shared" si="29"/>
        <v>0</v>
      </c>
      <c r="BL142" s="18" t="s">
        <v>234</v>
      </c>
      <c r="BM142" s="143" t="s">
        <v>1581</v>
      </c>
    </row>
    <row r="143" spans="2:65" s="1" customFormat="1" ht="16.5" customHeight="1">
      <c r="B143" s="33"/>
      <c r="C143" s="132" t="s">
        <v>1156</v>
      </c>
      <c r="D143" s="132" t="s">
        <v>229</v>
      </c>
      <c r="E143" s="133" t="s">
        <v>4136</v>
      </c>
      <c r="F143" s="134" t="s">
        <v>4122</v>
      </c>
      <c r="G143" s="135" t="s">
        <v>326</v>
      </c>
      <c r="H143" s="136">
        <v>162</v>
      </c>
      <c r="I143" s="137"/>
      <c r="J143" s="138">
        <f t="shared" si="2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21"/>
        <v>0</v>
      </c>
      <c r="Q143" s="141">
        <v>0</v>
      </c>
      <c r="R143" s="141">
        <f t="shared" si="22"/>
        <v>0</v>
      </c>
      <c r="S143" s="141">
        <v>0</v>
      </c>
      <c r="T143" s="142">
        <f t="shared" si="23"/>
        <v>0</v>
      </c>
      <c r="AR143" s="143" t="s">
        <v>234</v>
      </c>
      <c r="AT143" s="143" t="s">
        <v>229</v>
      </c>
      <c r="AU143" s="143" t="s">
        <v>86</v>
      </c>
      <c r="AY143" s="18" t="s">
        <v>227</v>
      </c>
      <c r="BE143" s="144">
        <f t="shared" si="24"/>
        <v>0</v>
      </c>
      <c r="BF143" s="144">
        <f t="shared" si="25"/>
        <v>0</v>
      </c>
      <c r="BG143" s="144">
        <f t="shared" si="26"/>
        <v>0</v>
      </c>
      <c r="BH143" s="144">
        <f t="shared" si="27"/>
        <v>0</v>
      </c>
      <c r="BI143" s="144">
        <f t="shared" si="28"/>
        <v>0</v>
      </c>
      <c r="BJ143" s="18" t="s">
        <v>86</v>
      </c>
      <c r="BK143" s="144">
        <f t="shared" si="29"/>
        <v>0</v>
      </c>
      <c r="BL143" s="18" t="s">
        <v>234</v>
      </c>
      <c r="BM143" s="143" t="s">
        <v>1593</v>
      </c>
    </row>
    <row r="144" spans="2:65" s="1" customFormat="1" ht="24.2" customHeight="1">
      <c r="B144" s="33"/>
      <c r="C144" s="132" t="s">
        <v>1161</v>
      </c>
      <c r="D144" s="132" t="s">
        <v>229</v>
      </c>
      <c r="E144" s="133" t="s">
        <v>4137</v>
      </c>
      <c r="F144" s="134" t="s">
        <v>4138</v>
      </c>
      <c r="G144" s="135" t="s">
        <v>326</v>
      </c>
      <c r="H144" s="136">
        <v>10</v>
      </c>
      <c r="I144" s="137"/>
      <c r="J144" s="138">
        <f t="shared" si="20"/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 t="shared" si="21"/>
        <v>0</v>
      </c>
      <c r="Q144" s="141">
        <v>0</v>
      </c>
      <c r="R144" s="141">
        <f t="shared" si="22"/>
        <v>0</v>
      </c>
      <c r="S144" s="141">
        <v>0</v>
      </c>
      <c r="T144" s="142">
        <f t="shared" si="23"/>
        <v>0</v>
      </c>
      <c r="AR144" s="143" t="s">
        <v>234</v>
      </c>
      <c r="AT144" s="143" t="s">
        <v>229</v>
      </c>
      <c r="AU144" s="143" t="s">
        <v>86</v>
      </c>
      <c r="AY144" s="18" t="s">
        <v>227</v>
      </c>
      <c r="BE144" s="144">
        <f t="shared" si="24"/>
        <v>0</v>
      </c>
      <c r="BF144" s="144">
        <f t="shared" si="25"/>
        <v>0</v>
      </c>
      <c r="BG144" s="144">
        <f t="shared" si="26"/>
        <v>0</v>
      </c>
      <c r="BH144" s="144">
        <f t="shared" si="27"/>
        <v>0</v>
      </c>
      <c r="BI144" s="144">
        <f t="shared" si="28"/>
        <v>0</v>
      </c>
      <c r="BJ144" s="18" t="s">
        <v>86</v>
      </c>
      <c r="BK144" s="144">
        <f t="shared" si="29"/>
        <v>0</v>
      </c>
      <c r="BL144" s="18" t="s">
        <v>234</v>
      </c>
      <c r="BM144" s="143" t="s">
        <v>1604</v>
      </c>
    </row>
    <row r="145" spans="2:65" s="1" customFormat="1" ht="16.5" customHeight="1">
      <c r="B145" s="33"/>
      <c r="C145" s="132" t="s">
        <v>1168</v>
      </c>
      <c r="D145" s="132" t="s">
        <v>229</v>
      </c>
      <c r="E145" s="133" t="s">
        <v>4139</v>
      </c>
      <c r="F145" s="134" t="s">
        <v>4122</v>
      </c>
      <c r="G145" s="135" t="s">
        <v>326</v>
      </c>
      <c r="H145" s="136">
        <v>10</v>
      </c>
      <c r="I145" s="137"/>
      <c r="J145" s="138">
        <f t="shared" si="20"/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 t="shared" si="21"/>
        <v>0</v>
      </c>
      <c r="Q145" s="141">
        <v>0</v>
      </c>
      <c r="R145" s="141">
        <f t="shared" si="22"/>
        <v>0</v>
      </c>
      <c r="S145" s="141">
        <v>0</v>
      </c>
      <c r="T145" s="142">
        <f t="shared" si="23"/>
        <v>0</v>
      </c>
      <c r="AR145" s="143" t="s">
        <v>234</v>
      </c>
      <c r="AT145" s="143" t="s">
        <v>229</v>
      </c>
      <c r="AU145" s="143" t="s">
        <v>86</v>
      </c>
      <c r="AY145" s="18" t="s">
        <v>227</v>
      </c>
      <c r="BE145" s="144">
        <f t="shared" si="24"/>
        <v>0</v>
      </c>
      <c r="BF145" s="144">
        <f t="shared" si="25"/>
        <v>0</v>
      </c>
      <c r="BG145" s="144">
        <f t="shared" si="26"/>
        <v>0</v>
      </c>
      <c r="BH145" s="144">
        <f t="shared" si="27"/>
        <v>0</v>
      </c>
      <c r="BI145" s="144">
        <f t="shared" si="28"/>
        <v>0</v>
      </c>
      <c r="BJ145" s="18" t="s">
        <v>86</v>
      </c>
      <c r="BK145" s="144">
        <f t="shared" si="29"/>
        <v>0</v>
      </c>
      <c r="BL145" s="18" t="s">
        <v>234</v>
      </c>
      <c r="BM145" s="143" t="s">
        <v>1614</v>
      </c>
    </row>
    <row r="146" spans="2:65" s="1" customFormat="1" ht="24.2" customHeight="1">
      <c r="B146" s="33"/>
      <c r="C146" s="132" t="s">
        <v>1173</v>
      </c>
      <c r="D146" s="132" t="s">
        <v>229</v>
      </c>
      <c r="E146" s="133" t="s">
        <v>4140</v>
      </c>
      <c r="F146" s="134" t="s">
        <v>4141</v>
      </c>
      <c r="G146" s="135" t="s">
        <v>326</v>
      </c>
      <c r="H146" s="136">
        <v>52</v>
      </c>
      <c r="I146" s="137"/>
      <c r="J146" s="138">
        <f t="shared" si="20"/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</v>
      </c>
      <c r="T146" s="142">
        <f t="shared" si="23"/>
        <v>0</v>
      </c>
      <c r="AR146" s="143" t="s">
        <v>234</v>
      </c>
      <c r="AT146" s="143" t="s">
        <v>229</v>
      </c>
      <c r="AU146" s="143" t="s">
        <v>86</v>
      </c>
      <c r="AY146" s="18" t="s">
        <v>227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8" t="s">
        <v>86</v>
      </c>
      <c r="BK146" s="144">
        <f t="shared" si="29"/>
        <v>0</v>
      </c>
      <c r="BL146" s="18" t="s">
        <v>234</v>
      </c>
      <c r="BM146" s="143" t="s">
        <v>1621</v>
      </c>
    </row>
    <row r="147" spans="2:65" s="1" customFormat="1" ht="16.5" customHeight="1">
      <c r="B147" s="33"/>
      <c r="C147" s="132" t="s">
        <v>1181</v>
      </c>
      <c r="D147" s="132" t="s">
        <v>229</v>
      </c>
      <c r="E147" s="133" t="s">
        <v>4142</v>
      </c>
      <c r="F147" s="134" t="s">
        <v>4122</v>
      </c>
      <c r="G147" s="135" t="s">
        <v>326</v>
      </c>
      <c r="H147" s="136">
        <v>52</v>
      </c>
      <c r="I147" s="137"/>
      <c r="J147" s="138">
        <f t="shared" si="20"/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234</v>
      </c>
      <c r="AT147" s="143" t="s">
        <v>229</v>
      </c>
      <c r="AU147" s="143" t="s">
        <v>86</v>
      </c>
      <c r="AY147" s="18" t="s">
        <v>227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234</v>
      </c>
      <c r="BM147" s="143" t="s">
        <v>1636</v>
      </c>
    </row>
    <row r="148" spans="2:65" s="1" customFormat="1" ht="24.2" customHeight="1">
      <c r="B148" s="33"/>
      <c r="C148" s="132" t="s">
        <v>1186</v>
      </c>
      <c r="D148" s="132" t="s">
        <v>229</v>
      </c>
      <c r="E148" s="133" t="s">
        <v>4143</v>
      </c>
      <c r="F148" s="134" t="s">
        <v>4144</v>
      </c>
      <c r="G148" s="135" t="s">
        <v>326</v>
      </c>
      <c r="H148" s="136">
        <v>126</v>
      </c>
      <c r="I148" s="137"/>
      <c r="J148" s="138">
        <f t="shared" si="2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234</v>
      </c>
      <c r="AT148" s="143" t="s">
        <v>229</v>
      </c>
      <c r="AU148" s="143" t="s">
        <v>86</v>
      </c>
      <c r="AY148" s="18" t="s">
        <v>227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234</v>
      </c>
      <c r="BM148" s="143" t="s">
        <v>1659</v>
      </c>
    </row>
    <row r="149" spans="2:65" s="1" customFormat="1" ht="16.5" customHeight="1">
      <c r="B149" s="33"/>
      <c r="C149" s="132" t="s">
        <v>1217</v>
      </c>
      <c r="D149" s="132" t="s">
        <v>229</v>
      </c>
      <c r="E149" s="133" t="s">
        <v>4142</v>
      </c>
      <c r="F149" s="134" t="s">
        <v>4122</v>
      </c>
      <c r="G149" s="135" t="s">
        <v>326</v>
      </c>
      <c r="H149" s="136">
        <v>126</v>
      </c>
      <c r="I149" s="137"/>
      <c r="J149" s="138">
        <f t="shared" si="2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234</v>
      </c>
      <c r="BM149" s="143" t="s">
        <v>1671</v>
      </c>
    </row>
    <row r="150" spans="2:65" s="1" customFormat="1" ht="24.2" customHeight="1">
      <c r="B150" s="33"/>
      <c r="C150" s="132" t="s">
        <v>1222</v>
      </c>
      <c r="D150" s="132" t="s">
        <v>229</v>
      </c>
      <c r="E150" s="133" t="s">
        <v>4145</v>
      </c>
      <c r="F150" s="134" t="s">
        <v>4146</v>
      </c>
      <c r="G150" s="135" t="s">
        <v>326</v>
      </c>
      <c r="H150" s="136">
        <v>7</v>
      </c>
      <c r="I150" s="137"/>
      <c r="J150" s="138">
        <f t="shared" si="2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234</v>
      </c>
      <c r="AT150" s="143" t="s">
        <v>229</v>
      </c>
      <c r="AU150" s="143" t="s">
        <v>86</v>
      </c>
      <c r="AY150" s="18" t="s">
        <v>227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234</v>
      </c>
      <c r="BM150" s="143" t="s">
        <v>1686</v>
      </c>
    </row>
    <row r="151" spans="2:65" s="1" customFormat="1" ht="16.5" customHeight="1">
      <c r="B151" s="33"/>
      <c r="C151" s="132" t="s">
        <v>1227</v>
      </c>
      <c r="D151" s="132" t="s">
        <v>229</v>
      </c>
      <c r="E151" s="133" t="s">
        <v>4136</v>
      </c>
      <c r="F151" s="134" t="s">
        <v>4122</v>
      </c>
      <c r="G151" s="135" t="s">
        <v>326</v>
      </c>
      <c r="H151" s="136">
        <v>7</v>
      </c>
      <c r="I151" s="137"/>
      <c r="J151" s="138">
        <f t="shared" si="2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234</v>
      </c>
      <c r="AT151" s="143" t="s">
        <v>229</v>
      </c>
      <c r="AU151" s="143" t="s">
        <v>86</v>
      </c>
      <c r="AY151" s="18" t="s">
        <v>227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234</v>
      </c>
      <c r="BM151" s="143" t="s">
        <v>1696</v>
      </c>
    </row>
    <row r="152" spans="2:65" s="1" customFormat="1" ht="24.2" customHeight="1">
      <c r="B152" s="33"/>
      <c r="C152" s="132" t="s">
        <v>1232</v>
      </c>
      <c r="D152" s="132" t="s">
        <v>229</v>
      </c>
      <c r="E152" s="133" t="s">
        <v>4147</v>
      </c>
      <c r="F152" s="134" t="s">
        <v>4148</v>
      </c>
      <c r="G152" s="135" t="s">
        <v>326</v>
      </c>
      <c r="H152" s="136">
        <v>6</v>
      </c>
      <c r="I152" s="137"/>
      <c r="J152" s="138">
        <f t="shared" si="20"/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234</v>
      </c>
      <c r="AT152" s="143" t="s">
        <v>229</v>
      </c>
      <c r="AU152" s="143" t="s">
        <v>86</v>
      </c>
      <c r="AY152" s="18" t="s">
        <v>227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234</v>
      </c>
      <c r="BM152" s="143" t="s">
        <v>1704</v>
      </c>
    </row>
    <row r="153" spans="2:65" s="1" customFormat="1" ht="16.5" customHeight="1">
      <c r="B153" s="33"/>
      <c r="C153" s="132" t="s">
        <v>1237</v>
      </c>
      <c r="D153" s="132" t="s">
        <v>229</v>
      </c>
      <c r="E153" s="133" t="s">
        <v>4149</v>
      </c>
      <c r="F153" s="134" t="s">
        <v>4122</v>
      </c>
      <c r="G153" s="135" t="s">
        <v>326</v>
      </c>
      <c r="H153" s="136">
        <v>6</v>
      </c>
      <c r="I153" s="137"/>
      <c r="J153" s="138">
        <f t="shared" si="20"/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234</v>
      </c>
      <c r="AT153" s="143" t="s">
        <v>229</v>
      </c>
      <c r="AU153" s="143" t="s">
        <v>86</v>
      </c>
      <c r="AY153" s="18" t="s">
        <v>227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234</v>
      </c>
      <c r="BM153" s="143" t="s">
        <v>1716</v>
      </c>
    </row>
    <row r="154" spans="2:65" s="1" customFormat="1" ht="24.2" customHeight="1">
      <c r="B154" s="33"/>
      <c r="C154" s="132" t="s">
        <v>1248</v>
      </c>
      <c r="D154" s="132" t="s">
        <v>229</v>
      </c>
      <c r="E154" s="133" t="s">
        <v>4150</v>
      </c>
      <c r="F154" s="134" t="s">
        <v>4151</v>
      </c>
      <c r="G154" s="135" t="s">
        <v>326</v>
      </c>
      <c r="H154" s="136">
        <v>139</v>
      </c>
      <c r="I154" s="137"/>
      <c r="J154" s="138">
        <f t="shared" si="20"/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 t="shared" si="21"/>
        <v>0</v>
      </c>
      <c r="Q154" s="141">
        <v>0</v>
      </c>
      <c r="R154" s="141">
        <f t="shared" si="22"/>
        <v>0</v>
      </c>
      <c r="S154" s="141">
        <v>0</v>
      </c>
      <c r="T154" s="142">
        <f t="shared" si="23"/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8" t="s">
        <v>86</v>
      </c>
      <c r="BK154" s="144">
        <f t="shared" si="29"/>
        <v>0</v>
      </c>
      <c r="BL154" s="18" t="s">
        <v>234</v>
      </c>
      <c r="BM154" s="143" t="s">
        <v>1724</v>
      </c>
    </row>
    <row r="155" spans="2:65" s="1" customFormat="1" ht="16.5" customHeight="1">
      <c r="B155" s="33"/>
      <c r="C155" s="132" t="s">
        <v>1253</v>
      </c>
      <c r="D155" s="132" t="s">
        <v>229</v>
      </c>
      <c r="E155" s="133" t="s">
        <v>4152</v>
      </c>
      <c r="F155" s="134" t="s">
        <v>4122</v>
      </c>
      <c r="G155" s="135" t="s">
        <v>326</v>
      </c>
      <c r="H155" s="136">
        <v>139</v>
      </c>
      <c r="I155" s="137"/>
      <c r="J155" s="138">
        <f t="shared" si="20"/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 t="shared" si="21"/>
        <v>0</v>
      </c>
      <c r="Q155" s="141">
        <v>0</v>
      </c>
      <c r="R155" s="141">
        <f t="shared" si="22"/>
        <v>0</v>
      </c>
      <c r="S155" s="141">
        <v>0</v>
      </c>
      <c r="T155" s="142">
        <f t="shared" si="23"/>
        <v>0</v>
      </c>
      <c r="AR155" s="143" t="s">
        <v>234</v>
      </c>
      <c r="AT155" s="143" t="s">
        <v>229</v>
      </c>
      <c r="AU155" s="143" t="s">
        <v>86</v>
      </c>
      <c r="AY155" s="18" t="s">
        <v>227</v>
      </c>
      <c r="BE155" s="144">
        <f t="shared" si="24"/>
        <v>0</v>
      </c>
      <c r="BF155" s="144">
        <f t="shared" si="25"/>
        <v>0</v>
      </c>
      <c r="BG155" s="144">
        <f t="shared" si="26"/>
        <v>0</v>
      </c>
      <c r="BH155" s="144">
        <f t="shared" si="27"/>
        <v>0</v>
      </c>
      <c r="BI155" s="144">
        <f t="shared" si="28"/>
        <v>0</v>
      </c>
      <c r="BJ155" s="18" t="s">
        <v>86</v>
      </c>
      <c r="BK155" s="144">
        <f t="shared" si="29"/>
        <v>0</v>
      </c>
      <c r="BL155" s="18" t="s">
        <v>234</v>
      </c>
      <c r="BM155" s="143" t="s">
        <v>1739</v>
      </c>
    </row>
    <row r="156" spans="2:65" s="1" customFormat="1" ht="24.2" customHeight="1">
      <c r="B156" s="33"/>
      <c r="C156" s="132" t="s">
        <v>1259</v>
      </c>
      <c r="D156" s="132" t="s">
        <v>229</v>
      </c>
      <c r="E156" s="133" t="s">
        <v>4153</v>
      </c>
      <c r="F156" s="134" t="s">
        <v>4154</v>
      </c>
      <c r="G156" s="135" t="s">
        <v>326</v>
      </c>
      <c r="H156" s="136">
        <v>142</v>
      </c>
      <c r="I156" s="137"/>
      <c r="J156" s="138">
        <f t="shared" si="20"/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si="21"/>
        <v>0</v>
      </c>
      <c r="Q156" s="141">
        <v>0</v>
      </c>
      <c r="R156" s="141">
        <f t="shared" si="22"/>
        <v>0</v>
      </c>
      <c r="S156" s="141">
        <v>0</v>
      </c>
      <c r="T156" s="142">
        <f t="shared" si="23"/>
        <v>0</v>
      </c>
      <c r="AR156" s="143" t="s">
        <v>234</v>
      </c>
      <c r="AT156" s="143" t="s">
        <v>229</v>
      </c>
      <c r="AU156" s="143" t="s">
        <v>86</v>
      </c>
      <c r="AY156" s="18" t="s">
        <v>227</v>
      </c>
      <c r="BE156" s="144">
        <f t="shared" si="24"/>
        <v>0</v>
      </c>
      <c r="BF156" s="144">
        <f t="shared" si="25"/>
        <v>0</v>
      </c>
      <c r="BG156" s="144">
        <f t="shared" si="26"/>
        <v>0</v>
      </c>
      <c r="BH156" s="144">
        <f t="shared" si="27"/>
        <v>0</v>
      </c>
      <c r="BI156" s="144">
        <f t="shared" si="28"/>
        <v>0</v>
      </c>
      <c r="BJ156" s="18" t="s">
        <v>86</v>
      </c>
      <c r="BK156" s="144">
        <f t="shared" si="29"/>
        <v>0</v>
      </c>
      <c r="BL156" s="18" t="s">
        <v>234</v>
      </c>
      <c r="BM156" s="143" t="s">
        <v>1487</v>
      </c>
    </row>
    <row r="157" spans="2:65" s="1" customFormat="1" ht="16.5" customHeight="1">
      <c r="B157" s="33"/>
      <c r="C157" s="132" t="s">
        <v>1277</v>
      </c>
      <c r="D157" s="132" t="s">
        <v>229</v>
      </c>
      <c r="E157" s="133" t="s">
        <v>4152</v>
      </c>
      <c r="F157" s="134" t="s">
        <v>4122</v>
      </c>
      <c r="G157" s="135" t="s">
        <v>326</v>
      </c>
      <c r="H157" s="136">
        <v>142</v>
      </c>
      <c r="I157" s="137"/>
      <c r="J157" s="138">
        <f t="shared" si="2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234</v>
      </c>
      <c r="AT157" s="143" t="s">
        <v>229</v>
      </c>
      <c r="AU157" s="143" t="s">
        <v>86</v>
      </c>
      <c r="AY157" s="18" t="s">
        <v>227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234</v>
      </c>
      <c r="BM157" s="143" t="s">
        <v>1759</v>
      </c>
    </row>
    <row r="158" spans="2:65" s="1" customFormat="1" ht="24.2" customHeight="1">
      <c r="B158" s="33"/>
      <c r="C158" s="132" t="s">
        <v>1281</v>
      </c>
      <c r="D158" s="132" t="s">
        <v>229</v>
      </c>
      <c r="E158" s="133" t="s">
        <v>4155</v>
      </c>
      <c r="F158" s="134" t="s">
        <v>4156</v>
      </c>
      <c r="G158" s="135" t="s">
        <v>326</v>
      </c>
      <c r="H158" s="136">
        <v>18</v>
      </c>
      <c r="I158" s="137"/>
      <c r="J158" s="138">
        <f t="shared" si="20"/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234</v>
      </c>
      <c r="AT158" s="143" t="s">
        <v>229</v>
      </c>
      <c r="AU158" s="143" t="s">
        <v>86</v>
      </c>
      <c r="AY158" s="18" t="s">
        <v>227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234</v>
      </c>
      <c r="BM158" s="143" t="s">
        <v>1767</v>
      </c>
    </row>
    <row r="159" spans="2:65" s="1" customFormat="1" ht="16.5" customHeight="1">
      <c r="B159" s="33"/>
      <c r="C159" s="132" t="s">
        <v>1286</v>
      </c>
      <c r="D159" s="132" t="s">
        <v>229</v>
      </c>
      <c r="E159" s="133" t="s">
        <v>4157</v>
      </c>
      <c r="F159" s="134" t="s">
        <v>4122</v>
      </c>
      <c r="G159" s="135" t="s">
        <v>326</v>
      </c>
      <c r="H159" s="136">
        <v>18</v>
      </c>
      <c r="I159" s="137"/>
      <c r="J159" s="138">
        <f t="shared" si="20"/>
        <v>0</v>
      </c>
      <c r="K159" s="134" t="s">
        <v>336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234</v>
      </c>
      <c r="AT159" s="143" t="s">
        <v>229</v>
      </c>
      <c r="AU159" s="143" t="s">
        <v>86</v>
      </c>
      <c r="AY159" s="18" t="s">
        <v>227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234</v>
      </c>
      <c r="BM159" s="143" t="s">
        <v>1777</v>
      </c>
    </row>
    <row r="160" spans="2:65" s="11" customFormat="1" ht="22.9" customHeight="1">
      <c r="B160" s="120"/>
      <c r="D160" s="121" t="s">
        <v>72</v>
      </c>
      <c r="E160" s="130" t="s">
        <v>4158</v>
      </c>
      <c r="F160" s="130" t="s">
        <v>4159</v>
      </c>
      <c r="I160" s="123"/>
      <c r="J160" s="131">
        <f>BK160</f>
        <v>0</v>
      </c>
      <c r="L160" s="120"/>
      <c r="M160" s="125"/>
      <c r="P160" s="126">
        <f>SUM(P161:P163)</f>
        <v>0</v>
      </c>
      <c r="R160" s="126">
        <f>SUM(R161:R163)</f>
        <v>0</v>
      </c>
      <c r="T160" s="127">
        <f>SUM(T161:T163)</f>
        <v>0</v>
      </c>
      <c r="AR160" s="121" t="s">
        <v>80</v>
      </c>
      <c r="AT160" s="128" t="s">
        <v>72</v>
      </c>
      <c r="AU160" s="128" t="s">
        <v>80</v>
      </c>
      <c r="AY160" s="121" t="s">
        <v>227</v>
      </c>
      <c r="BK160" s="129">
        <f>SUM(BK161:BK163)</f>
        <v>0</v>
      </c>
    </row>
    <row r="161" spans="2:65" s="1" customFormat="1" ht="16.5" customHeight="1">
      <c r="B161" s="33"/>
      <c r="C161" s="132" t="s">
        <v>1291</v>
      </c>
      <c r="D161" s="132" t="s">
        <v>229</v>
      </c>
      <c r="E161" s="133" t="s">
        <v>4160</v>
      </c>
      <c r="F161" s="134" t="s">
        <v>4161</v>
      </c>
      <c r="G161" s="135" t="s">
        <v>3468</v>
      </c>
      <c r="H161" s="136">
        <v>1</v>
      </c>
      <c r="I161" s="137"/>
      <c r="J161" s="138">
        <f>ROUND(I161*H161,2)</f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234</v>
      </c>
      <c r="AT161" s="143" t="s">
        <v>229</v>
      </c>
      <c r="AU161" s="143" t="s">
        <v>86</v>
      </c>
      <c r="AY161" s="18" t="s">
        <v>227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234</v>
      </c>
      <c r="BM161" s="143" t="s">
        <v>1806</v>
      </c>
    </row>
    <row r="162" spans="2:65" s="1" customFormat="1" ht="16.5" customHeight="1">
      <c r="B162" s="33"/>
      <c r="C162" s="132" t="s">
        <v>804</v>
      </c>
      <c r="D162" s="132" t="s">
        <v>229</v>
      </c>
      <c r="E162" s="133" t="s">
        <v>4162</v>
      </c>
      <c r="F162" s="134" t="s">
        <v>4163</v>
      </c>
      <c r="G162" s="135" t="s">
        <v>488</v>
      </c>
      <c r="H162" s="136">
        <v>42</v>
      </c>
      <c r="I162" s="137"/>
      <c r="J162" s="138">
        <f>ROUND(I162*H162,2)</f>
        <v>0</v>
      </c>
      <c r="K162" s="134" t="s">
        <v>336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</v>
      </c>
      <c r="R162" s="141">
        <f>Q162*H162</f>
        <v>0</v>
      </c>
      <c r="S162" s="141">
        <v>0</v>
      </c>
      <c r="T162" s="142">
        <f>S162*H162</f>
        <v>0</v>
      </c>
      <c r="AR162" s="143" t="s">
        <v>234</v>
      </c>
      <c r="AT162" s="143" t="s">
        <v>229</v>
      </c>
      <c r="AU162" s="143" t="s">
        <v>86</v>
      </c>
      <c r="AY162" s="18" t="s">
        <v>227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234</v>
      </c>
      <c r="BM162" s="143" t="s">
        <v>1815</v>
      </c>
    </row>
    <row r="163" spans="2:65" s="1" customFormat="1" ht="16.5" customHeight="1">
      <c r="B163" s="33"/>
      <c r="C163" s="132" t="s">
        <v>1306</v>
      </c>
      <c r="D163" s="132" t="s">
        <v>229</v>
      </c>
      <c r="E163" s="133" t="s">
        <v>4164</v>
      </c>
      <c r="F163" s="134" t="s">
        <v>4165</v>
      </c>
      <c r="G163" s="135" t="s">
        <v>3468</v>
      </c>
      <c r="H163" s="136">
        <v>1</v>
      </c>
      <c r="I163" s="137"/>
      <c r="J163" s="138">
        <f>ROUND(I163*H163,2)</f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234</v>
      </c>
      <c r="AT163" s="143" t="s">
        <v>229</v>
      </c>
      <c r="AU163" s="143" t="s">
        <v>86</v>
      </c>
      <c r="AY163" s="18" t="s">
        <v>227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234</v>
      </c>
      <c r="BM163" s="143" t="s">
        <v>1828</v>
      </c>
    </row>
    <row r="164" spans="2:65" s="11" customFormat="1" ht="22.9" customHeight="1">
      <c r="B164" s="120"/>
      <c r="D164" s="121" t="s">
        <v>72</v>
      </c>
      <c r="E164" s="130" t="s">
        <v>4166</v>
      </c>
      <c r="F164" s="130" t="s">
        <v>4167</v>
      </c>
      <c r="I164" s="123"/>
      <c r="J164" s="131">
        <f>BK164</f>
        <v>0</v>
      </c>
      <c r="L164" s="120"/>
      <c r="M164" s="125"/>
      <c r="P164" s="126">
        <f>SUM(P165:P173)</f>
        <v>0</v>
      </c>
      <c r="R164" s="126">
        <f>SUM(R165:R173)</f>
        <v>0</v>
      </c>
      <c r="T164" s="127">
        <f>SUM(T165:T173)</f>
        <v>0</v>
      </c>
      <c r="AR164" s="121" t="s">
        <v>80</v>
      </c>
      <c r="AT164" s="128" t="s">
        <v>72</v>
      </c>
      <c r="AU164" s="128" t="s">
        <v>80</v>
      </c>
      <c r="AY164" s="121" t="s">
        <v>227</v>
      </c>
      <c r="BK164" s="129">
        <f>SUM(BK165:BK173)</f>
        <v>0</v>
      </c>
    </row>
    <row r="165" spans="2:65" s="1" customFormat="1" ht="16.5" customHeight="1">
      <c r="B165" s="33"/>
      <c r="C165" s="132" t="s">
        <v>1312</v>
      </c>
      <c r="D165" s="132" t="s">
        <v>229</v>
      </c>
      <c r="E165" s="133" t="s">
        <v>4168</v>
      </c>
      <c r="F165" s="134" t="s">
        <v>4169</v>
      </c>
      <c r="G165" s="135" t="s">
        <v>488</v>
      </c>
      <c r="H165" s="136">
        <v>310</v>
      </c>
      <c r="I165" s="137"/>
      <c r="J165" s="138">
        <f t="shared" ref="J165:J173" si="30">ROUND(I165*H165,2)</f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 t="shared" ref="P165:P173" si="31">O165*H165</f>
        <v>0</v>
      </c>
      <c r="Q165" s="141">
        <v>0</v>
      </c>
      <c r="R165" s="141">
        <f t="shared" ref="R165:R173" si="32">Q165*H165</f>
        <v>0</v>
      </c>
      <c r="S165" s="141">
        <v>0</v>
      </c>
      <c r="T165" s="142">
        <f t="shared" ref="T165:T173" si="33">S165*H165</f>
        <v>0</v>
      </c>
      <c r="AR165" s="143" t="s">
        <v>234</v>
      </c>
      <c r="AT165" s="143" t="s">
        <v>229</v>
      </c>
      <c r="AU165" s="143" t="s">
        <v>86</v>
      </c>
      <c r="AY165" s="18" t="s">
        <v>227</v>
      </c>
      <c r="BE165" s="144">
        <f t="shared" ref="BE165:BE173" si="34">IF(N165="základní",J165,0)</f>
        <v>0</v>
      </c>
      <c r="BF165" s="144">
        <f t="shared" ref="BF165:BF173" si="35">IF(N165="snížená",J165,0)</f>
        <v>0</v>
      </c>
      <c r="BG165" s="144">
        <f t="shared" ref="BG165:BG173" si="36">IF(N165="zákl. přenesená",J165,0)</f>
        <v>0</v>
      </c>
      <c r="BH165" s="144">
        <f t="shared" ref="BH165:BH173" si="37">IF(N165="sníž. přenesená",J165,0)</f>
        <v>0</v>
      </c>
      <c r="BI165" s="144">
        <f t="shared" ref="BI165:BI173" si="38">IF(N165="nulová",J165,0)</f>
        <v>0</v>
      </c>
      <c r="BJ165" s="18" t="s">
        <v>86</v>
      </c>
      <c r="BK165" s="144">
        <f t="shared" ref="BK165:BK173" si="39">ROUND(I165*H165,2)</f>
        <v>0</v>
      </c>
      <c r="BL165" s="18" t="s">
        <v>234</v>
      </c>
      <c r="BM165" s="143" t="s">
        <v>1835</v>
      </c>
    </row>
    <row r="166" spans="2:65" s="1" customFormat="1" ht="16.5" customHeight="1">
      <c r="B166" s="33"/>
      <c r="C166" s="132" t="s">
        <v>1318</v>
      </c>
      <c r="D166" s="132" t="s">
        <v>229</v>
      </c>
      <c r="E166" s="133" t="s">
        <v>4170</v>
      </c>
      <c r="F166" s="134" t="s">
        <v>4171</v>
      </c>
      <c r="G166" s="135" t="s">
        <v>488</v>
      </c>
      <c r="H166" s="136">
        <v>160</v>
      </c>
      <c r="I166" s="137"/>
      <c r="J166" s="138">
        <f t="shared" si="30"/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234</v>
      </c>
      <c r="AT166" s="143" t="s">
        <v>229</v>
      </c>
      <c r="AU166" s="143" t="s">
        <v>86</v>
      </c>
      <c r="AY166" s="18" t="s">
        <v>227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234</v>
      </c>
      <c r="BM166" s="143" t="s">
        <v>1848</v>
      </c>
    </row>
    <row r="167" spans="2:65" s="1" customFormat="1" ht="16.5" customHeight="1">
      <c r="B167" s="33"/>
      <c r="C167" s="132" t="s">
        <v>1322</v>
      </c>
      <c r="D167" s="132" t="s">
        <v>229</v>
      </c>
      <c r="E167" s="133" t="s">
        <v>4172</v>
      </c>
      <c r="F167" s="134" t="s">
        <v>4173</v>
      </c>
      <c r="G167" s="135" t="s">
        <v>488</v>
      </c>
      <c r="H167" s="136">
        <v>4</v>
      </c>
      <c r="I167" s="137"/>
      <c r="J167" s="138">
        <f t="shared" si="30"/>
        <v>0</v>
      </c>
      <c r="K167" s="134" t="s">
        <v>336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234</v>
      </c>
      <c r="AT167" s="143" t="s">
        <v>229</v>
      </c>
      <c r="AU167" s="143" t="s">
        <v>86</v>
      </c>
      <c r="AY167" s="18" t="s">
        <v>227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234</v>
      </c>
      <c r="BM167" s="143" t="s">
        <v>1859</v>
      </c>
    </row>
    <row r="168" spans="2:65" s="1" customFormat="1" ht="16.5" customHeight="1">
      <c r="B168" s="33"/>
      <c r="C168" s="132" t="s">
        <v>1326</v>
      </c>
      <c r="D168" s="132" t="s">
        <v>229</v>
      </c>
      <c r="E168" s="133" t="s">
        <v>4174</v>
      </c>
      <c r="F168" s="134" t="s">
        <v>4175</v>
      </c>
      <c r="G168" s="135" t="s">
        <v>3468</v>
      </c>
      <c r="H168" s="136">
        <v>1</v>
      </c>
      <c r="I168" s="137"/>
      <c r="J168" s="138">
        <f t="shared" si="30"/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234</v>
      </c>
      <c r="BM168" s="143" t="s">
        <v>1872</v>
      </c>
    </row>
    <row r="169" spans="2:65" s="1" customFormat="1" ht="16.5" customHeight="1">
      <c r="B169" s="33"/>
      <c r="C169" s="132" t="s">
        <v>1335</v>
      </c>
      <c r="D169" s="132" t="s">
        <v>229</v>
      </c>
      <c r="E169" s="133" t="s">
        <v>4176</v>
      </c>
      <c r="F169" s="134" t="s">
        <v>4177</v>
      </c>
      <c r="G169" s="135" t="s">
        <v>326</v>
      </c>
      <c r="H169" s="136">
        <v>520</v>
      </c>
      <c r="I169" s="137"/>
      <c r="J169" s="138">
        <f t="shared" si="30"/>
        <v>0</v>
      </c>
      <c r="K169" s="134" t="s">
        <v>336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234</v>
      </c>
      <c r="AT169" s="143" t="s">
        <v>229</v>
      </c>
      <c r="AU169" s="143" t="s">
        <v>86</v>
      </c>
      <c r="AY169" s="18" t="s">
        <v>227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234</v>
      </c>
      <c r="BM169" s="143" t="s">
        <v>1877</v>
      </c>
    </row>
    <row r="170" spans="2:65" s="1" customFormat="1" ht="16.5" customHeight="1">
      <c r="B170" s="33"/>
      <c r="C170" s="132" t="s">
        <v>1342</v>
      </c>
      <c r="D170" s="132" t="s">
        <v>229</v>
      </c>
      <c r="E170" s="133" t="s">
        <v>4178</v>
      </c>
      <c r="F170" s="134" t="s">
        <v>4179</v>
      </c>
      <c r="G170" s="135" t="s">
        <v>326</v>
      </c>
      <c r="H170" s="136">
        <v>220</v>
      </c>
      <c r="I170" s="137"/>
      <c r="J170" s="138">
        <f t="shared" si="30"/>
        <v>0</v>
      </c>
      <c r="K170" s="134" t="s">
        <v>336</v>
      </c>
      <c r="L170" s="33"/>
      <c r="M170" s="139" t="s">
        <v>21</v>
      </c>
      <c r="N170" s="140" t="s">
        <v>45</v>
      </c>
      <c r="P170" s="141">
        <f t="shared" si="31"/>
        <v>0</v>
      </c>
      <c r="Q170" s="141">
        <v>0</v>
      </c>
      <c r="R170" s="141">
        <f t="shared" si="32"/>
        <v>0</v>
      </c>
      <c r="S170" s="141">
        <v>0</v>
      </c>
      <c r="T170" s="142">
        <f t="shared" si="33"/>
        <v>0</v>
      </c>
      <c r="AR170" s="143" t="s">
        <v>234</v>
      </c>
      <c r="AT170" s="143" t="s">
        <v>229</v>
      </c>
      <c r="AU170" s="143" t="s">
        <v>86</v>
      </c>
      <c r="AY170" s="18" t="s">
        <v>227</v>
      </c>
      <c r="BE170" s="144">
        <f t="shared" si="34"/>
        <v>0</v>
      </c>
      <c r="BF170" s="144">
        <f t="shared" si="35"/>
        <v>0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8" t="s">
        <v>86</v>
      </c>
      <c r="BK170" s="144">
        <f t="shared" si="39"/>
        <v>0</v>
      </c>
      <c r="BL170" s="18" t="s">
        <v>234</v>
      </c>
      <c r="BM170" s="143" t="s">
        <v>1887</v>
      </c>
    </row>
    <row r="171" spans="2:65" s="1" customFormat="1" ht="16.5" customHeight="1">
      <c r="B171" s="33"/>
      <c r="C171" s="132" t="s">
        <v>1349</v>
      </c>
      <c r="D171" s="132" t="s">
        <v>229</v>
      </c>
      <c r="E171" s="133" t="s">
        <v>4180</v>
      </c>
      <c r="F171" s="134" t="s">
        <v>4181</v>
      </c>
      <c r="G171" s="135" t="s">
        <v>326</v>
      </c>
      <c r="H171" s="136">
        <v>120</v>
      </c>
      <c r="I171" s="137"/>
      <c r="J171" s="138">
        <f t="shared" si="30"/>
        <v>0</v>
      </c>
      <c r="K171" s="134" t="s">
        <v>336</v>
      </c>
      <c r="L171" s="33"/>
      <c r="M171" s="139" t="s">
        <v>21</v>
      </c>
      <c r="N171" s="140" t="s">
        <v>45</v>
      </c>
      <c r="P171" s="141">
        <f t="shared" si="31"/>
        <v>0</v>
      </c>
      <c r="Q171" s="141">
        <v>0</v>
      </c>
      <c r="R171" s="141">
        <f t="shared" si="32"/>
        <v>0</v>
      </c>
      <c r="S171" s="141">
        <v>0</v>
      </c>
      <c r="T171" s="142">
        <f t="shared" si="33"/>
        <v>0</v>
      </c>
      <c r="AR171" s="143" t="s">
        <v>234</v>
      </c>
      <c r="AT171" s="143" t="s">
        <v>229</v>
      </c>
      <c r="AU171" s="143" t="s">
        <v>86</v>
      </c>
      <c r="AY171" s="18" t="s">
        <v>227</v>
      </c>
      <c r="BE171" s="144">
        <f t="shared" si="34"/>
        <v>0</v>
      </c>
      <c r="BF171" s="144">
        <f t="shared" si="35"/>
        <v>0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8" t="s">
        <v>86</v>
      </c>
      <c r="BK171" s="144">
        <f t="shared" si="39"/>
        <v>0</v>
      </c>
      <c r="BL171" s="18" t="s">
        <v>234</v>
      </c>
      <c r="BM171" s="143" t="s">
        <v>1899</v>
      </c>
    </row>
    <row r="172" spans="2:65" s="1" customFormat="1" ht="16.5" customHeight="1">
      <c r="B172" s="33"/>
      <c r="C172" s="132" t="s">
        <v>1363</v>
      </c>
      <c r="D172" s="132" t="s">
        <v>229</v>
      </c>
      <c r="E172" s="133" t="s">
        <v>4182</v>
      </c>
      <c r="F172" s="134" t="s">
        <v>4183</v>
      </c>
      <c r="G172" s="135" t="s">
        <v>3468</v>
      </c>
      <c r="H172" s="136">
        <v>1</v>
      </c>
      <c r="I172" s="137"/>
      <c r="J172" s="138">
        <f t="shared" si="30"/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234</v>
      </c>
      <c r="AT172" s="143" t="s">
        <v>229</v>
      </c>
      <c r="AU172" s="143" t="s">
        <v>86</v>
      </c>
      <c r="AY172" s="18" t="s">
        <v>227</v>
      </c>
      <c r="BE172" s="144">
        <f t="shared" si="34"/>
        <v>0</v>
      </c>
      <c r="BF172" s="144">
        <f t="shared" si="35"/>
        <v>0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8" t="s">
        <v>86</v>
      </c>
      <c r="BK172" s="144">
        <f t="shared" si="39"/>
        <v>0</v>
      </c>
      <c r="BL172" s="18" t="s">
        <v>234</v>
      </c>
      <c r="BM172" s="143" t="s">
        <v>1910</v>
      </c>
    </row>
    <row r="173" spans="2:65" s="1" customFormat="1" ht="16.5" customHeight="1">
      <c r="B173" s="33"/>
      <c r="C173" s="132" t="s">
        <v>1369</v>
      </c>
      <c r="D173" s="132" t="s">
        <v>229</v>
      </c>
      <c r="E173" s="133" t="s">
        <v>4184</v>
      </c>
      <c r="F173" s="134" t="s">
        <v>4185</v>
      </c>
      <c r="G173" s="135" t="s">
        <v>3468</v>
      </c>
      <c r="H173" s="136">
        <v>1</v>
      </c>
      <c r="I173" s="137"/>
      <c r="J173" s="138">
        <f t="shared" si="30"/>
        <v>0</v>
      </c>
      <c r="K173" s="134" t="s">
        <v>336</v>
      </c>
      <c r="L173" s="33"/>
      <c r="M173" s="139" t="s">
        <v>21</v>
      </c>
      <c r="N173" s="140" t="s">
        <v>45</v>
      </c>
      <c r="P173" s="141">
        <f t="shared" si="31"/>
        <v>0</v>
      </c>
      <c r="Q173" s="141">
        <v>0</v>
      </c>
      <c r="R173" s="141">
        <f t="shared" si="32"/>
        <v>0</v>
      </c>
      <c r="S173" s="141">
        <v>0</v>
      </c>
      <c r="T173" s="142">
        <f t="shared" si="33"/>
        <v>0</v>
      </c>
      <c r="AR173" s="143" t="s">
        <v>234</v>
      </c>
      <c r="AT173" s="143" t="s">
        <v>229</v>
      </c>
      <c r="AU173" s="143" t="s">
        <v>86</v>
      </c>
      <c r="AY173" s="18" t="s">
        <v>227</v>
      </c>
      <c r="BE173" s="144">
        <f t="shared" si="34"/>
        <v>0</v>
      </c>
      <c r="BF173" s="144">
        <f t="shared" si="35"/>
        <v>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8" t="s">
        <v>86</v>
      </c>
      <c r="BK173" s="144">
        <f t="shared" si="39"/>
        <v>0</v>
      </c>
      <c r="BL173" s="18" t="s">
        <v>234</v>
      </c>
      <c r="BM173" s="143" t="s">
        <v>1925</v>
      </c>
    </row>
    <row r="174" spans="2:65" s="11" customFormat="1" ht="22.9" customHeight="1">
      <c r="B174" s="120"/>
      <c r="D174" s="121" t="s">
        <v>72</v>
      </c>
      <c r="E174" s="130" t="s">
        <v>4186</v>
      </c>
      <c r="F174" s="130" t="s">
        <v>4187</v>
      </c>
      <c r="I174" s="123"/>
      <c r="J174" s="131">
        <f>BK174</f>
        <v>0</v>
      </c>
      <c r="L174" s="120"/>
      <c r="M174" s="125"/>
      <c r="P174" s="126">
        <f>SUM(P175:P210)</f>
        <v>0</v>
      </c>
      <c r="R174" s="126">
        <f>SUM(R175:R210)</f>
        <v>0</v>
      </c>
      <c r="T174" s="127">
        <f>SUM(T175:T210)</f>
        <v>0</v>
      </c>
      <c r="AR174" s="121" t="s">
        <v>80</v>
      </c>
      <c r="AT174" s="128" t="s">
        <v>72</v>
      </c>
      <c r="AU174" s="128" t="s">
        <v>80</v>
      </c>
      <c r="AY174" s="121" t="s">
        <v>227</v>
      </c>
      <c r="BK174" s="129">
        <f>SUM(BK175:BK210)</f>
        <v>0</v>
      </c>
    </row>
    <row r="175" spans="2:65" s="1" customFormat="1" ht="16.5" customHeight="1">
      <c r="B175" s="33"/>
      <c r="C175" s="132" t="s">
        <v>1374</v>
      </c>
      <c r="D175" s="132" t="s">
        <v>229</v>
      </c>
      <c r="E175" s="133" t="s">
        <v>4188</v>
      </c>
      <c r="F175" s="134" t="s">
        <v>4189</v>
      </c>
      <c r="G175" s="135" t="s">
        <v>488</v>
      </c>
      <c r="H175" s="136">
        <v>324</v>
      </c>
      <c r="I175" s="137"/>
      <c r="J175" s="138">
        <f t="shared" ref="J175:J210" si="40">ROUND(I175*H175,2)</f>
        <v>0</v>
      </c>
      <c r="K175" s="134" t="s">
        <v>336</v>
      </c>
      <c r="L175" s="33"/>
      <c r="M175" s="139" t="s">
        <v>21</v>
      </c>
      <c r="N175" s="140" t="s">
        <v>45</v>
      </c>
      <c r="P175" s="141">
        <f t="shared" ref="P175:P210" si="41">O175*H175</f>
        <v>0</v>
      </c>
      <c r="Q175" s="141">
        <v>0</v>
      </c>
      <c r="R175" s="141">
        <f t="shared" ref="R175:R210" si="42">Q175*H175</f>
        <v>0</v>
      </c>
      <c r="S175" s="141">
        <v>0</v>
      </c>
      <c r="T175" s="142">
        <f t="shared" ref="T175:T210" si="43">S175*H175</f>
        <v>0</v>
      </c>
      <c r="AR175" s="143" t="s">
        <v>234</v>
      </c>
      <c r="AT175" s="143" t="s">
        <v>229</v>
      </c>
      <c r="AU175" s="143" t="s">
        <v>86</v>
      </c>
      <c r="AY175" s="18" t="s">
        <v>227</v>
      </c>
      <c r="BE175" s="144">
        <f t="shared" ref="BE175:BE210" si="44">IF(N175="základní",J175,0)</f>
        <v>0</v>
      </c>
      <c r="BF175" s="144">
        <f t="shared" ref="BF175:BF210" si="45">IF(N175="snížená",J175,0)</f>
        <v>0</v>
      </c>
      <c r="BG175" s="144">
        <f t="shared" ref="BG175:BG210" si="46">IF(N175="zákl. přenesená",J175,0)</f>
        <v>0</v>
      </c>
      <c r="BH175" s="144">
        <f t="shared" ref="BH175:BH210" si="47">IF(N175="sníž. přenesená",J175,0)</f>
        <v>0</v>
      </c>
      <c r="BI175" s="144">
        <f t="shared" ref="BI175:BI210" si="48">IF(N175="nulová",J175,0)</f>
        <v>0</v>
      </c>
      <c r="BJ175" s="18" t="s">
        <v>86</v>
      </c>
      <c r="BK175" s="144">
        <f t="shared" ref="BK175:BK210" si="49">ROUND(I175*H175,2)</f>
        <v>0</v>
      </c>
      <c r="BL175" s="18" t="s">
        <v>234</v>
      </c>
      <c r="BM175" s="143" t="s">
        <v>1939</v>
      </c>
    </row>
    <row r="176" spans="2:65" s="1" customFormat="1" ht="16.5" customHeight="1">
      <c r="B176" s="33"/>
      <c r="C176" s="132" t="s">
        <v>1379</v>
      </c>
      <c r="D176" s="132" t="s">
        <v>229</v>
      </c>
      <c r="E176" s="133" t="s">
        <v>4190</v>
      </c>
      <c r="F176" s="134" t="s">
        <v>4122</v>
      </c>
      <c r="G176" s="135" t="s">
        <v>488</v>
      </c>
      <c r="H176" s="136">
        <v>324</v>
      </c>
      <c r="I176" s="137"/>
      <c r="J176" s="138">
        <f t="shared" si="40"/>
        <v>0</v>
      </c>
      <c r="K176" s="134" t="s">
        <v>336</v>
      </c>
      <c r="L176" s="33"/>
      <c r="M176" s="139" t="s">
        <v>21</v>
      </c>
      <c r="N176" s="140" t="s">
        <v>45</v>
      </c>
      <c r="P176" s="141">
        <f t="shared" si="41"/>
        <v>0</v>
      </c>
      <c r="Q176" s="141">
        <v>0</v>
      </c>
      <c r="R176" s="141">
        <f t="shared" si="42"/>
        <v>0</v>
      </c>
      <c r="S176" s="141">
        <v>0</v>
      </c>
      <c r="T176" s="142">
        <f t="shared" si="43"/>
        <v>0</v>
      </c>
      <c r="AR176" s="143" t="s">
        <v>234</v>
      </c>
      <c r="AT176" s="143" t="s">
        <v>229</v>
      </c>
      <c r="AU176" s="143" t="s">
        <v>86</v>
      </c>
      <c r="AY176" s="18" t="s">
        <v>227</v>
      </c>
      <c r="BE176" s="144">
        <f t="shared" si="44"/>
        <v>0</v>
      </c>
      <c r="BF176" s="144">
        <f t="shared" si="45"/>
        <v>0</v>
      </c>
      <c r="BG176" s="144">
        <f t="shared" si="46"/>
        <v>0</v>
      </c>
      <c r="BH176" s="144">
        <f t="shared" si="47"/>
        <v>0</v>
      </c>
      <c r="BI176" s="144">
        <f t="shared" si="48"/>
        <v>0</v>
      </c>
      <c r="BJ176" s="18" t="s">
        <v>86</v>
      </c>
      <c r="BK176" s="144">
        <f t="shared" si="49"/>
        <v>0</v>
      </c>
      <c r="BL176" s="18" t="s">
        <v>234</v>
      </c>
      <c r="BM176" s="143" t="s">
        <v>1949</v>
      </c>
    </row>
    <row r="177" spans="2:65" s="1" customFormat="1" ht="16.5" customHeight="1">
      <c r="B177" s="33"/>
      <c r="C177" s="132" t="s">
        <v>1384</v>
      </c>
      <c r="D177" s="132" t="s">
        <v>229</v>
      </c>
      <c r="E177" s="133" t="s">
        <v>4191</v>
      </c>
      <c r="F177" s="134" t="s">
        <v>4192</v>
      </c>
      <c r="G177" s="135" t="s">
        <v>488</v>
      </c>
      <c r="H177" s="136">
        <v>336</v>
      </c>
      <c r="I177" s="137"/>
      <c r="J177" s="138">
        <f t="shared" si="40"/>
        <v>0</v>
      </c>
      <c r="K177" s="134" t="s">
        <v>336</v>
      </c>
      <c r="L177" s="33"/>
      <c r="M177" s="139" t="s">
        <v>21</v>
      </c>
      <c r="N177" s="140" t="s">
        <v>45</v>
      </c>
      <c r="P177" s="141">
        <f t="shared" si="41"/>
        <v>0</v>
      </c>
      <c r="Q177" s="141">
        <v>0</v>
      </c>
      <c r="R177" s="141">
        <f t="shared" si="42"/>
        <v>0</v>
      </c>
      <c r="S177" s="141">
        <v>0</v>
      </c>
      <c r="T177" s="142">
        <f t="shared" si="43"/>
        <v>0</v>
      </c>
      <c r="AR177" s="143" t="s">
        <v>234</v>
      </c>
      <c r="AT177" s="143" t="s">
        <v>229</v>
      </c>
      <c r="AU177" s="143" t="s">
        <v>86</v>
      </c>
      <c r="AY177" s="18" t="s">
        <v>227</v>
      </c>
      <c r="BE177" s="144">
        <f t="shared" si="44"/>
        <v>0</v>
      </c>
      <c r="BF177" s="144">
        <f t="shared" si="45"/>
        <v>0</v>
      </c>
      <c r="BG177" s="144">
        <f t="shared" si="46"/>
        <v>0</v>
      </c>
      <c r="BH177" s="144">
        <f t="shared" si="47"/>
        <v>0</v>
      </c>
      <c r="BI177" s="144">
        <f t="shared" si="48"/>
        <v>0</v>
      </c>
      <c r="BJ177" s="18" t="s">
        <v>86</v>
      </c>
      <c r="BK177" s="144">
        <f t="shared" si="49"/>
        <v>0</v>
      </c>
      <c r="BL177" s="18" t="s">
        <v>234</v>
      </c>
      <c r="BM177" s="143" t="s">
        <v>1959</v>
      </c>
    </row>
    <row r="178" spans="2:65" s="1" customFormat="1" ht="16.5" customHeight="1">
      <c r="B178" s="33"/>
      <c r="C178" s="132" t="s">
        <v>1389</v>
      </c>
      <c r="D178" s="132" t="s">
        <v>229</v>
      </c>
      <c r="E178" s="133" t="s">
        <v>4193</v>
      </c>
      <c r="F178" s="134" t="s">
        <v>4122</v>
      </c>
      <c r="G178" s="135" t="s">
        <v>488</v>
      </c>
      <c r="H178" s="136">
        <v>336</v>
      </c>
      <c r="I178" s="137"/>
      <c r="J178" s="138">
        <f t="shared" si="40"/>
        <v>0</v>
      </c>
      <c r="K178" s="134" t="s">
        <v>336</v>
      </c>
      <c r="L178" s="33"/>
      <c r="M178" s="139" t="s">
        <v>21</v>
      </c>
      <c r="N178" s="140" t="s">
        <v>45</v>
      </c>
      <c r="P178" s="141">
        <f t="shared" si="41"/>
        <v>0</v>
      </c>
      <c r="Q178" s="141">
        <v>0</v>
      </c>
      <c r="R178" s="141">
        <f t="shared" si="42"/>
        <v>0</v>
      </c>
      <c r="S178" s="141">
        <v>0</v>
      </c>
      <c r="T178" s="142">
        <f t="shared" si="43"/>
        <v>0</v>
      </c>
      <c r="AR178" s="143" t="s">
        <v>234</v>
      </c>
      <c r="AT178" s="143" t="s">
        <v>229</v>
      </c>
      <c r="AU178" s="143" t="s">
        <v>86</v>
      </c>
      <c r="AY178" s="18" t="s">
        <v>227</v>
      </c>
      <c r="BE178" s="144">
        <f t="shared" si="44"/>
        <v>0</v>
      </c>
      <c r="BF178" s="144">
        <f t="shared" si="45"/>
        <v>0</v>
      </c>
      <c r="BG178" s="144">
        <f t="shared" si="46"/>
        <v>0</v>
      </c>
      <c r="BH178" s="144">
        <f t="shared" si="47"/>
        <v>0</v>
      </c>
      <c r="BI178" s="144">
        <f t="shared" si="48"/>
        <v>0</v>
      </c>
      <c r="BJ178" s="18" t="s">
        <v>86</v>
      </c>
      <c r="BK178" s="144">
        <f t="shared" si="49"/>
        <v>0</v>
      </c>
      <c r="BL178" s="18" t="s">
        <v>234</v>
      </c>
      <c r="BM178" s="143" t="s">
        <v>1969</v>
      </c>
    </row>
    <row r="179" spans="2:65" s="1" customFormat="1" ht="16.5" customHeight="1">
      <c r="B179" s="33"/>
      <c r="C179" s="132" t="s">
        <v>1394</v>
      </c>
      <c r="D179" s="132" t="s">
        <v>229</v>
      </c>
      <c r="E179" s="133" t="s">
        <v>4194</v>
      </c>
      <c r="F179" s="134" t="s">
        <v>4195</v>
      </c>
      <c r="G179" s="135" t="s">
        <v>488</v>
      </c>
      <c r="H179" s="136">
        <v>72</v>
      </c>
      <c r="I179" s="137"/>
      <c r="J179" s="138">
        <f t="shared" si="40"/>
        <v>0</v>
      </c>
      <c r="K179" s="134" t="s">
        <v>336</v>
      </c>
      <c r="L179" s="33"/>
      <c r="M179" s="139" t="s">
        <v>21</v>
      </c>
      <c r="N179" s="140" t="s">
        <v>45</v>
      </c>
      <c r="P179" s="141">
        <f t="shared" si="41"/>
        <v>0</v>
      </c>
      <c r="Q179" s="141">
        <v>0</v>
      </c>
      <c r="R179" s="141">
        <f t="shared" si="42"/>
        <v>0</v>
      </c>
      <c r="S179" s="141">
        <v>0</v>
      </c>
      <c r="T179" s="142">
        <f t="shared" si="43"/>
        <v>0</v>
      </c>
      <c r="AR179" s="143" t="s">
        <v>234</v>
      </c>
      <c r="AT179" s="143" t="s">
        <v>229</v>
      </c>
      <c r="AU179" s="143" t="s">
        <v>86</v>
      </c>
      <c r="AY179" s="18" t="s">
        <v>227</v>
      </c>
      <c r="BE179" s="144">
        <f t="shared" si="44"/>
        <v>0</v>
      </c>
      <c r="BF179" s="144">
        <f t="shared" si="45"/>
        <v>0</v>
      </c>
      <c r="BG179" s="144">
        <f t="shared" si="46"/>
        <v>0</v>
      </c>
      <c r="BH179" s="144">
        <f t="shared" si="47"/>
        <v>0</v>
      </c>
      <c r="BI179" s="144">
        <f t="shared" si="48"/>
        <v>0</v>
      </c>
      <c r="BJ179" s="18" t="s">
        <v>86</v>
      </c>
      <c r="BK179" s="144">
        <f t="shared" si="49"/>
        <v>0</v>
      </c>
      <c r="BL179" s="18" t="s">
        <v>234</v>
      </c>
      <c r="BM179" s="143" t="s">
        <v>1991</v>
      </c>
    </row>
    <row r="180" spans="2:65" s="1" customFormat="1" ht="16.5" customHeight="1">
      <c r="B180" s="33"/>
      <c r="C180" s="132" t="s">
        <v>1400</v>
      </c>
      <c r="D180" s="132" t="s">
        <v>229</v>
      </c>
      <c r="E180" s="133" t="s">
        <v>4193</v>
      </c>
      <c r="F180" s="134" t="s">
        <v>4122</v>
      </c>
      <c r="G180" s="135" t="s">
        <v>488</v>
      </c>
      <c r="H180" s="136">
        <v>72</v>
      </c>
      <c r="I180" s="137"/>
      <c r="J180" s="138">
        <f t="shared" si="40"/>
        <v>0</v>
      </c>
      <c r="K180" s="134" t="s">
        <v>336</v>
      </c>
      <c r="L180" s="33"/>
      <c r="M180" s="139" t="s">
        <v>21</v>
      </c>
      <c r="N180" s="140" t="s">
        <v>45</v>
      </c>
      <c r="P180" s="141">
        <f t="shared" si="41"/>
        <v>0</v>
      </c>
      <c r="Q180" s="141">
        <v>0</v>
      </c>
      <c r="R180" s="141">
        <f t="shared" si="42"/>
        <v>0</v>
      </c>
      <c r="S180" s="141">
        <v>0</v>
      </c>
      <c r="T180" s="142">
        <f t="shared" si="43"/>
        <v>0</v>
      </c>
      <c r="AR180" s="143" t="s">
        <v>234</v>
      </c>
      <c r="AT180" s="143" t="s">
        <v>229</v>
      </c>
      <c r="AU180" s="143" t="s">
        <v>86</v>
      </c>
      <c r="AY180" s="18" t="s">
        <v>227</v>
      </c>
      <c r="BE180" s="144">
        <f t="shared" si="44"/>
        <v>0</v>
      </c>
      <c r="BF180" s="144">
        <f t="shared" si="45"/>
        <v>0</v>
      </c>
      <c r="BG180" s="144">
        <f t="shared" si="46"/>
        <v>0</v>
      </c>
      <c r="BH180" s="144">
        <f t="shared" si="47"/>
        <v>0</v>
      </c>
      <c r="BI180" s="144">
        <f t="shared" si="48"/>
        <v>0</v>
      </c>
      <c r="BJ180" s="18" t="s">
        <v>86</v>
      </c>
      <c r="BK180" s="144">
        <f t="shared" si="49"/>
        <v>0</v>
      </c>
      <c r="BL180" s="18" t="s">
        <v>234</v>
      </c>
      <c r="BM180" s="143" t="s">
        <v>2029</v>
      </c>
    </row>
    <row r="181" spans="2:65" s="1" customFormat="1" ht="16.5" customHeight="1">
      <c r="B181" s="33"/>
      <c r="C181" s="132" t="s">
        <v>1405</v>
      </c>
      <c r="D181" s="132" t="s">
        <v>229</v>
      </c>
      <c r="E181" s="133" t="s">
        <v>4196</v>
      </c>
      <c r="F181" s="134" t="s">
        <v>4197</v>
      </c>
      <c r="G181" s="135" t="s">
        <v>488</v>
      </c>
      <c r="H181" s="136">
        <v>4</v>
      </c>
      <c r="I181" s="137"/>
      <c r="J181" s="138">
        <f t="shared" si="40"/>
        <v>0</v>
      </c>
      <c r="K181" s="134" t="s">
        <v>336</v>
      </c>
      <c r="L181" s="33"/>
      <c r="M181" s="139" t="s">
        <v>21</v>
      </c>
      <c r="N181" s="140" t="s">
        <v>45</v>
      </c>
      <c r="P181" s="141">
        <f t="shared" si="41"/>
        <v>0</v>
      </c>
      <c r="Q181" s="141">
        <v>0</v>
      </c>
      <c r="R181" s="141">
        <f t="shared" si="42"/>
        <v>0</v>
      </c>
      <c r="S181" s="141">
        <v>0</v>
      </c>
      <c r="T181" s="142">
        <f t="shared" si="43"/>
        <v>0</v>
      </c>
      <c r="AR181" s="143" t="s">
        <v>234</v>
      </c>
      <c r="AT181" s="143" t="s">
        <v>229</v>
      </c>
      <c r="AU181" s="143" t="s">
        <v>86</v>
      </c>
      <c r="AY181" s="18" t="s">
        <v>227</v>
      </c>
      <c r="BE181" s="144">
        <f t="shared" si="44"/>
        <v>0</v>
      </c>
      <c r="BF181" s="144">
        <f t="shared" si="45"/>
        <v>0</v>
      </c>
      <c r="BG181" s="144">
        <f t="shared" si="46"/>
        <v>0</v>
      </c>
      <c r="BH181" s="144">
        <f t="shared" si="47"/>
        <v>0</v>
      </c>
      <c r="BI181" s="144">
        <f t="shared" si="48"/>
        <v>0</v>
      </c>
      <c r="BJ181" s="18" t="s">
        <v>86</v>
      </c>
      <c r="BK181" s="144">
        <f t="shared" si="49"/>
        <v>0</v>
      </c>
      <c r="BL181" s="18" t="s">
        <v>234</v>
      </c>
      <c r="BM181" s="143" t="s">
        <v>2042</v>
      </c>
    </row>
    <row r="182" spans="2:65" s="1" customFormat="1" ht="16.5" customHeight="1">
      <c r="B182" s="33"/>
      <c r="C182" s="132" t="s">
        <v>1412</v>
      </c>
      <c r="D182" s="132" t="s">
        <v>229</v>
      </c>
      <c r="E182" s="133" t="s">
        <v>4190</v>
      </c>
      <c r="F182" s="134" t="s">
        <v>4122</v>
      </c>
      <c r="G182" s="135" t="s">
        <v>488</v>
      </c>
      <c r="H182" s="136">
        <v>4</v>
      </c>
      <c r="I182" s="137"/>
      <c r="J182" s="138">
        <f t="shared" si="40"/>
        <v>0</v>
      </c>
      <c r="K182" s="134" t="s">
        <v>336</v>
      </c>
      <c r="L182" s="33"/>
      <c r="M182" s="139" t="s">
        <v>21</v>
      </c>
      <c r="N182" s="140" t="s">
        <v>45</v>
      </c>
      <c r="P182" s="141">
        <f t="shared" si="41"/>
        <v>0</v>
      </c>
      <c r="Q182" s="141">
        <v>0</v>
      </c>
      <c r="R182" s="141">
        <f t="shared" si="42"/>
        <v>0</v>
      </c>
      <c r="S182" s="141">
        <v>0</v>
      </c>
      <c r="T182" s="142">
        <f t="shared" si="43"/>
        <v>0</v>
      </c>
      <c r="AR182" s="143" t="s">
        <v>234</v>
      </c>
      <c r="AT182" s="143" t="s">
        <v>229</v>
      </c>
      <c r="AU182" s="143" t="s">
        <v>86</v>
      </c>
      <c r="AY182" s="18" t="s">
        <v>227</v>
      </c>
      <c r="BE182" s="144">
        <f t="shared" si="44"/>
        <v>0</v>
      </c>
      <c r="BF182" s="144">
        <f t="shared" si="45"/>
        <v>0</v>
      </c>
      <c r="BG182" s="144">
        <f t="shared" si="46"/>
        <v>0</v>
      </c>
      <c r="BH182" s="144">
        <f t="shared" si="47"/>
        <v>0</v>
      </c>
      <c r="BI182" s="144">
        <f t="shared" si="48"/>
        <v>0</v>
      </c>
      <c r="BJ182" s="18" t="s">
        <v>86</v>
      </c>
      <c r="BK182" s="144">
        <f t="shared" si="49"/>
        <v>0</v>
      </c>
      <c r="BL182" s="18" t="s">
        <v>234</v>
      </c>
      <c r="BM182" s="143" t="s">
        <v>2067</v>
      </c>
    </row>
    <row r="183" spans="2:65" s="1" customFormat="1" ht="16.5" customHeight="1">
      <c r="B183" s="33"/>
      <c r="C183" s="132" t="s">
        <v>1417</v>
      </c>
      <c r="D183" s="132" t="s">
        <v>229</v>
      </c>
      <c r="E183" s="133" t="s">
        <v>4198</v>
      </c>
      <c r="F183" s="134" t="s">
        <v>4199</v>
      </c>
      <c r="G183" s="135" t="s">
        <v>488</v>
      </c>
      <c r="H183" s="136">
        <v>2</v>
      </c>
      <c r="I183" s="137"/>
      <c r="J183" s="138">
        <f t="shared" si="40"/>
        <v>0</v>
      </c>
      <c r="K183" s="134" t="s">
        <v>336</v>
      </c>
      <c r="L183" s="33"/>
      <c r="M183" s="139" t="s">
        <v>21</v>
      </c>
      <c r="N183" s="140" t="s">
        <v>45</v>
      </c>
      <c r="P183" s="141">
        <f t="shared" si="41"/>
        <v>0</v>
      </c>
      <c r="Q183" s="141">
        <v>0</v>
      </c>
      <c r="R183" s="141">
        <f t="shared" si="42"/>
        <v>0</v>
      </c>
      <c r="S183" s="141">
        <v>0</v>
      </c>
      <c r="T183" s="142">
        <f t="shared" si="43"/>
        <v>0</v>
      </c>
      <c r="AR183" s="143" t="s">
        <v>234</v>
      </c>
      <c r="AT183" s="143" t="s">
        <v>229</v>
      </c>
      <c r="AU183" s="143" t="s">
        <v>86</v>
      </c>
      <c r="AY183" s="18" t="s">
        <v>227</v>
      </c>
      <c r="BE183" s="144">
        <f t="shared" si="44"/>
        <v>0</v>
      </c>
      <c r="BF183" s="144">
        <f t="shared" si="45"/>
        <v>0</v>
      </c>
      <c r="BG183" s="144">
        <f t="shared" si="46"/>
        <v>0</v>
      </c>
      <c r="BH183" s="144">
        <f t="shared" si="47"/>
        <v>0</v>
      </c>
      <c r="BI183" s="144">
        <f t="shared" si="48"/>
        <v>0</v>
      </c>
      <c r="BJ183" s="18" t="s">
        <v>86</v>
      </c>
      <c r="BK183" s="144">
        <f t="shared" si="49"/>
        <v>0</v>
      </c>
      <c r="BL183" s="18" t="s">
        <v>234</v>
      </c>
      <c r="BM183" s="143" t="s">
        <v>2079</v>
      </c>
    </row>
    <row r="184" spans="2:65" s="1" customFormat="1" ht="16.5" customHeight="1">
      <c r="B184" s="33"/>
      <c r="C184" s="132" t="s">
        <v>1425</v>
      </c>
      <c r="D184" s="132" t="s">
        <v>229</v>
      </c>
      <c r="E184" s="133" t="s">
        <v>4190</v>
      </c>
      <c r="F184" s="134" t="s">
        <v>4122</v>
      </c>
      <c r="G184" s="135" t="s">
        <v>488</v>
      </c>
      <c r="H184" s="136">
        <v>2</v>
      </c>
      <c r="I184" s="137"/>
      <c r="J184" s="138">
        <f t="shared" si="40"/>
        <v>0</v>
      </c>
      <c r="K184" s="134" t="s">
        <v>336</v>
      </c>
      <c r="L184" s="33"/>
      <c r="M184" s="139" t="s">
        <v>21</v>
      </c>
      <c r="N184" s="140" t="s">
        <v>45</v>
      </c>
      <c r="P184" s="141">
        <f t="shared" si="41"/>
        <v>0</v>
      </c>
      <c r="Q184" s="141">
        <v>0</v>
      </c>
      <c r="R184" s="141">
        <f t="shared" si="42"/>
        <v>0</v>
      </c>
      <c r="S184" s="141">
        <v>0</v>
      </c>
      <c r="T184" s="142">
        <f t="shared" si="43"/>
        <v>0</v>
      </c>
      <c r="AR184" s="143" t="s">
        <v>234</v>
      </c>
      <c r="AT184" s="143" t="s">
        <v>229</v>
      </c>
      <c r="AU184" s="143" t="s">
        <v>86</v>
      </c>
      <c r="AY184" s="18" t="s">
        <v>227</v>
      </c>
      <c r="BE184" s="144">
        <f t="shared" si="44"/>
        <v>0</v>
      </c>
      <c r="BF184" s="144">
        <f t="shared" si="45"/>
        <v>0</v>
      </c>
      <c r="BG184" s="144">
        <f t="shared" si="46"/>
        <v>0</v>
      </c>
      <c r="BH184" s="144">
        <f t="shared" si="47"/>
        <v>0</v>
      </c>
      <c r="BI184" s="144">
        <f t="shared" si="48"/>
        <v>0</v>
      </c>
      <c r="BJ184" s="18" t="s">
        <v>86</v>
      </c>
      <c r="BK184" s="144">
        <f t="shared" si="49"/>
        <v>0</v>
      </c>
      <c r="BL184" s="18" t="s">
        <v>234</v>
      </c>
      <c r="BM184" s="143" t="s">
        <v>2089</v>
      </c>
    </row>
    <row r="185" spans="2:65" s="1" customFormat="1" ht="16.5" customHeight="1">
      <c r="B185" s="33"/>
      <c r="C185" s="132" t="s">
        <v>1430</v>
      </c>
      <c r="D185" s="132" t="s">
        <v>229</v>
      </c>
      <c r="E185" s="133" t="s">
        <v>4200</v>
      </c>
      <c r="F185" s="134" t="s">
        <v>4201</v>
      </c>
      <c r="G185" s="135" t="s">
        <v>488</v>
      </c>
      <c r="H185" s="136">
        <v>117</v>
      </c>
      <c r="I185" s="137"/>
      <c r="J185" s="138">
        <f t="shared" si="40"/>
        <v>0</v>
      </c>
      <c r="K185" s="134" t="s">
        <v>336</v>
      </c>
      <c r="L185" s="33"/>
      <c r="M185" s="139" t="s">
        <v>21</v>
      </c>
      <c r="N185" s="140" t="s">
        <v>45</v>
      </c>
      <c r="P185" s="141">
        <f t="shared" si="41"/>
        <v>0</v>
      </c>
      <c r="Q185" s="141">
        <v>0</v>
      </c>
      <c r="R185" s="141">
        <f t="shared" si="42"/>
        <v>0</v>
      </c>
      <c r="S185" s="141">
        <v>0</v>
      </c>
      <c r="T185" s="142">
        <f t="shared" si="43"/>
        <v>0</v>
      </c>
      <c r="AR185" s="143" t="s">
        <v>234</v>
      </c>
      <c r="AT185" s="143" t="s">
        <v>229</v>
      </c>
      <c r="AU185" s="143" t="s">
        <v>86</v>
      </c>
      <c r="AY185" s="18" t="s">
        <v>227</v>
      </c>
      <c r="BE185" s="144">
        <f t="shared" si="44"/>
        <v>0</v>
      </c>
      <c r="BF185" s="144">
        <f t="shared" si="45"/>
        <v>0</v>
      </c>
      <c r="BG185" s="144">
        <f t="shared" si="46"/>
        <v>0</v>
      </c>
      <c r="BH185" s="144">
        <f t="shared" si="47"/>
        <v>0</v>
      </c>
      <c r="BI185" s="144">
        <f t="shared" si="48"/>
        <v>0</v>
      </c>
      <c r="BJ185" s="18" t="s">
        <v>86</v>
      </c>
      <c r="BK185" s="144">
        <f t="shared" si="49"/>
        <v>0</v>
      </c>
      <c r="BL185" s="18" t="s">
        <v>234</v>
      </c>
      <c r="BM185" s="143" t="s">
        <v>2097</v>
      </c>
    </row>
    <row r="186" spans="2:65" s="1" customFormat="1" ht="16.5" customHeight="1">
      <c r="B186" s="33"/>
      <c r="C186" s="132" t="s">
        <v>1439</v>
      </c>
      <c r="D186" s="132" t="s">
        <v>229</v>
      </c>
      <c r="E186" s="133" t="s">
        <v>4202</v>
      </c>
      <c r="F186" s="134" t="s">
        <v>4122</v>
      </c>
      <c r="G186" s="135" t="s">
        <v>488</v>
      </c>
      <c r="H186" s="136">
        <v>117</v>
      </c>
      <c r="I186" s="137"/>
      <c r="J186" s="138">
        <f t="shared" si="40"/>
        <v>0</v>
      </c>
      <c r="K186" s="134" t="s">
        <v>336</v>
      </c>
      <c r="L186" s="33"/>
      <c r="M186" s="139" t="s">
        <v>21</v>
      </c>
      <c r="N186" s="140" t="s">
        <v>45</v>
      </c>
      <c r="P186" s="141">
        <f t="shared" si="41"/>
        <v>0</v>
      </c>
      <c r="Q186" s="141">
        <v>0</v>
      </c>
      <c r="R186" s="141">
        <f t="shared" si="42"/>
        <v>0</v>
      </c>
      <c r="S186" s="141">
        <v>0</v>
      </c>
      <c r="T186" s="142">
        <f t="shared" si="43"/>
        <v>0</v>
      </c>
      <c r="AR186" s="143" t="s">
        <v>234</v>
      </c>
      <c r="AT186" s="143" t="s">
        <v>229</v>
      </c>
      <c r="AU186" s="143" t="s">
        <v>86</v>
      </c>
      <c r="AY186" s="18" t="s">
        <v>227</v>
      </c>
      <c r="BE186" s="144">
        <f t="shared" si="44"/>
        <v>0</v>
      </c>
      <c r="BF186" s="144">
        <f t="shared" si="45"/>
        <v>0</v>
      </c>
      <c r="BG186" s="144">
        <f t="shared" si="46"/>
        <v>0</v>
      </c>
      <c r="BH186" s="144">
        <f t="shared" si="47"/>
        <v>0</v>
      </c>
      <c r="BI186" s="144">
        <f t="shared" si="48"/>
        <v>0</v>
      </c>
      <c r="BJ186" s="18" t="s">
        <v>86</v>
      </c>
      <c r="BK186" s="144">
        <f t="shared" si="49"/>
        <v>0</v>
      </c>
      <c r="BL186" s="18" t="s">
        <v>234</v>
      </c>
      <c r="BM186" s="143" t="s">
        <v>2106</v>
      </c>
    </row>
    <row r="187" spans="2:65" s="1" customFormat="1" ht="16.5" customHeight="1">
      <c r="B187" s="33"/>
      <c r="C187" s="132" t="s">
        <v>1444</v>
      </c>
      <c r="D187" s="132" t="s">
        <v>229</v>
      </c>
      <c r="E187" s="133" t="s">
        <v>4203</v>
      </c>
      <c r="F187" s="134" t="s">
        <v>4204</v>
      </c>
      <c r="G187" s="135" t="s">
        <v>488</v>
      </c>
      <c r="H187" s="136">
        <v>51</v>
      </c>
      <c r="I187" s="137"/>
      <c r="J187" s="138">
        <f t="shared" si="40"/>
        <v>0</v>
      </c>
      <c r="K187" s="134" t="s">
        <v>336</v>
      </c>
      <c r="L187" s="33"/>
      <c r="M187" s="139" t="s">
        <v>21</v>
      </c>
      <c r="N187" s="140" t="s">
        <v>45</v>
      </c>
      <c r="P187" s="141">
        <f t="shared" si="41"/>
        <v>0</v>
      </c>
      <c r="Q187" s="141">
        <v>0</v>
      </c>
      <c r="R187" s="141">
        <f t="shared" si="42"/>
        <v>0</v>
      </c>
      <c r="S187" s="141">
        <v>0</v>
      </c>
      <c r="T187" s="142">
        <f t="shared" si="43"/>
        <v>0</v>
      </c>
      <c r="AR187" s="143" t="s">
        <v>234</v>
      </c>
      <c r="AT187" s="143" t="s">
        <v>229</v>
      </c>
      <c r="AU187" s="143" t="s">
        <v>86</v>
      </c>
      <c r="AY187" s="18" t="s">
        <v>227</v>
      </c>
      <c r="BE187" s="144">
        <f t="shared" si="44"/>
        <v>0</v>
      </c>
      <c r="BF187" s="144">
        <f t="shared" si="45"/>
        <v>0</v>
      </c>
      <c r="BG187" s="144">
        <f t="shared" si="46"/>
        <v>0</v>
      </c>
      <c r="BH187" s="144">
        <f t="shared" si="47"/>
        <v>0</v>
      </c>
      <c r="BI187" s="144">
        <f t="shared" si="48"/>
        <v>0</v>
      </c>
      <c r="BJ187" s="18" t="s">
        <v>86</v>
      </c>
      <c r="BK187" s="144">
        <f t="shared" si="49"/>
        <v>0</v>
      </c>
      <c r="BL187" s="18" t="s">
        <v>234</v>
      </c>
      <c r="BM187" s="143" t="s">
        <v>2114</v>
      </c>
    </row>
    <row r="188" spans="2:65" s="1" customFormat="1" ht="16.5" customHeight="1">
      <c r="B188" s="33"/>
      <c r="C188" s="132" t="s">
        <v>1451</v>
      </c>
      <c r="D188" s="132" t="s">
        <v>229</v>
      </c>
      <c r="E188" s="133" t="s">
        <v>4205</v>
      </c>
      <c r="F188" s="134" t="s">
        <v>4122</v>
      </c>
      <c r="G188" s="135" t="s">
        <v>488</v>
      </c>
      <c r="H188" s="136">
        <v>51</v>
      </c>
      <c r="I188" s="137"/>
      <c r="J188" s="138">
        <f t="shared" si="40"/>
        <v>0</v>
      </c>
      <c r="K188" s="134" t="s">
        <v>336</v>
      </c>
      <c r="L188" s="33"/>
      <c r="M188" s="139" t="s">
        <v>21</v>
      </c>
      <c r="N188" s="140" t="s">
        <v>45</v>
      </c>
      <c r="P188" s="141">
        <f t="shared" si="41"/>
        <v>0</v>
      </c>
      <c r="Q188" s="141">
        <v>0</v>
      </c>
      <c r="R188" s="141">
        <f t="shared" si="42"/>
        <v>0</v>
      </c>
      <c r="S188" s="141">
        <v>0</v>
      </c>
      <c r="T188" s="142">
        <f t="shared" si="43"/>
        <v>0</v>
      </c>
      <c r="AR188" s="143" t="s">
        <v>234</v>
      </c>
      <c r="AT188" s="143" t="s">
        <v>229</v>
      </c>
      <c r="AU188" s="143" t="s">
        <v>86</v>
      </c>
      <c r="AY188" s="18" t="s">
        <v>227</v>
      </c>
      <c r="BE188" s="144">
        <f t="shared" si="44"/>
        <v>0</v>
      </c>
      <c r="BF188" s="144">
        <f t="shared" si="45"/>
        <v>0</v>
      </c>
      <c r="BG188" s="144">
        <f t="shared" si="46"/>
        <v>0</v>
      </c>
      <c r="BH188" s="144">
        <f t="shared" si="47"/>
        <v>0</v>
      </c>
      <c r="BI188" s="144">
        <f t="shared" si="48"/>
        <v>0</v>
      </c>
      <c r="BJ188" s="18" t="s">
        <v>86</v>
      </c>
      <c r="BK188" s="144">
        <f t="shared" si="49"/>
        <v>0</v>
      </c>
      <c r="BL188" s="18" t="s">
        <v>234</v>
      </c>
      <c r="BM188" s="143" t="s">
        <v>2124</v>
      </c>
    </row>
    <row r="189" spans="2:65" s="1" customFormat="1" ht="16.5" customHeight="1">
      <c r="B189" s="33"/>
      <c r="C189" s="132" t="s">
        <v>1461</v>
      </c>
      <c r="D189" s="132" t="s">
        <v>229</v>
      </c>
      <c r="E189" s="133" t="s">
        <v>4206</v>
      </c>
      <c r="F189" s="134" t="s">
        <v>4207</v>
      </c>
      <c r="G189" s="135" t="s">
        <v>488</v>
      </c>
      <c r="H189" s="136">
        <v>975</v>
      </c>
      <c r="I189" s="137"/>
      <c r="J189" s="138">
        <f t="shared" si="40"/>
        <v>0</v>
      </c>
      <c r="K189" s="134" t="s">
        <v>336</v>
      </c>
      <c r="L189" s="33"/>
      <c r="M189" s="139" t="s">
        <v>21</v>
      </c>
      <c r="N189" s="140" t="s">
        <v>45</v>
      </c>
      <c r="P189" s="141">
        <f t="shared" si="41"/>
        <v>0</v>
      </c>
      <c r="Q189" s="141">
        <v>0</v>
      </c>
      <c r="R189" s="141">
        <f t="shared" si="42"/>
        <v>0</v>
      </c>
      <c r="S189" s="141">
        <v>0</v>
      </c>
      <c r="T189" s="142">
        <f t="shared" si="43"/>
        <v>0</v>
      </c>
      <c r="AR189" s="143" t="s">
        <v>234</v>
      </c>
      <c r="AT189" s="143" t="s">
        <v>229</v>
      </c>
      <c r="AU189" s="143" t="s">
        <v>86</v>
      </c>
      <c r="AY189" s="18" t="s">
        <v>227</v>
      </c>
      <c r="BE189" s="144">
        <f t="shared" si="44"/>
        <v>0</v>
      </c>
      <c r="BF189" s="144">
        <f t="shared" si="45"/>
        <v>0</v>
      </c>
      <c r="BG189" s="144">
        <f t="shared" si="46"/>
        <v>0</v>
      </c>
      <c r="BH189" s="144">
        <f t="shared" si="47"/>
        <v>0</v>
      </c>
      <c r="BI189" s="144">
        <f t="shared" si="48"/>
        <v>0</v>
      </c>
      <c r="BJ189" s="18" t="s">
        <v>86</v>
      </c>
      <c r="BK189" s="144">
        <f t="shared" si="49"/>
        <v>0</v>
      </c>
      <c r="BL189" s="18" t="s">
        <v>234</v>
      </c>
      <c r="BM189" s="143" t="s">
        <v>2133</v>
      </c>
    </row>
    <row r="190" spans="2:65" s="1" customFormat="1" ht="16.5" customHeight="1">
      <c r="B190" s="33"/>
      <c r="C190" s="132" t="s">
        <v>1469</v>
      </c>
      <c r="D190" s="132" t="s">
        <v>229</v>
      </c>
      <c r="E190" s="133" t="s">
        <v>4208</v>
      </c>
      <c r="F190" s="134" t="s">
        <v>4122</v>
      </c>
      <c r="G190" s="135" t="s">
        <v>488</v>
      </c>
      <c r="H190" s="136">
        <v>975</v>
      </c>
      <c r="I190" s="137"/>
      <c r="J190" s="138">
        <f t="shared" si="40"/>
        <v>0</v>
      </c>
      <c r="K190" s="134" t="s">
        <v>336</v>
      </c>
      <c r="L190" s="33"/>
      <c r="M190" s="139" t="s">
        <v>21</v>
      </c>
      <c r="N190" s="140" t="s">
        <v>45</v>
      </c>
      <c r="P190" s="141">
        <f t="shared" si="41"/>
        <v>0</v>
      </c>
      <c r="Q190" s="141">
        <v>0</v>
      </c>
      <c r="R190" s="141">
        <f t="shared" si="42"/>
        <v>0</v>
      </c>
      <c r="S190" s="141">
        <v>0</v>
      </c>
      <c r="T190" s="142">
        <f t="shared" si="43"/>
        <v>0</v>
      </c>
      <c r="AR190" s="143" t="s">
        <v>234</v>
      </c>
      <c r="AT190" s="143" t="s">
        <v>229</v>
      </c>
      <c r="AU190" s="143" t="s">
        <v>86</v>
      </c>
      <c r="AY190" s="18" t="s">
        <v>227</v>
      </c>
      <c r="BE190" s="144">
        <f t="shared" si="44"/>
        <v>0</v>
      </c>
      <c r="BF190" s="144">
        <f t="shared" si="45"/>
        <v>0</v>
      </c>
      <c r="BG190" s="144">
        <f t="shared" si="46"/>
        <v>0</v>
      </c>
      <c r="BH190" s="144">
        <f t="shared" si="47"/>
        <v>0</v>
      </c>
      <c r="BI190" s="144">
        <f t="shared" si="48"/>
        <v>0</v>
      </c>
      <c r="BJ190" s="18" t="s">
        <v>86</v>
      </c>
      <c r="BK190" s="144">
        <f t="shared" si="49"/>
        <v>0</v>
      </c>
      <c r="BL190" s="18" t="s">
        <v>234</v>
      </c>
      <c r="BM190" s="143" t="s">
        <v>2147</v>
      </c>
    </row>
    <row r="191" spans="2:65" s="1" customFormat="1" ht="16.5" customHeight="1">
      <c r="B191" s="33"/>
      <c r="C191" s="132" t="s">
        <v>1483</v>
      </c>
      <c r="D191" s="132" t="s">
        <v>229</v>
      </c>
      <c r="E191" s="133" t="s">
        <v>4209</v>
      </c>
      <c r="F191" s="134" t="s">
        <v>4210</v>
      </c>
      <c r="G191" s="135" t="s">
        <v>488</v>
      </c>
      <c r="H191" s="136">
        <v>30</v>
      </c>
      <c r="I191" s="137"/>
      <c r="J191" s="138">
        <f t="shared" si="40"/>
        <v>0</v>
      </c>
      <c r="K191" s="134" t="s">
        <v>336</v>
      </c>
      <c r="L191" s="33"/>
      <c r="M191" s="139" t="s">
        <v>21</v>
      </c>
      <c r="N191" s="140" t="s">
        <v>45</v>
      </c>
      <c r="P191" s="141">
        <f t="shared" si="41"/>
        <v>0</v>
      </c>
      <c r="Q191" s="141">
        <v>0</v>
      </c>
      <c r="R191" s="141">
        <f t="shared" si="42"/>
        <v>0</v>
      </c>
      <c r="S191" s="141">
        <v>0</v>
      </c>
      <c r="T191" s="142">
        <f t="shared" si="43"/>
        <v>0</v>
      </c>
      <c r="AR191" s="143" t="s">
        <v>234</v>
      </c>
      <c r="AT191" s="143" t="s">
        <v>229</v>
      </c>
      <c r="AU191" s="143" t="s">
        <v>86</v>
      </c>
      <c r="AY191" s="18" t="s">
        <v>227</v>
      </c>
      <c r="BE191" s="144">
        <f t="shared" si="44"/>
        <v>0</v>
      </c>
      <c r="BF191" s="144">
        <f t="shared" si="45"/>
        <v>0</v>
      </c>
      <c r="BG191" s="144">
        <f t="shared" si="46"/>
        <v>0</v>
      </c>
      <c r="BH191" s="144">
        <f t="shared" si="47"/>
        <v>0</v>
      </c>
      <c r="BI191" s="144">
        <f t="shared" si="48"/>
        <v>0</v>
      </c>
      <c r="BJ191" s="18" t="s">
        <v>86</v>
      </c>
      <c r="BK191" s="144">
        <f t="shared" si="49"/>
        <v>0</v>
      </c>
      <c r="BL191" s="18" t="s">
        <v>234</v>
      </c>
      <c r="BM191" s="143" t="s">
        <v>2155</v>
      </c>
    </row>
    <row r="192" spans="2:65" s="1" customFormat="1" ht="16.5" customHeight="1">
      <c r="B192" s="33"/>
      <c r="C192" s="132" t="s">
        <v>1488</v>
      </c>
      <c r="D192" s="132" t="s">
        <v>229</v>
      </c>
      <c r="E192" s="133" t="s">
        <v>4190</v>
      </c>
      <c r="F192" s="134" t="s">
        <v>4122</v>
      </c>
      <c r="G192" s="135" t="s">
        <v>488</v>
      </c>
      <c r="H192" s="136">
        <v>30</v>
      </c>
      <c r="I192" s="137"/>
      <c r="J192" s="138">
        <f t="shared" si="40"/>
        <v>0</v>
      </c>
      <c r="K192" s="134" t="s">
        <v>336</v>
      </c>
      <c r="L192" s="33"/>
      <c r="M192" s="139" t="s">
        <v>21</v>
      </c>
      <c r="N192" s="140" t="s">
        <v>45</v>
      </c>
      <c r="P192" s="141">
        <f t="shared" si="41"/>
        <v>0</v>
      </c>
      <c r="Q192" s="141">
        <v>0</v>
      </c>
      <c r="R192" s="141">
        <f t="shared" si="42"/>
        <v>0</v>
      </c>
      <c r="S192" s="141">
        <v>0</v>
      </c>
      <c r="T192" s="142">
        <f t="shared" si="43"/>
        <v>0</v>
      </c>
      <c r="AR192" s="143" t="s">
        <v>234</v>
      </c>
      <c r="AT192" s="143" t="s">
        <v>229</v>
      </c>
      <c r="AU192" s="143" t="s">
        <v>86</v>
      </c>
      <c r="AY192" s="18" t="s">
        <v>227</v>
      </c>
      <c r="BE192" s="144">
        <f t="shared" si="44"/>
        <v>0</v>
      </c>
      <c r="BF192" s="144">
        <f t="shared" si="45"/>
        <v>0</v>
      </c>
      <c r="BG192" s="144">
        <f t="shared" si="46"/>
        <v>0</v>
      </c>
      <c r="BH192" s="144">
        <f t="shared" si="47"/>
        <v>0</v>
      </c>
      <c r="BI192" s="144">
        <f t="shared" si="48"/>
        <v>0</v>
      </c>
      <c r="BJ192" s="18" t="s">
        <v>86</v>
      </c>
      <c r="BK192" s="144">
        <f t="shared" si="49"/>
        <v>0</v>
      </c>
      <c r="BL192" s="18" t="s">
        <v>234</v>
      </c>
      <c r="BM192" s="143" t="s">
        <v>2165</v>
      </c>
    </row>
    <row r="193" spans="2:65" s="1" customFormat="1" ht="16.5" customHeight="1">
      <c r="B193" s="33"/>
      <c r="C193" s="132" t="s">
        <v>1494</v>
      </c>
      <c r="D193" s="132" t="s">
        <v>229</v>
      </c>
      <c r="E193" s="133" t="s">
        <v>4211</v>
      </c>
      <c r="F193" s="134" t="s">
        <v>4212</v>
      </c>
      <c r="G193" s="135" t="s">
        <v>488</v>
      </c>
      <c r="H193" s="136">
        <v>130</v>
      </c>
      <c r="I193" s="137"/>
      <c r="J193" s="138">
        <f t="shared" si="40"/>
        <v>0</v>
      </c>
      <c r="K193" s="134" t="s">
        <v>336</v>
      </c>
      <c r="L193" s="33"/>
      <c r="M193" s="139" t="s">
        <v>21</v>
      </c>
      <c r="N193" s="140" t="s">
        <v>45</v>
      </c>
      <c r="P193" s="141">
        <f t="shared" si="41"/>
        <v>0</v>
      </c>
      <c r="Q193" s="141">
        <v>0</v>
      </c>
      <c r="R193" s="141">
        <f t="shared" si="42"/>
        <v>0</v>
      </c>
      <c r="S193" s="141">
        <v>0</v>
      </c>
      <c r="T193" s="142">
        <f t="shared" si="43"/>
        <v>0</v>
      </c>
      <c r="AR193" s="143" t="s">
        <v>234</v>
      </c>
      <c r="AT193" s="143" t="s">
        <v>229</v>
      </c>
      <c r="AU193" s="143" t="s">
        <v>86</v>
      </c>
      <c r="AY193" s="18" t="s">
        <v>227</v>
      </c>
      <c r="BE193" s="144">
        <f t="shared" si="44"/>
        <v>0</v>
      </c>
      <c r="BF193" s="144">
        <f t="shared" si="45"/>
        <v>0</v>
      </c>
      <c r="BG193" s="144">
        <f t="shared" si="46"/>
        <v>0</v>
      </c>
      <c r="BH193" s="144">
        <f t="shared" si="47"/>
        <v>0</v>
      </c>
      <c r="BI193" s="144">
        <f t="shared" si="48"/>
        <v>0</v>
      </c>
      <c r="BJ193" s="18" t="s">
        <v>86</v>
      </c>
      <c r="BK193" s="144">
        <f t="shared" si="49"/>
        <v>0</v>
      </c>
      <c r="BL193" s="18" t="s">
        <v>234</v>
      </c>
      <c r="BM193" s="143" t="s">
        <v>2177</v>
      </c>
    </row>
    <row r="194" spans="2:65" s="1" customFormat="1" ht="16.5" customHeight="1">
      <c r="B194" s="33"/>
      <c r="C194" s="132" t="s">
        <v>1499</v>
      </c>
      <c r="D194" s="132" t="s">
        <v>229</v>
      </c>
      <c r="E194" s="133" t="s">
        <v>4213</v>
      </c>
      <c r="F194" s="134" t="s">
        <v>4122</v>
      </c>
      <c r="G194" s="135" t="s">
        <v>488</v>
      </c>
      <c r="H194" s="136">
        <v>130</v>
      </c>
      <c r="I194" s="137"/>
      <c r="J194" s="138">
        <f t="shared" si="40"/>
        <v>0</v>
      </c>
      <c r="K194" s="134" t="s">
        <v>336</v>
      </c>
      <c r="L194" s="33"/>
      <c r="M194" s="139" t="s">
        <v>21</v>
      </c>
      <c r="N194" s="140" t="s">
        <v>45</v>
      </c>
      <c r="P194" s="141">
        <f t="shared" si="41"/>
        <v>0</v>
      </c>
      <c r="Q194" s="141">
        <v>0</v>
      </c>
      <c r="R194" s="141">
        <f t="shared" si="42"/>
        <v>0</v>
      </c>
      <c r="S194" s="141">
        <v>0</v>
      </c>
      <c r="T194" s="142">
        <f t="shared" si="43"/>
        <v>0</v>
      </c>
      <c r="AR194" s="143" t="s">
        <v>234</v>
      </c>
      <c r="AT194" s="143" t="s">
        <v>229</v>
      </c>
      <c r="AU194" s="143" t="s">
        <v>86</v>
      </c>
      <c r="AY194" s="18" t="s">
        <v>227</v>
      </c>
      <c r="BE194" s="144">
        <f t="shared" si="44"/>
        <v>0</v>
      </c>
      <c r="BF194" s="144">
        <f t="shared" si="45"/>
        <v>0</v>
      </c>
      <c r="BG194" s="144">
        <f t="shared" si="46"/>
        <v>0</v>
      </c>
      <c r="BH194" s="144">
        <f t="shared" si="47"/>
        <v>0</v>
      </c>
      <c r="BI194" s="144">
        <f t="shared" si="48"/>
        <v>0</v>
      </c>
      <c r="BJ194" s="18" t="s">
        <v>86</v>
      </c>
      <c r="BK194" s="144">
        <f t="shared" si="49"/>
        <v>0</v>
      </c>
      <c r="BL194" s="18" t="s">
        <v>234</v>
      </c>
      <c r="BM194" s="143" t="s">
        <v>2185</v>
      </c>
    </row>
    <row r="195" spans="2:65" s="1" customFormat="1" ht="16.5" customHeight="1">
      <c r="B195" s="33"/>
      <c r="C195" s="132" t="s">
        <v>1510</v>
      </c>
      <c r="D195" s="132" t="s">
        <v>229</v>
      </c>
      <c r="E195" s="133" t="s">
        <v>4214</v>
      </c>
      <c r="F195" s="134" t="s">
        <v>4215</v>
      </c>
      <c r="G195" s="135" t="s">
        <v>488</v>
      </c>
      <c r="H195" s="136">
        <v>2010</v>
      </c>
      <c r="I195" s="137"/>
      <c r="J195" s="138">
        <f t="shared" si="40"/>
        <v>0</v>
      </c>
      <c r="K195" s="134" t="s">
        <v>336</v>
      </c>
      <c r="L195" s="33"/>
      <c r="M195" s="139" t="s">
        <v>21</v>
      </c>
      <c r="N195" s="140" t="s">
        <v>45</v>
      </c>
      <c r="P195" s="141">
        <f t="shared" si="41"/>
        <v>0</v>
      </c>
      <c r="Q195" s="141">
        <v>0</v>
      </c>
      <c r="R195" s="141">
        <f t="shared" si="42"/>
        <v>0</v>
      </c>
      <c r="S195" s="141">
        <v>0</v>
      </c>
      <c r="T195" s="142">
        <f t="shared" si="43"/>
        <v>0</v>
      </c>
      <c r="AR195" s="143" t="s">
        <v>234</v>
      </c>
      <c r="AT195" s="143" t="s">
        <v>229</v>
      </c>
      <c r="AU195" s="143" t="s">
        <v>86</v>
      </c>
      <c r="AY195" s="18" t="s">
        <v>227</v>
      </c>
      <c r="BE195" s="144">
        <f t="shared" si="44"/>
        <v>0</v>
      </c>
      <c r="BF195" s="144">
        <f t="shared" si="45"/>
        <v>0</v>
      </c>
      <c r="BG195" s="144">
        <f t="shared" si="46"/>
        <v>0</v>
      </c>
      <c r="BH195" s="144">
        <f t="shared" si="47"/>
        <v>0</v>
      </c>
      <c r="BI195" s="144">
        <f t="shared" si="48"/>
        <v>0</v>
      </c>
      <c r="BJ195" s="18" t="s">
        <v>86</v>
      </c>
      <c r="BK195" s="144">
        <f t="shared" si="49"/>
        <v>0</v>
      </c>
      <c r="BL195" s="18" t="s">
        <v>234</v>
      </c>
      <c r="BM195" s="143" t="s">
        <v>2196</v>
      </c>
    </row>
    <row r="196" spans="2:65" s="1" customFormat="1" ht="16.5" customHeight="1">
      <c r="B196" s="33"/>
      <c r="C196" s="132" t="s">
        <v>1516</v>
      </c>
      <c r="D196" s="132" t="s">
        <v>229</v>
      </c>
      <c r="E196" s="133" t="s">
        <v>4216</v>
      </c>
      <c r="F196" s="134" t="s">
        <v>4122</v>
      </c>
      <c r="G196" s="135" t="s">
        <v>488</v>
      </c>
      <c r="H196" s="136">
        <v>2010</v>
      </c>
      <c r="I196" s="137"/>
      <c r="J196" s="138">
        <f t="shared" si="40"/>
        <v>0</v>
      </c>
      <c r="K196" s="134" t="s">
        <v>336</v>
      </c>
      <c r="L196" s="33"/>
      <c r="M196" s="139" t="s">
        <v>21</v>
      </c>
      <c r="N196" s="140" t="s">
        <v>45</v>
      </c>
      <c r="P196" s="141">
        <f t="shared" si="41"/>
        <v>0</v>
      </c>
      <c r="Q196" s="141">
        <v>0</v>
      </c>
      <c r="R196" s="141">
        <f t="shared" si="42"/>
        <v>0</v>
      </c>
      <c r="S196" s="141">
        <v>0</v>
      </c>
      <c r="T196" s="142">
        <f t="shared" si="43"/>
        <v>0</v>
      </c>
      <c r="AR196" s="143" t="s">
        <v>234</v>
      </c>
      <c r="AT196" s="143" t="s">
        <v>229</v>
      </c>
      <c r="AU196" s="143" t="s">
        <v>86</v>
      </c>
      <c r="AY196" s="18" t="s">
        <v>227</v>
      </c>
      <c r="BE196" s="144">
        <f t="shared" si="44"/>
        <v>0</v>
      </c>
      <c r="BF196" s="144">
        <f t="shared" si="45"/>
        <v>0</v>
      </c>
      <c r="BG196" s="144">
        <f t="shared" si="46"/>
        <v>0</v>
      </c>
      <c r="BH196" s="144">
        <f t="shared" si="47"/>
        <v>0</v>
      </c>
      <c r="BI196" s="144">
        <f t="shared" si="48"/>
        <v>0</v>
      </c>
      <c r="BJ196" s="18" t="s">
        <v>86</v>
      </c>
      <c r="BK196" s="144">
        <f t="shared" si="49"/>
        <v>0</v>
      </c>
      <c r="BL196" s="18" t="s">
        <v>234</v>
      </c>
      <c r="BM196" s="143" t="s">
        <v>2211</v>
      </c>
    </row>
    <row r="197" spans="2:65" s="1" customFormat="1" ht="16.5" customHeight="1">
      <c r="B197" s="33"/>
      <c r="C197" s="132" t="s">
        <v>1522</v>
      </c>
      <c r="D197" s="132" t="s">
        <v>229</v>
      </c>
      <c r="E197" s="133" t="s">
        <v>4217</v>
      </c>
      <c r="F197" s="134" t="s">
        <v>4218</v>
      </c>
      <c r="G197" s="135" t="s">
        <v>488</v>
      </c>
      <c r="H197" s="136">
        <v>1</v>
      </c>
      <c r="I197" s="137"/>
      <c r="J197" s="138">
        <f t="shared" si="40"/>
        <v>0</v>
      </c>
      <c r="K197" s="134" t="s">
        <v>336</v>
      </c>
      <c r="L197" s="33"/>
      <c r="M197" s="139" t="s">
        <v>21</v>
      </c>
      <c r="N197" s="140" t="s">
        <v>45</v>
      </c>
      <c r="P197" s="141">
        <f t="shared" si="41"/>
        <v>0</v>
      </c>
      <c r="Q197" s="141">
        <v>0</v>
      </c>
      <c r="R197" s="141">
        <f t="shared" si="42"/>
        <v>0</v>
      </c>
      <c r="S197" s="141">
        <v>0</v>
      </c>
      <c r="T197" s="142">
        <f t="shared" si="43"/>
        <v>0</v>
      </c>
      <c r="AR197" s="143" t="s">
        <v>234</v>
      </c>
      <c r="AT197" s="143" t="s">
        <v>229</v>
      </c>
      <c r="AU197" s="143" t="s">
        <v>86</v>
      </c>
      <c r="AY197" s="18" t="s">
        <v>227</v>
      </c>
      <c r="BE197" s="144">
        <f t="shared" si="44"/>
        <v>0</v>
      </c>
      <c r="BF197" s="144">
        <f t="shared" si="45"/>
        <v>0</v>
      </c>
      <c r="BG197" s="144">
        <f t="shared" si="46"/>
        <v>0</v>
      </c>
      <c r="BH197" s="144">
        <f t="shared" si="47"/>
        <v>0</v>
      </c>
      <c r="BI197" s="144">
        <f t="shared" si="48"/>
        <v>0</v>
      </c>
      <c r="BJ197" s="18" t="s">
        <v>86</v>
      </c>
      <c r="BK197" s="144">
        <f t="shared" si="49"/>
        <v>0</v>
      </c>
      <c r="BL197" s="18" t="s">
        <v>234</v>
      </c>
      <c r="BM197" s="143" t="s">
        <v>2223</v>
      </c>
    </row>
    <row r="198" spans="2:65" s="1" customFormat="1" ht="16.5" customHeight="1">
      <c r="B198" s="33"/>
      <c r="C198" s="132" t="s">
        <v>1528</v>
      </c>
      <c r="D198" s="132" t="s">
        <v>229</v>
      </c>
      <c r="E198" s="133" t="s">
        <v>4205</v>
      </c>
      <c r="F198" s="134" t="s">
        <v>4122</v>
      </c>
      <c r="G198" s="135" t="s">
        <v>488</v>
      </c>
      <c r="H198" s="136">
        <v>1</v>
      </c>
      <c r="I198" s="137"/>
      <c r="J198" s="138">
        <f t="shared" si="40"/>
        <v>0</v>
      </c>
      <c r="K198" s="134" t="s">
        <v>336</v>
      </c>
      <c r="L198" s="33"/>
      <c r="M198" s="139" t="s">
        <v>21</v>
      </c>
      <c r="N198" s="140" t="s">
        <v>45</v>
      </c>
      <c r="P198" s="141">
        <f t="shared" si="41"/>
        <v>0</v>
      </c>
      <c r="Q198" s="141">
        <v>0</v>
      </c>
      <c r="R198" s="141">
        <f t="shared" si="42"/>
        <v>0</v>
      </c>
      <c r="S198" s="141">
        <v>0</v>
      </c>
      <c r="T198" s="142">
        <f t="shared" si="43"/>
        <v>0</v>
      </c>
      <c r="AR198" s="143" t="s">
        <v>234</v>
      </c>
      <c r="AT198" s="143" t="s">
        <v>229</v>
      </c>
      <c r="AU198" s="143" t="s">
        <v>86</v>
      </c>
      <c r="AY198" s="18" t="s">
        <v>227</v>
      </c>
      <c r="BE198" s="144">
        <f t="shared" si="44"/>
        <v>0</v>
      </c>
      <c r="BF198" s="144">
        <f t="shared" si="45"/>
        <v>0</v>
      </c>
      <c r="BG198" s="144">
        <f t="shared" si="46"/>
        <v>0</v>
      </c>
      <c r="BH198" s="144">
        <f t="shared" si="47"/>
        <v>0</v>
      </c>
      <c r="BI198" s="144">
        <f t="shared" si="48"/>
        <v>0</v>
      </c>
      <c r="BJ198" s="18" t="s">
        <v>86</v>
      </c>
      <c r="BK198" s="144">
        <f t="shared" si="49"/>
        <v>0</v>
      </c>
      <c r="BL198" s="18" t="s">
        <v>234</v>
      </c>
      <c r="BM198" s="143" t="s">
        <v>2240</v>
      </c>
    </row>
    <row r="199" spans="2:65" s="1" customFormat="1" ht="16.5" customHeight="1">
      <c r="B199" s="33"/>
      <c r="C199" s="132" t="s">
        <v>1533</v>
      </c>
      <c r="D199" s="132" t="s">
        <v>229</v>
      </c>
      <c r="E199" s="133" t="s">
        <v>4219</v>
      </c>
      <c r="F199" s="134" t="s">
        <v>4220</v>
      </c>
      <c r="G199" s="135" t="s">
        <v>488</v>
      </c>
      <c r="H199" s="136">
        <v>1</v>
      </c>
      <c r="I199" s="137"/>
      <c r="J199" s="138">
        <f t="shared" si="40"/>
        <v>0</v>
      </c>
      <c r="K199" s="134" t="s">
        <v>336</v>
      </c>
      <c r="L199" s="33"/>
      <c r="M199" s="139" t="s">
        <v>21</v>
      </c>
      <c r="N199" s="140" t="s">
        <v>45</v>
      </c>
      <c r="P199" s="141">
        <f t="shared" si="41"/>
        <v>0</v>
      </c>
      <c r="Q199" s="141">
        <v>0</v>
      </c>
      <c r="R199" s="141">
        <f t="shared" si="42"/>
        <v>0</v>
      </c>
      <c r="S199" s="141">
        <v>0</v>
      </c>
      <c r="T199" s="142">
        <f t="shared" si="43"/>
        <v>0</v>
      </c>
      <c r="AR199" s="143" t="s">
        <v>234</v>
      </c>
      <c r="AT199" s="143" t="s">
        <v>229</v>
      </c>
      <c r="AU199" s="143" t="s">
        <v>86</v>
      </c>
      <c r="AY199" s="18" t="s">
        <v>227</v>
      </c>
      <c r="BE199" s="144">
        <f t="shared" si="44"/>
        <v>0</v>
      </c>
      <c r="BF199" s="144">
        <f t="shared" si="45"/>
        <v>0</v>
      </c>
      <c r="BG199" s="144">
        <f t="shared" si="46"/>
        <v>0</v>
      </c>
      <c r="BH199" s="144">
        <f t="shared" si="47"/>
        <v>0</v>
      </c>
      <c r="BI199" s="144">
        <f t="shared" si="48"/>
        <v>0</v>
      </c>
      <c r="BJ199" s="18" t="s">
        <v>86</v>
      </c>
      <c r="BK199" s="144">
        <f t="shared" si="49"/>
        <v>0</v>
      </c>
      <c r="BL199" s="18" t="s">
        <v>234</v>
      </c>
      <c r="BM199" s="143" t="s">
        <v>2259</v>
      </c>
    </row>
    <row r="200" spans="2:65" s="1" customFormat="1" ht="16.5" customHeight="1">
      <c r="B200" s="33"/>
      <c r="C200" s="132" t="s">
        <v>1540</v>
      </c>
      <c r="D200" s="132" t="s">
        <v>229</v>
      </c>
      <c r="E200" s="133" t="s">
        <v>4205</v>
      </c>
      <c r="F200" s="134" t="s">
        <v>4122</v>
      </c>
      <c r="G200" s="135" t="s">
        <v>488</v>
      </c>
      <c r="H200" s="136">
        <v>1</v>
      </c>
      <c r="I200" s="137"/>
      <c r="J200" s="138">
        <f t="shared" si="40"/>
        <v>0</v>
      </c>
      <c r="K200" s="134" t="s">
        <v>336</v>
      </c>
      <c r="L200" s="33"/>
      <c r="M200" s="139" t="s">
        <v>21</v>
      </c>
      <c r="N200" s="140" t="s">
        <v>45</v>
      </c>
      <c r="P200" s="141">
        <f t="shared" si="41"/>
        <v>0</v>
      </c>
      <c r="Q200" s="141">
        <v>0</v>
      </c>
      <c r="R200" s="141">
        <f t="shared" si="42"/>
        <v>0</v>
      </c>
      <c r="S200" s="141">
        <v>0</v>
      </c>
      <c r="T200" s="142">
        <f t="shared" si="43"/>
        <v>0</v>
      </c>
      <c r="AR200" s="143" t="s">
        <v>234</v>
      </c>
      <c r="AT200" s="143" t="s">
        <v>229</v>
      </c>
      <c r="AU200" s="143" t="s">
        <v>86</v>
      </c>
      <c r="AY200" s="18" t="s">
        <v>227</v>
      </c>
      <c r="BE200" s="144">
        <f t="shared" si="44"/>
        <v>0</v>
      </c>
      <c r="BF200" s="144">
        <f t="shared" si="45"/>
        <v>0</v>
      </c>
      <c r="BG200" s="144">
        <f t="shared" si="46"/>
        <v>0</v>
      </c>
      <c r="BH200" s="144">
        <f t="shared" si="47"/>
        <v>0</v>
      </c>
      <c r="BI200" s="144">
        <f t="shared" si="48"/>
        <v>0</v>
      </c>
      <c r="BJ200" s="18" t="s">
        <v>86</v>
      </c>
      <c r="BK200" s="144">
        <f t="shared" si="49"/>
        <v>0</v>
      </c>
      <c r="BL200" s="18" t="s">
        <v>234</v>
      </c>
      <c r="BM200" s="143" t="s">
        <v>2278</v>
      </c>
    </row>
    <row r="201" spans="2:65" s="1" customFormat="1" ht="16.5" customHeight="1">
      <c r="B201" s="33"/>
      <c r="C201" s="132" t="s">
        <v>1546</v>
      </c>
      <c r="D201" s="132" t="s">
        <v>229</v>
      </c>
      <c r="E201" s="133" t="s">
        <v>4221</v>
      </c>
      <c r="F201" s="134" t="s">
        <v>4222</v>
      </c>
      <c r="G201" s="135" t="s">
        <v>488</v>
      </c>
      <c r="H201" s="136">
        <v>50</v>
      </c>
      <c r="I201" s="137"/>
      <c r="J201" s="138">
        <f t="shared" si="40"/>
        <v>0</v>
      </c>
      <c r="K201" s="134" t="s">
        <v>336</v>
      </c>
      <c r="L201" s="33"/>
      <c r="M201" s="139" t="s">
        <v>21</v>
      </c>
      <c r="N201" s="140" t="s">
        <v>45</v>
      </c>
      <c r="P201" s="141">
        <f t="shared" si="41"/>
        <v>0</v>
      </c>
      <c r="Q201" s="141">
        <v>0</v>
      </c>
      <c r="R201" s="141">
        <f t="shared" si="42"/>
        <v>0</v>
      </c>
      <c r="S201" s="141">
        <v>0</v>
      </c>
      <c r="T201" s="142">
        <f t="shared" si="43"/>
        <v>0</v>
      </c>
      <c r="AR201" s="143" t="s">
        <v>234</v>
      </c>
      <c r="AT201" s="143" t="s">
        <v>229</v>
      </c>
      <c r="AU201" s="143" t="s">
        <v>86</v>
      </c>
      <c r="AY201" s="18" t="s">
        <v>227</v>
      </c>
      <c r="BE201" s="144">
        <f t="shared" si="44"/>
        <v>0</v>
      </c>
      <c r="BF201" s="144">
        <f t="shared" si="45"/>
        <v>0</v>
      </c>
      <c r="BG201" s="144">
        <f t="shared" si="46"/>
        <v>0</v>
      </c>
      <c r="BH201" s="144">
        <f t="shared" si="47"/>
        <v>0</v>
      </c>
      <c r="BI201" s="144">
        <f t="shared" si="48"/>
        <v>0</v>
      </c>
      <c r="BJ201" s="18" t="s">
        <v>86</v>
      </c>
      <c r="BK201" s="144">
        <f t="shared" si="49"/>
        <v>0</v>
      </c>
      <c r="BL201" s="18" t="s">
        <v>234</v>
      </c>
      <c r="BM201" s="143" t="s">
        <v>2295</v>
      </c>
    </row>
    <row r="202" spans="2:65" s="1" customFormat="1" ht="16.5" customHeight="1">
      <c r="B202" s="33"/>
      <c r="C202" s="132" t="s">
        <v>1553</v>
      </c>
      <c r="D202" s="132" t="s">
        <v>229</v>
      </c>
      <c r="E202" s="133" t="s">
        <v>4223</v>
      </c>
      <c r="F202" s="134" t="s">
        <v>4122</v>
      </c>
      <c r="G202" s="135" t="s">
        <v>488</v>
      </c>
      <c r="H202" s="136">
        <v>50</v>
      </c>
      <c r="I202" s="137"/>
      <c r="J202" s="138">
        <f t="shared" si="40"/>
        <v>0</v>
      </c>
      <c r="K202" s="134" t="s">
        <v>336</v>
      </c>
      <c r="L202" s="33"/>
      <c r="M202" s="139" t="s">
        <v>21</v>
      </c>
      <c r="N202" s="140" t="s">
        <v>45</v>
      </c>
      <c r="P202" s="141">
        <f t="shared" si="41"/>
        <v>0</v>
      </c>
      <c r="Q202" s="141">
        <v>0</v>
      </c>
      <c r="R202" s="141">
        <f t="shared" si="42"/>
        <v>0</v>
      </c>
      <c r="S202" s="141">
        <v>0</v>
      </c>
      <c r="T202" s="142">
        <f t="shared" si="43"/>
        <v>0</v>
      </c>
      <c r="AR202" s="143" t="s">
        <v>234</v>
      </c>
      <c r="AT202" s="143" t="s">
        <v>229</v>
      </c>
      <c r="AU202" s="143" t="s">
        <v>86</v>
      </c>
      <c r="AY202" s="18" t="s">
        <v>227</v>
      </c>
      <c r="BE202" s="144">
        <f t="shared" si="44"/>
        <v>0</v>
      </c>
      <c r="BF202" s="144">
        <f t="shared" si="45"/>
        <v>0</v>
      </c>
      <c r="BG202" s="144">
        <f t="shared" si="46"/>
        <v>0</v>
      </c>
      <c r="BH202" s="144">
        <f t="shared" si="47"/>
        <v>0</v>
      </c>
      <c r="BI202" s="144">
        <f t="shared" si="48"/>
        <v>0</v>
      </c>
      <c r="BJ202" s="18" t="s">
        <v>86</v>
      </c>
      <c r="BK202" s="144">
        <f t="shared" si="49"/>
        <v>0</v>
      </c>
      <c r="BL202" s="18" t="s">
        <v>234</v>
      </c>
      <c r="BM202" s="143" t="s">
        <v>2316</v>
      </c>
    </row>
    <row r="203" spans="2:65" s="1" customFormat="1" ht="16.5" customHeight="1">
      <c r="B203" s="33"/>
      <c r="C203" s="132" t="s">
        <v>1559</v>
      </c>
      <c r="D203" s="132" t="s">
        <v>229</v>
      </c>
      <c r="E203" s="133" t="s">
        <v>4224</v>
      </c>
      <c r="F203" s="134" t="s">
        <v>4225</v>
      </c>
      <c r="G203" s="135" t="s">
        <v>488</v>
      </c>
      <c r="H203" s="136">
        <v>50</v>
      </c>
      <c r="I203" s="137"/>
      <c r="J203" s="138">
        <f t="shared" si="40"/>
        <v>0</v>
      </c>
      <c r="K203" s="134" t="s">
        <v>336</v>
      </c>
      <c r="L203" s="33"/>
      <c r="M203" s="139" t="s">
        <v>21</v>
      </c>
      <c r="N203" s="140" t="s">
        <v>45</v>
      </c>
      <c r="P203" s="141">
        <f t="shared" si="41"/>
        <v>0</v>
      </c>
      <c r="Q203" s="141">
        <v>0</v>
      </c>
      <c r="R203" s="141">
        <f t="shared" si="42"/>
        <v>0</v>
      </c>
      <c r="S203" s="141">
        <v>0</v>
      </c>
      <c r="T203" s="142">
        <f t="shared" si="43"/>
        <v>0</v>
      </c>
      <c r="AR203" s="143" t="s">
        <v>234</v>
      </c>
      <c r="AT203" s="143" t="s">
        <v>229</v>
      </c>
      <c r="AU203" s="143" t="s">
        <v>86</v>
      </c>
      <c r="AY203" s="18" t="s">
        <v>227</v>
      </c>
      <c r="BE203" s="144">
        <f t="shared" si="44"/>
        <v>0</v>
      </c>
      <c r="BF203" s="144">
        <f t="shared" si="45"/>
        <v>0</v>
      </c>
      <c r="BG203" s="144">
        <f t="shared" si="46"/>
        <v>0</v>
      </c>
      <c r="BH203" s="144">
        <f t="shared" si="47"/>
        <v>0</v>
      </c>
      <c r="BI203" s="144">
        <f t="shared" si="48"/>
        <v>0</v>
      </c>
      <c r="BJ203" s="18" t="s">
        <v>86</v>
      </c>
      <c r="BK203" s="144">
        <f t="shared" si="49"/>
        <v>0</v>
      </c>
      <c r="BL203" s="18" t="s">
        <v>234</v>
      </c>
      <c r="BM203" s="143" t="s">
        <v>2325</v>
      </c>
    </row>
    <row r="204" spans="2:65" s="1" customFormat="1" ht="16.5" customHeight="1">
      <c r="B204" s="33"/>
      <c r="C204" s="132" t="s">
        <v>1564</v>
      </c>
      <c r="D204" s="132" t="s">
        <v>229</v>
      </c>
      <c r="E204" s="133" t="s">
        <v>4205</v>
      </c>
      <c r="F204" s="134" t="s">
        <v>4122</v>
      </c>
      <c r="G204" s="135" t="s">
        <v>488</v>
      </c>
      <c r="H204" s="136">
        <v>50</v>
      </c>
      <c r="I204" s="137"/>
      <c r="J204" s="138">
        <f t="shared" si="40"/>
        <v>0</v>
      </c>
      <c r="K204" s="134" t="s">
        <v>336</v>
      </c>
      <c r="L204" s="33"/>
      <c r="M204" s="139" t="s">
        <v>21</v>
      </c>
      <c r="N204" s="140" t="s">
        <v>45</v>
      </c>
      <c r="P204" s="141">
        <f t="shared" si="41"/>
        <v>0</v>
      </c>
      <c r="Q204" s="141">
        <v>0</v>
      </c>
      <c r="R204" s="141">
        <f t="shared" si="42"/>
        <v>0</v>
      </c>
      <c r="S204" s="141">
        <v>0</v>
      </c>
      <c r="T204" s="142">
        <f t="shared" si="43"/>
        <v>0</v>
      </c>
      <c r="AR204" s="143" t="s">
        <v>234</v>
      </c>
      <c r="AT204" s="143" t="s">
        <v>229</v>
      </c>
      <c r="AU204" s="143" t="s">
        <v>86</v>
      </c>
      <c r="AY204" s="18" t="s">
        <v>227</v>
      </c>
      <c r="BE204" s="144">
        <f t="shared" si="44"/>
        <v>0</v>
      </c>
      <c r="BF204" s="144">
        <f t="shared" si="45"/>
        <v>0</v>
      </c>
      <c r="BG204" s="144">
        <f t="shared" si="46"/>
        <v>0</v>
      </c>
      <c r="BH204" s="144">
        <f t="shared" si="47"/>
        <v>0</v>
      </c>
      <c r="BI204" s="144">
        <f t="shared" si="48"/>
        <v>0</v>
      </c>
      <c r="BJ204" s="18" t="s">
        <v>86</v>
      </c>
      <c r="BK204" s="144">
        <f t="shared" si="49"/>
        <v>0</v>
      </c>
      <c r="BL204" s="18" t="s">
        <v>234</v>
      </c>
      <c r="BM204" s="143" t="s">
        <v>2336</v>
      </c>
    </row>
    <row r="205" spans="2:65" s="1" customFormat="1" ht="16.5" customHeight="1">
      <c r="B205" s="33"/>
      <c r="C205" s="132" t="s">
        <v>1569</v>
      </c>
      <c r="D205" s="132" t="s">
        <v>229</v>
      </c>
      <c r="E205" s="133" t="s">
        <v>4226</v>
      </c>
      <c r="F205" s="134" t="s">
        <v>4227</v>
      </c>
      <c r="G205" s="135" t="s">
        <v>488</v>
      </c>
      <c r="H205" s="136">
        <v>50</v>
      </c>
      <c r="I205" s="137"/>
      <c r="J205" s="138">
        <f t="shared" si="40"/>
        <v>0</v>
      </c>
      <c r="K205" s="134" t="s">
        <v>336</v>
      </c>
      <c r="L205" s="33"/>
      <c r="M205" s="139" t="s">
        <v>21</v>
      </c>
      <c r="N205" s="140" t="s">
        <v>45</v>
      </c>
      <c r="P205" s="141">
        <f t="shared" si="41"/>
        <v>0</v>
      </c>
      <c r="Q205" s="141">
        <v>0</v>
      </c>
      <c r="R205" s="141">
        <f t="shared" si="42"/>
        <v>0</v>
      </c>
      <c r="S205" s="141">
        <v>0</v>
      </c>
      <c r="T205" s="142">
        <f t="shared" si="43"/>
        <v>0</v>
      </c>
      <c r="AR205" s="143" t="s">
        <v>234</v>
      </c>
      <c r="AT205" s="143" t="s">
        <v>229</v>
      </c>
      <c r="AU205" s="143" t="s">
        <v>86</v>
      </c>
      <c r="AY205" s="18" t="s">
        <v>227</v>
      </c>
      <c r="BE205" s="144">
        <f t="shared" si="44"/>
        <v>0</v>
      </c>
      <c r="BF205" s="144">
        <f t="shared" si="45"/>
        <v>0</v>
      </c>
      <c r="BG205" s="144">
        <f t="shared" si="46"/>
        <v>0</v>
      </c>
      <c r="BH205" s="144">
        <f t="shared" si="47"/>
        <v>0</v>
      </c>
      <c r="BI205" s="144">
        <f t="shared" si="48"/>
        <v>0</v>
      </c>
      <c r="BJ205" s="18" t="s">
        <v>86</v>
      </c>
      <c r="BK205" s="144">
        <f t="shared" si="49"/>
        <v>0</v>
      </c>
      <c r="BL205" s="18" t="s">
        <v>234</v>
      </c>
      <c r="BM205" s="143" t="s">
        <v>2347</v>
      </c>
    </row>
    <row r="206" spans="2:65" s="1" customFormat="1" ht="16.5" customHeight="1">
      <c r="B206" s="33"/>
      <c r="C206" s="132" t="s">
        <v>1581</v>
      </c>
      <c r="D206" s="132" t="s">
        <v>229</v>
      </c>
      <c r="E206" s="133" t="s">
        <v>4205</v>
      </c>
      <c r="F206" s="134" t="s">
        <v>4122</v>
      </c>
      <c r="G206" s="135" t="s">
        <v>488</v>
      </c>
      <c r="H206" s="136">
        <v>50</v>
      </c>
      <c r="I206" s="137"/>
      <c r="J206" s="138">
        <f t="shared" si="40"/>
        <v>0</v>
      </c>
      <c r="K206" s="134" t="s">
        <v>336</v>
      </c>
      <c r="L206" s="33"/>
      <c r="M206" s="139" t="s">
        <v>21</v>
      </c>
      <c r="N206" s="140" t="s">
        <v>45</v>
      </c>
      <c r="P206" s="141">
        <f t="shared" si="41"/>
        <v>0</v>
      </c>
      <c r="Q206" s="141">
        <v>0</v>
      </c>
      <c r="R206" s="141">
        <f t="shared" si="42"/>
        <v>0</v>
      </c>
      <c r="S206" s="141">
        <v>0</v>
      </c>
      <c r="T206" s="142">
        <f t="shared" si="43"/>
        <v>0</v>
      </c>
      <c r="AR206" s="143" t="s">
        <v>234</v>
      </c>
      <c r="AT206" s="143" t="s">
        <v>229</v>
      </c>
      <c r="AU206" s="143" t="s">
        <v>86</v>
      </c>
      <c r="AY206" s="18" t="s">
        <v>227</v>
      </c>
      <c r="BE206" s="144">
        <f t="shared" si="44"/>
        <v>0</v>
      </c>
      <c r="BF206" s="144">
        <f t="shared" si="45"/>
        <v>0</v>
      </c>
      <c r="BG206" s="144">
        <f t="shared" si="46"/>
        <v>0</v>
      </c>
      <c r="BH206" s="144">
        <f t="shared" si="47"/>
        <v>0</v>
      </c>
      <c r="BI206" s="144">
        <f t="shared" si="48"/>
        <v>0</v>
      </c>
      <c r="BJ206" s="18" t="s">
        <v>86</v>
      </c>
      <c r="BK206" s="144">
        <f t="shared" si="49"/>
        <v>0</v>
      </c>
      <c r="BL206" s="18" t="s">
        <v>234</v>
      </c>
      <c r="BM206" s="143" t="s">
        <v>2355</v>
      </c>
    </row>
    <row r="207" spans="2:65" s="1" customFormat="1" ht="16.5" customHeight="1">
      <c r="B207" s="33"/>
      <c r="C207" s="132" t="s">
        <v>1587</v>
      </c>
      <c r="D207" s="132" t="s">
        <v>229</v>
      </c>
      <c r="E207" s="133" t="s">
        <v>4228</v>
      </c>
      <c r="F207" s="134" t="s">
        <v>4229</v>
      </c>
      <c r="G207" s="135" t="s">
        <v>488</v>
      </c>
      <c r="H207" s="136">
        <v>52</v>
      </c>
      <c r="I207" s="137"/>
      <c r="J207" s="138">
        <f t="shared" si="40"/>
        <v>0</v>
      </c>
      <c r="K207" s="134" t="s">
        <v>336</v>
      </c>
      <c r="L207" s="33"/>
      <c r="M207" s="139" t="s">
        <v>21</v>
      </c>
      <c r="N207" s="140" t="s">
        <v>45</v>
      </c>
      <c r="P207" s="141">
        <f t="shared" si="41"/>
        <v>0</v>
      </c>
      <c r="Q207" s="141">
        <v>0</v>
      </c>
      <c r="R207" s="141">
        <f t="shared" si="42"/>
        <v>0</v>
      </c>
      <c r="S207" s="141">
        <v>0</v>
      </c>
      <c r="T207" s="142">
        <f t="shared" si="43"/>
        <v>0</v>
      </c>
      <c r="AR207" s="143" t="s">
        <v>234</v>
      </c>
      <c r="AT207" s="143" t="s">
        <v>229</v>
      </c>
      <c r="AU207" s="143" t="s">
        <v>86</v>
      </c>
      <c r="AY207" s="18" t="s">
        <v>227</v>
      </c>
      <c r="BE207" s="144">
        <f t="shared" si="44"/>
        <v>0</v>
      </c>
      <c r="BF207" s="144">
        <f t="shared" si="45"/>
        <v>0</v>
      </c>
      <c r="BG207" s="144">
        <f t="shared" si="46"/>
        <v>0</v>
      </c>
      <c r="BH207" s="144">
        <f t="shared" si="47"/>
        <v>0</v>
      </c>
      <c r="BI207" s="144">
        <f t="shared" si="48"/>
        <v>0</v>
      </c>
      <c r="BJ207" s="18" t="s">
        <v>86</v>
      </c>
      <c r="BK207" s="144">
        <f t="shared" si="49"/>
        <v>0</v>
      </c>
      <c r="BL207" s="18" t="s">
        <v>234</v>
      </c>
      <c r="BM207" s="143" t="s">
        <v>2365</v>
      </c>
    </row>
    <row r="208" spans="2:65" s="1" customFormat="1" ht="16.5" customHeight="1">
      <c r="B208" s="33"/>
      <c r="C208" s="132" t="s">
        <v>1593</v>
      </c>
      <c r="D208" s="132" t="s">
        <v>229</v>
      </c>
      <c r="E208" s="133" t="s">
        <v>4230</v>
      </c>
      <c r="F208" s="134" t="s">
        <v>4122</v>
      </c>
      <c r="G208" s="135" t="s">
        <v>488</v>
      </c>
      <c r="H208" s="136">
        <v>52</v>
      </c>
      <c r="I208" s="137"/>
      <c r="J208" s="138">
        <f t="shared" si="40"/>
        <v>0</v>
      </c>
      <c r="K208" s="134" t="s">
        <v>336</v>
      </c>
      <c r="L208" s="33"/>
      <c r="M208" s="139" t="s">
        <v>21</v>
      </c>
      <c r="N208" s="140" t="s">
        <v>45</v>
      </c>
      <c r="P208" s="141">
        <f t="shared" si="41"/>
        <v>0</v>
      </c>
      <c r="Q208" s="141">
        <v>0</v>
      </c>
      <c r="R208" s="141">
        <f t="shared" si="42"/>
        <v>0</v>
      </c>
      <c r="S208" s="141">
        <v>0</v>
      </c>
      <c r="T208" s="142">
        <f t="shared" si="43"/>
        <v>0</v>
      </c>
      <c r="AR208" s="143" t="s">
        <v>234</v>
      </c>
      <c r="AT208" s="143" t="s">
        <v>229</v>
      </c>
      <c r="AU208" s="143" t="s">
        <v>86</v>
      </c>
      <c r="AY208" s="18" t="s">
        <v>227</v>
      </c>
      <c r="BE208" s="144">
        <f t="shared" si="44"/>
        <v>0</v>
      </c>
      <c r="BF208" s="144">
        <f t="shared" si="45"/>
        <v>0</v>
      </c>
      <c r="BG208" s="144">
        <f t="shared" si="46"/>
        <v>0</v>
      </c>
      <c r="BH208" s="144">
        <f t="shared" si="47"/>
        <v>0</v>
      </c>
      <c r="BI208" s="144">
        <f t="shared" si="48"/>
        <v>0</v>
      </c>
      <c r="BJ208" s="18" t="s">
        <v>86</v>
      </c>
      <c r="BK208" s="144">
        <f t="shared" si="49"/>
        <v>0</v>
      </c>
      <c r="BL208" s="18" t="s">
        <v>234</v>
      </c>
      <c r="BM208" s="143" t="s">
        <v>2374</v>
      </c>
    </row>
    <row r="209" spans="2:65" s="1" customFormat="1" ht="16.5" customHeight="1">
      <c r="B209" s="33"/>
      <c r="C209" s="132" t="s">
        <v>1598</v>
      </c>
      <c r="D209" s="132" t="s">
        <v>229</v>
      </c>
      <c r="E209" s="133" t="s">
        <v>4231</v>
      </c>
      <c r="F209" s="134" t="s">
        <v>4232</v>
      </c>
      <c r="G209" s="135" t="s">
        <v>488</v>
      </c>
      <c r="H209" s="136">
        <v>15</v>
      </c>
      <c r="I209" s="137"/>
      <c r="J209" s="138">
        <f t="shared" si="40"/>
        <v>0</v>
      </c>
      <c r="K209" s="134" t="s">
        <v>336</v>
      </c>
      <c r="L209" s="33"/>
      <c r="M209" s="139" t="s">
        <v>21</v>
      </c>
      <c r="N209" s="140" t="s">
        <v>45</v>
      </c>
      <c r="P209" s="141">
        <f t="shared" si="41"/>
        <v>0</v>
      </c>
      <c r="Q209" s="141">
        <v>0</v>
      </c>
      <c r="R209" s="141">
        <f t="shared" si="42"/>
        <v>0</v>
      </c>
      <c r="S209" s="141">
        <v>0</v>
      </c>
      <c r="T209" s="142">
        <f t="shared" si="43"/>
        <v>0</v>
      </c>
      <c r="AR209" s="143" t="s">
        <v>234</v>
      </c>
      <c r="AT209" s="143" t="s">
        <v>229</v>
      </c>
      <c r="AU209" s="143" t="s">
        <v>86</v>
      </c>
      <c r="AY209" s="18" t="s">
        <v>227</v>
      </c>
      <c r="BE209" s="144">
        <f t="shared" si="44"/>
        <v>0</v>
      </c>
      <c r="BF209" s="144">
        <f t="shared" si="45"/>
        <v>0</v>
      </c>
      <c r="BG209" s="144">
        <f t="shared" si="46"/>
        <v>0</v>
      </c>
      <c r="BH209" s="144">
        <f t="shared" si="47"/>
        <v>0</v>
      </c>
      <c r="BI209" s="144">
        <f t="shared" si="48"/>
        <v>0</v>
      </c>
      <c r="BJ209" s="18" t="s">
        <v>86</v>
      </c>
      <c r="BK209" s="144">
        <f t="shared" si="49"/>
        <v>0</v>
      </c>
      <c r="BL209" s="18" t="s">
        <v>234</v>
      </c>
      <c r="BM209" s="143" t="s">
        <v>2382</v>
      </c>
    </row>
    <row r="210" spans="2:65" s="1" customFormat="1" ht="16.5" customHeight="1">
      <c r="B210" s="33"/>
      <c r="C210" s="132" t="s">
        <v>1604</v>
      </c>
      <c r="D210" s="132" t="s">
        <v>229</v>
      </c>
      <c r="E210" s="133" t="s">
        <v>4205</v>
      </c>
      <c r="F210" s="134" t="s">
        <v>4122</v>
      </c>
      <c r="G210" s="135" t="s">
        <v>488</v>
      </c>
      <c r="H210" s="136">
        <v>15</v>
      </c>
      <c r="I210" s="137"/>
      <c r="J210" s="138">
        <f t="shared" si="40"/>
        <v>0</v>
      </c>
      <c r="K210" s="134" t="s">
        <v>336</v>
      </c>
      <c r="L210" s="33"/>
      <c r="M210" s="139" t="s">
        <v>21</v>
      </c>
      <c r="N210" s="140" t="s">
        <v>45</v>
      </c>
      <c r="P210" s="141">
        <f t="shared" si="41"/>
        <v>0</v>
      </c>
      <c r="Q210" s="141">
        <v>0</v>
      </c>
      <c r="R210" s="141">
        <f t="shared" si="42"/>
        <v>0</v>
      </c>
      <c r="S210" s="141">
        <v>0</v>
      </c>
      <c r="T210" s="142">
        <f t="shared" si="43"/>
        <v>0</v>
      </c>
      <c r="AR210" s="143" t="s">
        <v>234</v>
      </c>
      <c r="AT210" s="143" t="s">
        <v>229</v>
      </c>
      <c r="AU210" s="143" t="s">
        <v>86</v>
      </c>
      <c r="AY210" s="18" t="s">
        <v>227</v>
      </c>
      <c r="BE210" s="144">
        <f t="shared" si="44"/>
        <v>0</v>
      </c>
      <c r="BF210" s="144">
        <f t="shared" si="45"/>
        <v>0</v>
      </c>
      <c r="BG210" s="144">
        <f t="shared" si="46"/>
        <v>0</v>
      </c>
      <c r="BH210" s="144">
        <f t="shared" si="47"/>
        <v>0</v>
      </c>
      <c r="BI210" s="144">
        <f t="shared" si="48"/>
        <v>0</v>
      </c>
      <c r="BJ210" s="18" t="s">
        <v>86</v>
      </c>
      <c r="BK210" s="144">
        <f t="shared" si="49"/>
        <v>0</v>
      </c>
      <c r="BL210" s="18" t="s">
        <v>234</v>
      </c>
      <c r="BM210" s="143" t="s">
        <v>2390</v>
      </c>
    </row>
    <row r="211" spans="2:65" s="11" customFormat="1" ht="22.9" customHeight="1">
      <c r="B211" s="120"/>
      <c r="D211" s="121" t="s">
        <v>72</v>
      </c>
      <c r="E211" s="130" t="s">
        <v>4233</v>
      </c>
      <c r="F211" s="130" t="s">
        <v>4234</v>
      </c>
      <c r="I211" s="123"/>
      <c r="J211" s="131">
        <f>BK211</f>
        <v>0</v>
      </c>
      <c r="L211" s="120"/>
      <c r="M211" s="125"/>
      <c r="P211" s="126">
        <f>SUM(P212:P270)</f>
        <v>0</v>
      </c>
      <c r="R211" s="126">
        <f>SUM(R212:R270)</f>
        <v>0</v>
      </c>
      <c r="T211" s="127">
        <f>SUM(T212:T270)</f>
        <v>0</v>
      </c>
      <c r="AR211" s="121" t="s">
        <v>80</v>
      </c>
      <c r="AT211" s="128" t="s">
        <v>72</v>
      </c>
      <c r="AU211" s="128" t="s">
        <v>80</v>
      </c>
      <c r="AY211" s="121" t="s">
        <v>227</v>
      </c>
      <c r="BK211" s="129">
        <f>SUM(BK212:BK270)</f>
        <v>0</v>
      </c>
    </row>
    <row r="212" spans="2:65" s="1" customFormat="1" ht="16.5" customHeight="1">
      <c r="B212" s="33"/>
      <c r="C212" s="132" t="s">
        <v>1608</v>
      </c>
      <c r="D212" s="132" t="s">
        <v>229</v>
      </c>
      <c r="E212" s="133" t="s">
        <v>4235</v>
      </c>
      <c r="F212" s="134" t="s">
        <v>4236</v>
      </c>
      <c r="G212" s="135" t="s">
        <v>326</v>
      </c>
      <c r="H212" s="136">
        <v>610</v>
      </c>
      <c r="I212" s="137"/>
      <c r="J212" s="138">
        <f t="shared" ref="J212:J243" si="50">ROUND(I212*H212,2)</f>
        <v>0</v>
      </c>
      <c r="K212" s="134" t="s">
        <v>336</v>
      </c>
      <c r="L212" s="33"/>
      <c r="M212" s="139" t="s">
        <v>21</v>
      </c>
      <c r="N212" s="140" t="s">
        <v>45</v>
      </c>
      <c r="P212" s="141">
        <f t="shared" ref="P212:P243" si="51">O212*H212</f>
        <v>0</v>
      </c>
      <c r="Q212" s="141">
        <v>0</v>
      </c>
      <c r="R212" s="141">
        <f t="shared" ref="R212:R243" si="52">Q212*H212</f>
        <v>0</v>
      </c>
      <c r="S212" s="141">
        <v>0</v>
      </c>
      <c r="T212" s="142">
        <f t="shared" ref="T212:T243" si="53">S212*H212</f>
        <v>0</v>
      </c>
      <c r="AR212" s="143" t="s">
        <v>234</v>
      </c>
      <c r="AT212" s="143" t="s">
        <v>229</v>
      </c>
      <c r="AU212" s="143" t="s">
        <v>86</v>
      </c>
      <c r="AY212" s="18" t="s">
        <v>227</v>
      </c>
      <c r="BE212" s="144">
        <f t="shared" ref="BE212:BE243" si="54">IF(N212="základní",J212,0)</f>
        <v>0</v>
      </c>
      <c r="BF212" s="144">
        <f t="shared" ref="BF212:BF243" si="55">IF(N212="snížená",J212,0)</f>
        <v>0</v>
      </c>
      <c r="BG212" s="144">
        <f t="shared" ref="BG212:BG243" si="56">IF(N212="zákl. přenesená",J212,0)</f>
        <v>0</v>
      </c>
      <c r="BH212" s="144">
        <f t="shared" ref="BH212:BH243" si="57">IF(N212="sníž. přenesená",J212,0)</f>
        <v>0</v>
      </c>
      <c r="BI212" s="144">
        <f t="shared" ref="BI212:BI243" si="58">IF(N212="nulová",J212,0)</f>
        <v>0</v>
      </c>
      <c r="BJ212" s="18" t="s">
        <v>86</v>
      </c>
      <c r="BK212" s="144">
        <f t="shared" ref="BK212:BK243" si="59">ROUND(I212*H212,2)</f>
        <v>0</v>
      </c>
      <c r="BL212" s="18" t="s">
        <v>234</v>
      </c>
      <c r="BM212" s="143" t="s">
        <v>2422</v>
      </c>
    </row>
    <row r="213" spans="2:65" s="1" customFormat="1" ht="16.5" customHeight="1">
      <c r="B213" s="33"/>
      <c r="C213" s="132" t="s">
        <v>1614</v>
      </c>
      <c r="D213" s="132" t="s">
        <v>229</v>
      </c>
      <c r="E213" s="133" t="s">
        <v>4237</v>
      </c>
      <c r="F213" s="134" t="s">
        <v>4238</v>
      </c>
      <c r="G213" s="135" t="s">
        <v>326</v>
      </c>
      <c r="H213" s="136">
        <v>610</v>
      </c>
      <c r="I213" s="137"/>
      <c r="J213" s="138">
        <f t="shared" si="50"/>
        <v>0</v>
      </c>
      <c r="K213" s="134" t="s">
        <v>336</v>
      </c>
      <c r="L213" s="33"/>
      <c r="M213" s="139" t="s">
        <v>21</v>
      </c>
      <c r="N213" s="140" t="s">
        <v>45</v>
      </c>
      <c r="P213" s="141">
        <f t="shared" si="51"/>
        <v>0</v>
      </c>
      <c r="Q213" s="141">
        <v>0</v>
      </c>
      <c r="R213" s="141">
        <f t="shared" si="52"/>
        <v>0</v>
      </c>
      <c r="S213" s="141">
        <v>0</v>
      </c>
      <c r="T213" s="142">
        <f t="shared" si="53"/>
        <v>0</v>
      </c>
      <c r="AR213" s="143" t="s">
        <v>234</v>
      </c>
      <c r="AT213" s="143" t="s">
        <v>229</v>
      </c>
      <c r="AU213" s="143" t="s">
        <v>86</v>
      </c>
      <c r="AY213" s="18" t="s">
        <v>227</v>
      </c>
      <c r="BE213" s="144">
        <f t="shared" si="54"/>
        <v>0</v>
      </c>
      <c r="BF213" s="144">
        <f t="shared" si="55"/>
        <v>0</v>
      </c>
      <c r="BG213" s="144">
        <f t="shared" si="56"/>
        <v>0</v>
      </c>
      <c r="BH213" s="144">
        <f t="shared" si="57"/>
        <v>0</v>
      </c>
      <c r="BI213" s="144">
        <f t="shared" si="58"/>
        <v>0</v>
      </c>
      <c r="BJ213" s="18" t="s">
        <v>86</v>
      </c>
      <c r="BK213" s="144">
        <f t="shared" si="59"/>
        <v>0</v>
      </c>
      <c r="BL213" s="18" t="s">
        <v>234</v>
      </c>
      <c r="BM213" s="143" t="s">
        <v>2432</v>
      </c>
    </row>
    <row r="214" spans="2:65" s="1" customFormat="1" ht="16.5" customHeight="1">
      <c r="B214" s="33"/>
      <c r="C214" s="132" t="s">
        <v>1618</v>
      </c>
      <c r="D214" s="132" t="s">
        <v>229</v>
      </c>
      <c r="E214" s="133" t="s">
        <v>4239</v>
      </c>
      <c r="F214" s="134" t="s">
        <v>4240</v>
      </c>
      <c r="G214" s="135" t="s">
        <v>488</v>
      </c>
      <c r="H214" s="136">
        <v>95</v>
      </c>
      <c r="I214" s="137"/>
      <c r="J214" s="138">
        <f t="shared" si="50"/>
        <v>0</v>
      </c>
      <c r="K214" s="134" t="s">
        <v>336</v>
      </c>
      <c r="L214" s="33"/>
      <c r="M214" s="139" t="s">
        <v>21</v>
      </c>
      <c r="N214" s="140" t="s">
        <v>45</v>
      </c>
      <c r="P214" s="141">
        <f t="shared" si="51"/>
        <v>0</v>
      </c>
      <c r="Q214" s="141">
        <v>0</v>
      </c>
      <c r="R214" s="141">
        <f t="shared" si="52"/>
        <v>0</v>
      </c>
      <c r="S214" s="141">
        <v>0</v>
      </c>
      <c r="T214" s="142">
        <f t="shared" si="53"/>
        <v>0</v>
      </c>
      <c r="AR214" s="143" t="s">
        <v>234</v>
      </c>
      <c r="AT214" s="143" t="s">
        <v>229</v>
      </c>
      <c r="AU214" s="143" t="s">
        <v>86</v>
      </c>
      <c r="AY214" s="18" t="s">
        <v>227</v>
      </c>
      <c r="BE214" s="144">
        <f t="shared" si="54"/>
        <v>0</v>
      </c>
      <c r="BF214" s="144">
        <f t="shared" si="55"/>
        <v>0</v>
      </c>
      <c r="BG214" s="144">
        <f t="shared" si="56"/>
        <v>0</v>
      </c>
      <c r="BH214" s="144">
        <f t="shared" si="57"/>
        <v>0</v>
      </c>
      <c r="BI214" s="144">
        <f t="shared" si="58"/>
        <v>0</v>
      </c>
      <c r="BJ214" s="18" t="s">
        <v>86</v>
      </c>
      <c r="BK214" s="144">
        <f t="shared" si="59"/>
        <v>0</v>
      </c>
      <c r="BL214" s="18" t="s">
        <v>234</v>
      </c>
      <c r="BM214" s="143" t="s">
        <v>2442</v>
      </c>
    </row>
    <row r="215" spans="2:65" s="1" customFormat="1" ht="16.5" customHeight="1">
      <c r="B215" s="33"/>
      <c r="C215" s="132" t="s">
        <v>1621</v>
      </c>
      <c r="D215" s="132" t="s">
        <v>229</v>
      </c>
      <c r="E215" s="133" t="s">
        <v>4241</v>
      </c>
      <c r="F215" s="134" t="s">
        <v>4122</v>
      </c>
      <c r="G215" s="135" t="s">
        <v>488</v>
      </c>
      <c r="H215" s="136">
        <v>95</v>
      </c>
      <c r="I215" s="137"/>
      <c r="J215" s="138">
        <f t="shared" si="50"/>
        <v>0</v>
      </c>
      <c r="K215" s="134" t="s">
        <v>336</v>
      </c>
      <c r="L215" s="33"/>
      <c r="M215" s="139" t="s">
        <v>21</v>
      </c>
      <c r="N215" s="140" t="s">
        <v>45</v>
      </c>
      <c r="P215" s="141">
        <f t="shared" si="51"/>
        <v>0</v>
      </c>
      <c r="Q215" s="141">
        <v>0</v>
      </c>
      <c r="R215" s="141">
        <f t="shared" si="52"/>
        <v>0</v>
      </c>
      <c r="S215" s="141">
        <v>0</v>
      </c>
      <c r="T215" s="142">
        <f t="shared" si="53"/>
        <v>0</v>
      </c>
      <c r="AR215" s="143" t="s">
        <v>234</v>
      </c>
      <c r="AT215" s="143" t="s">
        <v>229</v>
      </c>
      <c r="AU215" s="143" t="s">
        <v>86</v>
      </c>
      <c r="AY215" s="18" t="s">
        <v>227</v>
      </c>
      <c r="BE215" s="144">
        <f t="shared" si="54"/>
        <v>0</v>
      </c>
      <c r="BF215" s="144">
        <f t="shared" si="55"/>
        <v>0</v>
      </c>
      <c r="BG215" s="144">
        <f t="shared" si="56"/>
        <v>0</v>
      </c>
      <c r="BH215" s="144">
        <f t="shared" si="57"/>
        <v>0</v>
      </c>
      <c r="BI215" s="144">
        <f t="shared" si="58"/>
        <v>0</v>
      </c>
      <c r="BJ215" s="18" t="s">
        <v>86</v>
      </c>
      <c r="BK215" s="144">
        <f t="shared" si="59"/>
        <v>0</v>
      </c>
      <c r="BL215" s="18" t="s">
        <v>234</v>
      </c>
      <c r="BM215" s="143" t="s">
        <v>2454</v>
      </c>
    </row>
    <row r="216" spans="2:65" s="1" customFormat="1" ht="16.5" customHeight="1">
      <c r="B216" s="33"/>
      <c r="C216" s="132" t="s">
        <v>1629</v>
      </c>
      <c r="D216" s="132" t="s">
        <v>229</v>
      </c>
      <c r="E216" s="133" t="s">
        <v>4242</v>
      </c>
      <c r="F216" s="134" t="s">
        <v>4243</v>
      </c>
      <c r="G216" s="135" t="s">
        <v>326</v>
      </c>
      <c r="H216" s="136">
        <v>1120</v>
      </c>
      <c r="I216" s="137"/>
      <c r="J216" s="138">
        <f t="shared" si="50"/>
        <v>0</v>
      </c>
      <c r="K216" s="134" t="s">
        <v>336</v>
      </c>
      <c r="L216" s="33"/>
      <c r="M216" s="139" t="s">
        <v>21</v>
      </c>
      <c r="N216" s="140" t="s">
        <v>45</v>
      </c>
      <c r="P216" s="141">
        <f t="shared" si="51"/>
        <v>0</v>
      </c>
      <c r="Q216" s="141">
        <v>0</v>
      </c>
      <c r="R216" s="141">
        <f t="shared" si="52"/>
        <v>0</v>
      </c>
      <c r="S216" s="141">
        <v>0</v>
      </c>
      <c r="T216" s="142">
        <f t="shared" si="53"/>
        <v>0</v>
      </c>
      <c r="AR216" s="143" t="s">
        <v>234</v>
      </c>
      <c r="AT216" s="143" t="s">
        <v>229</v>
      </c>
      <c r="AU216" s="143" t="s">
        <v>86</v>
      </c>
      <c r="AY216" s="18" t="s">
        <v>227</v>
      </c>
      <c r="BE216" s="144">
        <f t="shared" si="54"/>
        <v>0</v>
      </c>
      <c r="BF216" s="144">
        <f t="shared" si="55"/>
        <v>0</v>
      </c>
      <c r="BG216" s="144">
        <f t="shared" si="56"/>
        <v>0</v>
      </c>
      <c r="BH216" s="144">
        <f t="shared" si="57"/>
        <v>0</v>
      </c>
      <c r="BI216" s="144">
        <f t="shared" si="58"/>
        <v>0</v>
      </c>
      <c r="BJ216" s="18" t="s">
        <v>86</v>
      </c>
      <c r="BK216" s="144">
        <f t="shared" si="59"/>
        <v>0</v>
      </c>
      <c r="BL216" s="18" t="s">
        <v>234</v>
      </c>
      <c r="BM216" s="143" t="s">
        <v>2464</v>
      </c>
    </row>
    <row r="217" spans="2:65" s="1" customFormat="1" ht="16.5" customHeight="1">
      <c r="B217" s="33"/>
      <c r="C217" s="132" t="s">
        <v>1636</v>
      </c>
      <c r="D217" s="132" t="s">
        <v>229</v>
      </c>
      <c r="E217" s="133" t="s">
        <v>4244</v>
      </c>
      <c r="F217" s="134" t="s">
        <v>4245</v>
      </c>
      <c r="G217" s="135" t="s">
        <v>326</v>
      </c>
      <c r="H217" s="136">
        <v>1120</v>
      </c>
      <c r="I217" s="137"/>
      <c r="J217" s="138">
        <f t="shared" si="50"/>
        <v>0</v>
      </c>
      <c r="K217" s="134" t="s">
        <v>336</v>
      </c>
      <c r="L217" s="33"/>
      <c r="M217" s="139" t="s">
        <v>21</v>
      </c>
      <c r="N217" s="140" t="s">
        <v>45</v>
      </c>
      <c r="P217" s="141">
        <f t="shared" si="51"/>
        <v>0</v>
      </c>
      <c r="Q217" s="141">
        <v>0</v>
      </c>
      <c r="R217" s="141">
        <f t="shared" si="52"/>
        <v>0</v>
      </c>
      <c r="S217" s="141">
        <v>0</v>
      </c>
      <c r="T217" s="142">
        <f t="shared" si="53"/>
        <v>0</v>
      </c>
      <c r="AR217" s="143" t="s">
        <v>234</v>
      </c>
      <c r="AT217" s="143" t="s">
        <v>229</v>
      </c>
      <c r="AU217" s="143" t="s">
        <v>86</v>
      </c>
      <c r="AY217" s="18" t="s">
        <v>227</v>
      </c>
      <c r="BE217" s="144">
        <f t="shared" si="54"/>
        <v>0</v>
      </c>
      <c r="BF217" s="144">
        <f t="shared" si="55"/>
        <v>0</v>
      </c>
      <c r="BG217" s="144">
        <f t="shared" si="56"/>
        <v>0</v>
      </c>
      <c r="BH217" s="144">
        <f t="shared" si="57"/>
        <v>0</v>
      </c>
      <c r="BI217" s="144">
        <f t="shared" si="58"/>
        <v>0</v>
      </c>
      <c r="BJ217" s="18" t="s">
        <v>86</v>
      </c>
      <c r="BK217" s="144">
        <f t="shared" si="59"/>
        <v>0</v>
      </c>
      <c r="BL217" s="18" t="s">
        <v>234</v>
      </c>
      <c r="BM217" s="143" t="s">
        <v>2474</v>
      </c>
    </row>
    <row r="218" spans="2:65" s="1" customFormat="1" ht="16.5" customHeight="1">
      <c r="B218" s="33"/>
      <c r="C218" s="132" t="s">
        <v>1650</v>
      </c>
      <c r="D218" s="132" t="s">
        <v>229</v>
      </c>
      <c r="E218" s="133" t="s">
        <v>4246</v>
      </c>
      <c r="F218" s="134" t="s">
        <v>4247</v>
      </c>
      <c r="G218" s="135" t="s">
        <v>326</v>
      </c>
      <c r="H218" s="136">
        <v>1650</v>
      </c>
      <c r="I218" s="137"/>
      <c r="J218" s="138">
        <f t="shared" si="50"/>
        <v>0</v>
      </c>
      <c r="K218" s="134" t="s">
        <v>336</v>
      </c>
      <c r="L218" s="33"/>
      <c r="M218" s="139" t="s">
        <v>21</v>
      </c>
      <c r="N218" s="140" t="s">
        <v>45</v>
      </c>
      <c r="P218" s="141">
        <f t="shared" si="51"/>
        <v>0</v>
      </c>
      <c r="Q218" s="141">
        <v>0</v>
      </c>
      <c r="R218" s="141">
        <f t="shared" si="52"/>
        <v>0</v>
      </c>
      <c r="S218" s="141">
        <v>0</v>
      </c>
      <c r="T218" s="142">
        <f t="shared" si="53"/>
        <v>0</v>
      </c>
      <c r="AR218" s="143" t="s">
        <v>234</v>
      </c>
      <c r="AT218" s="143" t="s">
        <v>229</v>
      </c>
      <c r="AU218" s="143" t="s">
        <v>86</v>
      </c>
      <c r="AY218" s="18" t="s">
        <v>227</v>
      </c>
      <c r="BE218" s="144">
        <f t="shared" si="54"/>
        <v>0</v>
      </c>
      <c r="BF218" s="144">
        <f t="shared" si="55"/>
        <v>0</v>
      </c>
      <c r="BG218" s="144">
        <f t="shared" si="56"/>
        <v>0</v>
      </c>
      <c r="BH218" s="144">
        <f t="shared" si="57"/>
        <v>0</v>
      </c>
      <c r="BI218" s="144">
        <f t="shared" si="58"/>
        <v>0</v>
      </c>
      <c r="BJ218" s="18" t="s">
        <v>86</v>
      </c>
      <c r="BK218" s="144">
        <f t="shared" si="59"/>
        <v>0</v>
      </c>
      <c r="BL218" s="18" t="s">
        <v>234</v>
      </c>
      <c r="BM218" s="143" t="s">
        <v>2484</v>
      </c>
    </row>
    <row r="219" spans="2:65" s="1" customFormat="1" ht="16.5" customHeight="1">
      <c r="B219" s="33"/>
      <c r="C219" s="132" t="s">
        <v>1659</v>
      </c>
      <c r="D219" s="132" t="s">
        <v>229</v>
      </c>
      <c r="E219" s="133" t="s">
        <v>4244</v>
      </c>
      <c r="F219" s="134" t="s">
        <v>4245</v>
      </c>
      <c r="G219" s="135" t="s">
        <v>326</v>
      </c>
      <c r="H219" s="136">
        <v>1650</v>
      </c>
      <c r="I219" s="137"/>
      <c r="J219" s="138">
        <f t="shared" si="50"/>
        <v>0</v>
      </c>
      <c r="K219" s="134" t="s">
        <v>336</v>
      </c>
      <c r="L219" s="33"/>
      <c r="M219" s="139" t="s">
        <v>21</v>
      </c>
      <c r="N219" s="140" t="s">
        <v>45</v>
      </c>
      <c r="P219" s="141">
        <f t="shared" si="51"/>
        <v>0</v>
      </c>
      <c r="Q219" s="141">
        <v>0</v>
      </c>
      <c r="R219" s="141">
        <f t="shared" si="52"/>
        <v>0</v>
      </c>
      <c r="S219" s="141">
        <v>0</v>
      </c>
      <c r="T219" s="142">
        <f t="shared" si="53"/>
        <v>0</v>
      </c>
      <c r="AR219" s="143" t="s">
        <v>234</v>
      </c>
      <c r="AT219" s="143" t="s">
        <v>229</v>
      </c>
      <c r="AU219" s="143" t="s">
        <v>86</v>
      </c>
      <c r="AY219" s="18" t="s">
        <v>227</v>
      </c>
      <c r="BE219" s="144">
        <f t="shared" si="54"/>
        <v>0</v>
      </c>
      <c r="BF219" s="144">
        <f t="shared" si="55"/>
        <v>0</v>
      </c>
      <c r="BG219" s="144">
        <f t="shared" si="56"/>
        <v>0</v>
      </c>
      <c r="BH219" s="144">
        <f t="shared" si="57"/>
        <v>0</v>
      </c>
      <c r="BI219" s="144">
        <f t="shared" si="58"/>
        <v>0</v>
      </c>
      <c r="BJ219" s="18" t="s">
        <v>86</v>
      </c>
      <c r="BK219" s="144">
        <f t="shared" si="59"/>
        <v>0</v>
      </c>
      <c r="BL219" s="18" t="s">
        <v>234</v>
      </c>
      <c r="BM219" s="143" t="s">
        <v>2496</v>
      </c>
    </row>
    <row r="220" spans="2:65" s="1" customFormat="1" ht="16.5" customHeight="1">
      <c r="B220" s="33"/>
      <c r="C220" s="132" t="s">
        <v>1666</v>
      </c>
      <c r="D220" s="132" t="s">
        <v>229</v>
      </c>
      <c r="E220" s="133" t="s">
        <v>4248</v>
      </c>
      <c r="F220" s="134" t="s">
        <v>4249</v>
      </c>
      <c r="G220" s="135" t="s">
        <v>326</v>
      </c>
      <c r="H220" s="136">
        <v>7250</v>
      </c>
      <c r="I220" s="137"/>
      <c r="J220" s="138">
        <f t="shared" si="50"/>
        <v>0</v>
      </c>
      <c r="K220" s="134" t="s">
        <v>336</v>
      </c>
      <c r="L220" s="33"/>
      <c r="M220" s="139" t="s">
        <v>21</v>
      </c>
      <c r="N220" s="140" t="s">
        <v>45</v>
      </c>
      <c r="P220" s="141">
        <f t="shared" si="51"/>
        <v>0</v>
      </c>
      <c r="Q220" s="141">
        <v>0</v>
      </c>
      <c r="R220" s="141">
        <f t="shared" si="52"/>
        <v>0</v>
      </c>
      <c r="S220" s="141">
        <v>0</v>
      </c>
      <c r="T220" s="142">
        <f t="shared" si="53"/>
        <v>0</v>
      </c>
      <c r="AR220" s="143" t="s">
        <v>234</v>
      </c>
      <c r="AT220" s="143" t="s">
        <v>229</v>
      </c>
      <c r="AU220" s="143" t="s">
        <v>86</v>
      </c>
      <c r="AY220" s="18" t="s">
        <v>227</v>
      </c>
      <c r="BE220" s="144">
        <f t="shared" si="54"/>
        <v>0</v>
      </c>
      <c r="BF220" s="144">
        <f t="shared" si="55"/>
        <v>0</v>
      </c>
      <c r="BG220" s="144">
        <f t="shared" si="56"/>
        <v>0</v>
      </c>
      <c r="BH220" s="144">
        <f t="shared" si="57"/>
        <v>0</v>
      </c>
      <c r="BI220" s="144">
        <f t="shared" si="58"/>
        <v>0</v>
      </c>
      <c r="BJ220" s="18" t="s">
        <v>86</v>
      </c>
      <c r="BK220" s="144">
        <f t="shared" si="59"/>
        <v>0</v>
      </c>
      <c r="BL220" s="18" t="s">
        <v>234</v>
      </c>
      <c r="BM220" s="143" t="s">
        <v>2508</v>
      </c>
    </row>
    <row r="221" spans="2:65" s="1" customFormat="1" ht="16.5" customHeight="1">
      <c r="B221" s="33"/>
      <c r="C221" s="132" t="s">
        <v>1671</v>
      </c>
      <c r="D221" s="132" t="s">
        <v>229</v>
      </c>
      <c r="E221" s="133" t="s">
        <v>4244</v>
      </c>
      <c r="F221" s="134" t="s">
        <v>4245</v>
      </c>
      <c r="G221" s="135" t="s">
        <v>326</v>
      </c>
      <c r="H221" s="136">
        <v>7250</v>
      </c>
      <c r="I221" s="137"/>
      <c r="J221" s="138">
        <f t="shared" si="50"/>
        <v>0</v>
      </c>
      <c r="K221" s="134" t="s">
        <v>336</v>
      </c>
      <c r="L221" s="33"/>
      <c r="M221" s="139" t="s">
        <v>21</v>
      </c>
      <c r="N221" s="140" t="s">
        <v>45</v>
      </c>
      <c r="P221" s="141">
        <f t="shared" si="51"/>
        <v>0</v>
      </c>
      <c r="Q221" s="141">
        <v>0</v>
      </c>
      <c r="R221" s="141">
        <f t="shared" si="52"/>
        <v>0</v>
      </c>
      <c r="S221" s="141">
        <v>0</v>
      </c>
      <c r="T221" s="142">
        <f t="shared" si="53"/>
        <v>0</v>
      </c>
      <c r="AR221" s="143" t="s">
        <v>234</v>
      </c>
      <c r="AT221" s="143" t="s">
        <v>229</v>
      </c>
      <c r="AU221" s="143" t="s">
        <v>86</v>
      </c>
      <c r="AY221" s="18" t="s">
        <v>227</v>
      </c>
      <c r="BE221" s="144">
        <f t="shared" si="54"/>
        <v>0</v>
      </c>
      <c r="BF221" s="144">
        <f t="shared" si="55"/>
        <v>0</v>
      </c>
      <c r="BG221" s="144">
        <f t="shared" si="56"/>
        <v>0</v>
      </c>
      <c r="BH221" s="144">
        <f t="shared" si="57"/>
        <v>0</v>
      </c>
      <c r="BI221" s="144">
        <f t="shared" si="58"/>
        <v>0</v>
      </c>
      <c r="BJ221" s="18" t="s">
        <v>86</v>
      </c>
      <c r="BK221" s="144">
        <f t="shared" si="59"/>
        <v>0</v>
      </c>
      <c r="BL221" s="18" t="s">
        <v>234</v>
      </c>
      <c r="BM221" s="143" t="s">
        <v>2518</v>
      </c>
    </row>
    <row r="222" spans="2:65" s="1" customFormat="1" ht="16.5" customHeight="1">
      <c r="B222" s="33"/>
      <c r="C222" s="132" t="s">
        <v>1683</v>
      </c>
      <c r="D222" s="132" t="s">
        <v>229</v>
      </c>
      <c r="E222" s="133" t="s">
        <v>4250</v>
      </c>
      <c r="F222" s="134" t="s">
        <v>4251</v>
      </c>
      <c r="G222" s="135" t="s">
        <v>326</v>
      </c>
      <c r="H222" s="136">
        <v>10250</v>
      </c>
      <c r="I222" s="137"/>
      <c r="J222" s="138">
        <f t="shared" si="50"/>
        <v>0</v>
      </c>
      <c r="K222" s="134" t="s">
        <v>336</v>
      </c>
      <c r="L222" s="33"/>
      <c r="M222" s="139" t="s">
        <v>21</v>
      </c>
      <c r="N222" s="140" t="s">
        <v>45</v>
      </c>
      <c r="P222" s="141">
        <f t="shared" si="51"/>
        <v>0</v>
      </c>
      <c r="Q222" s="141">
        <v>0</v>
      </c>
      <c r="R222" s="141">
        <f t="shared" si="52"/>
        <v>0</v>
      </c>
      <c r="S222" s="141">
        <v>0</v>
      </c>
      <c r="T222" s="142">
        <f t="shared" si="53"/>
        <v>0</v>
      </c>
      <c r="AR222" s="143" t="s">
        <v>234</v>
      </c>
      <c r="AT222" s="143" t="s">
        <v>229</v>
      </c>
      <c r="AU222" s="143" t="s">
        <v>86</v>
      </c>
      <c r="AY222" s="18" t="s">
        <v>227</v>
      </c>
      <c r="BE222" s="144">
        <f t="shared" si="54"/>
        <v>0</v>
      </c>
      <c r="BF222" s="144">
        <f t="shared" si="55"/>
        <v>0</v>
      </c>
      <c r="BG222" s="144">
        <f t="shared" si="56"/>
        <v>0</v>
      </c>
      <c r="BH222" s="144">
        <f t="shared" si="57"/>
        <v>0</v>
      </c>
      <c r="BI222" s="144">
        <f t="shared" si="58"/>
        <v>0</v>
      </c>
      <c r="BJ222" s="18" t="s">
        <v>86</v>
      </c>
      <c r="BK222" s="144">
        <f t="shared" si="59"/>
        <v>0</v>
      </c>
      <c r="BL222" s="18" t="s">
        <v>234</v>
      </c>
      <c r="BM222" s="143" t="s">
        <v>2528</v>
      </c>
    </row>
    <row r="223" spans="2:65" s="1" customFormat="1" ht="16.5" customHeight="1">
      <c r="B223" s="33"/>
      <c r="C223" s="132" t="s">
        <v>1686</v>
      </c>
      <c r="D223" s="132" t="s">
        <v>229</v>
      </c>
      <c r="E223" s="133" t="s">
        <v>4252</v>
      </c>
      <c r="F223" s="134" t="s">
        <v>4245</v>
      </c>
      <c r="G223" s="135" t="s">
        <v>326</v>
      </c>
      <c r="H223" s="136">
        <v>10250</v>
      </c>
      <c r="I223" s="137"/>
      <c r="J223" s="138">
        <f t="shared" si="50"/>
        <v>0</v>
      </c>
      <c r="K223" s="134" t="s">
        <v>336</v>
      </c>
      <c r="L223" s="33"/>
      <c r="M223" s="139" t="s">
        <v>21</v>
      </c>
      <c r="N223" s="140" t="s">
        <v>45</v>
      </c>
      <c r="P223" s="141">
        <f t="shared" si="51"/>
        <v>0</v>
      </c>
      <c r="Q223" s="141">
        <v>0</v>
      </c>
      <c r="R223" s="141">
        <f t="shared" si="52"/>
        <v>0</v>
      </c>
      <c r="S223" s="141">
        <v>0</v>
      </c>
      <c r="T223" s="142">
        <f t="shared" si="53"/>
        <v>0</v>
      </c>
      <c r="AR223" s="143" t="s">
        <v>234</v>
      </c>
      <c r="AT223" s="143" t="s">
        <v>229</v>
      </c>
      <c r="AU223" s="143" t="s">
        <v>86</v>
      </c>
      <c r="AY223" s="18" t="s">
        <v>227</v>
      </c>
      <c r="BE223" s="144">
        <f t="shared" si="54"/>
        <v>0</v>
      </c>
      <c r="BF223" s="144">
        <f t="shared" si="55"/>
        <v>0</v>
      </c>
      <c r="BG223" s="144">
        <f t="shared" si="56"/>
        <v>0</v>
      </c>
      <c r="BH223" s="144">
        <f t="shared" si="57"/>
        <v>0</v>
      </c>
      <c r="BI223" s="144">
        <f t="shared" si="58"/>
        <v>0</v>
      </c>
      <c r="BJ223" s="18" t="s">
        <v>86</v>
      </c>
      <c r="BK223" s="144">
        <f t="shared" si="59"/>
        <v>0</v>
      </c>
      <c r="BL223" s="18" t="s">
        <v>234</v>
      </c>
      <c r="BM223" s="143" t="s">
        <v>2537</v>
      </c>
    </row>
    <row r="224" spans="2:65" s="1" customFormat="1" ht="16.5" customHeight="1">
      <c r="B224" s="33"/>
      <c r="C224" s="132" t="s">
        <v>1691</v>
      </c>
      <c r="D224" s="132" t="s">
        <v>229</v>
      </c>
      <c r="E224" s="133" t="s">
        <v>4253</v>
      </c>
      <c r="F224" s="134" t="s">
        <v>4254</v>
      </c>
      <c r="G224" s="135" t="s">
        <v>326</v>
      </c>
      <c r="H224" s="136">
        <v>1200</v>
      </c>
      <c r="I224" s="137"/>
      <c r="J224" s="138">
        <f t="shared" si="50"/>
        <v>0</v>
      </c>
      <c r="K224" s="134" t="s">
        <v>336</v>
      </c>
      <c r="L224" s="33"/>
      <c r="M224" s="139" t="s">
        <v>21</v>
      </c>
      <c r="N224" s="140" t="s">
        <v>45</v>
      </c>
      <c r="P224" s="141">
        <f t="shared" si="51"/>
        <v>0</v>
      </c>
      <c r="Q224" s="141">
        <v>0</v>
      </c>
      <c r="R224" s="141">
        <f t="shared" si="52"/>
        <v>0</v>
      </c>
      <c r="S224" s="141">
        <v>0</v>
      </c>
      <c r="T224" s="142">
        <f t="shared" si="53"/>
        <v>0</v>
      </c>
      <c r="AR224" s="143" t="s">
        <v>234</v>
      </c>
      <c r="AT224" s="143" t="s">
        <v>229</v>
      </c>
      <c r="AU224" s="143" t="s">
        <v>86</v>
      </c>
      <c r="AY224" s="18" t="s">
        <v>227</v>
      </c>
      <c r="BE224" s="144">
        <f t="shared" si="54"/>
        <v>0</v>
      </c>
      <c r="BF224" s="144">
        <f t="shared" si="55"/>
        <v>0</v>
      </c>
      <c r="BG224" s="144">
        <f t="shared" si="56"/>
        <v>0</v>
      </c>
      <c r="BH224" s="144">
        <f t="shared" si="57"/>
        <v>0</v>
      </c>
      <c r="BI224" s="144">
        <f t="shared" si="58"/>
        <v>0</v>
      </c>
      <c r="BJ224" s="18" t="s">
        <v>86</v>
      </c>
      <c r="BK224" s="144">
        <f t="shared" si="59"/>
        <v>0</v>
      </c>
      <c r="BL224" s="18" t="s">
        <v>234</v>
      </c>
      <c r="BM224" s="143" t="s">
        <v>2560</v>
      </c>
    </row>
    <row r="225" spans="2:65" s="1" customFormat="1" ht="16.5" customHeight="1">
      <c r="B225" s="33"/>
      <c r="C225" s="132" t="s">
        <v>1696</v>
      </c>
      <c r="D225" s="132" t="s">
        <v>229</v>
      </c>
      <c r="E225" s="133" t="s">
        <v>4255</v>
      </c>
      <c r="F225" s="134" t="s">
        <v>4245</v>
      </c>
      <c r="G225" s="135" t="s">
        <v>326</v>
      </c>
      <c r="H225" s="136">
        <v>1200</v>
      </c>
      <c r="I225" s="137"/>
      <c r="J225" s="138">
        <f t="shared" si="50"/>
        <v>0</v>
      </c>
      <c r="K225" s="134" t="s">
        <v>336</v>
      </c>
      <c r="L225" s="33"/>
      <c r="M225" s="139" t="s">
        <v>21</v>
      </c>
      <c r="N225" s="140" t="s">
        <v>45</v>
      </c>
      <c r="P225" s="141">
        <f t="shared" si="51"/>
        <v>0</v>
      </c>
      <c r="Q225" s="141">
        <v>0</v>
      </c>
      <c r="R225" s="141">
        <f t="shared" si="52"/>
        <v>0</v>
      </c>
      <c r="S225" s="141">
        <v>0</v>
      </c>
      <c r="T225" s="142">
        <f t="shared" si="53"/>
        <v>0</v>
      </c>
      <c r="AR225" s="143" t="s">
        <v>234</v>
      </c>
      <c r="AT225" s="143" t="s">
        <v>229</v>
      </c>
      <c r="AU225" s="143" t="s">
        <v>86</v>
      </c>
      <c r="AY225" s="18" t="s">
        <v>227</v>
      </c>
      <c r="BE225" s="144">
        <f t="shared" si="54"/>
        <v>0</v>
      </c>
      <c r="BF225" s="144">
        <f t="shared" si="55"/>
        <v>0</v>
      </c>
      <c r="BG225" s="144">
        <f t="shared" si="56"/>
        <v>0</v>
      </c>
      <c r="BH225" s="144">
        <f t="shared" si="57"/>
        <v>0</v>
      </c>
      <c r="BI225" s="144">
        <f t="shared" si="58"/>
        <v>0</v>
      </c>
      <c r="BJ225" s="18" t="s">
        <v>86</v>
      </c>
      <c r="BK225" s="144">
        <f t="shared" si="59"/>
        <v>0</v>
      </c>
      <c r="BL225" s="18" t="s">
        <v>234</v>
      </c>
      <c r="BM225" s="143" t="s">
        <v>2595</v>
      </c>
    </row>
    <row r="226" spans="2:65" s="1" customFormat="1" ht="16.5" customHeight="1">
      <c r="B226" s="33"/>
      <c r="C226" s="132" t="s">
        <v>1701</v>
      </c>
      <c r="D226" s="132" t="s">
        <v>229</v>
      </c>
      <c r="E226" s="133" t="s">
        <v>4256</v>
      </c>
      <c r="F226" s="134" t="s">
        <v>4257</v>
      </c>
      <c r="G226" s="135" t="s">
        <v>326</v>
      </c>
      <c r="H226" s="136">
        <v>585</v>
      </c>
      <c r="I226" s="137"/>
      <c r="J226" s="138">
        <f t="shared" si="50"/>
        <v>0</v>
      </c>
      <c r="K226" s="134" t="s">
        <v>336</v>
      </c>
      <c r="L226" s="33"/>
      <c r="M226" s="139" t="s">
        <v>21</v>
      </c>
      <c r="N226" s="140" t="s">
        <v>45</v>
      </c>
      <c r="P226" s="141">
        <f t="shared" si="51"/>
        <v>0</v>
      </c>
      <c r="Q226" s="141">
        <v>0</v>
      </c>
      <c r="R226" s="141">
        <f t="shared" si="52"/>
        <v>0</v>
      </c>
      <c r="S226" s="141">
        <v>0</v>
      </c>
      <c r="T226" s="142">
        <f t="shared" si="53"/>
        <v>0</v>
      </c>
      <c r="AR226" s="143" t="s">
        <v>234</v>
      </c>
      <c r="AT226" s="143" t="s">
        <v>229</v>
      </c>
      <c r="AU226" s="143" t="s">
        <v>86</v>
      </c>
      <c r="AY226" s="18" t="s">
        <v>227</v>
      </c>
      <c r="BE226" s="144">
        <f t="shared" si="54"/>
        <v>0</v>
      </c>
      <c r="BF226" s="144">
        <f t="shared" si="55"/>
        <v>0</v>
      </c>
      <c r="BG226" s="144">
        <f t="shared" si="56"/>
        <v>0</v>
      </c>
      <c r="BH226" s="144">
        <f t="shared" si="57"/>
        <v>0</v>
      </c>
      <c r="BI226" s="144">
        <f t="shared" si="58"/>
        <v>0</v>
      </c>
      <c r="BJ226" s="18" t="s">
        <v>86</v>
      </c>
      <c r="BK226" s="144">
        <f t="shared" si="59"/>
        <v>0</v>
      </c>
      <c r="BL226" s="18" t="s">
        <v>234</v>
      </c>
      <c r="BM226" s="143" t="s">
        <v>2605</v>
      </c>
    </row>
    <row r="227" spans="2:65" s="1" customFormat="1" ht="16.5" customHeight="1">
      <c r="B227" s="33"/>
      <c r="C227" s="132" t="s">
        <v>1704</v>
      </c>
      <c r="D227" s="132" t="s">
        <v>229</v>
      </c>
      <c r="E227" s="133" t="s">
        <v>4258</v>
      </c>
      <c r="F227" s="134" t="s">
        <v>4245</v>
      </c>
      <c r="G227" s="135" t="s">
        <v>326</v>
      </c>
      <c r="H227" s="136">
        <v>585</v>
      </c>
      <c r="I227" s="137"/>
      <c r="J227" s="138">
        <f t="shared" si="50"/>
        <v>0</v>
      </c>
      <c r="K227" s="134" t="s">
        <v>336</v>
      </c>
      <c r="L227" s="33"/>
      <c r="M227" s="139" t="s">
        <v>21</v>
      </c>
      <c r="N227" s="140" t="s">
        <v>45</v>
      </c>
      <c r="P227" s="141">
        <f t="shared" si="51"/>
        <v>0</v>
      </c>
      <c r="Q227" s="141">
        <v>0</v>
      </c>
      <c r="R227" s="141">
        <f t="shared" si="52"/>
        <v>0</v>
      </c>
      <c r="S227" s="141">
        <v>0</v>
      </c>
      <c r="T227" s="142">
        <f t="shared" si="53"/>
        <v>0</v>
      </c>
      <c r="AR227" s="143" t="s">
        <v>234</v>
      </c>
      <c r="AT227" s="143" t="s">
        <v>229</v>
      </c>
      <c r="AU227" s="143" t="s">
        <v>86</v>
      </c>
      <c r="AY227" s="18" t="s">
        <v>227</v>
      </c>
      <c r="BE227" s="144">
        <f t="shared" si="54"/>
        <v>0</v>
      </c>
      <c r="BF227" s="144">
        <f t="shared" si="55"/>
        <v>0</v>
      </c>
      <c r="BG227" s="144">
        <f t="shared" si="56"/>
        <v>0</v>
      </c>
      <c r="BH227" s="144">
        <f t="shared" si="57"/>
        <v>0</v>
      </c>
      <c r="BI227" s="144">
        <f t="shared" si="58"/>
        <v>0</v>
      </c>
      <c r="BJ227" s="18" t="s">
        <v>86</v>
      </c>
      <c r="BK227" s="144">
        <f t="shared" si="59"/>
        <v>0</v>
      </c>
      <c r="BL227" s="18" t="s">
        <v>234</v>
      </c>
      <c r="BM227" s="143" t="s">
        <v>2614</v>
      </c>
    </row>
    <row r="228" spans="2:65" s="1" customFormat="1" ht="16.5" customHeight="1">
      <c r="B228" s="33"/>
      <c r="C228" s="132" t="s">
        <v>1711</v>
      </c>
      <c r="D228" s="132" t="s">
        <v>229</v>
      </c>
      <c r="E228" s="133" t="s">
        <v>4259</v>
      </c>
      <c r="F228" s="134" t="s">
        <v>4260</v>
      </c>
      <c r="G228" s="135" t="s">
        <v>326</v>
      </c>
      <c r="H228" s="136">
        <v>220</v>
      </c>
      <c r="I228" s="137"/>
      <c r="J228" s="138">
        <f t="shared" si="50"/>
        <v>0</v>
      </c>
      <c r="K228" s="134" t="s">
        <v>336</v>
      </c>
      <c r="L228" s="33"/>
      <c r="M228" s="139" t="s">
        <v>21</v>
      </c>
      <c r="N228" s="140" t="s">
        <v>45</v>
      </c>
      <c r="P228" s="141">
        <f t="shared" si="51"/>
        <v>0</v>
      </c>
      <c r="Q228" s="141">
        <v>0</v>
      </c>
      <c r="R228" s="141">
        <f t="shared" si="52"/>
        <v>0</v>
      </c>
      <c r="S228" s="141">
        <v>0</v>
      </c>
      <c r="T228" s="142">
        <f t="shared" si="53"/>
        <v>0</v>
      </c>
      <c r="AR228" s="143" t="s">
        <v>234</v>
      </c>
      <c r="AT228" s="143" t="s">
        <v>229</v>
      </c>
      <c r="AU228" s="143" t="s">
        <v>86</v>
      </c>
      <c r="AY228" s="18" t="s">
        <v>227</v>
      </c>
      <c r="BE228" s="144">
        <f t="shared" si="54"/>
        <v>0</v>
      </c>
      <c r="BF228" s="144">
        <f t="shared" si="55"/>
        <v>0</v>
      </c>
      <c r="BG228" s="144">
        <f t="shared" si="56"/>
        <v>0</v>
      </c>
      <c r="BH228" s="144">
        <f t="shared" si="57"/>
        <v>0</v>
      </c>
      <c r="BI228" s="144">
        <f t="shared" si="58"/>
        <v>0</v>
      </c>
      <c r="BJ228" s="18" t="s">
        <v>86</v>
      </c>
      <c r="BK228" s="144">
        <f t="shared" si="59"/>
        <v>0</v>
      </c>
      <c r="BL228" s="18" t="s">
        <v>234</v>
      </c>
      <c r="BM228" s="143" t="s">
        <v>2623</v>
      </c>
    </row>
    <row r="229" spans="2:65" s="1" customFormat="1" ht="16.5" customHeight="1">
      <c r="B229" s="33"/>
      <c r="C229" s="132" t="s">
        <v>1716</v>
      </c>
      <c r="D229" s="132" t="s">
        <v>229</v>
      </c>
      <c r="E229" s="133" t="s">
        <v>4261</v>
      </c>
      <c r="F229" s="134" t="s">
        <v>4122</v>
      </c>
      <c r="G229" s="135" t="s">
        <v>326</v>
      </c>
      <c r="H229" s="136">
        <v>220</v>
      </c>
      <c r="I229" s="137"/>
      <c r="J229" s="138">
        <f t="shared" si="50"/>
        <v>0</v>
      </c>
      <c r="K229" s="134" t="s">
        <v>336</v>
      </c>
      <c r="L229" s="33"/>
      <c r="M229" s="139" t="s">
        <v>21</v>
      </c>
      <c r="N229" s="140" t="s">
        <v>45</v>
      </c>
      <c r="P229" s="141">
        <f t="shared" si="51"/>
        <v>0</v>
      </c>
      <c r="Q229" s="141">
        <v>0</v>
      </c>
      <c r="R229" s="141">
        <f t="shared" si="52"/>
        <v>0</v>
      </c>
      <c r="S229" s="141">
        <v>0</v>
      </c>
      <c r="T229" s="142">
        <f t="shared" si="53"/>
        <v>0</v>
      </c>
      <c r="AR229" s="143" t="s">
        <v>234</v>
      </c>
      <c r="AT229" s="143" t="s">
        <v>229</v>
      </c>
      <c r="AU229" s="143" t="s">
        <v>86</v>
      </c>
      <c r="AY229" s="18" t="s">
        <v>227</v>
      </c>
      <c r="BE229" s="144">
        <f t="shared" si="54"/>
        <v>0</v>
      </c>
      <c r="BF229" s="144">
        <f t="shared" si="55"/>
        <v>0</v>
      </c>
      <c r="BG229" s="144">
        <f t="shared" si="56"/>
        <v>0</v>
      </c>
      <c r="BH229" s="144">
        <f t="shared" si="57"/>
        <v>0</v>
      </c>
      <c r="BI229" s="144">
        <f t="shared" si="58"/>
        <v>0</v>
      </c>
      <c r="BJ229" s="18" t="s">
        <v>86</v>
      </c>
      <c r="BK229" s="144">
        <f t="shared" si="59"/>
        <v>0</v>
      </c>
      <c r="BL229" s="18" t="s">
        <v>234</v>
      </c>
      <c r="BM229" s="143" t="s">
        <v>2635</v>
      </c>
    </row>
    <row r="230" spans="2:65" s="1" customFormat="1" ht="16.5" customHeight="1">
      <c r="B230" s="33"/>
      <c r="C230" s="132" t="s">
        <v>1721</v>
      </c>
      <c r="D230" s="132" t="s">
        <v>229</v>
      </c>
      <c r="E230" s="133" t="s">
        <v>4262</v>
      </c>
      <c r="F230" s="134" t="s">
        <v>4263</v>
      </c>
      <c r="G230" s="135" t="s">
        <v>326</v>
      </c>
      <c r="H230" s="136">
        <v>960</v>
      </c>
      <c r="I230" s="137"/>
      <c r="J230" s="138">
        <f t="shared" si="50"/>
        <v>0</v>
      </c>
      <c r="K230" s="134" t="s">
        <v>336</v>
      </c>
      <c r="L230" s="33"/>
      <c r="M230" s="139" t="s">
        <v>21</v>
      </c>
      <c r="N230" s="140" t="s">
        <v>45</v>
      </c>
      <c r="P230" s="141">
        <f t="shared" si="51"/>
        <v>0</v>
      </c>
      <c r="Q230" s="141">
        <v>0</v>
      </c>
      <c r="R230" s="141">
        <f t="shared" si="52"/>
        <v>0</v>
      </c>
      <c r="S230" s="141">
        <v>0</v>
      </c>
      <c r="T230" s="142">
        <f t="shared" si="53"/>
        <v>0</v>
      </c>
      <c r="AR230" s="143" t="s">
        <v>234</v>
      </c>
      <c r="AT230" s="143" t="s">
        <v>229</v>
      </c>
      <c r="AU230" s="143" t="s">
        <v>86</v>
      </c>
      <c r="AY230" s="18" t="s">
        <v>227</v>
      </c>
      <c r="BE230" s="144">
        <f t="shared" si="54"/>
        <v>0</v>
      </c>
      <c r="BF230" s="144">
        <f t="shared" si="55"/>
        <v>0</v>
      </c>
      <c r="BG230" s="144">
        <f t="shared" si="56"/>
        <v>0</v>
      </c>
      <c r="BH230" s="144">
        <f t="shared" si="57"/>
        <v>0</v>
      </c>
      <c r="BI230" s="144">
        <f t="shared" si="58"/>
        <v>0</v>
      </c>
      <c r="BJ230" s="18" t="s">
        <v>86</v>
      </c>
      <c r="BK230" s="144">
        <f t="shared" si="59"/>
        <v>0</v>
      </c>
      <c r="BL230" s="18" t="s">
        <v>234</v>
      </c>
      <c r="BM230" s="143" t="s">
        <v>2656</v>
      </c>
    </row>
    <row r="231" spans="2:65" s="1" customFormat="1" ht="16.5" customHeight="1">
      <c r="B231" s="33"/>
      <c r="C231" s="132" t="s">
        <v>1724</v>
      </c>
      <c r="D231" s="132" t="s">
        <v>229</v>
      </c>
      <c r="E231" s="133" t="s">
        <v>4261</v>
      </c>
      <c r="F231" s="134" t="s">
        <v>4122</v>
      </c>
      <c r="G231" s="135" t="s">
        <v>326</v>
      </c>
      <c r="H231" s="136">
        <v>960</v>
      </c>
      <c r="I231" s="137"/>
      <c r="J231" s="138">
        <f t="shared" si="50"/>
        <v>0</v>
      </c>
      <c r="K231" s="134" t="s">
        <v>336</v>
      </c>
      <c r="L231" s="33"/>
      <c r="M231" s="139" t="s">
        <v>21</v>
      </c>
      <c r="N231" s="140" t="s">
        <v>45</v>
      </c>
      <c r="P231" s="141">
        <f t="shared" si="51"/>
        <v>0</v>
      </c>
      <c r="Q231" s="141">
        <v>0</v>
      </c>
      <c r="R231" s="141">
        <f t="shared" si="52"/>
        <v>0</v>
      </c>
      <c r="S231" s="141">
        <v>0</v>
      </c>
      <c r="T231" s="142">
        <f t="shared" si="53"/>
        <v>0</v>
      </c>
      <c r="AR231" s="143" t="s">
        <v>234</v>
      </c>
      <c r="AT231" s="143" t="s">
        <v>229</v>
      </c>
      <c r="AU231" s="143" t="s">
        <v>86</v>
      </c>
      <c r="AY231" s="18" t="s">
        <v>227</v>
      </c>
      <c r="BE231" s="144">
        <f t="shared" si="54"/>
        <v>0</v>
      </c>
      <c r="BF231" s="144">
        <f t="shared" si="55"/>
        <v>0</v>
      </c>
      <c r="BG231" s="144">
        <f t="shared" si="56"/>
        <v>0</v>
      </c>
      <c r="BH231" s="144">
        <f t="shared" si="57"/>
        <v>0</v>
      </c>
      <c r="BI231" s="144">
        <f t="shared" si="58"/>
        <v>0</v>
      </c>
      <c r="BJ231" s="18" t="s">
        <v>86</v>
      </c>
      <c r="BK231" s="144">
        <f t="shared" si="59"/>
        <v>0</v>
      </c>
      <c r="BL231" s="18" t="s">
        <v>234</v>
      </c>
      <c r="BM231" s="143" t="s">
        <v>2668</v>
      </c>
    </row>
    <row r="232" spans="2:65" s="1" customFormat="1" ht="16.5" customHeight="1">
      <c r="B232" s="33"/>
      <c r="C232" s="132" t="s">
        <v>1731</v>
      </c>
      <c r="D232" s="132" t="s">
        <v>229</v>
      </c>
      <c r="E232" s="133" t="s">
        <v>4264</v>
      </c>
      <c r="F232" s="134" t="s">
        <v>4265</v>
      </c>
      <c r="G232" s="135" t="s">
        <v>326</v>
      </c>
      <c r="H232" s="136">
        <v>315</v>
      </c>
      <c r="I232" s="137"/>
      <c r="J232" s="138">
        <f t="shared" si="50"/>
        <v>0</v>
      </c>
      <c r="K232" s="134" t="s">
        <v>336</v>
      </c>
      <c r="L232" s="33"/>
      <c r="M232" s="139" t="s">
        <v>21</v>
      </c>
      <c r="N232" s="140" t="s">
        <v>45</v>
      </c>
      <c r="P232" s="141">
        <f t="shared" si="51"/>
        <v>0</v>
      </c>
      <c r="Q232" s="141">
        <v>0</v>
      </c>
      <c r="R232" s="141">
        <f t="shared" si="52"/>
        <v>0</v>
      </c>
      <c r="S232" s="141">
        <v>0</v>
      </c>
      <c r="T232" s="142">
        <f t="shared" si="53"/>
        <v>0</v>
      </c>
      <c r="AR232" s="143" t="s">
        <v>234</v>
      </c>
      <c r="AT232" s="143" t="s">
        <v>229</v>
      </c>
      <c r="AU232" s="143" t="s">
        <v>86</v>
      </c>
      <c r="AY232" s="18" t="s">
        <v>227</v>
      </c>
      <c r="BE232" s="144">
        <f t="shared" si="54"/>
        <v>0</v>
      </c>
      <c r="BF232" s="144">
        <f t="shared" si="55"/>
        <v>0</v>
      </c>
      <c r="BG232" s="144">
        <f t="shared" si="56"/>
        <v>0</v>
      </c>
      <c r="BH232" s="144">
        <f t="shared" si="57"/>
        <v>0</v>
      </c>
      <c r="BI232" s="144">
        <f t="shared" si="58"/>
        <v>0</v>
      </c>
      <c r="BJ232" s="18" t="s">
        <v>86</v>
      </c>
      <c r="BK232" s="144">
        <f t="shared" si="59"/>
        <v>0</v>
      </c>
      <c r="BL232" s="18" t="s">
        <v>234</v>
      </c>
      <c r="BM232" s="143" t="s">
        <v>2678</v>
      </c>
    </row>
    <row r="233" spans="2:65" s="1" customFormat="1" ht="16.5" customHeight="1">
      <c r="B233" s="33"/>
      <c r="C233" s="132" t="s">
        <v>1739</v>
      </c>
      <c r="D233" s="132" t="s">
        <v>229</v>
      </c>
      <c r="E233" s="133" t="s">
        <v>4266</v>
      </c>
      <c r="F233" s="134" t="s">
        <v>4122</v>
      </c>
      <c r="G233" s="135" t="s">
        <v>326</v>
      </c>
      <c r="H233" s="136">
        <v>315</v>
      </c>
      <c r="I233" s="137"/>
      <c r="J233" s="138">
        <f t="shared" si="50"/>
        <v>0</v>
      </c>
      <c r="K233" s="134" t="s">
        <v>336</v>
      </c>
      <c r="L233" s="33"/>
      <c r="M233" s="139" t="s">
        <v>21</v>
      </c>
      <c r="N233" s="140" t="s">
        <v>45</v>
      </c>
      <c r="P233" s="141">
        <f t="shared" si="51"/>
        <v>0</v>
      </c>
      <c r="Q233" s="141">
        <v>0</v>
      </c>
      <c r="R233" s="141">
        <f t="shared" si="52"/>
        <v>0</v>
      </c>
      <c r="S233" s="141">
        <v>0</v>
      </c>
      <c r="T233" s="142">
        <f t="shared" si="53"/>
        <v>0</v>
      </c>
      <c r="AR233" s="143" t="s">
        <v>234</v>
      </c>
      <c r="AT233" s="143" t="s">
        <v>229</v>
      </c>
      <c r="AU233" s="143" t="s">
        <v>86</v>
      </c>
      <c r="AY233" s="18" t="s">
        <v>227</v>
      </c>
      <c r="BE233" s="144">
        <f t="shared" si="54"/>
        <v>0</v>
      </c>
      <c r="BF233" s="144">
        <f t="shared" si="55"/>
        <v>0</v>
      </c>
      <c r="BG233" s="144">
        <f t="shared" si="56"/>
        <v>0</v>
      </c>
      <c r="BH233" s="144">
        <f t="shared" si="57"/>
        <v>0</v>
      </c>
      <c r="BI233" s="144">
        <f t="shared" si="58"/>
        <v>0</v>
      </c>
      <c r="BJ233" s="18" t="s">
        <v>86</v>
      </c>
      <c r="BK233" s="144">
        <f t="shared" si="59"/>
        <v>0</v>
      </c>
      <c r="BL233" s="18" t="s">
        <v>234</v>
      </c>
      <c r="BM233" s="143" t="s">
        <v>2688</v>
      </c>
    </row>
    <row r="234" spans="2:65" s="1" customFormat="1" ht="16.5" customHeight="1">
      <c r="B234" s="33"/>
      <c r="C234" s="132" t="s">
        <v>1744</v>
      </c>
      <c r="D234" s="132" t="s">
        <v>229</v>
      </c>
      <c r="E234" s="133" t="s">
        <v>4267</v>
      </c>
      <c r="F234" s="134" t="s">
        <v>4268</v>
      </c>
      <c r="G234" s="135" t="s">
        <v>326</v>
      </c>
      <c r="H234" s="136">
        <v>120</v>
      </c>
      <c r="I234" s="137"/>
      <c r="J234" s="138">
        <f t="shared" si="50"/>
        <v>0</v>
      </c>
      <c r="K234" s="134" t="s">
        <v>336</v>
      </c>
      <c r="L234" s="33"/>
      <c r="M234" s="139" t="s">
        <v>21</v>
      </c>
      <c r="N234" s="140" t="s">
        <v>45</v>
      </c>
      <c r="P234" s="141">
        <f t="shared" si="51"/>
        <v>0</v>
      </c>
      <c r="Q234" s="141">
        <v>0</v>
      </c>
      <c r="R234" s="141">
        <f t="shared" si="52"/>
        <v>0</v>
      </c>
      <c r="S234" s="141">
        <v>0</v>
      </c>
      <c r="T234" s="142">
        <f t="shared" si="53"/>
        <v>0</v>
      </c>
      <c r="AR234" s="143" t="s">
        <v>234</v>
      </c>
      <c r="AT234" s="143" t="s">
        <v>229</v>
      </c>
      <c r="AU234" s="143" t="s">
        <v>86</v>
      </c>
      <c r="AY234" s="18" t="s">
        <v>227</v>
      </c>
      <c r="BE234" s="144">
        <f t="shared" si="54"/>
        <v>0</v>
      </c>
      <c r="BF234" s="144">
        <f t="shared" si="55"/>
        <v>0</v>
      </c>
      <c r="BG234" s="144">
        <f t="shared" si="56"/>
        <v>0</v>
      </c>
      <c r="BH234" s="144">
        <f t="shared" si="57"/>
        <v>0</v>
      </c>
      <c r="BI234" s="144">
        <f t="shared" si="58"/>
        <v>0</v>
      </c>
      <c r="BJ234" s="18" t="s">
        <v>86</v>
      </c>
      <c r="BK234" s="144">
        <f t="shared" si="59"/>
        <v>0</v>
      </c>
      <c r="BL234" s="18" t="s">
        <v>234</v>
      </c>
      <c r="BM234" s="143" t="s">
        <v>2720</v>
      </c>
    </row>
    <row r="235" spans="2:65" s="1" customFormat="1" ht="16.5" customHeight="1">
      <c r="B235" s="33"/>
      <c r="C235" s="132" t="s">
        <v>1487</v>
      </c>
      <c r="D235" s="132" t="s">
        <v>229</v>
      </c>
      <c r="E235" s="133" t="s">
        <v>4269</v>
      </c>
      <c r="F235" s="134" t="s">
        <v>4122</v>
      </c>
      <c r="G235" s="135" t="s">
        <v>326</v>
      </c>
      <c r="H235" s="136">
        <v>120</v>
      </c>
      <c r="I235" s="137"/>
      <c r="J235" s="138">
        <f t="shared" si="50"/>
        <v>0</v>
      </c>
      <c r="K235" s="134" t="s">
        <v>336</v>
      </c>
      <c r="L235" s="33"/>
      <c r="M235" s="139" t="s">
        <v>21</v>
      </c>
      <c r="N235" s="140" t="s">
        <v>45</v>
      </c>
      <c r="P235" s="141">
        <f t="shared" si="51"/>
        <v>0</v>
      </c>
      <c r="Q235" s="141">
        <v>0</v>
      </c>
      <c r="R235" s="141">
        <f t="shared" si="52"/>
        <v>0</v>
      </c>
      <c r="S235" s="141">
        <v>0</v>
      </c>
      <c r="T235" s="142">
        <f t="shared" si="53"/>
        <v>0</v>
      </c>
      <c r="AR235" s="143" t="s">
        <v>234</v>
      </c>
      <c r="AT235" s="143" t="s">
        <v>229</v>
      </c>
      <c r="AU235" s="143" t="s">
        <v>86</v>
      </c>
      <c r="AY235" s="18" t="s">
        <v>227</v>
      </c>
      <c r="BE235" s="144">
        <f t="shared" si="54"/>
        <v>0</v>
      </c>
      <c r="BF235" s="144">
        <f t="shared" si="55"/>
        <v>0</v>
      </c>
      <c r="BG235" s="144">
        <f t="shared" si="56"/>
        <v>0</v>
      </c>
      <c r="BH235" s="144">
        <f t="shared" si="57"/>
        <v>0</v>
      </c>
      <c r="BI235" s="144">
        <f t="shared" si="58"/>
        <v>0</v>
      </c>
      <c r="BJ235" s="18" t="s">
        <v>86</v>
      </c>
      <c r="BK235" s="144">
        <f t="shared" si="59"/>
        <v>0</v>
      </c>
      <c r="BL235" s="18" t="s">
        <v>234</v>
      </c>
      <c r="BM235" s="143" t="s">
        <v>2735</v>
      </c>
    </row>
    <row r="236" spans="2:65" s="1" customFormat="1" ht="16.5" customHeight="1">
      <c r="B236" s="33"/>
      <c r="C236" s="132" t="s">
        <v>1753</v>
      </c>
      <c r="D236" s="132" t="s">
        <v>229</v>
      </c>
      <c r="E236" s="133" t="s">
        <v>4270</v>
      </c>
      <c r="F236" s="134" t="s">
        <v>4271</v>
      </c>
      <c r="G236" s="135" t="s">
        <v>326</v>
      </c>
      <c r="H236" s="136">
        <v>96</v>
      </c>
      <c r="I236" s="137"/>
      <c r="J236" s="138">
        <f t="shared" si="50"/>
        <v>0</v>
      </c>
      <c r="K236" s="134" t="s">
        <v>336</v>
      </c>
      <c r="L236" s="33"/>
      <c r="M236" s="139" t="s">
        <v>21</v>
      </c>
      <c r="N236" s="140" t="s">
        <v>45</v>
      </c>
      <c r="P236" s="141">
        <f t="shared" si="51"/>
        <v>0</v>
      </c>
      <c r="Q236" s="141">
        <v>0</v>
      </c>
      <c r="R236" s="141">
        <f t="shared" si="52"/>
        <v>0</v>
      </c>
      <c r="S236" s="141">
        <v>0</v>
      </c>
      <c r="T236" s="142">
        <f t="shared" si="53"/>
        <v>0</v>
      </c>
      <c r="AR236" s="143" t="s">
        <v>234</v>
      </c>
      <c r="AT236" s="143" t="s">
        <v>229</v>
      </c>
      <c r="AU236" s="143" t="s">
        <v>86</v>
      </c>
      <c r="AY236" s="18" t="s">
        <v>227</v>
      </c>
      <c r="BE236" s="144">
        <f t="shared" si="54"/>
        <v>0</v>
      </c>
      <c r="BF236" s="144">
        <f t="shared" si="55"/>
        <v>0</v>
      </c>
      <c r="BG236" s="144">
        <f t="shared" si="56"/>
        <v>0</v>
      </c>
      <c r="BH236" s="144">
        <f t="shared" si="57"/>
        <v>0</v>
      </c>
      <c r="BI236" s="144">
        <f t="shared" si="58"/>
        <v>0</v>
      </c>
      <c r="BJ236" s="18" t="s">
        <v>86</v>
      </c>
      <c r="BK236" s="144">
        <f t="shared" si="59"/>
        <v>0</v>
      </c>
      <c r="BL236" s="18" t="s">
        <v>234</v>
      </c>
      <c r="BM236" s="143" t="s">
        <v>4272</v>
      </c>
    </row>
    <row r="237" spans="2:65" s="1" customFormat="1" ht="16.5" customHeight="1">
      <c r="B237" s="33"/>
      <c r="C237" s="132" t="s">
        <v>1759</v>
      </c>
      <c r="D237" s="132" t="s">
        <v>229</v>
      </c>
      <c r="E237" s="133" t="s">
        <v>4273</v>
      </c>
      <c r="F237" s="134" t="s">
        <v>4122</v>
      </c>
      <c r="G237" s="135" t="s">
        <v>326</v>
      </c>
      <c r="H237" s="136">
        <v>96</v>
      </c>
      <c r="I237" s="137"/>
      <c r="J237" s="138">
        <f t="shared" si="50"/>
        <v>0</v>
      </c>
      <c r="K237" s="134" t="s">
        <v>336</v>
      </c>
      <c r="L237" s="33"/>
      <c r="M237" s="139" t="s">
        <v>21</v>
      </c>
      <c r="N237" s="140" t="s">
        <v>45</v>
      </c>
      <c r="P237" s="141">
        <f t="shared" si="51"/>
        <v>0</v>
      </c>
      <c r="Q237" s="141">
        <v>0</v>
      </c>
      <c r="R237" s="141">
        <f t="shared" si="52"/>
        <v>0</v>
      </c>
      <c r="S237" s="141">
        <v>0</v>
      </c>
      <c r="T237" s="142">
        <f t="shared" si="53"/>
        <v>0</v>
      </c>
      <c r="AR237" s="143" t="s">
        <v>234</v>
      </c>
      <c r="AT237" s="143" t="s">
        <v>229</v>
      </c>
      <c r="AU237" s="143" t="s">
        <v>86</v>
      </c>
      <c r="AY237" s="18" t="s">
        <v>227</v>
      </c>
      <c r="BE237" s="144">
        <f t="shared" si="54"/>
        <v>0</v>
      </c>
      <c r="BF237" s="144">
        <f t="shared" si="55"/>
        <v>0</v>
      </c>
      <c r="BG237" s="144">
        <f t="shared" si="56"/>
        <v>0</v>
      </c>
      <c r="BH237" s="144">
        <f t="shared" si="57"/>
        <v>0</v>
      </c>
      <c r="BI237" s="144">
        <f t="shared" si="58"/>
        <v>0</v>
      </c>
      <c r="BJ237" s="18" t="s">
        <v>86</v>
      </c>
      <c r="BK237" s="144">
        <f t="shared" si="59"/>
        <v>0</v>
      </c>
      <c r="BL237" s="18" t="s">
        <v>234</v>
      </c>
      <c r="BM237" s="143" t="s">
        <v>4274</v>
      </c>
    </row>
    <row r="238" spans="2:65" s="1" customFormat="1" ht="16.5" customHeight="1">
      <c r="B238" s="33"/>
      <c r="C238" s="132" t="s">
        <v>1762</v>
      </c>
      <c r="D238" s="132" t="s">
        <v>229</v>
      </c>
      <c r="E238" s="133" t="s">
        <v>4275</v>
      </c>
      <c r="F238" s="134" t="s">
        <v>4276</v>
      </c>
      <c r="G238" s="135" t="s">
        <v>326</v>
      </c>
      <c r="H238" s="136">
        <v>465</v>
      </c>
      <c r="I238" s="137"/>
      <c r="J238" s="138">
        <f t="shared" si="50"/>
        <v>0</v>
      </c>
      <c r="K238" s="134" t="s">
        <v>336</v>
      </c>
      <c r="L238" s="33"/>
      <c r="M238" s="139" t="s">
        <v>21</v>
      </c>
      <c r="N238" s="140" t="s">
        <v>45</v>
      </c>
      <c r="P238" s="141">
        <f t="shared" si="51"/>
        <v>0</v>
      </c>
      <c r="Q238" s="141">
        <v>0</v>
      </c>
      <c r="R238" s="141">
        <f t="shared" si="52"/>
        <v>0</v>
      </c>
      <c r="S238" s="141">
        <v>0</v>
      </c>
      <c r="T238" s="142">
        <f t="shared" si="53"/>
        <v>0</v>
      </c>
      <c r="AR238" s="143" t="s">
        <v>234</v>
      </c>
      <c r="AT238" s="143" t="s">
        <v>229</v>
      </c>
      <c r="AU238" s="143" t="s">
        <v>86</v>
      </c>
      <c r="AY238" s="18" t="s">
        <v>227</v>
      </c>
      <c r="BE238" s="144">
        <f t="shared" si="54"/>
        <v>0</v>
      </c>
      <c r="BF238" s="144">
        <f t="shared" si="55"/>
        <v>0</v>
      </c>
      <c r="BG238" s="144">
        <f t="shared" si="56"/>
        <v>0</v>
      </c>
      <c r="BH238" s="144">
        <f t="shared" si="57"/>
        <v>0</v>
      </c>
      <c r="BI238" s="144">
        <f t="shared" si="58"/>
        <v>0</v>
      </c>
      <c r="BJ238" s="18" t="s">
        <v>86</v>
      </c>
      <c r="BK238" s="144">
        <f t="shared" si="59"/>
        <v>0</v>
      </c>
      <c r="BL238" s="18" t="s">
        <v>234</v>
      </c>
      <c r="BM238" s="143" t="s">
        <v>4277</v>
      </c>
    </row>
    <row r="239" spans="2:65" s="1" customFormat="1" ht="16.5" customHeight="1">
      <c r="B239" s="33"/>
      <c r="C239" s="132" t="s">
        <v>1767</v>
      </c>
      <c r="D239" s="132" t="s">
        <v>229</v>
      </c>
      <c r="E239" s="133" t="s">
        <v>4273</v>
      </c>
      <c r="F239" s="134" t="s">
        <v>4122</v>
      </c>
      <c r="G239" s="135" t="s">
        <v>326</v>
      </c>
      <c r="H239" s="136">
        <v>465</v>
      </c>
      <c r="I239" s="137"/>
      <c r="J239" s="138">
        <f t="shared" si="50"/>
        <v>0</v>
      </c>
      <c r="K239" s="134" t="s">
        <v>336</v>
      </c>
      <c r="L239" s="33"/>
      <c r="M239" s="139" t="s">
        <v>21</v>
      </c>
      <c r="N239" s="140" t="s">
        <v>45</v>
      </c>
      <c r="P239" s="141">
        <f t="shared" si="51"/>
        <v>0</v>
      </c>
      <c r="Q239" s="141">
        <v>0</v>
      </c>
      <c r="R239" s="141">
        <f t="shared" si="52"/>
        <v>0</v>
      </c>
      <c r="S239" s="141">
        <v>0</v>
      </c>
      <c r="T239" s="142">
        <f t="shared" si="53"/>
        <v>0</v>
      </c>
      <c r="AR239" s="143" t="s">
        <v>234</v>
      </c>
      <c r="AT239" s="143" t="s">
        <v>229</v>
      </c>
      <c r="AU239" s="143" t="s">
        <v>86</v>
      </c>
      <c r="AY239" s="18" t="s">
        <v>227</v>
      </c>
      <c r="BE239" s="144">
        <f t="shared" si="54"/>
        <v>0</v>
      </c>
      <c r="BF239" s="144">
        <f t="shared" si="55"/>
        <v>0</v>
      </c>
      <c r="BG239" s="144">
        <f t="shared" si="56"/>
        <v>0</v>
      </c>
      <c r="BH239" s="144">
        <f t="shared" si="57"/>
        <v>0</v>
      </c>
      <c r="BI239" s="144">
        <f t="shared" si="58"/>
        <v>0</v>
      </c>
      <c r="BJ239" s="18" t="s">
        <v>86</v>
      </c>
      <c r="BK239" s="144">
        <f t="shared" si="59"/>
        <v>0</v>
      </c>
      <c r="BL239" s="18" t="s">
        <v>234</v>
      </c>
      <c r="BM239" s="143" t="s">
        <v>4278</v>
      </c>
    </row>
    <row r="240" spans="2:65" s="1" customFormat="1" ht="16.5" customHeight="1">
      <c r="B240" s="33"/>
      <c r="C240" s="132" t="s">
        <v>1772</v>
      </c>
      <c r="D240" s="132" t="s">
        <v>229</v>
      </c>
      <c r="E240" s="133" t="s">
        <v>4279</v>
      </c>
      <c r="F240" s="134" t="s">
        <v>4280</v>
      </c>
      <c r="G240" s="135" t="s">
        <v>326</v>
      </c>
      <c r="H240" s="136">
        <v>2040</v>
      </c>
      <c r="I240" s="137"/>
      <c r="J240" s="138">
        <f t="shared" si="50"/>
        <v>0</v>
      </c>
      <c r="K240" s="134" t="s">
        <v>336</v>
      </c>
      <c r="L240" s="33"/>
      <c r="M240" s="139" t="s">
        <v>21</v>
      </c>
      <c r="N240" s="140" t="s">
        <v>45</v>
      </c>
      <c r="P240" s="141">
        <f t="shared" si="51"/>
        <v>0</v>
      </c>
      <c r="Q240" s="141">
        <v>0</v>
      </c>
      <c r="R240" s="141">
        <f t="shared" si="52"/>
        <v>0</v>
      </c>
      <c r="S240" s="141">
        <v>0</v>
      </c>
      <c r="T240" s="142">
        <f t="shared" si="53"/>
        <v>0</v>
      </c>
      <c r="AR240" s="143" t="s">
        <v>234</v>
      </c>
      <c r="AT240" s="143" t="s">
        <v>229</v>
      </c>
      <c r="AU240" s="143" t="s">
        <v>86</v>
      </c>
      <c r="AY240" s="18" t="s">
        <v>227</v>
      </c>
      <c r="BE240" s="144">
        <f t="shared" si="54"/>
        <v>0</v>
      </c>
      <c r="BF240" s="144">
        <f t="shared" si="55"/>
        <v>0</v>
      </c>
      <c r="BG240" s="144">
        <f t="shared" si="56"/>
        <v>0</v>
      </c>
      <c r="BH240" s="144">
        <f t="shared" si="57"/>
        <v>0</v>
      </c>
      <c r="BI240" s="144">
        <f t="shared" si="58"/>
        <v>0</v>
      </c>
      <c r="BJ240" s="18" t="s">
        <v>86</v>
      </c>
      <c r="BK240" s="144">
        <f t="shared" si="59"/>
        <v>0</v>
      </c>
      <c r="BL240" s="18" t="s">
        <v>234</v>
      </c>
      <c r="BM240" s="143" t="s">
        <v>4281</v>
      </c>
    </row>
    <row r="241" spans="2:65" s="1" customFormat="1" ht="16.5" customHeight="1">
      <c r="B241" s="33"/>
      <c r="C241" s="132" t="s">
        <v>1777</v>
      </c>
      <c r="D241" s="132" t="s">
        <v>229</v>
      </c>
      <c r="E241" s="133" t="s">
        <v>4282</v>
      </c>
      <c r="F241" s="134" t="s">
        <v>4122</v>
      </c>
      <c r="G241" s="135" t="s">
        <v>326</v>
      </c>
      <c r="H241" s="136">
        <v>2040</v>
      </c>
      <c r="I241" s="137"/>
      <c r="J241" s="138">
        <f t="shared" si="50"/>
        <v>0</v>
      </c>
      <c r="K241" s="134" t="s">
        <v>336</v>
      </c>
      <c r="L241" s="33"/>
      <c r="M241" s="139" t="s">
        <v>21</v>
      </c>
      <c r="N241" s="140" t="s">
        <v>45</v>
      </c>
      <c r="P241" s="141">
        <f t="shared" si="51"/>
        <v>0</v>
      </c>
      <c r="Q241" s="141">
        <v>0</v>
      </c>
      <c r="R241" s="141">
        <f t="shared" si="52"/>
        <v>0</v>
      </c>
      <c r="S241" s="141">
        <v>0</v>
      </c>
      <c r="T241" s="142">
        <f t="shared" si="53"/>
        <v>0</v>
      </c>
      <c r="AR241" s="143" t="s">
        <v>234</v>
      </c>
      <c r="AT241" s="143" t="s">
        <v>229</v>
      </c>
      <c r="AU241" s="143" t="s">
        <v>86</v>
      </c>
      <c r="AY241" s="18" t="s">
        <v>227</v>
      </c>
      <c r="BE241" s="144">
        <f t="shared" si="54"/>
        <v>0</v>
      </c>
      <c r="BF241" s="144">
        <f t="shared" si="55"/>
        <v>0</v>
      </c>
      <c r="BG241" s="144">
        <f t="shared" si="56"/>
        <v>0</v>
      </c>
      <c r="BH241" s="144">
        <f t="shared" si="57"/>
        <v>0</v>
      </c>
      <c r="BI241" s="144">
        <f t="shared" si="58"/>
        <v>0</v>
      </c>
      <c r="BJ241" s="18" t="s">
        <v>86</v>
      </c>
      <c r="BK241" s="144">
        <f t="shared" si="59"/>
        <v>0</v>
      </c>
      <c r="BL241" s="18" t="s">
        <v>234</v>
      </c>
      <c r="BM241" s="143" t="s">
        <v>4283</v>
      </c>
    </row>
    <row r="242" spans="2:65" s="1" customFormat="1" ht="16.5" customHeight="1">
      <c r="B242" s="33"/>
      <c r="C242" s="132" t="s">
        <v>1801</v>
      </c>
      <c r="D242" s="132" t="s">
        <v>229</v>
      </c>
      <c r="E242" s="133" t="s">
        <v>4284</v>
      </c>
      <c r="F242" s="134" t="s">
        <v>4285</v>
      </c>
      <c r="G242" s="135" t="s">
        <v>326</v>
      </c>
      <c r="H242" s="136">
        <v>3092</v>
      </c>
      <c r="I242" s="137"/>
      <c r="J242" s="138">
        <f t="shared" si="50"/>
        <v>0</v>
      </c>
      <c r="K242" s="134" t="s">
        <v>336</v>
      </c>
      <c r="L242" s="33"/>
      <c r="M242" s="139" t="s">
        <v>21</v>
      </c>
      <c r="N242" s="140" t="s">
        <v>45</v>
      </c>
      <c r="P242" s="141">
        <f t="shared" si="51"/>
        <v>0</v>
      </c>
      <c r="Q242" s="141">
        <v>0</v>
      </c>
      <c r="R242" s="141">
        <f t="shared" si="52"/>
        <v>0</v>
      </c>
      <c r="S242" s="141">
        <v>0</v>
      </c>
      <c r="T242" s="142">
        <f t="shared" si="53"/>
        <v>0</v>
      </c>
      <c r="AR242" s="143" t="s">
        <v>234</v>
      </c>
      <c r="AT242" s="143" t="s">
        <v>229</v>
      </c>
      <c r="AU242" s="143" t="s">
        <v>86</v>
      </c>
      <c r="AY242" s="18" t="s">
        <v>227</v>
      </c>
      <c r="BE242" s="144">
        <f t="shared" si="54"/>
        <v>0</v>
      </c>
      <c r="BF242" s="144">
        <f t="shared" si="55"/>
        <v>0</v>
      </c>
      <c r="BG242" s="144">
        <f t="shared" si="56"/>
        <v>0</v>
      </c>
      <c r="BH242" s="144">
        <f t="shared" si="57"/>
        <v>0</v>
      </c>
      <c r="BI242" s="144">
        <f t="shared" si="58"/>
        <v>0</v>
      </c>
      <c r="BJ242" s="18" t="s">
        <v>86</v>
      </c>
      <c r="BK242" s="144">
        <f t="shared" si="59"/>
        <v>0</v>
      </c>
      <c r="BL242" s="18" t="s">
        <v>234</v>
      </c>
      <c r="BM242" s="143" t="s">
        <v>4286</v>
      </c>
    </row>
    <row r="243" spans="2:65" s="1" customFormat="1" ht="16.5" customHeight="1">
      <c r="B243" s="33"/>
      <c r="C243" s="132" t="s">
        <v>1806</v>
      </c>
      <c r="D243" s="132" t="s">
        <v>229</v>
      </c>
      <c r="E243" s="133" t="s">
        <v>4287</v>
      </c>
      <c r="F243" s="134" t="s">
        <v>4122</v>
      </c>
      <c r="G243" s="135" t="s">
        <v>326</v>
      </c>
      <c r="H243" s="136">
        <v>3092</v>
      </c>
      <c r="I243" s="137"/>
      <c r="J243" s="138">
        <f t="shared" si="50"/>
        <v>0</v>
      </c>
      <c r="K243" s="134" t="s">
        <v>336</v>
      </c>
      <c r="L243" s="33"/>
      <c r="M243" s="139" t="s">
        <v>21</v>
      </c>
      <c r="N243" s="140" t="s">
        <v>45</v>
      </c>
      <c r="P243" s="141">
        <f t="shared" si="51"/>
        <v>0</v>
      </c>
      <c r="Q243" s="141">
        <v>0</v>
      </c>
      <c r="R243" s="141">
        <f t="shared" si="52"/>
        <v>0</v>
      </c>
      <c r="S243" s="141">
        <v>0</v>
      </c>
      <c r="T243" s="142">
        <f t="shared" si="53"/>
        <v>0</v>
      </c>
      <c r="AR243" s="143" t="s">
        <v>234</v>
      </c>
      <c r="AT243" s="143" t="s">
        <v>229</v>
      </c>
      <c r="AU243" s="143" t="s">
        <v>86</v>
      </c>
      <c r="AY243" s="18" t="s">
        <v>227</v>
      </c>
      <c r="BE243" s="144">
        <f t="shared" si="54"/>
        <v>0</v>
      </c>
      <c r="BF243" s="144">
        <f t="shared" si="55"/>
        <v>0</v>
      </c>
      <c r="BG243" s="144">
        <f t="shared" si="56"/>
        <v>0</v>
      </c>
      <c r="BH243" s="144">
        <f t="shared" si="57"/>
        <v>0</v>
      </c>
      <c r="BI243" s="144">
        <f t="shared" si="58"/>
        <v>0</v>
      </c>
      <c r="BJ243" s="18" t="s">
        <v>86</v>
      </c>
      <c r="BK243" s="144">
        <f t="shared" si="59"/>
        <v>0</v>
      </c>
      <c r="BL243" s="18" t="s">
        <v>234</v>
      </c>
      <c r="BM243" s="143" t="s">
        <v>4288</v>
      </c>
    </row>
    <row r="244" spans="2:65" s="1" customFormat="1" ht="16.5" customHeight="1">
      <c r="B244" s="33"/>
      <c r="C244" s="132" t="s">
        <v>1810</v>
      </c>
      <c r="D244" s="132" t="s">
        <v>229</v>
      </c>
      <c r="E244" s="133" t="s">
        <v>4289</v>
      </c>
      <c r="F244" s="134" t="s">
        <v>4290</v>
      </c>
      <c r="G244" s="135" t="s">
        <v>326</v>
      </c>
      <c r="H244" s="136">
        <v>142</v>
      </c>
      <c r="I244" s="137"/>
      <c r="J244" s="138">
        <f t="shared" ref="J244:J275" si="60">ROUND(I244*H244,2)</f>
        <v>0</v>
      </c>
      <c r="K244" s="134" t="s">
        <v>336</v>
      </c>
      <c r="L244" s="33"/>
      <c r="M244" s="139" t="s">
        <v>21</v>
      </c>
      <c r="N244" s="140" t="s">
        <v>45</v>
      </c>
      <c r="P244" s="141">
        <f t="shared" ref="P244:P275" si="61">O244*H244</f>
        <v>0</v>
      </c>
      <c r="Q244" s="141">
        <v>0</v>
      </c>
      <c r="R244" s="141">
        <f t="shared" ref="R244:R275" si="62">Q244*H244</f>
        <v>0</v>
      </c>
      <c r="S244" s="141">
        <v>0</v>
      </c>
      <c r="T244" s="142">
        <f t="shared" ref="T244:T275" si="63">S244*H244</f>
        <v>0</v>
      </c>
      <c r="AR244" s="143" t="s">
        <v>234</v>
      </c>
      <c r="AT244" s="143" t="s">
        <v>229</v>
      </c>
      <c r="AU244" s="143" t="s">
        <v>86</v>
      </c>
      <c r="AY244" s="18" t="s">
        <v>227</v>
      </c>
      <c r="BE244" s="144">
        <f t="shared" ref="BE244:BE270" si="64">IF(N244="základní",J244,0)</f>
        <v>0</v>
      </c>
      <c r="BF244" s="144">
        <f t="shared" ref="BF244:BF270" si="65">IF(N244="snížená",J244,0)</f>
        <v>0</v>
      </c>
      <c r="BG244" s="144">
        <f t="shared" ref="BG244:BG270" si="66">IF(N244="zákl. přenesená",J244,0)</f>
        <v>0</v>
      </c>
      <c r="BH244" s="144">
        <f t="shared" ref="BH244:BH270" si="67">IF(N244="sníž. přenesená",J244,0)</f>
        <v>0</v>
      </c>
      <c r="BI244" s="144">
        <f t="shared" ref="BI244:BI270" si="68">IF(N244="nulová",J244,0)</f>
        <v>0</v>
      </c>
      <c r="BJ244" s="18" t="s">
        <v>86</v>
      </c>
      <c r="BK244" s="144">
        <f t="shared" ref="BK244:BK270" si="69">ROUND(I244*H244,2)</f>
        <v>0</v>
      </c>
      <c r="BL244" s="18" t="s">
        <v>234</v>
      </c>
      <c r="BM244" s="143" t="s">
        <v>4291</v>
      </c>
    </row>
    <row r="245" spans="2:65" s="1" customFormat="1" ht="16.5" customHeight="1">
      <c r="B245" s="33"/>
      <c r="C245" s="132" t="s">
        <v>1815</v>
      </c>
      <c r="D245" s="132" t="s">
        <v>229</v>
      </c>
      <c r="E245" s="133" t="s">
        <v>4292</v>
      </c>
      <c r="F245" s="134" t="s">
        <v>4122</v>
      </c>
      <c r="G245" s="135" t="s">
        <v>326</v>
      </c>
      <c r="H245" s="136">
        <v>142</v>
      </c>
      <c r="I245" s="137"/>
      <c r="J245" s="138">
        <f t="shared" si="60"/>
        <v>0</v>
      </c>
      <c r="K245" s="134" t="s">
        <v>336</v>
      </c>
      <c r="L245" s="33"/>
      <c r="M245" s="139" t="s">
        <v>21</v>
      </c>
      <c r="N245" s="140" t="s">
        <v>45</v>
      </c>
      <c r="P245" s="141">
        <f t="shared" si="61"/>
        <v>0</v>
      </c>
      <c r="Q245" s="141">
        <v>0</v>
      </c>
      <c r="R245" s="141">
        <f t="shared" si="62"/>
        <v>0</v>
      </c>
      <c r="S245" s="141">
        <v>0</v>
      </c>
      <c r="T245" s="142">
        <f t="shared" si="63"/>
        <v>0</v>
      </c>
      <c r="AR245" s="143" t="s">
        <v>234</v>
      </c>
      <c r="AT245" s="143" t="s">
        <v>229</v>
      </c>
      <c r="AU245" s="143" t="s">
        <v>86</v>
      </c>
      <c r="AY245" s="18" t="s">
        <v>227</v>
      </c>
      <c r="BE245" s="144">
        <f t="shared" si="64"/>
        <v>0</v>
      </c>
      <c r="BF245" s="144">
        <f t="shared" si="65"/>
        <v>0</v>
      </c>
      <c r="BG245" s="144">
        <f t="shared" si="66"/>
        <v>0</v>
      </c>
      <c r="BH245" s="144">
        <f t="shared" si="67"/>
        <v>0</v>
      </c>
      <c r="BI245" s="144">
        <f t="shared" si="68"/>
        <v>0</v>
      </c>
      <c r="BJ245" s="18" t="s">
        <v>86</v>
      </c>
      <c r="BK245" s="144">
        <f t="shared" si="69"/>
        <v>0</v>
      </c>
      <c r="BL245" s="18" t="s">
        <v>234</v>
      </c>
      <c r="BM245" s="143" t="s">
        <v>4293</v>
      </c>
    </row>
    <row r="246" spans="2:65" s="1" customFormat="1" ht="16.5" customHeight="1">
      <c r="B246" s="33"/>
      <c r="C246" s="132" t="s">
        <v>1822</v>
      </c>
      <c r="D246" s="132" t="s">
        <v>229</v>
      </c>
      <c r="E246" s="133" t="s">
        <v>4294</v>
      </c>
      <c r="F246" s="134" t="s">
        <v>4295</v>
      </c>
      <c r="G246" s="135" t="s">
        <v>326</v>
      </c>
      <c r="H246" s="136">
        <v>22</v>
      </c>
      <c r="I246" s="137"/>
      <c r="J246" s="138">
        <f t="shared" si="60"/>
        <v>0</v>
      </c>
      <c r="K246" s="134" t="s">
        <v>336</v>
      </c>
      <c r="L246" s="33"/>
      <c r="M246" s="139" t="s">
        <v>21</v>
      </c>
      <c r="N246" s="140" t="s">
        <v>45</v>
      </c>
      <c r="P246" s="141">
        <f t="shared" si="61"/>
        <v>0</v>
      </c>
      <c r="Q246" s="141">
        <v>0</v>
      </c>
      <c r="R246" s="141">
        <f t="shared" si="62"/>
        <v>0</v>
      </c>
      <c r="S246" s="141">
        <v>0</v>
      </c>
      <c r="T246" s="142">
        <f t="shared" si="63"/>
        <v>0</v>
      </c>
      <c r="AR246" s="143" t="s">
        <v>234</v>
      </c>
      <c r="AT246" s="143" t="s">
        <v>229</v>
      </c>
      <c r="AU246" s="143" t="s">
        <v>86</v>
      </c>
      <c r="AY246" s="18" t="s">
        <v>227</v>
      </c>
      <c r="BE246" s="144">
        <f t="shared" si="64"/>
        <v>0</v>
      </c>
      <c r="BF246" s="144">
        <f t="shared" si="65"/>
        <v>0</v>
      </c>
      <c r="BG246" s="144">
        <f t="shared" si="66"/>
        <v>0</v>
      </c>
      <c r="BH246" s="144">
        <f t="shared" si="67"/>
        <v>0</v>
      </c>
      <c r="BI246" s="144">
        <f t="shared" si="68"/>
        <v>0</v>
      </c>
      <c r="BJ246" s="18" t="s">
        <v>86</v>
      </c>
      <c r="BK246" s="144">
        <f t="shared" si="69"/>
        <v>0</v>
      </c>
      <c r="BL246" s="18" t="s">
        <v>234</v>
      </c>
      <c r="BM246" s="143" t="s">
        <v>4296</v>
      </c>
    </row>
    <row r="247" spans="2:65" s="1" customFormat="1" ht="16.5" customHeight="1">
      <c r="B247" s="33"/>
      <c r="C247" s="132" t="s">
        <v>1828</v>
      </c>
      <c r="D247" s="132" t="s">
        <v>229</v>
      </c>
      <c r="E247" s="133" t="s">
        <v>4292</v>
      </c>
      <c r="F247" s="134" t="s">
        <v>4122</v>
      </c>
      <c r="G247" s="135" t="s">
        <v>326</v>
      </c>
      <c r="H247" s="136">
        <v>22</v>
      </c>
      <c r="I247" s="137"/>
      <c r="J247" s="138">
        <f t="shared" si="60"/>
        <v>0</v>
      </c>
      <c r="K247" s="134" t="s">
        <v>336</v>
      </c>
      <c r="L247" s="33"/>
      <c r="M247" s="139" t="s">
        <v>21</v>
      </c>
      <c r="N247" s="140" t="s">
        <v>45</v>
      </c>
      <c r="P247" s="141">
        <f t="shared" si="61"/>
        <v>0</v>
      </c>
      <c r="Q247" s="141">
        <v>0</v>
      </c>
      <c r="R247" s="141">
        <f t="shared" si="62"/>
        <v>0</v>
      </c>
      <c r="S247" s="141">
        <v>0</v>
      </c>
      <c r="T247" s="142">
        <f t="shared" si="63"/>
        <v>0</v>
      </c>
      <c r="AR247" s="143" t="s">
        <v>234</v>
      </c>
      <c r="AT247" s="143" t="s">
        <v>229</v>
      </c>
      <c r="AU247" s="143" t="s">
        <v>86</v>
      </c>
      <c r="AY247" s="18" t="s">
        <v>227</v>
      </c>
      <c r="BE247" s="144">
        <f t="shared" si="64"/>
        <v>0</v>
      </c>
      <c r="BF247" s="144">
        <f t="shared" si="65"/>
        <v>0</v>
      </c>
      <c r="BG247" s="144">
        <f t="shared" si="66"/>
        <v>0</v>
      </c>
      <c r="BH247" s="144">
        <f t="shared" si="67"/>
        <v>0</v>
      </c>
      <c r="BI247" s="144">
        <f t="shared" si="68"/>
        <v>0</v>
      </c>
      <c r="BJ247" s="18" t="s">
        <v>86</v>
      </c>
      <c r="BK247" s="144">
        <f t="shared" si="69"/>
        <v>0</v>
      </c>
      <c r="BL247" s="18" t="s">
        <v>234</v>
      </c>
      <c r="BM247" s="143" t="s">
        <v>4297</v>
      </c>
    </row>
    <row r="248" spans="2:65" s="1" customFormat="1" ht="16.5" customHeight="1">
      <c r="B248" s="33"/>
      <c r="C248" s="132" t="s">
        <v>1831</v>
      </c>
      <c r="D248" s="132" t="s">
        <v>229</v>
      </c>
      <c r="E248" s="133" t="s">
        <v>4298</v>
      </c>
      <c r="F248" s="134" t="s">
        <v>4299</v>
      </c>
      <c r="G248" s="135" t="s">
        <v>326</v>
      </c>
      <c r="H248" s="136">
        <v>79</v>
      </c>
      <c r="I248" s="137"/>
      <c r="J248" s="138">
        <f t="shared" si="60"/>
        <v>0</v>
      </c>
      <c r="K248" s="134" t="s">
        <v>336</v>
      </c>
      <c r="L248" s="33"/>
      <c r="M248" s="139" t="s">
        <v>21</v>
      </c>
      <c r="N248" s="140" t="s">
        <v>45</v>
      </c>
      <c r="P248" s="141">
        <f t="shared" si="61"/>
        <v>0</v>
      </c>
      <c r="Q248" s="141">
        <v>0</v>
      </c>
      <c r="R248" s="141">
        <f t="shared" si="62"/>
        <v>0</v>
      </c>
      <c r="S248" s="141">
        <v>0</v>
      </c>
      <c r="T248" s="142">
        <f t="shared" si="63"/>
        <v>0</v>
      </c>
      <c r="AR248" s="143" t="s">
        <v>234</v>
      </c>
      <c r="AT248" s="143" t="s">
        <v>229</v>
      </c>
      <c r="AU248" s="143" t="s">
        <v>86</v>
      </c>
      <c r="AY248" s="18" t="s">
        <v>227</v>
      </c>
      <c r="BE248" s="144">
        <f t="shared" si="64"/>
        <v>0</v>
      </c>
      <c r="BF248" s="144">
        <f t="shared" si="65"/>
        <v>0</v>
      </c>
      <c r="BG248" s="144">
        <f t="shared" si="66"/>
        <v>0</v>
      </c>
      <c r="BH248" s="144">
        <f t="shared" si="67"/>
        <v>0</v>
      </c>
      <c r="BI248" s="144">
        <f t="shared" si="68"/>
        <v>0</v>
      </c>
      <c r="BJ248" s="18" t="s">
        <v>86</v>
      </c>
      <c r="BK248" s="144">
        <f t="shared" si="69"/>
        <v>0</v>
      </c>
      <c r="BL248" s="18" t="s">
        <v>234</v>
      </c>
      <c r="BM248" s="143" t="s">
        <v>4300</v>
      </c>
    </row>
    <row r="249" spans="2:65" s="1" customFormat="1" ht="16.5" customHeight="1">
      <c r="B249" s="33"/>
      <c r="C249" s="132" t="s">
        <v>1835</v>
      </c>
      <c r="D249" s="132" t="s">
        <v>229</v>
      </c>
      <c r="E249" s="133" t="s">
        <v>4301</v>
      </c>
      <c r="F249" s="134" t="s">
        <v>4122</v>
      </c>
      <c r="G249" s="135" t="s">
        <v>326</v>
      </c>
      <c r="H249" s="136">
        <v>79</v>
      </c>
      <c r="I249" s="137"/>
      <c r="J249" s="138">
        <f t="shared" si="60"/>
        <v>0</v>
      </c>
      <c r="K249" s="134" t="s">
        <v>336</v>
      </c>
      <c r="L249" s="33"/>
      <c r="M249" s="139" t="s">
        <v>21</v>
      </c>
      <c r="N249" s="140" t="s">
        <v>45</v>
      </c>
      <c r="P249" s="141">
        <f t="shared" si="61"/>
        <v>0</v>
      </c>
      <c r="Q249" s="141">
        <v>0</v>
      </c>
      <c r="R249" s="141">
        <f t="shared" si="62"/>
        <v>0</v>
      </c>
      <c r="S249" s="141">
        <v>0</v>
      </c>
      <c r="T249" s="142">
        <f t="shared" si="63"/>
        <v>0</v>
      </c>
      <c r="AR249" s="143" t="s">
        <v>234</v>
      </c>
      <c r="AT249" s="143" t="s">
        <v>229</v>
      </c>
      <c r="AU249" s="143" t="s">
        <v>86</v>
      </c>
      <c r="AY249" s="18" t="s">
        <v>227</v>
      </c>
      <c r="BE249" s="144">
        <f t="shared" si="64"/>
        <v>0</v>
      </c>
      <c r="BF249" s="144">
        <f t="shared" si="65"/>
        <v>0</v>
      </c>
      <c r="BG249" s="144">
        <f t="shared" si="66"/>
        <v>0</v>
      </c>
      <c r="BH249" s="144">
        <f t="shared" si="67"/>
        <v>0</v>
      </c>
      <c r="BI249" s="144">
        <f t="shared" si="68"/>
        <v>0</v>
      </c>
      <c r="BJ249" s="18" t="s">
        <v>86</v>
      </c>
      <c r="BK249" s="144">
        <f t="shared" si="69"/>
        <v>0</v>
      </c>
      <c r="BL249" s="18" t="s">
        <v>234</v>
      </c>
      <c r="BM249" s="143" t="s">
        <v>4302</v>
      </c>
    </row>
    <row r="250" spans="2:65" s="1" customFormat="1" ht="16.5" customHeight="1">
      <c r="B250" s="33"/>
      <c r="C250" s="132" t="s">
        <v>1843</v>
      </c>
      <c r="D250" s="132" t="s">
        <v>229</v>
      </c>
      <c r="E250" s="133" t="s">
        <v>4303</v>
      </c>
      <c r="F250" s="134" t="s">
        <v>4304</v>
      </c>
      <c r="G250" s="135" t="s">
        <v>326</v>
      </c>
      <c r="H250" s="136">
        <v>69</v>
      </c>
      <c r="I250" s="137"/>
      <c r="J250" s="138">
        <f t="shared" si="60"/>
        <v>0</v>
      </c>
      <c r="K250" s="134" t="s">
        <v>336</v>
      </c>
      <c r="L250" s="33"/>
      <c r="M250" s="139" t="s">
        <v>21</v>
      </c>
      <c r="N250" s="140" t="s">
        <v>45</v>
      </c>
      <c r="P250" s="141">
        <f t="shared" si="61"/>
        <v>0</v>
      </c>
      <c r="Q250" s="141">
        <v>0</v>
      </c>
      <c r="R250" s="141">
        <f t="shared" si="62"/>
        <v>0</v>
      </c>
      <c r="S250" s="141">
        <v>0</v>
      </c>
      <c r="T250" s="142">
        <f t="shared" si="63"/>
        <v>0</v>
      </c>
      <c r="AR250" s="143" t="s">
        <v>234</v>
      </c>
      <c r="AT250" s="143" t="s">
        <v>229</v>
      </c>
      <c r="AU250" s="143" t="s">
        <v>86</v>
      </c>
      <c r="AY250" s="18" t="s">
        <v>227</v>
      </c>
      <c r="BE250" s="144">
        <f t="shared" si="64"/>
        <v>0</v>
      </c>
      <c r="BF250" s="144">
        <f t="shared" si="65"/>
        <v>0</v>
      </c>
      <c r="BG250" s="144">
        <f t="shared" si="66"/>
        <v>0</v>
      </c>
      <c r="BH250" s="144">
        <f t="shared" si="67"/>
        <v>0</v>
      </c>
      <c r="BI250" s="144">
        <f t="shared" si="68"/>
        <v>0</v>
      </c>
      <c r="BJ250" s="18" t="s">
        <v>86</v>
      </c>
      <c r="BK250" s="144">
        <f t="shared" si="69"/>
        <v>0</v>
      </c>
      <c r="BL250" s="18" t="s">
        <v>234</v>
      </c>
      <c r="BM250" s="143" t="s">
        <v>4305</v>
      </c>
    </row>
    <row r="251" spans="2:65" s="1" customFormat="1" ht="16.5" customHeight="1">
      <c r="B251" s="33"/>
      <c r="C251" s="132" t="s">
        <v>1848</v>
      </c>
      <c r="D251" s="132" t="s">
        <v>229</v>
      </c>
      <c r="E251" s="133" t="s">
        <v>4306</v>
      </c>
      <c r="F251" s="134" t="s">
        <v>4122</v>
      </c>
      <c r="G251" s="135" t="s">
        <v>326</v>
      </c>
      <c r="H251" s="136">
        <v>69</v>
      </c>
      <c r="I251" s="137"/>
      <c r="J251" s="138">
        <f t="shared" si="60"/>
        <v>0</v>
      </c>
      <c r="K251" s="134" t="s">
        <v>336</v>
      </c>
      <c r="L251" s="33"/>
      <c r="M251" s="139" t="s">
        <v>21</v>
      </c>
      <c r="N251" s="140" t="s">
        <v>45</v>
      </c>
      <c r="P251" s="141">
        <f t="shared" si="61"/>
        <v>0</v>
      </c>
      <c r="Q251" s="141">
        <v>0</v>
      </c>
      <c r="R251" s="141">
        <f t="shared" si="62"/>
        <v>0</v>
      </c>
      <c r="S251" s="141">
        <v>0</v>
      </c>
      <c r="T251" s="142">
        <f t="shared" si="63"/>
        <v>0</v>
      </c>
      <c r="AR251" s="143" t="s">
        <v>234</v>
      </c>
      <c r="AT251" s="143" t="s">
        <v>229</v>
      </c>
      <c r="AU251" s="143" t="s">
        <v>86</v>
      </c>
      <c r="AY251" s="18" t="s">
        <v>227</v>
      </c>
      <c r="BE251" s="144">
        <f t="shared" si="64"/>
        <v>0</v>
      </c>
      <c r="BF251" s="144">
        <f t="shared" si="65"/>
        <v>0</v>
      </c>
      <c r="BG251" s="144">
        <f t="shared" si="66"/>
        <v>0</v>
      </c>
      <c r="BH251" s="144">
        <f t="shared" si="67"/>
        <v>0</v>
      </c>
      <c r="BI251" s="144">
        <f t="shared" si="68"/>
        <v>0</v>
      </c>
      <c r="BJ251" s="18" t="s">
        <v>86</v>
      </c>
      <c r="BK251" s="144">
        <f t="shared" si="69"/>
        <v>0</v>
      </c>
      <c r="BL251" s="18" t="s">
        <v>234</v>
      </c>
      <c r="BM251" s="143" t="s">
        <v>4307</v>
      </c>
    </row>
    <row r="252" spans="2:65" s="1" customFormat="1" ht="16.5" customHeight="1">
      <c r="B252" s="33"/>
      <c r="C252" s="132" t="s">
        <v>1853</v>
      </c>
      <c r="D252" s="132" t="s">
        <v>229</v>
      </c>
      <c r="E252" s="133" t="s">
        <v>4308</v>
      </c>
      <c r="F252" s="134" t="s">
        <v>4309</v>
      </c>
      <c r="G252" s="135" t="s">
        <v>326</v>
      </c>
      <c r="H252" s="136">
        <v>32</v>
      </c>
      <c r="I252" s="137"/>
      <c r="J252" s="138">
        <f t="shared" si="60"/>
        <v>0</v>
      </c>
      <c r="K252" s="134" t="s">
        <v>336</v>
      </c>
      <c r="L252" s="33"/>
      <c r="M252" s="139" t="s">
        <v>21</v>
      </c>
      <c r="N252" s="140" t="s">
        <v>45</v>
      </c>
      <c r="P252" s="141">
        <f t="shared" si="61"/>
        <v>0</v>
      </c>
      <c r="Q252" s="141">
        <v>0</v>
      </c>
      <c r="R252" s="141">
        <f t="shared" si="62"/>
        <v>0</v>
      </c>
      <c r="S252" s="141">
        <v>0</v>
      </c>
      <c r="T252" s="142">
        <f t="shared" si="63"/>
        <v>0</v>
      </c>
      <c r="AR252" s="143" t="s">
        <v>234</v>
      </c>
      <c r="AT252" s="143" t="s">
        <v>229</v>
      </c>
      <c r="AU252" s="143" t="s">
        <v>86</v>
      </c>
      <c r="AY252" s="18" t="s">
        <v>227</v>
      </c>
      <c r="BE252" s="144">
        <f t="shared" si="64"/>
        <v>0</v>
      </c>
      <c r="BF252" s="144">
        <f t="shared" si="65"/>
        <v>0</v>
      </c>
      <c r="BG252" s="144">
        <f t="shared" si="66"/>
        <v>0</v>
      </c>
      <c r="BH252" s="144">
        <f t="shared" si="67"/>
        <v>0</v>
      </c>
      <c r="BI252" s="144">
        <f t="shared" si="68"/>
        <v>0</v>
      </c>
      <c r="BJ252" s="18" t="s">
        <v>86</v>
      </c>
      <c r="BK252" s="144">
        <f t="shared" si="69"/>
        <v>0</v>
      </c>
      <c r="BL252" s="18" t="s">
        <v>234</v>
      </c>
      <c r="BM252" s="143" t="s">
        <v>4310</v>
      </c>
    </row>
    <row r="253" spans="2:65" s="1" customFormat="1" ht="16.5" customHeight="1">
      <c r="B253" s="33"/>
      <c r="C253" s="132" t="s">
        <v>1859</v>
      </c>
      <c r="D253" s="132" t="s">
        <v>229</v>
      </c>
      <c r="E253" s="133" t="s">
        <v>4287</v>
      </c>
      <c r="F253" s="134" t="s">
        <v>4122</v>
      </c>
      <c r="G253" s="135" t="s">
        <v>326</v>
      </c>
      <c r="H253" s="136">
        <v>32</v>
      </c>
      <c r="I253" s="137"/>
      <c r="J253" s="138">
        <f t="shared" si="60"/>
        <v>0</v>
      </c>
      <c r="K253" s="134" t="s">
        <v>336</v>
      </c>
      <c r="L253" s="33"/>
      <c r="M253" s="139" t="s">
        <v>21</v>
      </c>
      <c r="N253" s="140" t="s">
        <v>45</v>
      </c>
      <c r="P253" s="141">
        <f t="shared" si="61"/>
        <v>0</v>
      </c>
      <c r="Q253" s="141">
        <v>0</v>
      </c>
      <c r="R253" s="141">
        <f t="shared" si="62"/>
        <v>0</v>
      </c>
      <c r="S253" s="141">
        <v>0</v>
      </c>
      <c r="T253" s="142">
        <f t="shared" si="63"/>
        <v>0</v>
      </c>
      <c r="AR253" s="143" t="s">
        <v>234</v>
      </c>
      <c r="AT253" s="143" t="s">
        <v>229</v>
      </c>
      <c r="AU253" s="143" t="s">
        <v>86</v>
      </c>
      <c r="AY253" s="18" t="s">
        <v>227</v>
      </c>
      <c r="BE253" s="144">
        <f t="shared" si="64"/>
        <v>0</v>
      </c>
      <c r="BF253" s="144">
        <f t="shared" si="65"/>
        <v>0</v>
      </c>
      <c r="BG253" s="144">
        <f t="shared" si="66"/>
        <v>0</v>
      </c>
      <c r="BH253" s="144">
        <f t="shared" si="67"/>
        <v>0</v>
      </c>
      <c r="BI253" s="144">
        <f t="shared" si="68"/>
        <v>0</v>
      </c>
      <c r="BJ253" s="18" t="s">
        <v>86</v>
      </c>
      <c r="BK253" s="144">
        <f t="shared" si="69"/>
        <v>0</v>
      </c>
      <c r="BL253" s="18" t="s">
        <v>234</v>
      </c>
      <c r="BM253" s="143" t="s">
        <v>4311</v>
      </c>
    </row>
    <row r="254" spans="2:65" s="1" customFormat="1" ht="16.5" customHeight="1">
      <c r="B254" s="33"/>
      <c r="C254" s="132" t="s">
        <v>1867</v>
      </c>
      <c r="D254" s="132" t="s">
        <v>229</v>
      </c>
      <c r="E254" s="133" t="s">
        <v>4312</v>
      </c>
      <c r="F254" s="134" t="s">
        <v>4313</v>
      </c>
      <c r="G254" s="135" t="s">
        <v>326</v>
      </c>
      <c r="H254" s="136">
        <v>95</v>
      </c>
      <c r="I254" s="137"/>
      <c r="J254" s="138">
        <f t="shared" si="60"/>
        <v>0</v>
      </c>
      <c r="K254" s="134" t="s">
        <v>336</v>
      </c>
      <c r="L254" s="33"/>
      <c r="M254" s="139" t="s">
        <v>21</v>
      </c>
      <c r="N254" s="140" t="s">
        <v>45</v>
      </c>
      <c r="P254" s="141">
        <f t="shared" si="61"/>
        <v>0</v>
      </c>
      <c r="Q254" s="141">
        <v>0</v>
      </c>
      <c r="R254" s="141">
        <f t="shared" si="62"/>
        <v>0</v>
      </c>
      <c r="S254" s="141">
        <v>0</v>
      </c>
      <c r="T254" s="142">
        <f t="shared" si="63"/>
        <v>0</v>
      </c>
      <c r="AR254" s="143" t="s">
        <v>234</v>
      </c>
      <c r="AT254" s="143" t="s">
        <v>229</v>
      </c>
      <c r="AU254" s="143" t="s">
        <v>86</v>
      </c>
      <c r="AY254" s="18" t="s">
        <v>227</v>
      </c>
      <c r="BE254" s="144">
        <f t="shared" si="64"/>
        <v>0</v>
      </c>
      <c r="BF254" s="144">
        <f t="shared" si="65"/>
        <v>0</v>
      </c>
      <c r="BG254" s="144">
        <f t="shared" si="66"/>
        <v>0</v>
      </c>
      <c r="BH254" s="144">
        <f t="shared" si="67"/>
        <v>0</v>
      </c>
      <c r="BI254" s="144">
        <f t="shared" si="68"/>
        <v>0</v>
      </c>
      <c r="BJ254" s="18" t="s">
        <v>86</v>
      </c>
      <c r="BK254" s="144">
        <f t="shared" si="69"/>
        <v>0</v>
      </c>
      <c r="BL254" s="18" t="s">
        <v>234</v>
      </c>
      <c r="BM254" s="143" t="s">
        <v>3625</v>
      </c>
    </row>
    <row r="255" spans="2:65" s="1" customFormat="1" ht="16.5" customHeight="1">
      <c r="B255" s="33"/>
      <c r="C255" s="132" t="s">
        <v>1872</v>
      </c>
      <c r="D255" s="132" t="s">
        <v>229</v>
      </c>
      <c r="E255" s="133" t="s">
        <v>4292</v>
      </c>
      <c r="F255" s="134" t="s">
        <v>4122</v>
      </c>
      <c r="G255" s="135" t="s">
        <v>326</v>
      </c>
      <c r="H255" s="136">
        <v>95</v>
      </c>
      <c r="I255" s="137"/>
      <c r="J255" s="138">
        <f t="shared" si="60"/>
        <v>0</v>
      </c>
      <c r="K255" s="134" t="s">
        <v>336</v>
      </c>
      <c r="L255" s="33"/>
      <c r="M255" s="139" t="s">
        <v>21</v>
      </c>
      <c r="N255" s="140" t="s">
        <v>45</v>
      </c>
      <c r="P255" s="141">
        <f t="shared" si="61"/>
        <v>0</v>
      </c>
      <c r="Q255" s="141">
        <v>0</v>
      </c>
      <c r="R255" s="141">
        <f t="shared" si="62"/>
        <v>0</v>
      </c>
      <c r="S255" s="141">
        <v>0</v>
      </c>
      <c r="T255" s="142">
        <f t="shared" si="63"/>
        <v>0</v>
      </c>
      <c r="AR255" s="143" t="s">
        <v>234</v>
      </c>
      <c r="AT255" s="143" t="s">
        <v>229</v>
      </c>
      <c r="AU255" s="143" t="s">
        <v>86</v>
      </c>
      <c r="AY255" s="18" t="s">
        <v>227</v>
      </c>
      <c r="BE255" s="144">
        <f t="shared" si="64"/>
        <v>0</v>
      </c>
      <c r="BF255" s="144">
        <f t="shared" si="65"/>
        <v>0</v>
      </c>
      <c r="BG255" s="144">
        <f t="shared" si="66"/>
        <v>0</v>
      </c>
      <c r="BH255" s="144">
        <f t="shared" si="67"/>
        <v>0</v>
      </c>
      <c r="BI255" s="144">
        <f t="shared" si="68"/>
        <v>0</v>
      </c>
      <c r="BJ255" s="18" t="s">
        <v>86</v>
      </c>
      <c r="BK255" s="144">
        <f t="shared" si="69"/>
        <v>0</v>
      </c>
      <c r="BL255" s="18" t="s">
        <v>234</v>
      </c>
      <c r="BM255" s="143" t="s">
        <v>4314</v>
      </c>
    </row>
    <row r="256" spans="2:65" s="1" customFormat="1" ht="16.5" customHeight="1">
      <c r="B256" s="33"/>
      <c r="C256" s="132" t="s">
        <v>1874</v>
      </c>
      <c r="D256" s="132" t="s">
        <v>229</v>
      </c>
      <c r="E256" s="133" t="s">
        <v>4315</v>
      </c>
      <c r="F256" s="134" t="s">
        <v>4316</v>
      </c>
      <c r="G256" s="135" t="s">
        <v>326</v>
      </c>
      <c r="H256" s="136">
        <v>66</v>
      </c>
      <c r="I256" s="137"/>
      <c r="J256" s="138">
        <f t="shared" si="60"/>
        <v>0</v>
      </c>
      <c r="K256" s="134" t="s">
        <v>336</v>
      </c>
      <c r="L256" s="33"/>
      <c r="M256" s="139" t="s">
        <v>21</v>
      </c>
      <c r="N256" s="140" t="s">
        <v>45</v>
      </c>
      <c r="P256" s="141">
        <f t="shared" si="61"/>
        <v>0</v>
      </c>
      <c r="Q256" s="141">
        <v>0</v>
      </c>
      <c r="R256" s="141">
        <f t="shared" si="62"/>
        <v>0</v>
      </c>
      <c r="S256" s="141">
        <v>0</v>
      </c>
      <c r="T256" s="142">
        <f t="shared" si="63"/>
        <v>0</v>
      </c>
      <c r="AR256" s="143" t="s">
        <v>234</v>
      </c>
      <c r="AT256" s="143" t="s">
        <v>229</v>
      </c>
      <c r="AU256" s="143" t="s">
        <v>86</v>
      </c>
      <c r="AY256" s="18" t="s">
        <v>227</v>
      </c>
      <c r="BE256" s="144">
        <f t="shared" si="64"/>
        <v>0</v>
      </c>
      <c r="BF256" s="144">
        <f t="shared" si="65"/>
        <v>0</v>
      </c>
      <c r="BG256" s="144">
        <f t="shared" si="66"/>
        <v>0</v>
      </c>
      <c r="BH256" s="144">
        <f t="shared" si="67"/>
        <v>0</v>
      </c>
      <c r="BI256" s="144">
        <f t="shared" si="68"/>
        <v>0</v>
      </c>
      <c r="BJ256" s="18" t="s">
        <v>86</v>
      </c>
      <c r="BK256" s="144">
        <f t="shared" si="69"/>
        <v>0</v>
      </c>
      <c r="BL256" s="18" t="s">
        <v>234</v>
      </c>
      <c r="BM256" s="143" t="s">
        <v>4317</v>
      </c>
    </row>
    <row r="257" spans="2:65" s="1" customFormat="1" ht="16.5" customHeight="1">
      <c r="B257" s="33"/>
      <c r="C257" s="132" t="s">
        <v>1877</v>
      </c>
      <c r="D257" s="132" t="s">
        <v>229</v>
      </c>
      <c r="E257" s="133" t="s">
        <v>4318</v>
      </c>
      <c r="F257" s="134" t="s">
        <v>4122</v>
      </c>
      <c r="G257" s="135" t="s">
        <v>326</v>
      </c>
      <c r="H257" s="136">
        <v>66</v>
      </c>
      <c r="I257" s="137"/>
      <c r="J257" s="138">
        <f t="shared" si="60"/>
        <v>0</v>
      </c>
      <c r="K257" s="134" t="s">
        <v>336</v>
      </c>
      <c r="L257" s="33"/>
      <c r="M257" s="139" t="s">
        <v>21</v>
      </c>
      <c r="N257" s="140" t="s">
        <v>45</v>
      </c>
      <c r="P257" s="141">
        <f t="shared" si="61"/>
        <v>0</v>
      </c>
      <c r="Q257" s="141">
        <v>0</v>
      </c>
      <c r="R257" s="141">
        <f t="shared" si="62"/>
        <v>0</v>
      </c>
      <c r="S257" s="141">
        <v>0</v>
      </c>
      <c r="T257" s="142">
        <f t="shared" si="63"/>
        <v>0</v>
      </c>
      <c r="AR257" s="143" t="s">
        <v>234</v>
      </c>
      <c r="AT257" s="143" t="s">
        <v>229</v>
      </c>
      <c r="AU257" s="143" t="s">
        <v>86</v>
      </c>
      <c r="AY257" s="18" t="s">
        <v>227</v>
      </c>
      <c r="BE257" s="144">
        <f t="shared" si="64"/>
        <v>0</v>
      </c>
      <c r="BF257" s="144">
        <f t="shared" si="65"/>
        <v>0</v>
      </c>
      <c r="BG257" s="144">
        <f t="shared" si="66"/>
        <v>0</v>
      </c>
      <c r="BH257" s="144">
        <f t="shared" si="67"/>
        <v>0</v>
      </c>
      <c r="BI257" s="144">
        <f t="shared" si="68"/>
        <v>0</v>
      </c>
      <c r="BJ257" s="18" t="s">
        <v>86</v>
      </c>
      <c r="BK257" s="144">
        <f t="shared" si="69"/>
        <v>0</v>
      </c>
      <c r="BL257" s="18" t="s">
        <v>234</v>
      </c>
      <c r="BM257" s="143" t="s">
        <v>4319</v>
      </c>
    </row>
    <row r="258" spans="2:65" s="1" customFormat="1" ht="16.5" customHeight="1">
      <c r="B258" s="33"/>
      <c r="C258" s="132" t="s">
        <v>1882</v>
      </c>
      <c r="D258" s="132" t="s">
        <v>229</v>
      </c>
      <c r="E258" s="133" t="s">
        <v>4320</v>
      </c>
      <c r="F258" s="134" t="s">
        <v>4321</v>
      </c>
      <c r="G258" s="135" t="s">
        <v>326</v>
      </c>
      <c r="H258" s="136">
        <v>250</v>
      </c>
      <c r="I258" s="137"/>
      <c r="J258" s="138">
        <f t="shared" si="60"/>
        <v>0</v>
      </c>
      <c r="K258" s="134" t="s">
        <v>336</v>
      </c>
      <c r="L258" s="33"/>
      <c r="M258" s="139" t="s">
        <v>21</v>
      </c>
      <c r="N258" s="140" t="s">
        <v>45</v>
      </c>
      <c r="P258" s="141">
        <f t="shared" si="61"/>
        <v>0</v>
      </c>
      <c r="Q258" s="141">
        <v>0</v>
      </c>
      <c r="R258" s="141">
        <f t="shared" si="62"/>
        <v>0</v>
      </c>
      <c r="S258" s="141">
        <v>0</v>
      </c>
      <c r="T258" s="142">
        <f t="shared" si="63"/>
        <v>0</v>
      </c>
      <c r="AR258" s="143" t="s">
        <v>234</v>
      </c>
      <c r="AT258" s="143" t="s">
        <v>229</v>
      </c>
      <c r="AU258" s="143" t="s">
        <v>86</v>
      </c>
      <c r="AY258" s="18" t="s">
        <v>227</v>
      </c>
      <c r="BE258" s="144">
        <f t="shared" si="64"/>
        <v>0</v>
      </c>
      <c r="BF258" s="144">
        <f t="shared" si="65"/>
        <v>0</v>
      </c>
      <c r="BG258" s="144">
        <f t="shared" si="66"/>
        <v>0</v>
      </c>
      <c r="BH258" s="144">
        <f t="shared" si="67"/>
        <v>0</v>
      </c>
      <c r="BI258" s="144">
        <f t="shared" si="68"/>
        <v>0</v>
      </c>
      <c r="BJ258" s="18" t="s">
        <v>86</v>
      </c>
      <c r="BK258" s="144">
        <f t="shared" si="69"/>
        <v>0</v>
      </c>
      <c r="BL258" s="18" t="s">
        <v>234</v>
      </c>
      <c r="BM258" s="143" t="s">
        <v>4322</v>
      </c>
    </row>
    <row r="259" spans="2:65" s="1" customFormat="1" ht="16.5" customHeight="1">
      <c r="B259" s="33"/>
      <c r="C259" s="132" t="s">
        <v>1887</v>
      </c>
      <c r="D259" s="132" t="s">
        <v>229</v>
      </c>
      <c r="E259" s="133" t="s">
        <v>4323</v>
      </c>
      <c r="F259" s="134" t="s">
        <v>4122</v>
      </c>
      <c r="G259" s="135" t="s">
        <v>326</v>
      </c>
      <c r="H259" s="136">
        <v>250</v>
      </c>
      <c r="I259" s="137"/>
      <c r="J259" s="138">
        <f t="shared" si="60"/>
        <v>0</v>
      </c>
      <c r="K259" s="134" t="s">
        <v>336</v>
      </c>
      <c r="L259" s="33"/>
      <c r="M259" s="139" t="s">
        <v>21</v>
      </c>
      <c r="N259" s="140" t="s">
        <v>45</v>
      </c>
      <c r="P259" s="141">
        <f t="shared" si="61"/>
        <v>0</v>
      </c>
      <c r="Q259" s="141">
        <v>0</v>
      </c>
      <c r="R259" s="141">
        <f t="shared" si="62"/>
        <v>0</v>
      </c>
      <c r="S259" s="141">
        <v>0</v>
      </c>
      <c r="T259" s="142">
        <f t="shared" si="63"/>
        <v>0</v>
      </c>
      <c r="AR259" s="143" t="s">
        <v>234</v>
      </c>
      <c r="AT259" s="143" t="s">
        <v>229</v>
      </c>
      <c r="AU259" s="143" t="s">
        <v>86</v>
      </c>
      <c r="AY259" s="18" t="s">
        <v>227</v>
      </c>
      <c r="BE259" s="144">
        <f t="shared" si="64"/>
        <v>0</v>
      </c>
      <c r="BF259" s="144">
        <f t="shared" si="65"/>
        <v>0</v>
      </c>
      <c r="BG259" s="144">
        <f t="shared" si="66"/>
        <v>0</v>
      </c>
      <c r="BH259" s="144">
        <f t="shared" si="67"/>
        <v>0</v>
      </c>
      <c r="BI259" s="144">
        <f t="shared" si="68"/>
        <v>0</v>
      </c>
      <c r="BJ259" s="18" t="s">
        <v>86</v>
      </c>
      <c r="BK259" s="144">
        <f t="shared" si="69"/>
        <v>0</v>
      </c>
      <c r="BL259" s="18" t="s">
        <v>234</v>
      </c>
      <c r="BM259" s="143" t="s">
        <v>4324</v>
      </c>
    </row>
    <row r="260" spans="2:65" s="1" customFormat="1" ht="16.5" customHeight="1">
      <c r="B260" s="33"/>
      <c r="C260" s="132" t="s">
        <v>1894</v>
      </c>
      <c r="D260" s="132" t="s">
        <v>229</v>
      </c>
      <c r="E260" s="133" t="s">
        <v>4325</v>
      </c>
      <c r="F260" s="134" t="s">
        <v>4326</v>
      </c>
      <c r="G260" s="135" t="s">
        <v>326</v>
      </c>
      <c r="H260" s="136">
        <v>830</v>
      </c>
      <c r="I260" s="137"/>
      <c r="J260" s="138">
        <f t="shared" si="60"/>
        <v>0</v>
      </c>
      <c r="K260" s="134" t="s">
        <v>336</v>
      </c>
      <c r="L260" s="33"/>
      <c r="M260" s="139" t="s">
        <v>21</v>
      </c>
      <c r="N260" s="140" t="s">
        <v>45</v>
      </c>
      <c r="P260" s="141">
        <f t="shared" si="61"/>
        <v>0</v>
      </c>
      <c r="Q260" s="141">
        <v>0</v>
      </c>
      <c r="R260" s="141">
        <f t="shared" si="62"/>
        <v>0</v>
      </c>
      <c r="S260" s="141">
        <v>0</v>
      </c>
      <c r="T260" s="142">
        <f t="shared" si="63"/>
        <v>0</v>
      </c>
      <c r="AR260" s="143" t="s">
        <v>234</v>
      </c>
      <c r="AT260" s="143" t="s">
        <v>229</v>
      </c>
      <c r="AU260" s="143" t="s">
        <v>86</v>
      </c>
      <c r="AY260" s="18" t="s">
        <v>227</v>
      </c>
      <c r="BE260" s="144">
        <f t="shared" si="64"/>
        <v>0</v>
      </c>
      <c r="BF260" s="144">
        <f t="shared" si="65"/>
        <v>0</v>
      </c>
      <c r="BG260" s="144">
        <f t="shared" si="66"/>
        <v>0</v>
      </c>
      <c r="BH260" s="144">
        <f t="shared" si="67"/>
        <v>0</v>
      </c>
      <c r="BI260" s="144">
        <f t="shared" si="68"/>
        <v>0</v>
      </c>
      <c r="BJ260" s="18" t="s">
        <v>86</v>
      </c>
      <c r="BK260" s="144">
        <f t="shared" si="69"/>
        <v>0</v>
      </c>
      <c r="BL260" s="18" t="s">
        <v>234</v>
      </c>
      <c r="BM260" s="143" t="s">
        <v>4327</v>
      </c>
    </row>
    <row r="261" spans="2:65" s="1" customFormat="1" ht="16.5" customHeight="1">
      <c r="B261" s="33"/>
      <c r="C261" s="132" t="s">
        <v>1899</v>
      </c>
      <c r="D261" s="132" t="s">
        <v>229</v>
      </c>
      <c r="E261" s="133" t="s">
        <v>4328</v>
      </c>
      <c r="F261" s="134" t="s">
        <v>4122</v>
      </c>
      <c r="G261" s="135" t="s">
        <v>326</v>
      </c>
      <c r="H261" s="136">
        <v>830</v>
      </c>
      <c r="I261" s="137"/>
      <c r="J261" s="138">
        <f t="shared" si="60"/>
        <v>0</v>
      </c>
      <c r="K261" s="134" t="s">
        <v>336</v>
      </c>
      <c r="L261" s="33"/>
      <c r="M261" s="139" t="s">
        <v>21</v>
      </c>
      <c r="N261" s="140" t="s">
        <v>45</v>
      </c>
      <c r="P261" s="141">
        <f t="shared" si="61"/>
        <v>0</v>
      </c>
      <c r="Q261" s="141">
        <v>0</v>
      </c>
      <c r="R261" s="141">
        <f t="shared" si="62"/>
        <v>0</v>
      </c>
      <c r="S261" s="141">
        <v>0</v>
      </c>
      <c r="T261" s="142">
        <f t="shared" si="63"/>
        <v>0</v>
      </c>
      <c r="AR261" s="143" t="s">
        <v>234</v>
      </c>
      <c r="AT261" s="143" t="s">
        <v>229</v>
      </c>
      <c r="AU261" s="143" t="s">
        <v>86</v>
      </c>
      <c r="AY261" s="18" t="s">
        <v>227</v>
      </c>
      <c r="BE261" s="144">
        <f t="shared" si="64"/>
        <v>0</v>
      </c>
      <c r="BF261" s="144">
        <f t="shared" si="65"/>
        <v>0</v>
      </c>
      <c r="BG261" s="144">
        <f t="shared" si="66"/>
        <v>0</v>
      </c>
      <c r="BH261" s="144">
        <f t="shared" si="67"/>
        <v>0</v>
      </c>
      <c r="BI261" s="144">
        <f t="shared" si="68"/>
        <v>0</v>
      </c>
      <c r="BJ261" s="18" t="s">
        <v>86</v>
      </c>
      <c r="BK261" s="144">
        <f t="shared" si="69"/>
        <v>0</v>
      </c>
      <c r="BL261" s="18" t="s">
        <v>234</v>
      </c>
      <c r="BM261" s="143" t="s">
        <v>4329</v>
      </c>
    </row>
    <row r="262" spans="2:65" s="1" customFormat="1" ht="16.5" customHeight="1">
      <c r="B262" s="33"/>
      <c r="C262" s="132" t="s">
        <v>1905</v>
      </c>
      <c r="D262" s="132" t="s">
        <v>229</v>
      </c>
      <c r="E262" s="133" t="s">
        <v>4330</v>
      </c>
      <c r="F262" s="134" t="s">
        <v>4331</v>
      </c>
      <c r="G262" s="135" t="s">
        <v>326</v>
      </c>
      <c r="H262" s="136">
        <v>30</v>
      </c>
      <c r="I262" s="137"/>
      <c r="J262" s="138">
        <f t="shared" si="60"/>
        <v>0</v>
      </c>
      <c r="K262" s="134" t="s">
        <v>336</v>
      </c>
      <c r="L262" s="33"/>
      <c r="M262" s="139" t="s">
        <v>21</v>
      </c>
      <c r="N262" s="140" t="s">
        <v>45</v>
      </c>
      <c r="P262" s="141">
        <f t="shared" si="61"/>
        <v>0</v>
      </c>
      <c r="Q262" s="141">
        <v>0</v>
      </c>
      <c r="R262" s="141">
        <f t="shared" si="62"/>
        <v>0</v>
      </c>
      <c r="S262" s="141">
        <v>0</v>
      </c>
      <c r="T262" s="142">
        <f t="shared" si="63"/>
        <v>0</v>
      </c>
      <c r="AR262" s="143" t="s">
        <v>234</v>
      </c>
      <c r="AT262" s="143" t="s">
        <v>229</v>
      </c>
      <c r="AU262" s="143" t="s">
        <v>86</v>
      </c>
      <c r="AY262" s="18" t="s">
        <v>227</v>
      </c>
      <c r="BE262" s="144">
        <f t="shared" si="64"/>
        <v>0</v>
      </c>
      <c r="BF262" s="144">
        <f t="shared" si="65"/>
        <v>0</v>
      </c>
      <c r="BG262" s="144">
        <f t="shared" si="66"/>
        <v>0</v>
      </c>
      <c r="BH262" s="144">
        <f t="shared" si="67"/>
        <v>0</v>
      </c>
      <c r="BI262" s="144">
        <f t="shared" si="68"/>
        <v>0</v>
      </c>
      <c r="BJ262" s="18" t="s">
        <v>86</v>
      </c>
      <c r="BK262" s="144">
        <f t="shared" si="69"/>
        <v>0</v>
      </c>
      <c r="BL262" s="18" t="s">
        <v>234</v>
      </c>
      <c r="BM262" s="143" t="s">
        <v>4332</v>
      </c>
    </row>
    <row r="263" spans="2:65" s="1" customFormat="1" ht="16.5" customHeight="1">
      <c r="B263" s="33"/>
      <c r="C263" s="132" t="s">
        <v>1910</v>
      </c>
      <c r="D263" s="132" t="s">
        <v>229</v>
      </c>
      <c r="E263" s="133" t="s">
        <v>4333</v>
      </c>
      <c r="F263" s="134" t="s">
        <v>4122</v>
      </c>
      <c r="G263" s="135" t="s">
        <v>326</v>
      </c>
      <c r="H263" s="136">
        <v>30</v>
      </c>
      <c r="I263" s="137"/>
      <c r="J263" s="138">
        <f t="shared" si="60"/>
        <v>0</v>
      </c>
      <c r="K263" s="134" t="s">
        <v>336</v>
      </c>
      <c r="L263" s="33"/>
      <c r="M263" s="139" t="s">
        <v>21</v>
      </c>
      <c r="N263" s="140" t="s">
        <v>45</v>
      </c>
      <c r="P263" s="141">
        <f t="shared" si="61"/>
        <v>0</v>
      </c>
      <c r="Q263" s="141">
        <v>0</v>
      </c>
      <c r="R263" s="141">
        <f t="shared" si="62"/>
        <v>0</v>
      </c>
      <c r="S263" s="141">
        <v>0</v>
      </c>
      <c r="T263" s="142">
        <f t="shared" si="63"/>
        <v>0</v>
      </c>
      <c r="AR263" s="143" t="s">
        <v>234</v>
      </c>
      <c r="AT263" s="143" t="s">
        <v>229</v>
      </c>
      <c r="AU263" s="143" t="s">
        <v>86</v>
      </c>
      <c r="AY263" s="18" t="s">
        <v>227</v>
      </c>
      <c r="BE263" s="144">
        <f t="shared" si="64"/>
        <v>0</v>
      </c>
      <c r="BF263" s="144">
        <f t="shared" si="65"/>
        <v>0</v>
      </c>
      <c r="BG263" s="144">
        <f t="shared" si="66"/>
        <v>0</v>
      </c>
      <c r="BH263" s="144">
        <f t="shared" si="67"/>
        <v>0</v>
      </c>
      <c r="BI263" s="144">
        <f t="shared" si="68"/>
        <v>0</v>
      </c>
      <c r="BJ263" s="18" t="s">
        <v>86</v>
      </c>
      <c r="BK263" s="144">
        <f t="shared" si="69"/>
        <v>0</v>
      </c>
      <c r="BL263" s="18" t="s">
        <v>234</v>
      </c>
      <c r="BM263" s="143" t="s">
        <v>4334</v>
      </c>
    </row>
    <row r="264" spans="2:65" s="1" customFormat="1" ht="16.5" customHeight="1">
      <c r="B264" s="33"/>
      <c r="C264" s="132" t="s">
        <v>1917</v>
      </c>
      <c r="D264" s="132" t="s">
        <v>229</v>
      </c>
      <c r="E264" s="133" t="s">
        <v>4335</v>
      </c>
      <c r="F264" s="134" t="s">
        <v>4336</v>
      </c>
      <c r="G264" s="135" t="s">
        <v>326</v>
      </c>
      <c r="H264" s="136">
        <v>35</v>
      </c>
      <c r="I264" s="137"/>
      <c r="J264" s="138">
        <f t="shared" si="60"/>
        <v>0</v>
      </c>
      <c r="K264" s="134" t="s">
        <v>336</v>
      </c>
      <c r="L264" s="33"/>
      <c r="M264" s="139" t="s">
        <v>21</v>
      </c>
      <c r="N264" s="140" t="s">
        <v>45</v>
      </c>
      <c r="P264" s="141">
        <f t="shared" si="61"/>
        <v>0</v>
      </c>
      <c r="Q264" s="141">
        <v>0</v>
      </c>
      <c r="R264" s="141">
        <f t="shared" si="62"/>
        <v>0</v>
      </c>
      <c r="S264" s="141">
        <v>0</v>
      </c>
      <c r="T264" s="142">
        <f t="shared" si="63"/>
        <v>0</v>
      </c>
      <c r="AR264" s="143" t="s">
        <v>234</v>
      </c>
      <c r="AT264" s="143" t="s">
        <v>229</v>
      </c>
      <c r="AU264" s="143" t="s">
        <v>86</v>
      </c>
      <c r="AY264" s="18" t="s">
        <v>227</v>
      </c>
      <c r="BE264" s="144">
        <f t="shared" si="64"/>
        <v>0</v>
      </c>
      <c r="BF264" s="144">
        <f t="shared" si="65"/>
        <v>0</v>
      </c>
      <c r="BG264" s="144">
        <f t="shared" si="66"/>
        <v>0</v>
      </c>
      <c r="BH264" s="144">
        <f t="shared" si="67"/>
        <v>0</v>
      </c>
      <c r="BI264" s="144">
        <f t="shared" si="68"/>
        <v>0</v>
      </c>
      <c r="BJ264" s="18" t="s">
        <v>86</v>
      </c>
      <c r="BK264" s="144">
        <f t="shared" si="69"/>
        <v>0</v>
      </c>
      <c r="BL264" s="18" t="s">
        <v>234</v>
      </c>
      <c r="BM264" s="143" t="s">
        <v>4337</v>
      </c>
    </row>
    <row r="265" spans="2:65" s="1" customFormat="1" ht="16.5" customHeight="1">
      <c r="B265" s="33"/>
      <c r="C265" s="132" t="s">
        <v>1925</v>
      </c>
      <c r="D265" s="132" t="s">
        <v>229</v>
      </c>
      <c r="E265" s="133" t="s">
        <v>4338</v>
      </c>
      <c r="F265" s="134" t="s">
        <v>4122</v>
      </c>
      <c r="G265" s="135" t="s">
        <v>326</v>
      </c>
      <c r="H265" s="136">
        <v>35</v>
      </c>
      <c r="I265" s="137"/>
      <c r="J265" s="138">
        <f t="shared" si="60"/>
        <v>0</v>
      </c>
      <c r="K265" s="134" t="s">
        <v>336</v>
      </c>
      <c r="L265" s="33"/>
      <c r="M265" s="139" t="s">
        <v>21</v>
      </c>
      <c r="N265" s="140" t="s">
        <v>45</v>
      </c>
      <c r="P265" s="141">
        <f t="shared" si="61"/>
        <v>0</v>
      </c>
      <c r="Q265" s="141">
        <v>0</v>
      </c>
      <c r="R265" s="141">
        <f t="shared" si="62"/>
        <v>0</v>
      </c>
      <c r="S265" s="141">
        <v>0</v>
      </c>
      <c r="T265" s="142">
        <f t="shared" si="63"/>
        <v>0</v>
      </c>
      <c r="AR265" s="143" t="s">
        <v>234</v>
      </c>
      <c r="AT265" s="143" t="s">
        <v>229</v>
      </c>
      <c r="AU265" s="143" t="s">
        <v>86</v>
      </c>
      <c r="AY265" s="18" t="s">
        <v>227</v>
      </c>
      <c r="BE265" s="144">
        <f t="shared" si="64"/>
        <v>0</v>
      </c>
      <c r="BF265" s="144">
        <f t="shared" si="65"/>
        <v>0</v>
      </c>
      <c r="BG265" s="144">
        <f t="shared" si="66"/>
        <v>0</v>
      </c>
      <c r="BH265" s="144">
        <f t="shared" si="67"/>
        <v>0</v>
      </c>
      <c r="BI265" s="144">
        <f t="shared" si="68"/>
        <v>0</v>
      </c>
      <c r="BJ265" s="18" t="s">
        <v>86</v>
      </c>
      <c r="BK265" s="144">
        <f t="shared" si="69"/>
        <v>0</v>
      </c>
      <c r="BL265" s="18" t="s">
        <v>234</v>
      </c>
      <c r="BM265" s="143" t="s">
        <v>4339</v>
      </c>
    </row>
    <row r="266" spans="2:65" s="1" customFormat="1" ht="16.5" customHeight="1">
      <c r="B266" s="33"/>
      <c r="C266" s="132" t="s">
        <v>1933</v>
      </c>
      <c r="D266" s="132" t="s">
        <v>229</v>
      </c>
      <c r="E266" s="133" t="s">
        <v>4340</v>
      </c>
      <c r="F266" s="134" t="s">
        <v>4341</v>
      </c>
      <c r="G266" s="135" t="s">
        <v>326</v>
      </c>
      <c r="H266" s="136">
        <v>192</v>
      </c>
      <c r="I266" s="137"/>
      <c r="J266" s="138">
        <f t="shared" si="60"/>
        <v>0</v>
      </c>
      <c r="K266" s="134" t="s">
        <v>336</v>
      </c>
      <c r="L266" s="33"/>
      <c r="M266" s="139" t="s">
        <v>21</v>
      </c>
      <c r="N266" s="140" t="s">
        <v>45</v>
      </c>
      <c r="P266" s="141">
        <f t="shared" si="61"/>
        <v>0</v>
      </c>
      <c r="Q266" s="141">
        <v>0</v>
      </c>
      <c r="R266" s="141">
        <f t="shared" si="62"/>
        <v>0</v>
      </c>
      <c r="S266" s="141">
        <v>0</v>
      </c>
      <c r="T266" s="142">
        <f t="shared" si="63"/>
        <v>0</v>
      </c>
      <c r="AR266" s="143" t="s">
        <v>234</v>
      </c>
      <c r="AT266" s="143" t="s">
        <v>229</v>
      </c>
      <c r="AU266" s="143" t="s">
        <v>86</v>
      </c>
      <c r="AY266" s="18" t="s">
        <v>227</v>
      </c>
      <c r="BE266" s="144">
        <f t="shared" si="64"/>
        <v>0</v>
      </c>
      <c r="BF266" s="144">
        <f t="shared" si="65"/>
        <v>0</v>
      </c>
      <c r="BG266" s="144">
        <f t="shared" si="66"/>
        <v>0</v>
      </c>
      <c r="BH266" s="144">
        <f t="shared" si="67"/>
        <v>0</v>
      </c>
      <c r="BI266" s="144">
        <f t="shared" si="68"/>
        <v>0</v>
      </c>
      <c r="BJ266" s="18" t="s">
        <v>86</v>
      </c>
      <c r="BK266" s="144">
        <f t="shared" si="69"/>
        <v>0</v>
      </c>
      <c r="BL266" s="18" t="s">
        <v>234</v>
      </c>
      <c r="BM266" s="143" t="s">
        <v>4342</v>
      </c>
    </row>
    <row r="267" spans="2:65" s="1" customFormat="1" ht="16.5" customHeight="1">
      <c r="B267" s="33"/>
      <c r="C267" s="132" t="s">
        <v>1939</v>
      </c>
      <c r="D267" s="132" t="s">
        <v>229</v>
      </c>
      <c r="E267" s="133" t="s">
        <v>4343</v>
      </c>
      <c r="F267" s="134" t="s">
        <v>4122</v>
      </c>
      <c r="G267" s="135" t="s">
        <v>326</v>
      </c>
      <c r="H267" s="136">
        <v>192</v>
      </c>
      <c r="I267" s="137"/>
      <c r="J267" s="138">
        <f t="shared" si="60"/>
        <v>0</v>
      </c>
      <c r="K267" s="134" t="s">
        <v>336</v>
      </c>
      <c r="L267" s="33"/>
      <c r="M267" s="139" t="s">
        <v>21</v>
      </c>
      <c r="N267" s="140" t="s">
        <v>45</v>
      </c>
      <c r="P267" s="141">
        <f t="shared" si="61"/>
        <v>0</v>
      </c>
      <c r="Q267" s="141">
        <v>0</v>
      </c>
      <c r="R267" s="141">
        <f t="shared" si="62"/>
        <v>0</v>
      </c>
      <c r="S267" s="141">
        <v>0</v>
      </c>
      <c r="T267" s="142">
        <f t="shared" si="63"/>
        <v>0</v>
      </c>
      <c r="AR267" s="143" t="s">
        <v>234</v>
      </c>
      <c r="AT267" s="143" t="s">
        <v>229</v>
      </c>
      <c r="AU267" s="143" t="s">
        <v>86</v>
      </c>
      <c r="AY267" s="18" t="s">
        <v>227</v>
      </c>
      <c r="BE267" s="144">
        <f t="shared" si="64"/>
        <v>0</v>
      </c>
      <c r="BF267" s="144">
        <f t="shared" si="65"/>
        <v>0</v>
      </c>
      <c r="BG267" s="144">
        <f t="shared" si="66"/>
        <v>0</v>
      </c>
      <c r="BH267" s="144">
        <f t="shared" si="67"/>
        <v>0</v>
      </c>
      <c r="BI267" s="144">
        <f t="shared" si="68"/>
        <v>0</v>
      </c>
      <c r="BJ267" s="18" t="s">
        <v>86</v>
      </c>
      <c r="BK267" s="144">
        <f t="shared" si="69"/>
        <v>0</v>
      </c>
      <c r="BL267" s="18" t="s">
        <v>234</v>
      </c>
      <c r="BM267" s="143" t="s">
        <v>4344</v>
      </c>
    </row>
    <row r="268" spans="2:65" s="1" customFormat="1" ht="16.5" customHeight="1">
      <c r="B268" s="33"/>
      <c r="C268" s="132" t="s">
        <v>1944</v>
      </c>
      <c r="D268" s="132" t="s">
        <v>229</v>
      </c>
      <c r="E268" s="133" t="s">
        <v>4345</v>
      </c>
      <c r="F268" s="134" t="s">
        <v>4346</v>
      </c>
      <c r="G268" s="135" t="s">
        <v>326</v>
      </c>
      <c r="H268" s="136">
        <v>364</v>
      </c>
      <c r="I268" s="137"/>
      <c r="J268" s="138">
        <f t="shared" si="60"/>
        <v>0</v>
      </c>
      <c r="K268" s="134" t="s">
        <v>336</v>
      </c>
      <c r="L268" s="33"/>
      <c r="M268" s="139" t="s">
        <v>21</v>
      </c>
      <c r="N268" s="140" t="s">
        <v>45</v>
      </c>
      <c r="P268" s="141">
        <f t="shared" si="61"/>
        <v>0</v>
      </c>
      <c r="Q268" s="141">
        <v>0</v>
      </c>
      <c r="R268" s="141">
        <f t="shared" si="62"/>
        <v>0</v>
      </c>
      <c r="S268" s="141">
        <v>0</v>
      </c>
      <c r="T268" s="142">
        <f t="shared" si="63"/>
        <v>0</v>
      </c>
      <c r="AR268" s="143" t="s">
        <v>234</v>
      </c>
      <c r="AT268" s="143" t="s">
        <v>229</v>
      </c>
      <c r="AU268" s="143" t="s">
        <v>86</v>
      </c>
      <c r="AY268" s="18" t="s">
        <v>227</v>
      </c>
      <c r="BE268" s="144">
        <f t="shared" si="64"/>
        <v>0</v>
      </c>
      <c r="BF268" s="144">
        <f t="shared" si="65"/>
        <v>0</v>
      </c>
      <c r="BG268" s="144">
        <f t="shared" si="66"/>
        <v>0</v>
      </c>
      <c r="BH268" s="144">
        <f t="shared" si="67"/>
        <v>0</v>
      </c>
      <c r="BI268" s="144">
        <f t="shared" si="68"/>
        <v>0</v>
      </c>
      <c r="BJ268" s="18" t="s">
        <v>86</v>
      </c>
      <c r="BK268" s="144">
        <f t="shared" si="69"/>
        <v>0</v>
      </c>
      <c r="BL268" s="18" t="s">
        <v>234</v>
      </c>
      <c r="BM268" s="143" t="s">
        <v>4347</v>
      </c>
    </row>
    <row r="269" spans="2:65" s="1" customFormat="1" ht="16.5" customHeight="1">
      <c r="B269" s="33"/>
      <c r="C269" s="132" t="s">
        <v>1949</v>
      </c>
      <c r="D269" s="132" t="s">
        <v>229</v>
      </c>
      <c r="E269" s="133" t="s">
        <v>4328</v>
      </c>
      <c r="F269" s="134" t="s">
        <v>4122</v>
      </c>
      <c r="G269" s="135" t="s">
        <v>326</v>
      </c>
      <c r="H269" s="136">
        <v>364</v>
      </c>
      <c r="I269" s="137"/>
      <c r="J269" s="138">
        <f t="shared" si="60"/>
        <v>0</v>
      </c>
      <c r="K269" s="134" t="s">
        <v>336</v>
      </c>
      <c r="L269" s="33"/>
      <c r="M269" s="139" t="s">
        <v>21</v>
      </c>
      <c r="N269" s="140" t="s">
        <v>45</v>
      </c>
      <c r="P269" s="141">
        <f t="shared" si="61"/>
        <v>0</v>
      </c>
      <c r="Q269" s="141">
        <v>0</v>
      </c>
      <c r="R269" s="141">
        <f t="shared" si="62"/>
        <v>0</v>
      </c>
      <c r="S269" s="141">
        <v>0</v>
      </c>
      <c r="T269" s="142">
        <f t="shared" si="63"/>
        <v>0</v>
      </c>
      <c r="AR269" s="143" t="s">
        <v>234</v>
      </c>
      <c r="AT269" s="143" t="s">
        <v>229</v>
      </c>
      <c r="AU269" s="143" t="s">
        <v>86</v>
      </c>
      <c r="AY269" s="18" t="s">
        <v>227</v>
      </c>
      <c r="BE269" s="144">
        <f t="shared" si="64"/>
        <v>0</v>
      </c>
      <c r="BF269" s="144">
        <f t="shared" si="65"/>
        <v>0</v>
      </c>
      <c r="BG269" s="144">
        <f t="shared" si="66"/>
        <v>0</v>
      </c>
      <c r="BH269" s="144">
        <f t="shared" si="67"/>
        <v>0</v>
      </c>
      <c r="BI269" s="144">
        <f t="shared" si="68"/>
        <v>0</v>
      </c>
      <c r="BJ269" s="18" t="s">
        <v>86</v>
      </c>
      <c r="BK269" s="144">
        <f t="shared" si="69"/>
        <v>0</v>
      </c>
      <c r="BL269" s="18" t="s">
        <v>234</v>
      </c>
      <c r="BM269" s="143" t="s">
        <v>4348</v>
      </c>
    </row>
    <row r="270" spans="2:65" s="1" customFormat="1" ht="37.9" customHeight="1">
      <c r="B270" s="33"/>
      <c r="C270" s="132" t="s">
        <v>1954</v>
      </c>
      <c r="D270" s="132" t="s">
        <v>229</v>
      </c>
      <c r="E270" s="133" t="s">
        <v>4349</v>
      </c>
      <c r="F270" s="134" t="s">
        <v>4350</v>
      </c>
      <c r="G270" s="135" t="s">
        <v>3468</v>
      </c>
      <c r="H270" s="136">
        <v>1</v>
      </c>
      <c r="I270" s="137"/>
      <c r="J270" s="138">
        <f t="shared" si="60"/>
        <v>0</v>
      </c>
      <c r="K270" s="134" t="s">
        <v>336</v>
      </c>
      <c r="L270" s="33"/>
      <c r="M270" s="139" t="s">
        <v>21</v>
      </c>
      <c r="N270" s="140" t="s">
        <v>45</v>
      </c>
      <c r="P270" s="141">
        <f t="shared" si="61"/>
        <v>0</v>
      </c>
      <c r="Q270" s="141">
        <v>0</v>
      </c>
      <c r="R270" s="141">
        <f t="shared" si="62"/>
        <v>0</v>
      </c>
      <c r="S270" s="141">
        <v>0</v>
      </c>
      <c r="T270" s="142">
        <f t="shared" si="63"/>
        <v>0</v>
      </c>
      <c r="AR270" s="143" t="s">
        <v>234</v>
      </c>
      <c r="AT270" s="143" t="s">
        <v>229</v>
      </c>
      <c r="AU270" s="143" t="s">
        <v>86</v>
      </c>
      <c r="AY270" s="18" t="s">
        <v>227</v>
      </c>
      <c r="BE270" s="144">
        <f t="shared" si="64"/>
        <v>0</v>
      </c>
      <c r="BF270" s="144">
        <f t="shared" si="65"/>
        <v>0</v>
      </c>
      <c r="BG270" s="144">
        <f t="shared" si="66"/>
        <v>0</v>
      </c>
      <c r="BH270" s="144">
        <f t="shared" si="67"/>
        <v>0</v>
      </c>
      <c r="BI270" s="144">
        <f t="shared" si="68"/>
        <v>0</v>
      </c>
      <c r="BJ270" s="18" t="s">
        <v>86</v>
      </c>
      <c r="BK270" s="144">
        <f t="shared" si="69"/>
        <v>0</v>
      </c>
      <c r="BL270" s="18" t="s">
        <v>234</v>
      </c>
      <c r="BM270" s="143" t="s">
        <v>4351</v>
      </c>
    </row>
    <row r="271" spans="2:65" s="11" customFormat="1" ht="22.9" customHeight="1">
      <c r="B271" s="120"/>
      <c r="D271" s="121" t="s">
        <v>72</v>
      </c>
      <c r="E271" s="130" t="s">
        <v>4352</v>
      </c>
      <c r="F271" s="130" t="s">
        <v>4353</v>
      </c>
      <c r="I271" s="123"/>
      <c r="J271" s="131">
        <f>BK271</f>
        <v>0</v>
      </c>
      <c r="L271" s="120"/>
      <c r="M271" s="125"/>
      <c r="P271" s="126">
        <f>SUM(P272:P278)</f>
        <v>0</v>
      </c>
      <c r="R271" s="126">
        <f>SUM(R272:R278)</f>
        <v>0</v>
      </c>
      <c r="T271" s="127">
        <f>SUM(T272:T278)</f>
        <v>0</v>
      </c>
      <c r="AR271" s="121" t="s">
        <v>80</v>
      </c>
      <c r="AT271" s="128" t="s">
        <v>72</v>
      </c>
      <c r="AU271" s="128" t="s">
        <v>80</v>
      </c>
      <c r="AY271" s="121" t="s">
        <v>227</v>
      </c>
      <c r="BK271" s="129">
        <f>SUM(BK272:BK278)</f>
        <v>0</v>
      </c>
    </row>
    <row r="272" spans="2:65" s="1" customFormat="1" ht="16.5" customHeight="1">
      <c r="B272" s="33"/>
      <c r="C272" s="132" t="s">
        <v>1959</v>
      </c>
      <c r="D272" s="132" t="s">
        <v>229</v>
      </c>
      <c r="E272" s="133" t="s">
        <v>4354</v>
      </c>
      <c r="F272" s="134" t="s">
        <v>4355</v>
      </c>
      <c r="G272" s="135" t="s">
        <v>488</v>
      </c>
      <c r="H272" s="136">
        <v>1</v>
      </c>
      <c r="I272" s="137"/>
      <c r="J272" s="138">
        <f t="shared" ref="J272:J278" si="70">ROUND(I272*H272,2)</f>
        <v>0</v>
      </c>
      <c r="K272" s="134" t="s">
        <v>336</v>
      </c>
      <c r="L272" s="33"/>
      <c r="M272" s="139" t="s">
        <v>21</v>
      </c>
      <c r="N272" s="140" t="s">
        <v>45</v>
      </c>
      <c r="P272" s="141">
        <f t="shared" ref="P272:P278" si="71">O272*H272</f>
        <v>0</v>
      </c>
      <c r="Q272" s="141">
        <v>0</v>
      </c>
      <c r="R272" s="141">
        <f t="shared" ref="R272:R278" si="72">Q272*H272</f>
        <v>0</v>
      </c>
      <c r="S272" s="141">
        <v>0</v>
      </c>
      <c r="T272" s="142">
        <f t="shared" ref="T272:T278" si="73">S272*H272</f>
        <v>0</v>
      </c>
      <c r="AR272" s="143" t="s">
        <v>234</v>
      </c>
      <c r="AT272" s="143" t="s">
        <v>229</v>
      </c>
      <c r="AU272" s="143" t="s">
        <v>86</v>
      </c>
      <c r="AY272" s="18" t="s">
        <v>227</v>
      </c>
      <c r="BE272" s="144">
        <f t="shared" ref="BE272:BE278" si="74">IF(N272="základní",J272,0)</f>
        <v>0</v>
      </c>
      <c r="BF272" s="144">
        <f t="shared" ref="BF272:BF278" si="75">IF(N272="snížená",J272,0)</f>
        <v>0</v>
      </c>
      <c r="BG272" s="144">
        <f t="shared" ref="BG272:BG278" si="76">IF(N272="zákl. přenesená",J272,0)</f>
        <v>0</v>
      </c>
      <c r="BH272" s="144">
        <f t="shared" ref="BH272:BH278" si="77">IF(N272="sníž. přenesená",J272,0)</f>
        <v>0</v>
      </c>
      <c r="BI272" s="144">
        <f t="shared" ref="BI272:BI278" si="78">IF(N272="nulová",J272,0)</f>
        <v>0</v>
      </c>
      <c r="BJ272" s="18" t="s">
        <v>86</v>
      </c>
      <c r="BK272" s="144">
        <f t="shared" ref="BK272:BK278" si="79">ROUND(I272*H272,2)</f>
        <v>0</v>
      </c>
      <c r="BL272" s="18" t="s">
        <v>234</v>
      </c>
      <c r="BM272" s="143" t="s">
        <v>4356</v>
      </c>
    </row>
    <row r="273" spans="2:65" s="1" customFormat="1" ht="16.5" customHeight="1">
      <c r="B273" s="33"/>
      <c r="C273" s="132" t="s">
        <v>1965</v>
      </c>
      <c r="D273" s="132" t="s">
        <v>229</v>
      </c>
      <c r="E273" s="133" t="s">
        <v>4357</v>
      </c>
      <c r="F273" s="134" t="s">
        <v>4358</v>
      </c>
      <c r="G273" s="135" t="s">
        <v>4359</v>
      </c>
      <c r="H273" s="136">
        <v>20</v>
      </c>
      <c r="I273" s="137"/>
      <c r="J273" s="138">
        <f t="shared" si="70"/>
        <v>0</v>
      </c>
      <c r="K273" s="134" t="s">
        <v>336</v>
      </c>
      <c r="L273" s="33"/>
      <c r="M273" s="139" t="s">
        <v>21</v>
      </c>
      <c r="N273" s="140" t="s">
        <v>45</v>
      </c>
      <c r="P273" s="141">
        <f t="shared" si="71"/>
        <v>0</v>
      </c>
      <c r="Q273" s="141">
        <v>0</v>
      </c>
      <c r="R273" s="141">
        <f t="shared" si="72"/>
        <v>0</v>
      </c>
      <c r="S273" s="141">
        <v>0</v>
      </c>
      <c r="T273" s="142">
        <f t="shared" si="73"/>
        <v>0</v>
      </c>
      <c r="AR273" s="143" t="s">
        <v>234</v>
      </c>
      <c r="AT273" s="143" t="s">
        <v>229</v>
      </c>
      <c r="AU273" s="143" t="s">
        <v>86</v>
      </c>
      <c r="AY273" s="18" t="s">
        <v>227</v>
      </c>
      <c r="BE273" s="144">
        <f t="shared" si="74"/>
        <v>0</v>
      </c>
      <c r="BF273" s="144">
        <f t="shared" si="75"/>
        <v>0</v>
      </c>
      <c r="BG273" s="144">
        <f t="shared" si="76"/>
        <v>0</v>
      </c>
      <c r="BH273" s="144">
        <f t="shared" si="77"/>
        <v>0</v>
      </c>
      <c r="BI273" s="144">
        <f t="shared" si="78"/>
        <v>0</v>
      </c>
      <c r="BJ273" s="18" t="s">
        <v>86</v>
      </c>
      <c r="BK273" s="144">
        <f t="shared" si="79"/>
        <v>0</v>
      </c>
      <c r="BL273" s="18" t="s">
        <v>234</v>
      </c>
      <c r="BM273" s="143" t="s">
        <v>1341</v>
      </c>
    </row>
    <row r="274" spans="2:65" s="1" customFormat="1" ht="16.5" customHeight="1">
      <c r="B274" s="33"/>
      <c r="C274" s="132" t="s">
        <v>1969</v>
      </c>
      <c r="D274" s="132" t="s">
        <v>229</v>
      </c>
      <c r="E274" s="133" t="s">
        <v>4360</v>
      </c>
      <c r="F274" s="134" t="s">
        <v>4361</v>
      </c>
      <c r="G274" s="135" t="s">
        <v>488</v>
      </c>
      <c r="H274" s="136">
        <v>1</v>
      </c>
      <c r="I274" s="137"/>
      <c r="J274" s="138">
        <f t="shared" si="70"/>
        <v>0</v>
      </c>
      <c r="K274" s="134" t="s">
        <v>336</v>
      </c>
      <c r="L274" s="33"/>
      <c r="M274" s="139" t="s">
        <v>21</v>
      </c>
      <c r="N274" s="140" t="s">
        <v>45</v>
      </c>
      <c r="P274" s="141">
        <f t="shared" si="71"/>
        <v>0</v>
      </c>
      <c r="Q274" s="141">
        <v>0</v>
      </c>
      <c r="R274" s="141">
        <f t="shared" si="72"/>
        <v>0</v>
      </c>
      <c r="S274" s="141">
        <v>0</v>
      </c>
      <c r="T274" s="142">
        <f t="shared" si="73"/>
        <v>0</v>
      </c>
      <c r="AR274" s="143" t="s">
        <v>234</v>
      </c>
      <c r="AT274" s="143" t="s">
        <v>229</v>
      </c>
      <c r="AU274" s="143" t="s">
        <v>86</v>
      </c>
      <c r="AY274" s="18" t="s">
        <v>227</v>
      </c>
      <c r="BE274" s="144">
        <f t="shared" si="74"/>
        <v>0</v>
      </c>
      <c r="BF274" s="144">
        <f t="shared" si="75"/>
        <v>0</v>
      </c>
      <c r="BG274" s="144">
        <f t="shared" si="76"/>
        <v>0</v>
      </c>
      <c r="BH274" s="144">
        <f t="shared" si="77"/>
        <v>0</v>
      </c>
      <c r="BI274" s="144">
        <f t="shared" si="78"/>
        <v>0</v>
      </c>
      <c r="BJ274" s="18" t="s">
        <v>86</v>
      </c>
      <c r="BK274" s="144">
        <f t="shared" si="79"/>
        <v>0</v>
      </c>
      <c r="BL274" s="18" t="s">
        <v>234</v>
      </c>
      <c r="BM274" s="143" t="s">
        <v>4362</v>
      </c>
    </row>
    <row r="275" spans="2:65" s="1" customFormat="1" ht="16.5" customHeight="1">
      <c r="B275" s="33"/>
      <c r="C275" s="132" t="s">
        <v>1976</v>
      </c>
      <c r="D275" s="132" t="s">
        <v>229</v>
      </c>
      <c r="E275" s="133" t="s">
        <v>4363</v>
      </c>
      <c r="F275" s="134" t="s">
        <v>4364</v>
      </c>
      <c r="G275" s="135" t="s">
        <v>4359</v>
      </c>
      <c r="H275" s="136">
        <v>40</v>
      </c>
      <c r="I275" s="137"/>
      <c r="J275" s="138">
        <f t="shared" si="70"/>
        <v>0</v>
      </c>
      <c r="K275" s="134" t="s">
        <v>336</v>
      </c>
      <c r="L275" s="33"/>
      <c r="M275" s="139" t="s">
        <v>21</v>
      </c>
      <c r="N275" s="140" t="s">
        <v>45</v>
      </c>
      <c r="P275" s="141">
        <f t="shared" si="71"/>
        <v>0</v>
      </c>
      <c r="Q275" s="141">
        <v>0</v>
      </c>
      <c r="R275" s="141">
        <f t="shared" si="72"/>
        <v>0</v>
      </c>
      <c r="S275" s="141">
        <v>0</v>
      </c>
      <c r="T275" s="142">
        <f t="shared" si="73"/>
        <v>0</v>
      </c>
      <c r="AR275" s="143" t="s">
        <v>234</v>
      </c>
      <c r="AT275" s="143" t="s">
        <v>229</v>
      </c>
      <c r="AU275" s="143" t="s">
        <v>86</v>
      </c>
      <c r="AY275" s="18" t="s">
        <v>227</v>
      </c>
      <c r="BE275" s="144">
        <f t="shared" si="74"/>
        <v>0</v>
      </c>
      <c r="BF275" s="144">
        <f t="shared" si="75"/>
        <v>0</v>
      </c>
      <c r="BG275" s="144">
        <f t="shared" si="76"/>
        <v>0</v>
      </c>
      <c r="BH275" s="144">
        <f t="shared" si="77"/>
        <v>0</v>
      </c>
      <c r="BI275" s="144">
        <f t="shared" si="78"/>
        <v>0</v>
      </c>
      <c r="BJ275" s="18" t="s">
        <v>86</v>
      </c>
      <c r="BK275" s="144">
        <f t="shared" si="79"/>
        <v>0</v>
      </c>
      <c r="BL275" s="18" t="s">
        <v>234</v>
      </c>
      <c r="BM275" s="143" t="s">
        <v>4365</v>
      </c>
    </row>
    <row r="276" spans="2:65" s="1" customFormat="1" ht="16.5" customHeight="1">
      <c r="B276" s="33"/>
      <c r="C276" s="132" t="s">
        <v>1991</v>
      </c>
      <c r="D276" s="132" t="s">
        <v>229</v>
      </c>
      <c r="E276" s="133" t="s">
        <v>4366</v>
      </c>
      <c r="F276" s="134" t="s">
        <v>4367</v>
      </c>
      <c r="G276" s="135" t="s">
        <v>273</v>
      </c>
      <c r="H276" s="136">
        <v>3</v>
      </c>
      <c r="I276" s="137"/>
      <c r="J276" s="138">
        <f t="shared" si="70"/>
        <v>0</v>
      </c>
      <c r="K276" s="134" t="s">
        <v>336</v>
      </c>
      <c r="L276" s="33"/>
      <c r="M276" s="139" t="s">
        <v>21</v>
      </c>
      <c r="N276" s="140" t="s">
        <v>45</v>
      </c>
      <c r="P276" s="141">
        <f t="shared" si="71"/>
        <v>0</v>
      </c>
      <c r="Q276" s="141">
        <v>0</v>
      </c>
      <c r="R276" s="141">
        <f t="shared" si="72"/>
        <v>0</v>
      </c>
      <c r="S276" s="141">
        <v>0</v>
      </c>
      <c r="T276" s="142">
        <f t="shared" si="73"/>
        <v>0</v>
      </c>
      <c r="AR276" s="143" t="s">
        <v>234</v>
      </c>
      <c r="AT276" s="143" t="s">
        <v>229</v>
      </c>
      <c r="AU276" s="143" t="s">
        <v>86</v>
      </c>
      <c r="AY276" s="18" t="s">
        <v>227</v>
      </c>
      <c r="BE276" s="144">
        <f t="shared" si="74"/>
        <v>0</v>
      </c>
      <c r="BF276" s="144">
        <f t="shared" si="75"/>
        <v>0</v>
      </c>
      <c r="BG276" s="144">
        <f t="shared" si="76"/>
        <v>0</v>
      </c>
      <c r="BH276" s="144">
        <f t="shared" si="77"/>
        <v>0</v>
      </c>
      <c r="BI276" s="144">
        <f t="shared" si="78"/>
        <v>0</v>
      </c>
      <c r="BJ276" s="18" t="s">
        <v>86</v>
      </c>
      <c r="BK276" s="144">
        <f t="shared" si="79"/>
        <v>0</v>
      </c>
      <c r="BL276" s="18" t="s">
        <v>234</v>
      </c>
      <c r="BM276" s="143" t="s">
        <v>4368</v>
      </c>
    </row>
    <row r="277" spans="2:65" s="1" customFormat="1" ht="16.5" customHeight="1">
      <c r="B277" s="33"/>
      <c r="C277" s="132" t="s">
        <v>2006</v>
      </c>
      <c r="D277" s="132" t="s">
        <v>229</v>
      </c>
      <c r="E277" s="133" t="s">
        <v>4369</v>
      </c>
      <c r="F277" s="134" t="s">
        <v>4370</v>
      </c>
      <c r="G277" s="135" t="s">
        <v>3468</v>
      </c>
      <c r="H277" s="136">
        <v>1</v>
      </c>
      <c r="I277" s="137"/>
      <c r="J277" s="138">
        <f t="shared" si="70"/>
        <v>0</v>
      </c>
      <c r="K277" s="134" t="s">
        <v>336</v>
      </c>
      <c r="L277" s="33"/>
      <c r="M277" s="139" t="s">
        <v>21</v>
      </c>
      <c r="N277" s="140" t="s">
        <v>45</v>
      </c>
      <c r="P277" s="141">
        <f t="shared" si="71"/>
        <v>0</v>
      </c>
      <c r="Q277" s="141">
        <v>0</v>
      </c>
      <c r="R277" s="141">
        <f t="shared" si="72"/>
        <v>0</v>
      </c>
      <c r="S277" s="141">
        <v>0</v>
      </c>
      <c r="T277" s="142">
        <f t="shared" si="73"/>
        <v>0</v>
      </c>
      <c r="AR277" s="143" t="s">
        <v>234</v>
      </c>
      <c r="AT277" s="143" t="s">
        <v>229</v>
      </c>
      <c r="AU277" s="143" t="s">
        <v>86</v>
      </c>
      <c r="AY277" s="18" t="s">
        <v>227</v>
      </c>
      <c r="BE277" s="144">
        <f t="shared" si="74"/>
        <v>0</v>
      </c>
      <c r="BF277" s="144">
        <f t="shared" si="75"/>
        <v>0</v>
      </c>
      <c r="BG277" s="144">
        <f t="shared" si="76"/>
        <v>0</v>
      </c>
      <c r="BH277" s="144">
        <f t="shared" si="77"/>
        <v>0</v>
      </c>
      <c r="BI277" s="144">
        <f t="shared" si="78"/>
        <v>0</v>
      </c>
      <c r="BJ277" s="18" t="s">
        <v>86</v>
      </c>
      <c r="BK277" s="144">
        <f t="shared" si="79"/>
        <v>0</v>
      </c>
      <c r="BL277" s="18" t="s">
        <v>234</v>
      </c>
      <c r="BM277" s="143" t="s">
        <v>4371</v>
      </c>
    </row>
    <row r="278" spans="2:65" s="1" customFormat="1" ht="16.5" customHeight="1">
      <c r="B278" s="33"/>
      <c r="C278" s="132" t="s">
        <v>2029</v>
      </c>
      <c r="D278" s="132" t="s">
        <v>229</v>
      </c>
      <c r="E278" s="133" t="s">
        <v>4372</v>
      </c>
      <c r="F278" s="134" t="s">
        <v>4373</v>
      </c>
      <c r="G278" s="135" t="s">
        <v>488</v>
      </c>
      <c r="H278" s="136">
        <v>1</v>
      </c>
      <c r="I278" s="137"/>
      <c r="J278" s="138">
        <f t="shared" si="70"/>
        <v>0</v>
      </c>
      <c r="K278" s="134" t="s">
        <v>336</v>
      </c>
      <c r="L278" s="33"/>
      <c r="M278" s="139" t="s">
        <v>21</v>
      </c>
      <c r="N278" s="140" t="s">
        <v>45</v>
      </c>
      <c r="P278" s="141">
        <f t="shared" si="71"/>
        <v>0</v>
      </c>
      <c r="Q278" s="141">
        <v>0</v>
      </c>
      <c r="R278" s="141">
        <f t="shared" si="72"/>
        <v>0</v>
      </c>
      <c r="S278" s="141">
        <v>0</v>
      </c>
      <c r="T278" s="142">
        <f t="shared" si="73"/>
        <v>0</v>
      </c>
      <c r="AR278" s="143" t="s">
        <v>234</v>
      </c>
      <c r="AT278" s="143" t="s">
        <v>229</v>
      </c>
      <c r="AU278" s="143" t="s">
        <v>86</v>
      </c>
      <c r="AY278" s="18" t="s">
        <v>227</v>
      </c>
      <c r="BE278" s="144">
        <f t="shared" si="74"/>
        <v>0</v>
      </c>
      <c r="BF278" s="144">
        <f t="shared" si="75"/>
        <v>0</v>
      </c>
      <c r="BG278" s="144">
        <f t="shared" si="76"/>
        <v>0</v>
      </c>
      <c r="BH278" s="144">
        <f t="shared" si="77"/>
        <v>0</v>
      </c>
      <c r="BI278" s="144">
        <f t="shared" si="78"/>
        <v>0</v>
      </c>
      <c r="BJ278" s="18" t="s">
        <v>86</v>
      </c>
      <c r="BK278" s="144">
        <f t="shared" si="79"/>
        <v>0</v>
      </c>
      <c r="BL278" s="18" t="s">
        <v>234</v>
      </c>
      <c r="BM278" s="143" t="s">
        <v>4374</v>
      </c>
    </row>
    <row r="279" spans="2:65" s="11" customFormat="1" ht="22.9" customHeight="1">
      <c r="B279" s="120"/>
      <c r="D279" s="121" t="s">
        <v>72</v>
      </c>
      <c r="E279" s="130" t="s">
        <v>4375</v>
      </c>
      <c r="F279" s="130" t="s">
        <v>4376</v>
      </c>
      <c r="I279" s="123"/>
      <c r="J279" s="131">
        <f>BK279</f>
        <v>0</v>
      </c>
      <c r="L279" s="120"/>
      <c r="M279" s="125"/>
      <c r="P279" s="126">
        <f>SUM(P280:P316)</f>
        <v>0</v>
      </c>
      <c r="R279" s="126">
        <f>SUM(R280:R316)</f>
        <v>0</v>
      </c>
      <c r="T279" s="127">
        <f>SUM(T280:T316)</f>
        <v>0</v>
      </c>
      <c r="AR279" s="121" t="s">
        <v>80</v>
      </c>
      <c r="AT279" s="128" t="s">
        <v>72</v>
      </c>
      <c r="AU279" s="128" t="s">
        <v>80</v>
      </c>
      <c r="AY279" s="121" t="s">
        <v>227</v>
      </c>
      <c r="BK279" s="129">
        <f>SUM(BK280:BK316)</f>
        <v>0</v>
      </c>
    </row>
    <row r="280" spans="2:65" s="1" customFormat="1" ht="16.5" customHeight="1">
      <c r="B280" s="33"/>
      <c r="C280" s="132" t="s">
        <v>2035</v>
      </c>
      <c r="D280" s="132" t="s">
        <v>229</v>
      </c>
      <c r="E280" s="133" t="s">
        <v>4377</v>
      </c>
      <c r="F280" s="134" t="s">
        <v>4378</v>
      </c>
      <c r="G280" s="135" t="s">
        <v>488</v>
      </c>
      <c r="H280" s="136">
        <v>7</v>
      </c>
      <c r="I280" s="137"/>
      <c r="J280" s="138">
        <f t="shared" ref="J280:J316" si="80">ROUND(I280*H280,2)</f>
        <v>0</v>
      </c>
      <c r="K280" s="134" t="s">
        <v>336</v>
      </c>
      <c r="L280" s="33"/>
      <c r="M280" s="139" t="s">
        <v>21</v>
      </c>
      <c r="N280" s="140" t="s">
        <v>45</v>
      </c>
      <c r="P280" s="141">
        <f t="shared" ref="P280:P316" si="81">O280*H280</f>
        <v>0</v>
      </c>
      <c r="Q280" s="141">
        <v>0</v>
      </c>
      <c r="R280" s="141">
        <f t="shared" ref="R280:R316" si="82">Q280*H280</f>
        <v>0</v>
      </c>
      <c r="S280" s="141">
        <v>0</v>
      </c>
      <c r="T280" s="142">
        <f t="shared" ref="T280:T316" si="83">S280*H280</f>
        <v>0</v>
      </c>
      <c r="AR280" s="143" t="s">
        <v>234</v>
      </c>
      <c r="AT280" s="143" t="s">
        <v>229</v>
      </c>
      <c r="AU280" s="143" t="s">
        <v>86</v>
      </c>
      <c r="AY280" s="18" t="s">
        <v>227</v>
      </c>
      <c r="BE280" s="144">
        <f t="shared" ref="BE280:BE316" si="84">IF(N280="základní",J280,0)</f>
        <v>0</v>
      </c>
      <c r="BF280" s="144">
        <f t="shared" ref="BF280:BF316" si="85">IF(N280="snížená",J280,0)</f>
        <v>0</v>
      </c>
      <c r="BG280" s="144">
        <f t="shared" ref="BG280:BG316" si="86">IF(N280="zákl. přenesená",J280,0)</f>
        <v>0</v>
      </c>
      <c r="BH280" s="144">
        <f t="shared" ref="BH280:BH316" si="87">IF(N280="sníž. přenesená",J280,0)</f>
        <v>0</v>
      </c>
      <c r="BI280" s="144">
        <f t="shared" ref="BI280:BI316" si="88">IF(N280="nulová",J280,0)</f>
        <v>0</v>
      </c>
      <c r="BJ280" s="18" t="s">
        <v>86</v>
      </c>
      <c r="BK280" s="144">
        <f t="shared" ref="BK280:BK316" si="89">ROUND(I280*H280,2)</f>
        <v>0</v>
      </c>
      <c r="BL280" s="18" t="s">
        <v>234</v>
      </c>
      <c r="BM280" s="143" t="s">
        <v>4379</v>
      </c>
    </row>
    <row r="281" spans="2:65" s="1" customFormat="1" ht="16.5" customHeight="1">
      <c r="B281" s="33"/>
      <c r="C281" s="132" t="s">
        <v>2042</v>
      </c>
      <c r="D281" s="132" t="s">
        <v>229</v>
      </c>
      <c r="E281" s="133" t="s">
        <v>4230</v>
      </c>
      <c r="F281" s="134" t="s">
        <v>4122</v>
      </c>
      <c r="G281" s="135" t="s">
        <v>488</v>
      </c>
      <c r="H281" s="136">
        <v>7</v>
      </c>
      <c r="I281" s="137"/>
      <c r="J281" s="138">
        <f t="shared" si="80"/>
        <v>0</v>
      </c>
      <c r="K281" s="134" t="s">
        <v>336</v>
      </c>
      <c r="L281" s="33"/>
      <c r="M281" s="139" t="s">
        <v>21</v>
      </c>
      <c r="N281" s="140" t="s">
        <v>45</v>
      </c>
      <c r="P281" s="141">
        <f t="shared" si="81"/>
        <v>0</v>
      </c>
      <c r="Q281" s="141">
        <v>0</v>
      </c>
      <c r="R281" s="141">
        <f t="shared" si="82"/>
        <v>0</v>
      </c>
      <c r="S281" s="141">
        <v>0</v>
      </c>
      <c r="T281" s="142">
        <f t="shared" si="83"/>
        <v>0</v>
      </c>
      <c r="AR281" s="143" t="s">
        <v>234</v>
      </c>
      <c r="AT281" s="143" t="s">
        <v>229</v>
      </c>
      <c r="AU281" s="143" t="s">
        <v>86</v>
      </c>
      <c r="AY281" s="18" t="s">
        <v>227</v>
      </c>
      <c r="BE281" s="144">
        <f t="shared" si="84"/>
        <v>0</v>
      </c>
      <c r="BF281" s="144">
        <f t="shared" si="85"/>
        <v>0</v>
      </c>
      <c r="BG281" s="144">
        <f t="shared" si="86"/>
        <v>0</v>
      </c>
      <c r="BH281" s="144">
        <f t="shared" si="87"/>
        <v>0</v>
      </c>
      <c r="BI281" s="144">
        <f t="shared" si="88"/>
        <v>0</v>
      </c>
      <c r="BJ281" s="18" t="s">
        <v>86</v>
      </c>
      <c r="BK281" s="144">
        <f t="shared" si="89"/>
        <v>0</v>
      </c>
      <c r="BL281" s="18" t="s">
        <v>234</v>
      </c>
      <c r="BM281" s="143" t="s">
        <v>4380</v>
      </c>
    </row>
    <row r="282" spans="2:65" s="1" customFormat="1" ht="16.5" customHeight="1">
      <c r="B282" s="33"/>
      <c r="C282" s="132" t="s">
        <v>2063</v>
      </c>
      <c r="D282" s="132" t="s">
        <v>229</v>
      </c>
      <c r="E282" s="133" t="s">
        <v>4381</v>
      </c>
      <c r="F282" s="134" t="s">
        <v>4382</v>
      </c>
      <c r="G282" s="135" t="s">
        <v>488</v>
      </c>
      <c r="H282" s="136">
        <v>7</v>
      </c>
      <c r="I282" s="137"/>
      <c r="J282" s="138">
        <f t="shared" si="80"/>
        <v>0</v>
      </c>
      <c r="K282" s="134" t="s">
        <v>336</v>
      </c>
      <c r="L282" s="33"/>
      <c r="M282" s="139" t="s">
        <v>21</v>
      </c>
      <c r="N282" s="140" t="s">
        <v>45</v>
      </c>
      <c r="P282" s="141">
        <f t="shared" si="81"/>
        <v>0</v>
      </c>
      <c r="Q282" s="141">
        <v>0</v>
      </c>
      <c r="R282" s="141">
        <f t="shared" si="82"/>
        <v>0</v>
      </c>
      <c r="S282" s="141">
        <v>0</v>
      </c>
      <c r="T282" s="142">
        <f t="shared" si="83"/>
        <v>0</v>
      </c>
      <c r="AR282" s="143" t="s">
        <v>234</v>
      </c>
      <c r="AT282" s="143" t="s">
        <v>229</v>
      </c>
      <c r="AU282" s="143" t="s">
        <v>86</v>
      </c>
      <c r="AY282" s="18" t="s">
        <v>227</v>
      </c>
      <c r="BE282" s="144">
        <f t="shared" si="84"/>
        <v>0</v>
      </c>
      <c r="BF282" s="144">
        <f t="shared" si="85"/>
        <v>0</v>
      </c>
      <c r="BG282" s="144">
        <f t="shared" si="86"/>
        <v>0</v>
      </c>
      <c r="BH282" s="144">
        <f t="shared" si="87"/>
        <v>0</v>
      </c>
      <c r="BI282" s="144">
        <f t="shared" si="88"/>
        <v>0</v>
      </c>
      <c r="BJ282" s="18" t="s">
        <v>86</v>
      </c>
      <c r="BK282" s="144">
        <f t="shared" si="89"/>
        <v>0</v>
      </c>
      <c r="BL282" s="18" t="s">
        <v>234</v>
      </c>
      <c r="BM282" s="143" t="s">
        <v>4383</v>
      </c>
    </row>
    <row r="283" spans="2:65" s="1" customFormat="1" ht="16.5" customHeight="1">
      <c r="B283" s="33"/>
      <c r="C283" s="132" t="s">
        <v>2067</v>
      </c>
      <c r="D283" s="132" t="s">
        <v>229</v>
      </c>
      <c r="E283" s="133" t="s">
        <v>4230</v>
      </c>
      <c r="F283" s="134" t="s">
        <v>4122</v>
      </c>
      <c r="G283" s="135" t="s">
        <v>488</v>
      </c>
      <c r="H283" s="136">
        <v>7</v>
      </c>
      <c r="I283" s="137"/>
      <c r="J283" s="138">
        <f t="shared" si="80"/>
        <v>0</v>
      </c>
      <c r="K283" s="134" t="s">
        <v>336</v>
      </c>
      <c r="L283" s="33"/>
      <c r="M283" s="139" t="s">
        <v>21</v>
      </c>
      <c r="N283" s="140" t="s">
        <v>45</v>
      </c>
      <c r="P283" s="141">
        <f t="shared" si="81"/>
        <v>0</v>
      </c>
      <c r="Q283" s="141">
        <v>0</v>
      </c>
      <c r="R283" s="141">
        <f t="shared" si="82"/>
        <v>0</v>
      </c>
      <c r="S283" s="141">
        <v>0</v>
      </c>
      <c r="T283" s="142">
        <f t="shared" si="83"/>
        <v>0</v>
      </c>
      <c r="AR283" s="143" t="s">
        <v>234</v>
      </c>
      <c r="AT283" s="143" t="s">
        <v>229</v>
      </c>
      <c r="AU283" s="143" t="s">
        <v>86</v>
      </c>
      <c r="AY283" s="18" t="s">
        <v>227</v>
      </c>
      <c r="BE283" s="144">
        <f t="shared" si="84"/>
        <v>0</v>
      </c>
      <c r="BF283" s="144">
        <f t="shared" si="85"/>
        <v>0</v>
      </c>
      <c r="BG283" s="144">
        <f t="shared" si="86"/>
        <v>0</v>
      </c>
      <c r="BH283" s="144">
        <f t="shared" si="87"/>
        <v>0</v>
      </c>
      <c r="BI283" s="144">
        <f t="shared" si="88"/>
        <v>0</v>
      </c>
      <c r="BJ283" s="18" t="s">
        <v>86</v>
      </c>
      <c r="BK283" s="144">
        <f t="shared" si="89"/>
        <v>0</v>
      </c>
      <c r="BL283" s="18" t="s">
        <v>234</v>
      </c>
      <c r="BM283" s="143" t="s">
        <v>4384</v>
      </c>
    </row>
    <row r="284" spans="2:65" s="1" customFormat="1" ht="16.5" customHeight="1">
      <c r="B284" s="33"/>
      <c r="C284" s="132" t="s">
        <v>2075</v>
      </c>
      <c r="D284" s="132" t="s">
        <v>229</v>
      </c>
      <c r="E284" s="133" t="s">
        <v>4385</v>
      </c>
      <c r="F284" s="134" t="s">
        <v>4386</v>
      </c>
      <c r="G284" s="135" t="s">
        <v>326</v>
      </c>
      <c r="H284" s="136">
        <v>365</v>
      </c>
      <c r="I284" s="137"/>
      <c r="J284" s="138">
        <f t="shared" si="80"/>
        <v>0</v>
      </c>
      <c r="K284" s="134" t="s">
        <v>336</v>
      </c>
      <c r="L284" s="33"/>
      <c r="M284" s="139" t="s">
        <v>21</v>
      </c>
      <c r="N284" s="140" t="s">
        <v>45</v>
      </c>
      <c r="P284" s="141">
        <f t="shared" si="81"/>
        <v>0</v>
      </c>
      <c r="Q284" s="141">
        <v>0</v>
      </c>
      <c r="R284" s="141">
        <f t="shared" si="82"/>
        <v>0</v>
      </c>
      <c r="S284" s="141">
        <v>0</v>
      </c>
      <c r="T284" s="142">
        <f t="shared" si="83"/>
        <v>0</v>
      </c>
      <c r="AR284" s="143" t="s">
        <v>234</v>
      </c>
      <c r="AT284" s="143" t="s">
        <v>229</v>
      </c>
      <c r="AU284" s="143" t="s">
        <v>86</v>
      </c>
      <c r="AY284" s="18" t="s">
        <v>227</v>
      </c>
      <c r="BE284" s="144">
        <f t="shared" si="84"/>
        <v>0</v>
      </c>
      <c r="BF284" s="144">
        <f t="shared" si="85"/>
        <v>0</v>
      </c>
      <c r="BG284" s="144">
        <f t="shared" si="86"/>
        <v>0</v>
      </c>
      <c r="BH284" s="144">
        <f t="shared" si="87"/>
        <v>0</v>
      </c>
      <c r="BI284" s="144">
        <f t="shared" si="88"/>
        <v>0</v>
      </c>
      <c r="BJ284" s="18" t="s">
        <v>86</v>
      </c>
      <c r="BK284" s="144">
        <f t="shared" si="89"/>
        <v>0</v>
      </c>
      <c r="BL284" s="18" t="s">
        <v>234</v>
      </c>
      <c r="BM284" s="143" t="s">
        <v>4387</v>
      </c>
    </row>
    <row r="285" spans="2:65" s="1" customFormat="1" ht="16.5" customHeight="1">
      <c r="B285" s="33"/>
      <c r="C285" s="132" t="s">
        <v>2079</v>
      </c>
      <c r="D285" s="132" t="s">
        <v>229</v>
      </c>
      <c r="E285" s="133" t="s">
        <v>4388</v>
      </c>
      <c r="F285" s="134" t="s">
        <v>4389</v>
      </c>
      <c r="G285" s="135" t="s">
        <v>326</v>
      </c>
      <c r="H285" s="136">
        <v>365</v>
      </c>
      <c r="I285" s="137"/>
      <c r="J285" s="138">
        <f t="shared" si="80"/>
        <v>0</v>
      </c>
      <c r="K285" s="134" t="s">
        <v>336</v>
      </c>
      <c r="L285" s="33"/>
      <c r="M285" s="139" t="s">
        <v>21</v>
      </c>
      <c r="N285" s="140" t="s">
        <v>45</v>
      </c>
      <c r="P285" s="141">
        <f t="shared" si="81"/>
        <v>0</v>
      </c>
      <c r="Q285" s="141">
        <v>0</v>
      </c>
      <c r="R285" s="141">
        <f t="shared" si="82"/>
        <v>0</v>
      </c>
      <c r="S285" s="141">
        <v>0</v>
      </c>
      <c r="T285" s="142">
        <f t="shared" si="83"/>
        <v>0</v>
      </c>
      <c r="AR285" s="143" t="s">
        <v>234</v>
      </c>
      <c r="AT285" s="143" t="s">
        <v>229</v>
      </c>
      <c r="AU285" s="143" t="s">
        <v>86</v>
      </c>
      <c r="AY285" s="18" t="s">
        <v>227</v>
      </c>
      <c r="BE285" s="144">
        <f t="shared" si="84"/>
        <v>0</v>
      </c>
      <c r="BF285" s="144">
        <f t="shared" si="85"/>
        <v>0</v>
      </c>
      <c r="BG285" s="144">
        <f t="shared" si="86"/>
        <v>0</v>
      </c>
      <c r="BH285" s="144">
        <f t="shared" si="87"/>
        <v>0</v>
      </c>
      <c r="BI285" s="144">
        <f t="shared" si="88"/>
        <v>0</v>
      </c>
      <c r="BJ285" s="18" t="s">
        <v>86</v>
      </c>
      <c r="BK285" s="144">
        <f t="shared" si="89"/>
        <v>0</v>
      </c>
      <c r="BL285" s="18" t="s">
        <v>234</v>
      </c>
      <c r="BM285" s="143" t="s">
        <v>4390</v>
      </c>
    </row>
    <row r="286" spans="2:65" s="1" customFormat="1" ht="16.5" customHeight="1">
      <c r="B286" s="33"/>
      <c r="C286" s="132" t="s">
        <v>2084</v>
      </c>
      <c r="D286" s="132" t="s">
        <v>229</v>
      </c>
      <c r="E286" s="133" t="s">
        <v>4391</v>
      </c>
      <c r="F286" s="134" t="s">
        <v>4392</v>
      </c>
      <c r="G286" s="135" t="s">
        <v>488</v>
      </c>
      <c r="H286" s="136">
        <v>16</v>
      </c>
      <c r="I286" s="137"/>
      <c r="J286" s="138">
        <f t="shared" si="80"/>
        <v>0</v>
      </c>
      <c r="K286" s="134" t="s">
        <v>336</v>
      </c>
      <c r="L286" s="33"/>
      <c r="M286" s="139" t="s">
        <v>21</v>
      </c>
      <c r="N286" s="140" t="s">
        <v>45</v>
      </c>
      <c r="P286" s="141">
        <f t="shared" si="81"/>
        <v>0</v>
      </c>
      <c r="Q286" s="141">
        <v>0</v>
      </c>
      <c r="R286" s="141">
        <f t="shared" si="82"/>
        <v>0</v>
      </c>
      <c r="S286" s="141">
        <v>0</v>
      </c>
      <c r="T286" s="142">
        <f t="shared" si="83"/>
        <v>0</v>
      </c>
      <c r="AR286" s="143" t="s">
        <v>234</v>
      </c>
      <c r="AT286" s="143" t="s">
        <v>229</v>
      </c>
      <c r="AU286" s="143" t="s">
        <v>86</v>
      </c>
      <c r="AY286" s="18" t="s">
        <v>227</v>
      </c>
      <c r="BE286" s="144">
        <f t="shared" si="84"/>
        <v>0</v>
      </c>
      <c r="BF286" s="144">
        <f t="shared" si="85"/>
        <v>0</v>
      </c>
      <c r="BG286" s="144">
        <f t="shared" si="86"/>
        <v>0</v>
      </c>
      <c r="BH286" s="144">
        <f t="shared" si="87"/>
        <v>0</v>
      </c>
      <c r="BI286" s="144">
        <f t="shared" si="88"/>
        <v>0</v>
      </c>
      <c r="BJ286" s="18" t="s">
        <v>86</v>
      </c>
      <c r="BK286" s="144">
        <f t="shared" si="89"/>
        <v>0</v>
      </c>
      <c r="BL286" s="18" t="s">
        <v>234</v>
      </c>
      <c r="BM286" s="143" t="s">
        <v>4393</v>
      </c>
    </row>
    <row r="287" spans="2:65" s="1" customFormat="1" ht="16.5" customHeight="1">
      <c r="B287" s="33"/>
      <c r="C287" s="132" t="s">
        <v>2089</v>
      </c>
      <c r="D287" s="132" t="s">
        <v>229</v>
      </c>
      <c r="E287" s="133" t="s">
        <v>4394</v>
      </c>
      <c r="F287" s="134" t="s">
        <v>4395</v>
      </c>
      <c r="G287" s="135" t="s">
        <v>488</v>
      </c>
      <c r="H287" s="136">
        <v>16</v>
      </c>
      <c r="I287" s="137"/>
      <c r="J287" s="138">
        <f t="shared" si="80"/>
        <v>0</v>
      </c>
      <c r="K287" s="134" t="s">
        <v>336</v>
      </c>
      <c r="L287" s="33"/>
      <c r="M287" s="139" t="s">
        <v>21</v>
      </c>
      <c r="N287" s="140" t="s">
        <v>45</v>
      </c>
      <c r="P287" s="141">
        <f t="shared" si="81"/>
        <v>0</v>
      </c>
      <c r="Q287" s="141">
        <v>0</v>
      </c>
      <c r="R287" s="141">
        <f t="shared" si="82"/>
        <v>0</v>
      </c>
      <c r="S287" s="141">
        <v>0</v>
      </c>
      <c r="T287" s="142">
        <f t="shared" si="83"/>
        <v>0</v>
      </c>
      <c r="AR287" s="143" t="s">
        <v>234</v>
      </c>
      <c r="AT287" s="143" t="s">
        <v>229</v>
      </c>
      <c r="AU287" s="143" t="s">
        <v>86</v>
      </c>
      <c r="AY287" s="18" t="s">
        <v>227</v>
      </c>
      <c r="BE287" s="144">
        <f t="shared" si="84"/>
        <v>0</v>
      </c>
      <c r="BF287" s="144">
        <f t="shared" si="85"/>
        <v>0</v>
      </c>
      <c r="BG287" s="144">
        <f t="shared" si="86"/>
        <v>0</v>
      </c>
      <c r="BH287" s="144">
        <f t="shared" si="87"/>
        <v>0</v>
      </c>
      <c r="BI287" s="144">
        <f t="shared" si="88"/>
        <v>0</v>
      </c>
      <c r="BJ287" s="18" t="s">
        <v>86</v>
      </c>
      <c r="BK287" s="144">
        <f t="shared" si="89"/>
        <v>0</v>
      </c>
      <c r="BL287" s="18" t="s">
        <v>234</v>
      </c>
      <c r="BM287" s="143" t="s">
        <v>4396</v>
      </c>
    </row>
    <row r="288" spans="2:65" s="1" customFormat="1" ht="16.5" customHeight="1">
      <c r="B288" s="33"/>
      <c r="C288" s="132" t="s">
        <v>2093</v>
      </c>
      <c r="D288" s="132" t="s">
        <v>229</v>
      </c>
      <c r="E288" s="133" t="s">
        <v>4397</v>
      </c>
      <c r="F288" s="134" t="s">
        <v>4398</v>
      </c>
      <c r="G288" s="135" t="s">
        <v>488</v>
      </c>
      <c r="H288" s="136">
        <v>15</v>
      </c>
      <c r="I288" s="137"/>
      <c r="J288" s="138">
        <f t="shared" si="80"/>
        <v>0</v>
      </c>
      <c r="K288" s="134" t="s">
        <v>336</v>
      </c>
      <c r="L288" s="33"/>
      <c r="M288" s="139" t="s">
        <v>21</v>
      </c>
      <c r="N288" s="140" t="s">
        <v>45</v>
      </c>
      <c r="P288" s="141">
        <f t="shared" si="81"/>
        <v>0</v>
      </c>
      <c r="Q288" s="141">
        <v>0</v>
      </c>
      <c r="R288" s="141">
        <f t="shared" si="82"/>
        <v>0</v>
      </c>
      <c r="S288" s="141">
        <v>0</v>
      </c>
      <c r="T288" s="142">
        <f t="shared" si="83"/>
        <v>0</v>
      </c>
      <c r="AR288" s="143" t="s">
        <v>234</v>
      </c>
      <c r="AT288" s="143" t="s">
        <v>229</v>
      </c>
      <c r="AU288" s="143" t="s">
        <v>86</v>
      </c>
      <c r="AY288" s="18" t="s">
        <v>227</v>
      </c>
      <c r="BE288" s="144">
        <f t="shared" si="84"/>
        <v>0</v>
      </c>
      <c r="BF288" s="144">
        <f t="shared" si="85"/>
        <v>0</v>
      </c>
      <c r="BG288" s="144">
        <f t="shared" si="86"/>
        <v>0</v>
      </c>
      <c r="BH288" s="144">
        <f t="shared" si="87"/>
        <v>0</v>
      </c>
      <c r="BI288" s="144">
        <f t="shared" si="88"/>
        <v>0</v>
      </c>
      <c r="BJ288" s="18" t="s">
        <v>86</v>
      </c>
      <c r="BK288" s="144">
        <f t="shared" si="89"/>
        <v>0</v>
      </c>
      <c r="BL288" s="18" t="s">
        <v>234</v>
      </c>
      <c r="BM288" s="143" t="s">
        <v>4399</v>
      </c>
    </row>
    <row r="289" spans="2:65" s="1" customFormat="1" ht="16.5" customHeight="1">
      <c r="B289" s="33"/>
      <c r="C289" s="132" t="s">
        <v>2097</v>
      </c>
      <c r="D289" s="132" t="s">
        <v>229</v>
      </c>
      <c r="E289" s="133" t="s">
        <v>4394</v>
      </c>
      <c r="F289" s="134" t="s">
        <v>4395</v>
      </c>
      <c r="G289" s="135" t="s">
        <v>488</v>
      </c>
      <c r="H289" s="136">
        <v>15</v>
      </c>
      <c r="I289" s="137"/>
      <c r="J289" s="138">
        <f t="shared" si="80"/>
        <v>0</v>
      </c>
      <c r="K289" s="134" t="s">
        <v>336</v>
      </c>
      <c r="L289" s="33"/>
      <c r="M289" s="139" t="s">
        <v>21</v>
      </c>
      <c r="N289" s="140" t="s">
        <v>45</v>
      </c>
      <c r="P289" s="141">
        <f t="shared" si="81"/>
        <v>0</v>
      </c>
      <c r="Q289" s="141">
        <v>0</v>
      </c>
      <c r="R289" s="141">
        <f t="shared" si="82"/>
        <v>0</v>
      </c>
      <c r="S289" s="141">
        <v>0</v>
      </c>
      <c r="T289" s="142">
        <f t="shared" si="83"/>
        <v>0</v>
      </c>
      <c r="AR289" s="143" t="s">
        <v>234</v>
      </c>
      <c r="AT289" s="143" t="s">
        <v>229</v>
      </c>
      <c r="AU289" s="143" t="s">
        <v>86</v>
      </c>
      <c r="AY289" s="18" t="s">
        <v>227</v>
      </c>
      <c r="BE289" s="144">
        <f t="shared" si="84"/>
        <v>0</v>
      </c>
      <c r="BF289" s="144">
        <f t="shared" si="85"/>
        <v>0</v>
      </c>
      <c r="BG289" s="144">
        <f t="shared" si="86"/>
        <v>0</v>
      </c>
      <c r="BH289" s="144">
        <f t="shared" si="87"/>
        <v>0</v>
      </c>
      <c r="BI289" s="144">
        <f t="shared" si="88"/>
        <v>0</v>
      </c>
      <c r="BJ289" s="18" t="s">
        <v>86</v>
      </c>
      <c r="BK289" s="144">
        <f t="shared" si="89"/>
        <v>0</v>
      </c>
      <c r="BL289" s="18" t="s">
        <v>234</v>
      </c>
      <c r="BM289" s="143" t="s">
        <v>4400</v>
      </c>
    </row>
    <row r="290" spans="2:65" s="1" customFormat="1" ht="16.5" customHeight="1">
      <c r="B290" s="33"/>
      <c r="C290" s="132" t="s">
        <v>2101</v>
      </c>
      <c r="D290" s="132" t="s">
        <v>229</v>
      </c>
      <c r="E290" s="133" t="s">
        <v>4401</v>
      </c>
      <c r="F290" s="134" t="s">
        <v>4402</v>
      </c>
      <c r="G290" s="135" t="s">
        <v>326</v>
      </c>
      <c r="H290" s="136">
        <v>90</v>
      </c>
      <c r="I290" s="137"/>
      <c r="J290" s="138">
        <f t="shared" si="80"/>
        <v>0</v>
      </c>
      <c r="K290" s="134" t="s">
        <v>336</v>
      </c>
      <c r="L290" s="33"/>
      <c r="M290" s="139" t="s">
        <v>21</v>
      </c>
      <c r="N290" s="140" t="s">
        <v>45</v>
      </c>
      <c r="P290" s="141">
        <f t="shared" si="81"/>
        <v>0</v>
      </c>
      <c r="Q290" s="141">
        <v>0</v>
      </c>
      <c r="R290" s="141">
        <f t="shared" si="82"/>
        <v>0</v>
      </c>
      <c r="S290" s="141">
        <v>0</v>
      </c>
      <c r="T290" s="142">
        <f t="shared" si="83"/>
        <v>0</v>
      </c>
      <c r="AR290" s="143" t="s">
        <v>234</v>
      </c>
      <c r="AT290" s="143" t="s">
        <v>229</v>
      </c>
      <c r="AU290" s="143" t="s">
        <v>86</v>
      </c>
      <c r="AY290" s="18" t="s">
        <v>227</v>
      </c>
      <c r="BE290" s="144">
        <f t="shared" si="84"/>
        <v>0</v>
      </c>
      <c r="BF290" s="144">
        <f t="shared" si="85"/>
        <v>0</v>
      </c>
      <c r="BG290" s="144">
        <f t="shared" si="86"/>
        <v>0</v>
      </c>
      <c r="BH290" s="144">
        <f t="shared" si="87"/>
        <v>0</v>
      </c>
      <c r="BI290" s="144">
        <f t="shared" si="88"/>
        <v>0</v>
      </c>
      <c r="BJ290" s="18" t="s">
        <v>86</v>
      </c>
      <c r="BK290" s="144">
        <f t="shared" si="89"/>
        <v>0</v>
      </c>
      <c r="BL290" s="18" t="s">
        <v>234</v>
      </c>
      <c r="BM290" s="143" t="s">
        <v>4403</v>
      </c>
    </row>
    <row r="291" spans="2:65" s="1" customFormat="1" ht="16.5" customHeight="1">
      <c r="B291" s="33"/>
      <c r="C291" s="132" t="s">
        <v>2106</v>
      </c>
      <c r="D291" s="132" t="s">
        <v>229</v>
      </c>
      <c r="E291" s="133" t="s">
        <v>4404</v>
      </c>
      <c r="F291" s="134" t="s">
        <v>4122</v>
      </c>
      <c r="G291" s="135" t="s">
        <v>326</v>
      </c>
      <c r="H291" s="136">
        <v>90</v>
      </c>
      <c r="I291" s="137"/>
      <c r="J291" s="138">
        <f t="shared" si="80"/>
        <v>0</v>
      </c>
      <c r="K291" s="134" t="s">
        <v>336</v>
      </c>
      <c r="L291" s="33"/>
      <c r="M291" s="139" t="s">
        <v>21</v>
      </c>
      <c r="N291" s="140" t="s">
        <v>45</v>
      </c>
      <c r="P291" s="141">
        <f t="shared" si="81"/>
        <v>0</v>
      </c>
      <c r="Q291" s="141">
        <v>0</v>
      </c>
      <c r="R291" s="141">
        <f t="shared" si="82"/>
        <v>0</v>
      </c>
      <c r="S291" s="141">
        <v>0</v>
      </c>
      <c r="T291" s="142">
        <f t="shared" si="83"/>
        <v>0</v>
      </c>
      <c r="AR291" s="143" t="s">
        <v>234</v>
      </c>
      <c r="AT291" s="143" t="s">
        <v>229</v>
      </c>
      <c r="AU291" s="143" t="s">
        <v>86</v>
      </c>
      <c r="AY291" s="18" t="s">
        <v>227</v>
      </c>
      <c r="BE291" s="144">
        <f t="shared" si="84"/>
        <v>0</v>
      </c>
      <c r="BF291" s="144">
        <f t="shared" si="85"/>
        <v>0</v>
      </c>
      <c r="BG291" s="144">
        <f t="shared" si="86"/>
        <v>0</v>
      </c>
      <c r="BH291" s="144">
        <f t="shared" si="87"/>
        <v>0</v>
      </c>
      <c r="BI291" s="144">
        <f t="shared" si="88"/>
        <v>0</v>
      </c>
      <c r="BJ291" s="18" t="s">
        <v>86</v>
      </c>
      <c r="BK291" s="144">
        <f t="shared" si="89"/>
        <v>0</v>
      </c>
      <c r="BL291" s="18" t="s">
        <v>234</v>
      </c>
      <c r="BM291" s="143" t="s">
        <v>4405</v>
      </c>
    </row>
    <row r="292" spans="2:65" s="1" customFormat="1" ht="16.5" customHeight="1">
      <c r="B292" s="33"/>
      <c r="C292" s="132" t="s">
        <v>2110</v>
      </c>
      <c r="D292" s="132" t="s">
        <v>229</v>
      </c>
      <c r="E292" s="133" t="s">
        <v>4406</v>
      </c>
      <c r="F292" s="134" t="s">
        <v>4407</v>
      </c>
      <c r="G292" s="135" t="s">
        <v>326</v>
      </c>
      <c r="H292" s="136">
        <v>730</v>
      </c>
      <c r="I292" s="137"/>
      <c r="J292" s="138">
        <f t="shared" si="80"/>
        <v>0</v>
      </c>
      <c r="K292" s="134" t="s">
        <v>336</v>
      </c>
      <c r="L292" s="33"/>
      <c r="M292" s="139" t="s">
        <v>21</v>
      </c>
      <c r="N292" s="140" t="s">
        <v>45</v>
      </c>
      <c r="P292" s="141">
        <f t="shared" si="81"/>
        <v>0</v>
      </c>
      <c r="Q292" s="141">
        <v>0</v>
      </c>
      <c r="R292" s="141">
        <f t="shared" si="82"/>
        <v>0</v>
      </c>
      <c r="S292" s="141">
        <v>0</v>
      </c>
      <c r="T292" s="142">
        <f t="shared" si="83"/>
        <v>0</v>
      </c>
      <c r="AR292" s="143" t="s">
        <v>234</v>
      </c>
      <c r="AT292" s="143" t="s">
        <v>229</v>
      </c>
      <c r="AU292" s="143" t="s">
        <v>86</v>
      </c>
      <c r="AY292" s="18" t="s">
        <v>227</v>
      </c>
      <c r="BE292" s="144">
        <f t="shared" si="84"/>
        <v>0</v>
      </c>
      <c r="BF292" s="144">
        <f t="shared" si="85"/>
        <v>0</v>
      </c>
      <c r="BG292" s="144">
        <f t="shared" si="86"/>
        <v>0</v>
      </c>
      <c r="BH292" s="144">
        <f t="shared" si="87"/>
        <v>0</v>
      </c>
      <c r="BI292" s="144">
        <f t="shared" si="88"/>
        <v>0</v>
      </c>
      <c r="BJ292" s="18" t="s">
        <v>86</v>
      </c>
      <c r="BK292" s="144">
        <f t="shared" si="89"/>
        <v>0</v>
      </c>
      <c r="BL292" s="18" t="s">
        <v>234</v>
      </c>
      <c r="BM292" s="143" t="s">
        <v>4408</v>
      </c>
    </row>
    <row r="293" spans="2:65" s="1" customFormat="1" ht="16.5" customHeight="1">
      <c r="B293" s="33"/>
      <c r="C293" s="132" t="s">
        <v>2114</v>
      </c>
      <c r="D293" s="132" t="s">
        <v>229</v>
      </c>
      <c r="E293" s="133" t="s">
        <v>4409</v>
      </c>
      <c r="F293" s="134" t="s">
        <v>4410</v>
      </c>
      <c r="G293" s="135" t="s">
        <v>326</v>
      </c>
      <c r="H293" s="136">
        <v>730</v>
      </c>
      <c r="I293" s="137"/>
      <c r="J293" s="138">
        <f t="shared" si="80"/>
        <v>0</v>
      </c>
      <c r="K293" s="134" t="s">
        <v>336</v>
      </c>
      <c r="L293" s="33"/>
      <c r="M293" s="139" t="s">
        <v>21</v>
      </c>
      <c r="N293" s="140" t="s">
        <v>45</v>
      </c>
      <c r="P293" s="141">
        <f t="shared" si="81"/>
        <v>0</v>
      </c>
      <c r="Q293" s="141">
        <v>0</v>
      </c>
      <c r="R293" s="141">
        <f t="shared" si="82"/>
        <v>0</v>
      </c>
      <c r="S293" s="141">
        <v>0</v>
      </c>
      <c r="T293" s="142">
        <f t="shared" si="83"/>
        <v>0</v>
      </c>
      <c r="AR293" s="143" t="s">
        <v>234</v>
      </c>
      <c r="AT293" s="143" t="s">
        <v>229</v>
      </c>
      <c r="AU293" s="143" t="s">
        <v>86</v>
      </c>
      <c r="AY293" s="18" t="s">
        <v>227</v>
      </c>
      <c r="BE293" s="144">
        <f t="shared" si="84"/>
        <v>0</v>
      </c>
      <c r="BF293" s="144">
        <f t="shared" si="85"/>
        <v>0</v>
      </c>
      <c r="BG293" s="144">
        <f t="shared" si="86"/>
        <v>0</v>
      </c>
      <c r="BH293" s="144">
        <f t="shared" si="87"/>
        <v>0</v>
      </c>
      <c r="BI293" s="144">
        <f t="shared" si="88"/>
        <v>0</v>
      </c>
      <c r="BJ293" s="18" t="s">
        <v>86</v>
      </c>
      <c r="BK293" s="144">
        <f t="shared" si="89"/>
        <v>0</v>
      </c>
      <c r="BL293" s="18" t="s">
        <v>234</v>
      </c>
      <c r="BM293" s="143" t="s">
        <v>4411</v>
      </c>
    </row>
    <row r="294" spans="2:65" s="1" customFormat="1" ht="16.5" customHeight="1">
      <c r="B294" s="33"/>
      <c r="C294" s="132" t="s">
        <v>2118</v>
      </c>
      <c r="D294" s="132" t="s">
        <v>229</v>
      </c>
      <c r="E294" s="133" t="s">
        <v>4412</v>
      </c>
      <c r="F294" s="134" t="s">
        <v>4413</v>
      </c>
      <c r="G294" s="135" t="s">
        <v>488</v>
      </c>
      <c r="H294" s="136">
        <v>15</v>
      </c>
      <c r="I294" s="137"/>
      <c r="J294" s="138">
        <f t="shared" si="80"/>
        <v>0</v>
      </c>
      <c r="K294" s="134" t="s">
        <v>336</v>
      </c>
      <c r="L294" s="33"/>
      <c r="M294" s="139" t="s">
        <v>21</v>
      </c>
      <c r="N294" s="140" t="s">
        <v>45</v>
      </c>
      <c r="P294" s="141">
        <f t="shared" si="81"/>
        <v>0</v>
      </c>
      <c r="Q294" s="141">
        <v>0</v>
      </c>
      <c r="R294" s="141">
        <f t="shared" si="82"/>
        <v>0</v>
      </c>
      <c r="S294" s="141">
        <v>0</v>
      </c>
      <c r="T294" s="142">
        <f t="shared" si="83"/>
        <v>0</v>
      </c>
      <c r="AR294" s="143" t="s">
        <v>234</v>
      </c>
      <c r="AT294" s="143" t="s">
        <v>229</v>
      </c>
      <c r="AU294" s="143" t="s">
        <v>86</v>
      </c>
      <c r="AY294" s="18" t="s">
        <v>227</v>
      </c>
      <c r="BE294" s="144">
        <f t="shared" si="84"/>
        <v>0</v>
      </c>
      <c r="BF294" s="144">
        <f t="shared" si="85"/>
        <v>0</v>
      </c>
      <c r="BG294" s="144">
        <f t="shared" si="86"/>
        <v>0</v>
      </c>
      <c r="BH294" s="144">
        <f t="shared" si="87"/>
        <v>0</v>
      </c>
      <c r="BI294" s="144">
        <f t="shared" si="88"/>
        <v>0</v>
      </c>
      <c r="BJ294" s="18" t="s">
        <v>86</v>
      </c>
      <c r="BK294" s="144">
        <f t="shared" si="89"/>
        <v>0</v>
      </c>
      <c r="BL294" s="18" t="s">
        <v>234</v>
      </c>
      <c r="BM294" s="143" t="s">
        <v>4414</v>
      </c>
    </row>
    <row r="295" spans="2:65" s="1" customFormat="1" ht="16.5" customHeight="1">
      <c r="B295" s="33"/>
      <c r="C295" s="132" t="s">
        <v>2124</v>
      </c>
      <c r="D295" s="132" t="s">
        <v>229</v>
      </c>
      <c r="E295" s="133" t="s">
        <v>4415</v>
      </c>
      <c r="F295" s="134" t="s">
        <v>4122</v>
      </c>
      <c r="G295" s="135" t="s">
        <v>488</v>
      </c>
      <c r="H295" s="136">
        <v>15</v>
      </c>
      <c r="I295" s="137"/>
      <c r="J295" s="138">
        <f t="shared" si="80"/>
        <v>0</v>
      </c>
      <c r="K295" s="134" t="s">
        <v>336</v>
      </c>
      <c r="L295" s="33"/>
      <c r="M295" s="139" t="s">
        <v>21</v>
      </c>
      <c r="N295" s="140" t="s">
        <v>45</v>
      </c>
      <c r="P295" s="141">
        <f t="shared" si="81"/>
        <v>0</v>
      </c>
      <c r="Q295" s="141">
        <v>0</v>
      </c>
      <c r="R295" s="141">
        <f t="shared" si="82"/>
        <v>0</v>
      </c>
      <c r="S295" s="141">
        <v>0</v>
      </c>
      <c r="T295" s="142">
        <f t="shared" si="83"/>
        <v>0</v>
      </c>
      <c r="AR295" s="143" t="s">
        <v>234</v>
      </c>
      <c r="AT295" s="143" t="s">
        <v>229</v>
      </c>
      <c r="AU295" s="143" t="s">
        <v>86</v>
      </c>
      <c r="AY295" s="18" t="s">
        <v>227</v>
      </c>
      <c r="BE295" s="144">
        <f t="shared" si="84"/>
        <v>0</v>
      </c>
      <c r="BF295" s="144">
        <f t="shared" si="85"/>
        <v>0</v>
      </c>
      <c r="BG295" s="144">
        <f t="shared" si="86"/>
        <v>0</v>
      </c>
      <c r="BH295" s="144">
        <f t="shared" si="87"/>
        <v>0</v>
      </c>
      <c r="BI295" s="144">
        <f t="shared" si="88"/>
        <v>0</v>
      </c>
      <c r="BJ295" s="18" t="s">
        <v>86</v>
      </c>
      <c r="BK295" s="144">
        <f t="shared" si="89"/>
        <v>0</v>
      </c>
      <c r="BL295" s="18" t="s">
        <v>234</v>
      </c>
      <c r="BM295" s="143" t="s">
        <v>4416</v>
      </c>
    </row>
    <row r="296" spans="2:65" s="1" customFormat="1" ht="16.5" customHeight="1">
      <c r="B296" s="33"/>
      <c r="C296" s="132" t="s">
        <v>2128</v>
      </c>
      <c r="D296" s="132" t="s">
        <v>229</v>
      </c>
      <c r="E296" s="133" t="s">
        <v>4417</v>
      </c>
      <c r="F296" s="134" t="s">
        <v>4418</v>
      </c>
      <c r="G296" s="135" t="s">
        <v>488</v>
      </c>
      <c r="H296" s="136">
        <v>15</v>
      </c>
      <c r="I296" s="137"/>
      <c r="J296" s="138">
        <f t="shared" si="80"/>
        <v>0</v>
      </c>
      <c r="K296" s="134" t="s">
        <v>336</v>
      </c>
      <c r="L296" s="33"/>
      <c r="M296" s="139" t="s">
        <v>21</v>
      </c>
      <c r="N296" s="140" t="s">
        <v>45</v>
      </c>
      <c r="P296" s="141">
        <f t="shared" si="81"/>
        <v>0</v>
      </c>
      <c r="Q296" s="141">
        <v>0</v>
      </c>
      <c r="R296" s="141">
        <f t="shared" si="82"/>
        <v>0</v>
      </c>
      <c r="S296" s="141">
        <v>0</v>
      </c>
      <c r="T296" s="142">
        <f t="shared" si="83"/>
        <v>0</v>
      </c>
      <c r="AR296" s="143" t="s">
        <v>234</v>
      </c>
      <c r="AT296" s="143" t="s">
        <v>229</v>
      </c>
      <c r="AU296" s="143" t="s">
        <v>86</v>
      </c>
      <c r="AY296" s="18" t="s">
        <v>227</v>
      </c>
      <c r="BE296" s="144">
        <f t="shared" si="84"/>
        <v>0</v>
      </c>
      <c r="BF296" s="144">
        <f t="shared" si="85"/>
        <v>0</v>
      </c>
      <c r="BG296" s="144">
        <f t="shared" si="86"/>
        <v>0</v>
      </c>
      <c r="BH296" s="144">
        <f t="shared" si="87"/>
        <v>0</v>
      </c>
      <c r="BI296" s="144">
        <f t="shared" si="88"/>
        <v>0</v>
      </c>
      <c r="BJ296" s="18" t="s">
        <v>86</v>
      </c>
      <c r="BK296" s="144">
        <f t="shared" si="89"/>
        <v>0</v>
      </c>
      <c r="BL296" s="18" t="s">
        <v>234</v>
      </c>
      <c r="BM296" s="143" t="s">
        <v>4419</v>
      </c>
    </row>
    <row r="297" spans="2:65" s="1" customFormat="1" ht="16.5" customHeight="1">
      <c r="B297" s="33"/>
      <c r="C297" s="132" t="s">
        <v>2133</v>
      </c>
      <c r="D297" s="132" t="s">
        <v>229</v>
      </c>
      <c r="E297" s="133" t="s">
        <v>4202</v>
      </c>
      <c r="F297" s="134" t="s">
        <v>4122</v>
      </c>
      <c r="G297" s="135" t="s">
        <v>488</v>
      </c>
      <c r="H297" s="136">
        <v>15</v>
      </c>
      <c r="I297" s="137"/>
      <c r="J297" s="138">
        <f t="shared" si="80"/>
        <v>0</v>
      </c>
      <c r="K297" s="134" t="s">
        <v>336</v>
      </c>
      <c r="L297" s="33"/>
      <c r="M297" s="139" t="s">
        <v>21</v>
      </c>
      <c r="N297" s="140" t="s">
        <v>45</v>
      </c>
      <c r="P297" s="141">
        <f t="shared" si="81"/>
        <v>0</v>
      </c>
      <c r="Q297" s="141">
        <v>0</v>
      </c>
      <c r="R297" s="141">
        <f t="shared" si="82"/>
        <v>0</v>
      </c>
      <c r="S297" s="141">
        <v>0</v>
      </c>
      <c r="T297" s="142">
        <f t="shared" si="83"/>
        <v>0</v>
      </c>
      <c r="AR297" s="143" t="s">
        <v>234</v>
      </c>
      <c r="AT297" s="143" t="s">
        <v>229</v>
      </c>
      <c r="AU297" s="143" t="s">
        <v>86</v>
      </c>
      <c r="AY297" s="18" t="s">
        <v>227</v>
      </c>
      <c r="BE297" s="144">
        <f t="shared" si="84"/>
        <v>0</v>
      </c>
      <c r="BF297" s="144">
        <f t="shared" si="85"/>
        <v>0</v>
      </c>
      <c r="BG297" s="144">
        <f t="shared" si="86"/>
        <v>0</v>
      </c>
      <c r="BH297" s="144">
        <f t="shared" si="87"/>
        <v>0</v>
      </c>
      <c r="BI297" s="144">
        <f t="shared" si="88"/>
        <v>0</v>
      </c>
      <c r="BJ297" s="18" t="s">
        <v>86</v>
      </c>
      <c r="BK297" s="144">
        <f t="shared" si="89"/>
        <v>0</v>
      </c>
      <c r="BL297" s="18" t="s">
        <v>234</v>
      </c>
      <c r="BM297" s="143" t="s">
        <v>4420</v>
      </c>
    </row>
    <row r="298" spans="2:65" s="1" customFormat="1" ht="16.5" customHeight="1">
      <c r="B298" s="33"/>
      <c r="C298" s="132" t="s">
        <v>2137</v>
      </c>
      <c r="D298" s="132" t="s">
        <v>229</v>
      </c>
      <c r="E298" s="133" t="s">
        <v>4421</v>
      </c>
      <c r="F298" s="134" t="s">
        <v>4422</v>
      </c>
      <c r="G298" s="135" t="s">
        <v>488</v>
      </c>
      <c r="H298" s="136">
        <v>360</v>
      </c>
      <c r="I298" s="137"/>
      <c r="J298" s="138">
        <f t="shared" si="80"/>
        <v>0</v>
      </c>
      <c r="K298" s="134" t="s">
        <v>336</v>
      </c>
      <c r="L298" s="33"/>
      <c r="M298" s="139" t="s">
        <v>21</v>
      </c>
      <c r="N298" s="140" t="s">
        <v>45</v>
      </c>
      <c r="P298" s="141">
        <f t="shared" si="81"/>
        <v>0</v>
      </c>
      <c r="Q298" s="141">
        <v>0</v>
      </c>
      <c r="R298" s="141">
        <f t="shared" si="82"/>
        <v>0</v>
      </c>
      <c r="S298" s="141">
        <v>0</v>
      </c>
      <c r="T298" s="142">
        <f t="shared" si="83"/>
        <v>0</v>
      </c>
      <c r="AR298" s="143" t="s">
        <v>234</v>
      </c>
      <c r="AT298" s="143" t="s">
        <v>229</v>
      </c>
      <c r="AU298" s="143" t="s">
        <v>86</v>
      </c>
      <c r="AY298" s="18" t="s">
        <v>227</v>
      </c>
      <c r="BE298" s="144">
        <f t="shared" si="84"/>
        <v>0</v>
      </c>
      <c r="BF298" s="144">
        <f t="shared" si="85"/>
        <v>0</v>
      </c>
      <c r="BG298" s="144">
        <f t="shared" si="86"/>
        <v>0</v>
      </c>
      <c r="BH298" s="144">
        <f t="shared" si="87"/>
        <v>0</v>
      </c>
      <c r="BI298" s="144">
        <f t="shared" si="88"/>
        <v>0</v>
      </c>
      <c r="BJ298" s="18" t="s">
        <v>86</v>
      </c>
      <c r="BK298" s="144">
        <f t="shared" si="89"/>
        <v>0</v>
      </c>
      <c r="BL298" s="18" t="s">
        <v>234</v>
      </c>
      <c r="BM298" s="143" t="s">
        <v>4423</v>
      </c>
    </row>
    <row r="299" spans="2:65" s="1" customFormat="1" ht="16.5" customHeight="1">
      <c r="B299" s="33"/>
      <c r="C299" s="132" t="s">
        <v>2147</v>
      </c>
      <c r="D299" s="132" t="s">
        <v>229</v>
      </c>
      <c r="E299" s="133" t="s">
        <v>4424</v>
      </c>
      <c r="F299" s="134" t="s">
        <v>4425</v>
      </c>
      <c r="G299" s="135" t="s">
        <v>488</v>
      </c>
      <c r="H299" s="136">
        <v>360</v>
      </c>
      <c r="I299" s="137"/>
      <c r="J299" s="138">
        <f t="shared" si="80"/>
        <v>0</v>
      </c>
      <c r="K299" s="134" t="s">
        <v>336</v>
      </c>
      <c r="L299" s="33"/>
      <c r="M299" s="139" t="s">
        <v>21</v>
      </c>
      <c r="N299" s="140" t="s">
        <v>45</v>
      </c>
      <c r="P299" s="141">
        <f t="shared" si="81"/>
        <v>0</v>
      </c>
      <c r="Q299" s="141">
        <v>0</v>
      </c>
      <c r="R299" s="141">
        <f t="shared" si="82"/>
        <v>0</v>
      </c>
      <c r="S299" s="141">
        <v>0</v>
      </c>
      <c r="T299" s="142">
        <f t="shared" si="83"/>
        <v>0</v>
      </c>
      <c r="AR299" s="143" t="s">
        <v>234</v>
      </c>
      <c r="AT299" s="143" t="s">
        <v>229</v>
      </c>
      <c r="AU299" s="143" t="s">
        <v>86</v>
      </c>
      <c r="AY299" s="18" t="s">
        <v>227</v>
      </c>
      <c r="BE299" s="144">
        <f t="shared" si="84"/>
        <v>0</v>
      </c>
      <c r="BF299" s="144">
        <f t="shared" si="85"/>
        <v>0</v>
      </c>
      <c r="BG299" s="144">
        <f t="shared" si="86"/>
        <v>0</v>
      </c>
      <c r="BH299" s="144">
        <f t="shared" si="87"/>
        <v>0</v>
      </c>
      <c r="BI299" s="144">
        <f t="shared" si="88"/>
        <v>0</v>
      </c>
      <c r="BJ299" s="18" t="s">
        <v>86</v>
      </c>
      <c r="BK299" s="144">
        <f t="shared" si="89"/>
        <v>0</v>
      </c>
      <c r="BL299" s="18" t="s">
        <v>234</v>
      </c>
      <c r="BM299" s="143" t="s">
        <v>4426</v>
      </c>
    </row>
    <row r="300" spans="2:65" s="1" customFormat="1" ht="16.5" customHeight="1">
      <c r="B300" s="33"/>
      <c r="C300" s="132" t="s">
        <v>2151</v>
      </c>
      <c r="D300" s="132" t="s">
        <v>229</v>
      </c>
      <c r="E300" s="133" t="s">
        <v>4427</v>
      </c>
      <c r="F300" s="134" t="s">
        <v>4428</v>
      </c>
      <c r="G300" s="135" t="s">
        <v>488</v>
      </c>
      <c r="H300" s="136">
        <v>30</v>
      </c>
      <c r="I300" s="137"/>
      <c r="J300" s="138">
        <f t="shared" si="80"/>
        <v>0</v>
      </c>
      <c r="K300" s="134" t="s">
        <v>336</v>
      </c>
      <c r="L300" s="33"/>
      <c r="M300" s="139" t="s">
        <v>21</v>
      </c>
      <c r="N300" s="140" t="s">
        <v>45</v>
      </c>
      <c r="P300" s="141">
        <f t="shared" si="81"/>
        <v>0</v>
      </c>
      <c r="Q300" s="141">
        <v>0</v>
      </c>
      <c r="R300" s="141">
        <f t="shared" si="82"/>
        <v>0</v>
      </c>
      <c r="S300" s="141">
        <v>0</v>
      </c>
      <c r="T300" s="142">
        <f t="shared" si="83"/>
        <v>0</v>
      </c>
      <c r="AR300" s="143" t="s">
        <v>234</v>
      </c>
      <c r="AT300" s="143" t="s">
        <v>229</v>
      </c>
      <c r="AU300" s="143" t="s">
        <v>86</v>
      </c>
      <c r="AY300" s="18" t="s">
        <v>227</v>
      </c>
      <c r="BE300" s="144">
        <f t="shared" si="84"/>
        <v>0</v>
      </c>
      <c r="BF300" s="144">
        <f t="shared" si="85"/>
        <v>0</v>
      </c>
      <c r="BG300" s="144">
        <f t="shared" si="86"/>
        <v>0</v>
      </c>
      <c r="BH300" s="144">
        <f t="shared" si="87"/>
        <v>0</v>
      </c>
      <c r="BI300" s="144">
        <f t="shared" si="88"/>
        <v>0</v>
      </c>
      <c r="BJ300" s="18" t="s">
        <v>86</v>
      </c>
      <c r="BK300" s="144">
        <f t="shared" si="89"/>
        <v>0</v>
      </c>
      <c r="BL300" s="18" t="s">
        <v>234</v>
      </c>
      <c r="BM300" s="143" t="s">
        <v>4429</v>
      </c>
    </row>
    <row r="301" spans="2:65" s="1" customFormat="1" ht="16.5" customHeight="1">
      <c r="B301" s="33"/>
      <c r="C301" s="132" t="s">
        <v>2155</v>
      </c>
      <c r="D301" s="132" t="s">
        <v>229</v>
      </c>
      <c r="E301" s="133" t="s">
        <v>4424</v>
      </c>
      <c r="F301" s="134" t="s">
        <v>4425</v>
      </c>
      <c r="G301" s="135" t="s">
        <v>488</v>
      </c>
      <c r="H301" s="136">
        <v>30</v>
      </c>
      <c r="I301" s="137"/>
      <c r="J301" s="138">
        <f t="shared" si="80"/>
        <v>0</v>
      </c>
      <c r="K301" s="134" t="s">
        <v>336</v>
      </c>
      <c r="L301" s="33"/>
      <c r="M301" s="139" t="s">
        <v>21</v>
      </c>
      <c r="N301" s="140" t="s">
        <v>45</v>
      </c>
      <c r="P301" s="141">
        <f t="shared" si="81"/>
        <v>0</v>
      </c>
      <c r="Q301" s="141">
        <v>0</v>
      </c>
      <c r="R301" s="141">
        <f t="shared" si="82"/>
        <v>0</v>
      </c>
      <c r="S301" s="141">
        <v>0</v>
      </c>
      <c r="T301" s="142">
        <f t="shared" si="83"/>
        <v>0</v>
      </c>
      <c r="AR301" s="143" t="s">
        <v>234</v>
      </c>
      <c r="AT301" s="143" t="s">
        <v>229</v>
      </c>
      <c r="AU301" s="143" t="s">
        <v>86</v>
      </c>
      <c r="AY301" s="18" t="s">
        <v>227</v>
      </c>
      <c r="BE301" s="144">
        <f t="shared" si="84"/>
        <v>0</v>
      </c>
      <c r="BF301" s="144">
        <f t="shared" si="85"/>
        <v>0</v>
      </c>
      <c r="BG301" s="144">
        <f t="shared" si="86"/>
        <v>0</v>
      </c>
      <c r="BH301" s="144">
        <f t="shared" si="87"/>
        <v>0</v>
      </c>
      <c r="BI301" s="144">
        <f t="shared" si="88"/>
        <v>0</v>
      </c>
      <c r="BJ301" s="18" t="s">
        <v>86</v>
      </c>
      <c r="BK301" s="144">
        <f t="shared" si="89"/>
        <v>0</v>
      </c>
      <c r="BL301" s="18" t="s">
        <v>234</v>
      </c>
      <c r="BM301" s="143" t="s">
        <v>4430</v>
      </c>
    </row>
    <row r="302" spans="2:65" s="1" customFormat="1" ht="16.5" customHeight="1">
      <c r="B302" s="33"/>
      <c r="C302" s="132" t="s">
        <v>2161</v>
      </c>
      <c r="D302" s="132" t="s">
        <v>229</v>
      </c>
      <c r="E302" s="133" t="s">
        <v>4431</v>
      </c>
      <c r="F302" s="134" t="s">
        <v>4432</v>
      </c>
      <c r="G302" s="135" t="s">
        <v>488</v>
      </c>
      <c r="H302" s="136">
        <v>285</v>
      </c>
      <c r="I302" s="137"/>
      <c r="J302" s="138">
        <f t="shared" si="80"/>
        <v>0</v>
      </c>
      <c r="K302" s="134" t="s">
        <v>336</v>
      </c>
      <c r="L302" s="33"/>
      <c r="M302" s="139" t="s">
        <v>21</v>
      </c>
      <c r="N302" s="140" t="s">
        <v>45</v>
      </c>
      <c r="P302" s="141">
        <f t="shared" si="81"/>
        <v>0</v>
      </c>
      <c r="Q302" s="141">
        <v>0</v>
      </c>
      <c r="R302" s="141">
        <f t="shared" si="82"/>
        <v>0</v>
      </c>
      <c r="S302" s="141">
        <v>0</v>
      </c>
      <c r="T302" s="142">
        <f t="shared" si="83"/>
        <v>0</v>
      </c>
      <c r="AR302" s="143" t="s">
        <v>234</v>
      </c>
      <c r="AT302" s="143" t="s">
        <v>229</v>
      </c>
      <c r="AU302" s="143" t="s">
        <v>86</v>
      </c>
      <c r="AY302" s="18" t="s">
        <v>227</v>
      </c>
      <c r="BE302" s="144">
        <f t="shared" si="84"/>
        <v>0</v>
      </c>
      <c r="BF302" s="144">
        <f t="shared" si="85"/>
        <v>0</v>
      </c>
      <c r="BG302" s="144">
        <f t="shared" si="86"/>
        <v>0</v>
      </c>
      <c r="BH302" s="144">
        <f t="shared" si="87"/>
        <v>0</v>
      </c>
      <c r="BI302" s="144">
        <f t="shared" si="88"/>
        <v>0</v>
      </c>
      <c r="BJ302" s="18" t="s">
        <v>86</v>
      </c>
      <c r="BK302" s="144">
        <f t="shared" si="89"/>
        <v>0</v>
      </c>
      <c r="BL302" s="18" t="s">
        <v>234</v>
      </c>
      <c r="BM302" s="143" t="s">
        <v>4433</v>
      </c>
    </row>
    <row r="303" spans="2:65" s="1" customFormat="1" ht="16.5" customHeight="1">
      <c r="B303" s="33"/>
      <c r="C303" s="132" t="s">
        <v>2165</v>
      </c>
      <c r="D303" s="132" t="s">
        <v>229</v>
      </c>
      <c r="E303" s="133" t="s">
        <v>4434</v>
      </c>
      <c r="F303" s="134" t="s">
        <v>4122</v>
      </c>
      <c r="G303" s="135" t="s">
        <v>488</v>
      </c>
      <c r="H303" s="136">
        <v>285</v>
      </c>
      <c r="I303" s="137"/>
      <c r="J303" s="138">
        <f t="shared" si="80"/>
        <v>0</v>
      </c>
      <c r="K303" s="134" t="s">
        <v>336</v>
      </c>
      <c r="L303" s="33"/>
      <c r="M303" s="139" t="s">
        <v>21</v>
      </c>
      <c r="N303" s="140" t="s">
        <v>45</v>
      </c>
      <c r="P303" s="141">
        <f t="shared" si="81"/>
        <v>0</v>
      </c>
      <c r="Q303" s="141">
        <v>0</v>
      </c>
      <c r="R303" s="141">
        <f t="shared" si="82"/>
        <v>0</v>
      </c>
      <c r="S303" s="141">
        <v>0</v>
      </c>
      <c r="T303" s="142">
        <f t="shared" si="83"/>
        <v>0</v>
      </c>
      <c r="AR303" s="143" t="s">
        <v>234</v>
      </c>
      <c r="AT303" s="143" t="s">
        <v>229</v>
      </c>
      <c r="AU303" s="143" t="s">
        <v>86</v>
      </c>
      <c r="AY303" s="18" t="s">
        <v>227</v>
      </c>
      <c r="BE303" s="144">
        <f t="shared" si="84"/>
        <v>0</v>
      </c>
      <c r="BF303" s="144">
        <f t="shared" si="85"/>
        <v>0</v>
      </c>
      <c r="BG303" s="144">
        <f t="shared" si="86"/>
        <v>0</v>
      </c>
      <c r="BH303" s="144">
        <f t="shared" si="87"/>
        <v>0</v>
      </c>
      <c r="BI303" s="144">
        <f t="shared" si="88"/>
        <v>0</v>
      </c>
      <c r="BJ303" s="18" t="s">
        <v>86</v>
      </c>
      <c r="BK303" s="144">
        <f t="shared" si="89"/>
        <v>0</v>
      </c>
      <c r="BL303" s="18" t="s">
        <v>234</v>
      </c>
      <c r="BM303" s="143" t="s">
        <v>4435</v>
      </c>
    </row>
    <row r="304" spans="2:65" s="1" customFormat="1" ht="16.5" customHeight="1">
      <c r="B304" s="33"/>
      <c r="C304" s="132" t="s">
        <v>2169</v>
      </c>
      <c r="D304" s="132" t="s">
        <v>229</v>
      </c>
      <c r="E304" s="133" t="s">
        <v>4436</v>
      </c>
      <c r="F304" s="134" t="s">
        <v>4437</v>
      </c>
      <c r="G304" s="135" t="s">
        <v>488</v>
      </c>
      <c r="H304" s="136">
        <v>37</v>
      </c>
      <c r="I304" s="137"/>
      <c r="J304" s="138">
        <f t="shared" si="80"/>
        <v>0</v>
      </c>
      <c r="K304" s="134" t="s">
        <v>336</v>
      </c>
      <c r="L304" s="33"/>
      <c r="M304" s="139" t="s">
        <v>21</v>
      </c>
      <c r="N304" s="140" t="s">
        <v>45</v>
      </c>
      <c r="P304" s="141">
        <f t="shared" si="81"/>
        <v>0</v>
      </c>
      <c r="Q304" s="141">
        <v>0</v>
      </c>
      <c r="R304" s="141">
        <f t="shared" si="82"/>
        <v>0</v>
      </c>
      <c r="S304" s="141">
        <v>0</v>
      </c>
      <c r="T304" s="142">
        <f t="shared" si="83"/>
        <v>0</v>
      </c>
      <c r="AR304" s="143" t="s">
        <v>234</v>
      </c>
      <c r="AT304" s="143" t="s">
        <v>229</v>
      </c>
      <c r="AU304" s="143" t="s">
        <v>86</v>
      </c>
      <c r="AY304" s="18" t="s">
        <v>227</v>
      </c>
      <c r="BE304" s="144">
        <f t="shared" si="84"/>
        <v>0</v>
      </c>
      <c r="BF304" s="144">
        <f t="shared" si="85"/>
        <v>0</v>
      </c>
      <c r="BG304" s="144">
        <f t="shared" si="86"/>
        <v>0</v>
      </c>
      <c r="BH304" s="144">
        <f t="shared" si="87"/>
        <v>0</v>
      </c>
      <c r="BI304" s="144">
        <f t="shared" si="88"/>
        <v>0</v>
      </c>
      <c r="BJ304" s="18" t="s">
        <v>86</v>
      </c>
      <c r="BK304" s="144">
        <f t="shared" si="89"/>
        <v>0</v>
      </c>
      <c r="BL304" s="18" t="s">
        <v>234</v>
      </c>
      <c r="BM304" s="143" t="s">
        <v>4438</v>
      </c>
    </row>
    <row r="305" spans="2:65" s="1" customFormat="1" ht="16.5" customHeight="1">
      <c r="B305" s="33"/>
      <c r="C305" s="132" t="s">
        <v>2177</v>
      </c>
      <c r="D305" s="132" t="s">
        <v>229</v>
      </c>
      <c r="E305" s="133" t="s">
        <v>4230</v>
      </c>
      <c r="F305" s="134" t="s">
        <v>4122</v>
      </c>
      <c r="G305" s="135" t="s">
        <v>488</v>
      </c>
      <c r="H305" s="136">
        <v>37</v>
      </c>
      <c r="I305" s="137"/>
      <c r="J305" s="138">
        <f t="shared" si="80"/>
        <v>0</v>
      </c>
      <c r="K305" s="134" t="s">
        <v>336</v>
      </c>
      <c r="L305" s="33"/>
      <c r="M305" s="139" t="s">
        <v>21</v>
      </c>
      <c r="N305" s="140" t="s">
        <v>45</v>
      </c>
      <c r="P305" s="141">
        <f t="shared" si="81"/>
        <v>0</v>
      </c>
      <c r="Q305" s="141">
        <v>0</v>
      </c>
      <c r="R305" s="141">
        <f t="shared" si="82"/>
        <v>0</v>
      </c>
      <c r="S305" s="141">
        <v>0</v>
      </c>
      <c r="T305" s="142">
        <f t="shared" si="83"/>
        <v>0</v>
      </c>
      <c r="AR305" s="143" t="s">
        <v>234</v>
      </c>
      <c r="AT305" s="143" t="s">
        <v>229</v>
      </c>
      <c r="AU305" s="143" t="s">
        <v>86</v>
      </c>
      <c r="AY305" s="18" t="s">
        <v>227</v>
      </c>
      <c r="BE305" s="144">
        <f t="shared" si="84"/>
        <v>0</v>
      </c>
      <c r="BF305" s="144">
        <f t="shared" si="85"/>
        <v>0</v>
      </c>
      <c r="BG305" s="144">
        <f t="shared" si="86"/>
        <v>0</v>
      </c>
      <c r="BH305" s="144">
        <f t="shared" si="87"/>
        <v>0</v>
      </c>
      <c r="BI305" s="144">
        <f t="shared" si="88"/>
        <v>0</v>
      </c>
      <c r="BJ305" s="18" t="s">
        <v>86</v>
      </c>
      <c r="BK305" s="144">
        <f t="shared" si="89"/>
        <v>0</v>
      </c>
      <c r="BL305" s="18" t="s">
        <v>234</v>
      </c>
      <c r="BM305" s="143" t="s">
        <v>4439</v>
      </c>
    </row>
    <row r="306" spans="2:65" s="1" customFormat="1" ht="16.5" customHeight="1">
      <c r="B306" s="33"/>
      <c r="C306" s="132" t="s">
        <v>2181</v>
      </c>
      <c r="D306" s="132" t="s">
        <v>229</v>
      </c>
      <c r="E306" s="133" t="s">
        <v>4440</v>
      </c>
      <c r="F306" s="134" t="s">
        <v>4441</v>
      </c>
      <c r="G306" s="135" t="s">
        <v>488</v>
      </c>
      <c r="H306" s="136">
        <v>4</v>
      </c>
      <c r="I306" s="137"/>
      <c r="J306" s="138">
        <f t="shared" si="80"/>
        <v>0</v>
      </c>
      <c r="K306" s="134" t="s">
        <v>336</v>
      </c>
      <c r="L306" s="33"/>
      <c r="M306" s="139" t="s">
        <v>21</v>
      </c>
      <c r="N306" s="140" t="s">
        <v>45</v>
      </c>
      <c r="P306" s="141">
        <f t="shared" si="81"/>
        <v>0</v>
      </c>
      <c r="Q306" s="141">
        <v>0</v>
      </c>
      <c r="R306" s="141">
        <f t="shared" si="82"/>
        <v>0</v>
      </c>
      <c r="S306" s="141">
        <v>0</v>
      </c>
      <c r="T306" s="142">
        <f t="shared" si="83"/>
        <v>0</v>
      </c>
      <c r="AR306" s="143" t="s">
        <v>234</v>
      </c>
      <c r="AT306" s="143" t="s">
        <v>229</v>
      </c>
      <c r="AU306" s="143" t="s">
        <v>86</v>
      </c>
      <c r="AY306" s="18" t="s">
        <v>227</v>
      </c>
      <c r="BE306" s="144">
        <f t="shared" si="84"/>
        <v>0</v>
      </c>
      <c r="BF306" s="144">
        <f t="shared" si="85"/>
        <v>0</v>
      </c>
      <c r="BG306" s="144">
        <f t="shared" si="86"/>
        <v>0</v>
      </c>
      <c r="BH306" s="144">
        <f t="shared" si="87"/>
        <v>0</v>
      </c>
      <c r="BI306" s="144">
        <f t="shared" si="88"/>
        <v>0</v>
      </c>
      <c r="BJ306" s="18" t="s">
        <v>86</v>
      </c>
      <c r="BK306" s="144">
        <f t="shared" si="89"/>
        <v>0</v>
      </c>
      <c r="BL306" s="18" t="s">
        <v>234</v>
      </c>
      <c r="BM306" s="143" t="s">
        <v>4442</v>
      </c>
    </row>
    <row r="307" spans="2:65" s="1" customFormat="1" ht="16.5" customHeight="1">
      <c r="B307" s="33"/>
      <c r="C307" s="132" t="s">
        <v>2185</v>
      </c>
      <c r="D307" s="132" t="s">
        <v>229</v>
      </c>
      <c r="E307" s="133" t="s">
        <v>4443</v>
      </c>
      <c r="F307" s="134" t="s">
        <v>4122</v>
      </c>
      <c r="G307" s="135" t="s">
        <v>488</v>
      </c>
      <c r="H307" s="136">
        <v>4</v>
      </c>
      <c r="I307" s="137"/>
      <c r="J307" s="138">
        <f t="shared" si="80"/>
        <v>0</v>
      </c>
      <c r="K307" s="134" t="s">
        <v>336</v>
      </c>
      <c r="L307" s="33"/>
      <c r="M307" s="139" t="s">
        <v>21</v>
      </c>
      <c r="N307" s="140" t="s">
        <v>45</v>
      </c>
      <c r="P307" s="141">
        <f t="shared" si="81"/>
        <v>0</v>
      </c>
      <c r="Q307" s="141">
        <v>0</v>
      </c>
      <c r="R307" s="141">
        <f t="shared" si="82"/>
        <v>0</v>
      </c>
      <c r="S307" s="141">
        <v>0</v>
      </c>
      <c r="T307" s="142">
        <f t="shared" si="83"/>
        <v>0</v>
      </c>
      <c r="AR307" s="143" t="s">
        <v>234</v>
      </c>
      <c r="AT307" s="143" t="s">
        <v>229</v>
      </c>
      <c r="AU307" s="143" t="s">
        <v>86</v>
      </c>
      <c r="AY307" s="18" t="s">
        <v>227</v>
      </c>
      <c r="BE307" s="144">
        <f t="shared" si="84"/>
        <v>0</v>
      </c>
      <c r="BF307" s="144">
        <f t="shared" si="85"/>
        <v>0</v>
      </c>
      <c r="BG307" s="144">
        <f t="shared" si="86"/>
        <v>0</v>
      </c>
      <c r="BH307" s="144">
        <f t="shared" si="87"/>
        <v>0</v>
      </c>
      <c r="BI307" s="144">
        <f t="shared" si="88"/>
        <v>0</v>
      </c>
      <c r="BJ307" s="18" t="s">
        <v>86</v>
      </c>
      <c r="BK307" s="144">
        <f t="shared" si="89"/>
        <v>0</v>
      </c>
      <c r="BL307" s="18" t="s">
        <v>234</v>
      </c>
      <c r="BM307" s="143" t="s">
        <v>4444</v>
      </c>
    </row>
    <row r="308" spans="2:65" s="1" customFormat="1" ht="16.5" customHeight="1">
      <c r="B308" s="33"/>
      <c r="C308" s="132" t="s">
        <v>2192</v>
      </c>
      <c r="D308" s="132" t="s">
        <v>229</v>
      </c>
      <c r="E308" s="133" t="s">
        <v>4445</v>
      </c>
      <c r="F308" s="134" t="s">
        <v>4446</v>
      </c>
      <c r="G308" s="135" t="s">
        <v>488</v>
      </c>
      <c r="H308" s="136">
        <v>24</v>
      </c>
      <c r="I308" s="137"/>
      <c r="J308" s="138">
        <f t="shared" si="80"/>
        <v>0</v>
      </c>
      <c r="K308" s="134" t="s">
        <v>336</v>
      </c>
      <c r="L308" s="33"/>
      <c r="M308" s="139" t="s">
        <v>21</v>
      </c>
      <c r="N308" s="140" t="s">
        <v>45</v>
      </c>
      <c r="P308" s="141">
        <f t="shared" si="81"/>
        <v>0</v>
      </c>
      <c r="Q308" s="141">
        <v>0</v>
      </c>
      <c r="R308" s="141">
        <f t="shared" si="82"/>
        <v>0</v>
      </c>
      <c r="S308" s="141">
        <v>0</v>
      </c>
      <c r="T308" s="142">
        <f t="shared" si="83"/>
        <v>0</v>
      </c>
      <c r="AR308" s="143" t="s">
        <v>234</v>
      </c>
      <c r="AT308" s="143" t="s">
        <v>229</v>
      </c>
      <c r="AU308" s="143" t="s">
        <v>86</v>
      </c>
      <c r="AY308" s="18" t="s">
        <v>227</v>
      </c>
      <c r="BE308" s="144">
        <f t="shared" si="84"/>
        <v>0</v>
      </c>
      <c r="BF308" s="144">
        <f t="shared" si="85"/>
        <v>0</v>
      </c>
      <c r="BG308" s="144">
        <f t="shared" si="86"/>
        <v>0</v>
      </c>
      <c r="BH308" s="144">
        <f t="shared" si="87"/>
        <v>0</v>
      </c>
      <c r="BI308" s="144">
        <f t="shared" si="88"/>
        <v>0</v>
      </c>
      <c r="BJ308" s="18" t="s">
        <v>86</v>
      </c>
      <c r="BK308" s="144">
        <f t="shared" si="89"/>
        <v>0</v>
      </c>
      <c r="BL308" s="18" t="s">
        <v>234</v>
      </c>
      <c r="BM308" s="143" t="s">
        <v>4447</v>
      </c>
    </row>
    <row r="309" spans="2:65" s="1" customFormat="1" ht="16.5" customHeight="1">
      <c r="B309" s="33"/>
      <c r="C309" s="132" t="s">
        <v>2196</v>
      </c>
      <c r="D309" s="132" t="s">
        <v>229</v>
      </c>
      <c r="E309" s="133" t="s">
        <v>4205</v>
      </c>
      <c r="F309" s="134" t="s">
        <v>4122</v>
      </c>
      <c r="G309" s="135" t="s">
        <v>488</v>
      </c>
      <c r="H309" s="136">
        <v>24</v>
      </c>
      <c r="I309" s="137"/>
      <c r="J309" s="138">
        <f t="shared" si="80"/>
        <v>0</v>
      </c>
      <c r="K309" s="134" t="s">
        <v>336</v>
      </c>
      <c r="L309" s="33"/>
      <c r="M309" s="139" t="s">
        <v>21</v>
      </c>
      <c r="N309" s="140" t="s">
        <v>45</v>
      </c>
      <c r="P309" s="141">
        <f t="shared" si="81"/>
        <v>0</v>
      </c>
      <c r="Q309" s="141">
        <v>0</v>
      </c>
      <c r="R309" s="141">
        <f t="shared" si="82"/>
        <v>0</v>
      </c>
      <c r="S309" s="141">
        <v>0</v>
      </c>
      <c r="T309" s="142">
        <f t="shared" si="83"/>
        <v>0</v>
      </c>
      <c r="AR309" s="143" t="s">
        <v>234</v>
      </c>
      <c r="AT309" s="143" t="s">
        <v>229</v>
      </c>
      <c r="AU309" s="143" t="s">
        <v>86</v>
      </c>
      <c r="AY309" s="18" t="s">
        <v>227</v>
      </c>
      <c r="BE309" s="144">
        <f t="shared" si="84"/>
        <v>0</v>
      </c>
      <c r="BF309" s="144">
        <f t="shared" si="85"/>
        <v>0</v>
      </c>
      <c r="BG309" s="144">
        <f t="shared" si="86"/>
        <v>0</v>
      </c>
      <c r="BH309" s="144">
        <f t="shared" si="87"/>
        <v>0</v>
      </c>
      <c r="BI309" s="144">
        <f t="shared" si="88"/>
        <v>0</v>
      </c>
      <c r="BJ309" s="18" t="s">
        <v>86</v>
      </c>
      <c r="BK309" s="144">
        <f t="shared" si="89"/>
        <v>0</v>
      </c>
      <c r="BL309" s="18" t="s">
        <v>234</v>
      </c>
      <c r="BM309" s="143" t="s">
        <v>4448</v>
      </c>
    </row>
    <row r="310" spans="2:65" s="1" customFormat="1" ht="16.5" customHeight="1">
      <c r="B310" s="33"/>
      <c r="C310" s="132" t="s">
        <v>2198</v>
      </c>
      <c r="D310" s="132" t="s">
        <v>229</v>
      </c>
      <c r="E310" s="133" t="s">
        <v>4449</v>
      </c>
      <c r="F310" s="134" t="s">
        <v>4450</v>
      </c>
      <c r="G310" s="135" t="s">
        <v>488</v>
      </c>
      <c r="H310" s="136">
        <v>18</v>
      </c>
      <c r="I310" s="137"/>
      <c r="J310" s="138">
        <f t="shared" si="80"/>
        <v>0</v>
      </c>
      <c r="K310" s="134" t="s">
        <v>336</v>
      </c>
      <c r="L310" s="33"/>
      <c r="M310" s="139" t="s">
        <v>21</v>
      </c>
      <c r="N310" s="140" t="s">
        <v>45</v>
      </c>
      <c r="P310" s="141">
        <f t="shared" si="81"/>
        <v>0</v>
      </c>
      <c r="Q310" s="141">
        <v>0</v>
      </c>
      <c r="R310" s="141">
        <f t="shared" si="82"/>
        <v>0</v>
      </c>
      <c r="S310" s="141">
        <v>0</v>
      </c>
      <c r="T310" s="142">
        <f t="shared" si="83"/>
        <v>0</v>
      </c>
      <c r="AR310" s="143" t="s">
        <v>234</v>
      </c>
      <c r="AT310" s="143" t="s">
        <v>229</v>
      </c>
      <c r="AU310" s="143" t="s">
        <v>86</v>
      </c>
      <c r="AY310" s="18" t="s">
        <v>227</v>
      </c>
      <c r="BE310" s="144">
        <f t="shared" si="84"/>
        <v>0</v>
      </c>
      <c r="BF310" s="144">
        <f t="shared" si="85"/>
        <v>0</v>
      </c>
      <c r="BG310" s="144">
        <f t="shared" si="86"/>
        <v>0</v>
      </c>
      <c r="BH310" s="144">
        <f t="shared" si="87"/>
        <v>0</v>
      </c>
      <c r="BI310" s="144">
        <f t="shared" si="88"/>
        <v>0</v>
      </c>
      <c r="BJ310" s="18" t="s">
        <v>86</v>
      </c>
      <c r="BK310" s="144">
        <f t="shared" si="89"/>
        <v>0</v>
      </c>
      <c r="BL310" s="18" t="s">
        <v>234</v>
      </c>
      <c r="BM310" s="143" t="s">
        <v>4451</v>
      </c>
    </row>
    <row r="311" spans="2:65" s="1" customFormat="1" ht="16.5" customHeight="1">
      <c r="B311" s="33"/>
      <c r="C311" s="132" t="s">
        <v>2211</v>
      </c>
      <c r="D311" s="132" t="s">
        <v>229</v>
      </c>
      <c r="E311" s="133" t="s">
        <v>4205</v>
      </c>
      <c r="F311" s="134" t="s">
        <v>4122</v>
      </c>
      <c r="G311" s="135" t="s">
        <v>488</v>
      </c>
      <c r="H311" s="136">
        <v>18</v>
      </c>
      <c r="I311" s="137"/>
      <c r="J311" s="138">
        <f t="shared" si="80"/>
        <v>0</v>
      </c>
      <c r="K311" s="134" t="s">
        <v>336</v>
      </c>
      <c r="L311" s="33"/>
      <c r="M311" s="139" t="s">
        <v>21</v>
      </c>
      <c r="N311" s="140" t="s">
        <v>45</v>
      </c>
      <c r="P311" s="141">
        <f t="shared" si="81"/>
        <v>0</v>
      </c>
      <c r="Q311" s="141">
        <v>0</v>
      </c>
      <c r="R311" s="141">
        <f t="shared" si="82"/>
        <v>0</v>
      </c>
      <c r="S311" s="141">
        <v>0</v>
      </c>
      <c r="T311" s="142">
        <f t="shared" si="83"/>
        <v>0</v>
      </c>
      <c r="AR311" s="143" t="s">
        <v>234</v>
      </c>
      <c r="AT311" s="143" t="s">
        <v>229</v>
      </c>
      <c r="AU311" s="143" t="s">
        <v>86</v>
      </c>
      <c r="AY311" s="18" t="s">
        <v>227</v>
      </c>
      <c r="BE311" s="144">
        <f t="shared" si="84"/>
        <v>0</v>
      </c>
      <c r="BF311" s="144">
        <f t="shared" si="85"/>
        <v>0</v>
      </c>
      <c r="BG311" s="144">
        <f t="shared" si="86"/>
        <v>0</v>
      </c>
      <c r="BH311" s="144">
        <f t="shared" si="87"/>
        <v>0</v>
      </c>
      <c r="BI311" s="144">
        <f t="shared" si="88"/>
        <v>0</v>
      </c>
      <c r="BJ311" s="18" t="s">
        <v>86</v>
      </c>
      <c r="BK311" s="144">
        <f t="shared" si="89"/>
        <v>0</v>
      </c>
      <c r="BL311" s="18" t="s">
        <v>234</v>
      </c>
      <c r="BM311" s="143" t="s">
        <v>4452</v>
      </c>
    </row>
    <row r="312" spans="2:65" s="1" customFormat="1" ht="16.5" customHeight="1">
      <c r="B312" s="33"/>
      <c r="C312" s="132" t="s">
        <v>2216</v>
      </c>
      <c r="D312" s="132" t="s">
        <v>229</v>
      </c>
      <c r="E312" s="133" t="s">
        <v>4453</v>
      </c>
      <c r="F312" s="134" t="s">
        <v>4454</v>
      </c>
      <c r="G312" s="135" t="s">
        <v>488</v>
      </c>
      <c r="H312" s="136">
        <v>378</v>
      </c>
      <c r="I312" s="137"/>
      <c r="J312" s="138">
        <f t="shared" si="80"/>
        <v>0</v>
      </c>
      <c r="K312" s="134" t="s">
        <v>336</v>
      </c>
      <c r="L312" s="33"/>
      <c r="M312" s="139" t="s">
        <v>21</v>
      </c>
      <c r="N312" s="140" t="s">
        <v>45</v>
      </c>
      <c r="P312" s="141">
        <f t="shared" si="81"/>
        <v>0</v>
      </c>
      <c r="Q312" s="141">
        <v>0</v>
      </c>
      <c r="R312" s="141">
        <f t="shared" si="82"/>
        <v>0</v>
      </c>
      <c r="S312" s="141">
        <v>0</v>
      </c>
      <c r="T312" s="142">
        <f t="shared" si="83"/>
        <v>0</v>
      </c>
      <c r="AR312" s="143" t="s">
        <v>234</v>
      </c>
      <c r="AT312" s="143" t="s">
        <v>229</v>
      </c>
      <c r="AU312" s="143" t="s">
        <v>86</v>
      </c>
      <c r="AY312" s="18" t="s">
        <v>227</v>
      </c>
      <c r="BE312" s="144">
        <f t="shared" si="84"/>
        <v>0</v>
      </c>
      <c r="BF312" s="144">
        <f t="shared" si="85"/>
        <v>0</v>
      </c>
      <c r="BG312" s="144">
        <f t="shared" si="86"/>
        <v>0</v>
      </c>
      <c r="BH312" s="144">
        <f t="shared" si="87"/>
        <v>0</v>
      </c>
      <c r="BI312" s="144">
        <f t="shared" si="88"/>
        <v>0</v>
      </c>
      <c r="BJ312" s="18" t="s">
        <v>86</v>
      </c>
      <c r="BK312" s="144">
        <f t="shared" si="89"/>
        <v>0</v>
      </c>
      <c r="BL312" s="18" t="s">
        <v>234</v>
      </c>
      <c r="BM312" s="143" t="s">
        <v>4455</v>
      </c>
    </row>
    <row r="313" spans="2:65" s="1" customFormat="1" ht="16.5" customHeight="1">
      <c r="B313" s="33"/>
      <c r="C313" s="132" t="s">
        <v>2223</v>
      </c>
      <c r="D313" s="132" t="s">
        <v>229</v>
      </c>
      <c r="E313" s="133" t="s">
        <v>4456</v>
      </c>
      <c r="F313" s="134" t="s">
        <v>4122</v>
      </c>
      <c r="G313" s="135" t="s">
        <v>326</v>
      </c>
      <c r="H313" s="136">
        <v>378</v>
      </c>
      <c r="I313" s="137"/>
      <c r="J313" s="138">
        <f t="shared" si="80"/>
        <v>0</v>
      </c>
      <c r="K313" s="134" t="s">
        <v>336</v>
      </c>
      <c r="L313" s="33"/>
      <c r="M313" s="139" t="s">
        <v>21</v>
      </c>
      <c r="N313" s="140" t="s">
        <v>45</v>
      </c>
      <c r="P313" s="141">
        <f t="shared" si="81"/>
        <v>0</v>
      </c>
      <c r="Q313" s="141">
        <v>0</v>
      </c>
      <c r="R313" s="141">
        <f t="shared" si="82"/>
        <v>0</v>
      </c>
      <c r="S313" s="141">
        <v>0</v>
      </c>
      <c r="T313" s="142">
        <f t="shared" si="83"/>
        <v>0</v>
      </c>
      <c r="AR313" s="143" t="s">
        <v>234</v>
      </c>
      <c r="AT313" s="143" t="s">
        <v>229</v>
      </c>
      <c r="AU313" s="143" t="s">
        <v>86</v>
      </c>
      <c r="AY313" s="18" t="s">
        <v>227</v>
      </c>
      <c r="BE313" s="144">
        <f t="shared" si="84"/>
        <v>0</v>
      </c>
      <c r="BF313" s="144">
        <f t="shared" si="85"/>
        <v>0</v>
      </c>
      <c r="BG313" s="144">
        <f t="shared" si="86"/>
        <v>0</v>
      </c>
      <c r="BH313" s="144">
        <f t="shared" si="87"/>
        <v>0</v>
      </c>
      <c r="BI313" s="144">
        <f t="shared" si="88"/>
        <v>0</v>
      </c>
      <c r="BJ313" s="18" t="s">
        <v>86</v>
      </c>
      <c r="BK313" s="144">
        <f t="shared" si="89"/>
        <v>0</v>
      </c>
      <c r="BL313" s="18" t="s">
        <v>234</v>
      </c>
      <c r="BM313" s="143" t="s">
        <v>4457</v>
      </c>
    </row>
    <row r="314" spans="2:65" s="1" customFormat="1" ht="16.5" customHeight="1">
      <c r="B314" s="33"/>
      <c r="C314" s="132" t="s">
        <v>2228</v>
      </c>
      <c r="D314" s="132" t="s">
        <v>229</v>
      </c>
      <c r="E314" s="133" t="s">
        <v>4458</v>
      </c>
      <c r="F314" s="134" t="s">
        <v>4459</v>
      </c>
      <c r="G314" s="135" t="s">
        <v>488</v>
      </c>
      <c r="H314" s="136">
        <v>41</v>
      </c>
      <c r="I314" s="137"/>
      <c r="J314" s="138">
        <f t="shared" si="80"/>
        <v>0</v>
      </c>
      <c r="K314" s="134" t="s">
        <v>336</v>
      </c>
      <c r="L314" s="33"/>
      <c r="M314" s="139" t="s">
        <v>21</v>
      </c>
      <c r="N314" s="140" t="s">
        <v>45</v>
      </c>
      <c r="P314" s="141">
        <f t="shared" si="81"/>
        <v>0</v>
      </c>
      <c r="Q314" s="141">
        <v>0</v>
      </c>
      <c r="R314" s="141">
        <f t="shared" si="82"/>
        <v>0</v>
      </c>
      <c r="S314" s="141">
        <v>0</v>
      </c>
      <c r="T314" s="142">
        <f t="shared" si="83"/>
        <v>0</v>
      </c>
      <c r="AR314" s="143" t="s">
        <v>234</v>
      </c>
      <c r="AT314" s="143" t="s">
        <v>229</v>
      </c>
      <c r="AU314" s="143" t="s">
        <v>86</v>
      </c>
      <c r="AY314" s="18" t="s">
        <v>227</v>
      </c>
      <c r="BE314" s="144">
        <f t="shared" si="84"/>
        <v>0</v>
      </c>
      <c r="BF314" s="144">
        <f t="shared" si="85"/>
        <v>0</v>
      </c>
      <c r="BG314" s="144">
        <f t="shared" si="86"/>
        <v>0</v>
      </c>
      <c r="BH314" s="144">
        <f t="shared" si="87"/>
        <v>0</v>
      </c>
      <c r="BI314" s="144">
        <f t="shared" si="88"/>
        <v>0</v>
      </c>
      <c r="BJ314" s="18" t="s">
        <v>86</v>
      </c>
      <c r="BK314" s="144">
        <f t="shared" si="89"/>
        <v>0</v>
      </c>
      <c r="BL314" s="18" t="s">
        <v>234</v>
      </c>
      <c r="BM314" s="143" t="s">
        <v>4460</v>
      </c>
    </row>
    <row r="315" spans="2:65" s="1" customFormat="1" ht="16.5" customHeight="1">
      <c r="B315" s="33"/>
      <c r="C315" s="132" t="s">
        <v>2240</v>
      </c>
      <c r="D315" s="132" t="s">
        <v>229</v>
      </c>
      <c r="E315" s="133" t="s">
        <v>4461</v>
      </c>
      <c r="F315" s="134" t="s">
        <v>4122</v>
      </c>
      <c r="G315" s="135" t="s">
        <v>326</v>
      </c>
      <c r="H315" s="136">
        <v>41</v>
      </c>
      <c r="I315" s="137"/>
      <c r="J315" s="138">
        <f t="shared" si="80"/>
        <v>0</v>
      </c>
      <c r="K315" s="134" t="s">
        <v>336</v>
      </c>
      <c r="L315" s="33"/>
      <c r="M315" s="139" t="s">
        <v>21</v>
      </c>
      <c r="N315" s="140" t="s">
        <v>45</v>
      </c>
      <c r="P315" s="141">
        <f t="shared" si="81"/>
        <v>0</v>
      </c>
      <c r="Q315" s="141">
        <v>0</v>
      </c>
      <c r="R315" s="141">
        <f t="shared" si="82"/>
        <v>0</v>
      </c>
      <c r="S315" s="141">
        <v>0</v>
      </c>
      <c r="T315" s="142">
        <f t="shared" si="83"/>
        <v>0</v>
      </c>
      <c r="AR315" s="143" t="s">
        <v>234</v>
      </c>
      <c r="AT315" s="143" t="s">
        <v>229</v>
      </c>
      <c r="AU315" s="143" t="s">
        <v>86</v>
      </c>
      <c r="AY315" s="18" t="s">
        <v>227</v>
      </c>
      <c r="BE315" s="144">
        <f t="shared" si="84"/>
        <v>0</v>
      </c>
      <c r="BF315" s="144">
        <f t="shared" si="85"/>
        <v>0</v>
      </c>
      <c r="BG315" s="144">
        <f t="shared" si="86"/>
        <v>0</v>
      </c>
      <c r="BH315" s="144">
        <f t="shared" si="87"/>
        <v>0</v>
      </c>
      <c r="BI315" s="144">
        <f t="shared" si="88"/>
        <v>0</v>
      </c>
      <c r="BJ315" s="18" t="s">
        <v>86</v>
      </c>
      <c r="BK315" s="144">
        <f t="shared" si="89"/>
        <v>0</v>
      </c>
      <c r="BL315" s="18" t="s">
        <v>234</v>
      </c>
      <c r="BM315" s="143" t="s">
        <v>4462</v>
      </c>
    </row>
    <row r="316" spans="2:65" s="1" customFormat="1" ht="16.5" customHeight="1">
      <c r="B316" s="33"/>
      <c r="C316" s="132" t="s">
        <v>2251</v>
      </c>
      <c r="D316" s="132" t="s">
        <v>229</v>
      </c>
      <c r="E316" s="133" t="s">
        <v>4463</v>
      </c>
      <c r="F316" s="134" t="s">
        <v>4464</v>
      </c>
      <c r="G316" s="135" t="s">
        <v>3468</v>
      </c>
      <c r="H316" s="136">
        <v>1</v>
      </c>
      <c r="I316" s="137"/>
      <c r="J316" s="138">
        <f t="shared" si="80"/>
        <v>0</v>
      </c>
      <c r="K316" s="134" t="s">
        <v>336</v>
      </c>
      <c r="L316" s="33"/>
      <c r="M316" s="184" t="s">
        <v>21</v>
      </c>
      <c r="N316" s="185" t="s">
        <v>45</v>
      </c>
      <c r="O316" s="181"/>
      <c r="P316" s="186">
        <f t="shared" si="81"/>
        <v>0</v>
      </c>
      <c r="Q316" s="186">
        <v>0</v>
      </c>
      <c r="R316" s="186">
        <f t="shared" si="82"/>
        <v>0</v>
      </c>
      <c r="S316" s="186">
        <v>0</v>
      </c>
      <c r="T316" s="187">
        <f t="shared" si="83"/>
        <v>0</v>
      </c>
      <c r="AR316" s="143" t="s">
        <v>234</v>
      </c>
      <c r="AT316" s="143" t="s">
        <v>229</v>
      </c>
      <c r="AU316" s="143" t="s">
        <v>86</v>
      </c>
      <c r="AY316" s="18" t="s">
        <v>227</v>
      </c>
      <c r="BE316" s="144">
        <f t="shared" si="84"/>
        <v>0</v>
      </c>
      <c r="BF316" s="144">
        <f t="shared" si="85"/>
        <v>0</v>
      </c>
      <c r="BG316" s="144">
        <f t="shared" si="86"/>
        <v>0</v>
      </c>
      <c r="BH316" s="144">
        <f t="shared" si="87"/>
        <v>0</v>
      </c>
      <c r="BI316" s="144">
        <f t="shared" si="88"/>
        <v>0</v>
      </c>
      <c r="BJ316" s="18" t="s">
        <v>86</v>
      </c>
      <c r="BK316" s="144">
        <f t="shared" si="89"/>
        <v>0</v>
      </c>
      <c r="BL316" s="18" t="s">
        <v>234</v>
      </c>
      <c r="BM316" s="143" t="s">
        <v>4465</v>
      </c>
    </row>
    <row r="317" spans="2:65" s="1" customFormat="1" ht="6.95" customHeight="1">
      <c r="B317" s="42"/>
      <c r="C317" s="43"/>
      <c r="D317" s="43"/>
      <c r="E317" s="43"/>
      <c r="F317" s="43"/>
      <c r="G317" s="43"/>
      <c r="H317" s="43"/>
      <c r="I317" s="43"/>
      <c r="J317" s="43"/>
      <c r="K317" s="43"/>
      <c r="L317" s="33"/>
    </row>
  </sheetData>
  <sheetProtection algorithmName="SHA-512" hashValue="XGYiKkHBTzem3MBBIu5L+gHH/sOSH6ubtnQzLSEZmlK1fnbZ+lLYO1KPvJJFFYiWGnsSfc0K9EMi81r+Leeqmw==" saltValue="Zr8SiFOizJLSeTL8DY8D56w1NWpnhewDrg+wEe6QfdpsZepfPFrk7qhEAloo6FeC3blJfmm4L/Wb9/+qwSWCog==" spinCount="100000" sheet="1" objects="1" scenarios="1" formatColumns="0" formatRows="0" autoFilter="0"/>
  <autoFilter ref="C100:K316" xr:uid="{00000000-0009-0000-0000-000010000000}"/>
  <mergeCells count="15">
    <mergeCell ref="E87:H87"/>
    <mergeCell ref="E91:H91"/>
    <mergeCell ref="E89:H89"/>
    <mergeCell ref="E93:H93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7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4063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4466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ROUND((SUM(BE99:BE169)),  2)</f>
        <v>0</v>
      </c>
      <c r="I37" s="94">
        <v>0.21</v>
      </c>
      <c r="J37" s="84">
        <f>ROUND(((SUM(BE99:BE169))*I37),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ROUND((SUM(BF99:BF169)),  2)</f>
        <v>0</v>
      </c>
      <c r="I38" s="94">
        <v>0.12</v>
      </c>
      <c r="J38" s="84">
        <f>ROUND(((SUM(BF99:BF169))*I38),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ROUND((SUM(BG99:BG169)),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ROUND((SUM(BH99:BH169)),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ROUND((SUM(BI99:BI169)),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4063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SO-04.04.02 - Slaboproud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J99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471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4467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4468</v>
      </c>
      <c r="E70" s="110"/>
      <c r="F70" s="110"/>
      <c r="G70" s="110"/>
      <c r="H70" s="110"/>
      <c r="I70" s="110"/>
      <c r="J70" s="111">
        <f>J119</f>
        <v>0</v>
      </c>
      <c r="L70" s="108"/>
    </row>
    <row r="71" spans="2:47" s="9" customFormat="1" ht="19.899999999999999" customHeight="1">
      <c r="B71" s="108"/>
      <c r="D71" s="109" t="s">
        <v>4469</v>
      </c>
      <c r="E71" s="110"/>
      <c r="F71" s="110"/>
      <c r="G71" s="110"/>
      <c r="H71" s="110"/>
      <c r="I71" s="110"/>
      <c r="J71" s="111">
        <f>J124</f>
        <v>0</v>
      </c>
      <c r="L71" s="108"/>
    </row>
    <row r="72" spans="2:47" s="9" customFormat="1" ht="19.899999999999999" customHeight="1">
      <c r="B72" s="108"/>
      <c r="D72" s="109" t="s">
        <v>4470</v>
      </c>
      <c r="E72" s="110"/>
      <c r="F72" s="110"/>
      <c r="G72" s="110"/>
      <c r="H72" s="110"/>
      <c r="I72" s="110"/>
      <c r="J72" s="111">
        <f>J145</f>
        <v>0</v>
      </c>
      <c r="L72" s="108"/>
    </row>
    <row r="73" spans="2:47" s="9" customFormat="1" ht="19.899999999999999" customHeight="1">
      <c r="B73" s="108"/>
      <c r="D73" s="109" t="s">
        <v>4471</v>
      </c>
      <c r="E73" s="110"/>
      <c r="F73" s="110"/>
      <c r="G73" s="110"/>
      <c r="H73" s="110"/>
      <c r="I73" s="110"/>
      <c r="J73" s="111">
        <f>J150</f>
        <v>0</v>
      </c>
      <c r="L73" s="108"/>
    </row>
    <row r="74" spans="2:47" s="9" customFormat="1" ht="19.899999999999999" customHeight="1">
      <c r="B74" s="108"/>
      <c r="D74" s="109" t="s">
        <v>4472</v>
      </c>
      <c r="E74" s="110"/>
      <c r="F74" s="110"/>
      <c r="G74" s="110"/>
      <c r="H74" s="110"/>
      <c r="I74" s="110"/>
      <c r="J74" s="111">
        <f>J155</f>
        <v>0</v>
      </c>
      <c r="L74" s="108"/>
    </row>
    <row r="75" spans="2:47" s="9" customFormat="1" ht="19.899999999999999" customHeight="1">
      <c r="B75" s="108"/>
      <c r="D75" s="109" t="s">
        <v>4473</v>
      </c>
      <c r="E75" s="110"/>
      <c r="F75" s="110"/>
      <c r="G75" s="110"/>
      <c r="H75" s="110"/>
      <c r="I75" s="110"/>
      <c r="J75" s="111">
        <f>J163</f>
        <v>0</v>
      </c>
      <c r="L75" s="108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212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16</v>
      </c>
      <c r="L84" s="33"/>
    </row>
    <row r="85" spans="2:12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12" ht="12" customHeight="1">
      <c r="B86" s="21"/>
      <c r="C86" s="28" t="s">
        <v>201</v>
      </c>
      <c r="L86" s="21"/>
    </row>
    <row r="87" spans="2:12" ht="16.5" customHeight="1">
      <c r="B87" s="21"/>
      <c r="E87" s="338" t="s">
        <v>607</v>
      </c>
      <c r="F87" s="300"/>
      <c r="G87" s="300"/>
      <c r="H87" s="300"/>
      <c r="L87" s="21"/>
    </row>
    <row r="88" spans="2:12" ht="12" customHeight="1">
      <c r="B88" s="21"/>
      <c r="C88" s="28" t="s">
        <v>203</v>
      </c>
      <c r="L88" s="21"/>
    </row>
    <row r="89" spans="2:12" s="1" customFormat="1" ht="16.5" customHeight="1">
      <c r="B89" s="33"/>
      <c r="E89" s="334" t="s">
        <v>4063</v>
      </c>
      <c r="F89" s="340"/>
      <c r="G89" s="340"/>
      <c r="H89" s="340"/>
      <c r="L89" s="33"/>
    </row>
    <row r="90" spans="2:12" s="1" customFormat="1" ht="12" customHeight="1">
      <c r="B90" s="33"/>
      <c r="C90" s="28" t="s">
        <v>3367</v>
      </c>
      <c r="L90" s="33"/>
    </row>
    <row r="91" spans="2:12" s="1" customFormat="1" ht="16.5" customHeight="1">
      <c r="B91" s="33"/>
      <c r="E91" s="321" t="str">
        <f>E13</f>
        <v>SO-04.04.02 - Slaboproud</v>
      </c>
      <c r="F91" s="340"/>
      <c r="G91" s="340"/>
      <c r="H91" s="340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22</v>
      </c>
      <c r="F93" s="26" t="str">
        <f>F16</f>
        <v>Kolovraty</v>
      </c>
      <c r="I93" s="28" t="s">
        <v>24</v>
      </c>
      <c r="J93" s="50" t="str">
        <f>IF(J16="","",J16)</f>
        <v>28. 6. 2021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26</v>
      </c>
      <c r="F95" s="26" t="str">
        <f>E19</f>
        <v>atelier HETA s.r.o.</v>
      </c>
      <c r="I95" s="28" t="s">
        <v>32</v>
      </c>
      <c r="J95" s="31" t="str">
        <f>E25</f>
        <v>atelier HETA s.r.o.</v>
      </c>
      <c r="L95" s="33"/>
    </row>
    <row r="96" spans="2:12" s="1" customFormat="1" ht="15.2" customHeight="1">
      <c r="B96" s="33"/>
      <c r="C96" s="28" t="s">
        <v>30</v>
      </c>
      <c r="F96" s="26" t="str">
        <f>IF(E22="","",E22)</f>
        <v>Vyplň údaj</v>
      </c>
      <c r="I96" s="28" t="s">
        <v>34</v>
      </c>
      <c r="J96" s="31" t="str">
        <f>E28</f>
        <v>Toman Martin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213</v>
      </c>
      <c r="D98" s="114" t="s">
        <v>58</v>
      </c>
      <c r="E98" s="114" t="s">
        <v>54</v>
      </c>
      <c r="F98" s="114" t="s">
        <v>55</v>
      </c>
      <c r="G98" s="114" t="s">
        <v>214</v>
      </c>
      <c r="H98" s="114" t="s">
        <v>215</v>
      </c>
      <c r="I98" s="114" t="s">
        <v>216</v>
      </c>
      <c r="J98" s="114" t="s">
        <v>207</v>
      </c>
      <c r="K98" s="115" t="s">
        <v>217</v>
      </c>
      <c r="L98" s="112"/>
      <c r="M98" s="57" t="s">
        <v>21</v>
      </c>
      <c r="N98" s="58" t="s">
        <v>43</v>
      </c>
      <c r="O98" s="58" t="s">
        <v>218</v>
      </c>
      <c r="P98" s="58" t="s">
        <v>219</v>
      </c>
      <c r="Q98" s="58" t="s">
        <v>220</v>
      </c>
      <c r="R98" s="58" t="s">
        <v>221</v>
      </c>
      <c r="S98" s="58" t="s">
        <v>222</v>
      </c>
      <c r="T98" s="59" t="s">
        <v>223</v>
      </c>
    </row>
    <row r="99" spans="2:65" s="1" customFormat="1" ht="22.9" customHeight="1">
      <c r="B99" s="33"/>
      <c r="C99" s="62" t="s">
        <v>224</v>
      </c>
      <c r="J99" s="116">
        <f>BK99</f>
        <v>0</v>
      </c>
      <c r="L99" s="33"/>
      <c r="M99" s="60"/>
      <c r="N99" s="51"/>
      <c r="O99" s="51"/>
      <c r="P99" s="117">
        <f>P100</f>
        <v>0</v>
      </c>
      <c r="Q99" s="51"/>
      <c r="R99" s="117">
        <f>R100</f>
        <v>0</v>
      </c>
      <c r="S99" s="51"/>
      <c r="T99" s="118">
        <f>T100</f>
        <v>0</v>
      </c>
      <c r="AT99" s="18" t="s">
        <v>72</v>
      </c>
      <c r="AU99" s="18" t="s">
        <v>208</v>
      </c>
      <c r="BK99" s="119">
        <f>BK100</f>
        <v>0</v>
      </c>
    </row>
    <row r="100" spans="2:65" s="11" customFormat="1" ht="25.9" customHeight="1">
      <c r="B100" s="120"/>
      <c r="D100" s="121" t="s">
        <v>72</v>
      </c>
      <c r="E100" s="122" t="s">
        <v>474</v>
      </c>
      <c r="F100" s="122" t="s">
        <v>21</v>
      </c>
      <c r="I100" s="123"/>
      <c r="J100" s="124">
        <f>BK100</f>
        <v>0</v>
      </c>
      <c r="L100" s="120"/>
      <c r="M100" s="125"/>
      <c r="P100" s="126">
        <f>P101+P119+P124+P145+P150+P155+P163</f>
        <v>0</v>
      </c>
      <c r="R100" s="126">
        <f>R101+R119+R124+R145+R150+R155+R163</f>
        <v>0</v>
      </c>
      <c r="T100" s="127">
        <f>T101+T119+T124+T145+T150+T155+T163</f>
        <v>0</v>
      </c>
      <c r="AR100" s="121" t="s">
        <v>80</v>
      </c>
      <c r="AT100" s="128" t="s">
        <v>72</v>
      </c>
      <c r="AU100" s="128" t="s">
        <v>73</v>
      </c>
      <c r="AY100" s="121" t="s">
        <v>227</v>
      </c>
      <c r="BK100" s="129">
        <f>BK101+BK119+BK124+BK145+BK150+BK155+BK163</f>
        <v>0</v>
      </c>
    </row>
    <row r="101" spans="2:65" s="11" customFormat="1" ht="22.9" customHeight="1">
      <c r="B101" s="120"/>
      <c r="D101" s="121" t="s">
        <v>72</v>
      </c>
      <c r="E101" s="130" t="s">
        <v>515</v>
      </c>
      <c r="F101" s="130" t="s">
        <v>4474</v>
      </c>
      <c r="I101" s="123"/>
      <c r="J101" s="131">
        <f>BK101</f>
        <v>0</v>
      </c>
      <c r="L101" s="120"/>
      <c r="M101" s="125"/>
      <c r="P101" s="126">
        <f>SUM(P102:P118)</f>
        <v>0</v>
      </c>
      <c r="R101" s="126">
        <f>SUM(R102:R118)</f>
        <v>0</v>
      </c>
      <c r="T101" s="127">
        <f>SUM(T102:T118)</f>
        <v>0</v>
      </c>
      <c r="AR101" s="121" t="s">
        <v>80</v>
      </c>
      <c r="AT101" s="128" t="s">
        <v>72</v>
      </c>
      <c r="AU101" s="128" t="s">
        <v>80</v>
      </c>
      <c r="AY101" s="121" t="s">
        <v>227</v>
      </c>
      <c r="BK101" s="129">
        <f>SUM(BK102:BK118)</f>
        <v>0</v>
      </c>
    </row>
    <row r="102" spans="2:65" s="1" customFormat="1" ht="16.5" customHeight="1">
      <c r="B102" s="33"/>
      <c r="C102" s="132" t="s">
        <v>80</v>
      </c>
      <c r="D102" s="132" t="s">
        <v>229</v>
      </c>
      <c r="E102" s="133" t="s">
        <v>4475</v>
      </c>
      <c r="F102" s="134" t="s">
        <v>4476</v>
      </c>
      <c r="G102" s="135" t="s">
        <v>488</v>
      </c>
      <c r="H102" s="136">
        <v>1</v>
      </c>
      <c r="I102" s="137"/>
      <c r="J102" s="138">
        <f t="shared" ref="J102:J118" si="0">ROUND(I102*H102,2)</f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ref="P102:P118" si="1">O102*H102</f>
        <v>0</v>
      </c>
      <c r="Q102" s="141">
        <v>0</v>
      </c>
      <c r="R102" s="141">
        <f t="shared" ref="R102:R118" si="2">Q102*H102</f>
        <v>0</v>
      </c>
      <c r="S102" s="141">
        <v>0</v>
      </c>
      <c r="T102" s="142">
        <f t="shared" ref="T102:T118" si="3">S102*H102</f>
        <v>0</v>
      </c>
      <c r="AR102" s="143" t="s">
        <v>234</v>
      </c>
      <c r="AT102" s="143" t="s">
        <v>229</v>
      </c>
      <c r="AU102" s="143" t="s">
        <v>86</v>
      </c>
      <c r="AY102" s="18" t="s">
        <v>227</v>
      </c>
      <c r="BE102" s="144">
        <f t="shared" ref="BE102:BE118" si="4">IF(N102="základní",J102,0)</f>
        <v>0</v>
      </c>
      <c r="BF102" s="144">
        <f t="shared" ref="BF102:BF118" si="5">IF(N102="snížená",J102,0)</f>
        <v>0</v>
      </c>
      <c r="BG102" s="144">
        <f t="shared" ref="BG102:BG118" si="6">IF(N102="zákl. přenesená",J102,0)</f>
        <v>0</v>
      </c>
      <c r="BH102" s="144">
        <f t="shared" ref="BH102:BH118" si="7">IF(N102="sníž. přenesená",J102,0)</f>
        <v>0</v>
      </c>
      <c r="BI102" s="144">
        <f t="shared" ref="BI102:BI118" si="8">IF(N102="nulová",J102,0)</f>
        <v>0</v>
      </c>
      <c r="BJ102" s="18" t="s">
        <v>86</v>
      </c>
      <c r="BK102" s="144">
        <f t="shared" ref="BK102:BK118" si="9">ROUND(I102*H102,2)</f>
        <v>0</v>
      </c>
      <c r="BL102" s="18" t="s">
        <v>234</v>
      </c>
      <c r="BM102" s="143" t="s">
        <v>4477</v>
      </c>
    </row>
    <row r="103" spans="2:65" s="1" customFormat="1" ht="21.75" customHeight="1">
      <c r="B103" s="33"/>
      <c r="C103" s="132" t="s">
        <v>86</v>
      </c>
      <c r="D103" s="132" t="s">
        <v>229</v>
      </c>
      <c r="E103" s="133" t="s">
        <v>4478</v>
      </c>
      <c r="F103" s="134" t="s">
        <v>4479</v>
      </c>
      <c r="G103" s="135" t="s">
        <v>326</v>
      </c>
      <c r="H103" s="136">
        <v>4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86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4480</v>
      </c>
    </row>
    <row r="104" spans="2:65" s="1" customFormat="1" ht="16.5" customHeight="1">
      <c r="B104" s="33"/>
      <c r="C104" s="132" t="s">
        <v>120</v>
      </c>
      <c r="D104" s="132" t="s">
        <v>229</v>
      </c>
      <c r="E104" s="133" t="s">
        <v>4481</v>
      </c>
      <c r="F104" s="134" t="s">
        <v>4482</v>
      </c>
      <c r="G104" s="135" t="s">
        <v>326</v>
      </c>
      <c r="H104" s="136">
        <v>4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4483</v>
      </c>
    </row>
    <row r="105" spans="2:65" s="1" customFormat="1" ht="24.2" customHeight="1">
      <c r="B105" s="33"/>
      <c r="C105" s="132" t="s">
        <v>234</v>
      </c>
      <c r="D105" s="132" t="s">
        <v>229</v>
      </c>
      <c r="E105" s="133" t="s">
        <v>4484</v>
      </c>
      <c r="F105" s="134" t="s">
        <v>4485</v>
      </c>
      <c r="G105" s="135" t="s">
        <v>326</v>
      </c>
      <c r="H105" s="136">
        <v>15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86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4486</v>
      </c>
    </row>
    <row r="106" spans="2:65" s="1" customFormat="1" ht="16.5" customHeight="1">
      <c r="B106" s="33"/>
      <c r="C106" s="132" t="s">
        <v>264</v>
      </c>
      <c r="D106" s="132" t="s">
        <v>229</v>
      </c>
      <c r="E106" s="133" t="s">
        <v>4487</v>
      </c>
      <c r="F106" s="134" t="s">
        <v>4482</v>
      </c>
      <c r="G106" s="135" t="s">
        <v>326</v>
      </c>
      <c r="H106" s="136">
        <v>15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86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4488</v>
      </c>
    </row>
    <row r="107" spans="2:65" s="1" customFormat="1" ht="21.75" customHeight="1">
      <c r="B107" s="33"/>
      <c r="C107" s="132" t="s">
        <v>270</v>
      </c>
      <c r="D107" s="132" t="s">
        <v>229</v>
      </c>
      <c r="E107" s="133" t="s">
        <v>4489</v>
      </c>
      <c r="F107" s="134" t="s">
        <v>4490</v>
      </c>
      <c r="G107" s="135" t="s">
        <v>326</v>
      </c>
      <c r="H107" s="136">
        <v>136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86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4491</v>
      </c>
    </row>
    <row r="108" spans="2:65" s="1" customFormat="1" ht="16.5" customHeight="1">
      <c r="B108" s="33"/>
      <c r="C108" s="132" t="s">
        <v>278</v>
      </c>
      <c r="D108" s="132" t="s">
        <v>229</v>
      </c>
      <c r="E108" s="133" t="s">
        <v>4492</v>
      </c>
      <c r="F108" s="134" t="s">
        <v>4482</v>
      </c>
      <c r="G108" s="135" t="s">
        <v>326</v>
      </c>
      <c r="H108" s="136">
        <v>136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4493</v>
      </c>
    </row>
    <row r="109" spans="2:65" s="1" customFormat="1" ht="24.2" customHeight="1">
      <c r="B109" s="33"/>
      <c r="C109" s="132" t="s">
        <v>283</v>
      </c>
      <c r="D109" s="132" t="s">
        <v>229</v>
      </c>
      <c r="E109" s="133" t="s">
        <v>4494</v>
      </c>
      <c r="F109" s="134" t="s">
        <v>4495</v>
      </c>
      <c r="G109" s="135" t="s">
        <v>326</v>
      </c>
      <c r="H109" s="136">
        <v>169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86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4496</v>
      </c>
    </row>
    <row r="110" spans="2:65" s="1" customFormat="1" ht="16.5" customHeight="1">
      <c r="B110" s="33"/>
      <c r="C110" s="132" t="s">
        <v>290</v>
      </c>
      <c r="D110" s="132" t="s">
        <v>229</v>
      </c>
      <c r="E110" s="133" t="s">
        <v>4497</v>
      </c>
      <c r="F110" s="134" t="s">
        <v>4122</v>
      </c>
      <c r="G110" s="135" t="s">
        <v>326</v>
      </c>
      <c r="H110" s="136">
        <v>169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86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4498</v>
      </c>
    </row>
    <row r="111" spans="2:65" s="1" customFormat="1" ht="21.75" customHeight="1">
      <c r="B111" s="33"/>
      <c r="C111" s="132" t="s">
        <v>296</v>
      </c>
      <c r="D111" s="132" t="s">
        <v>229</v>
      </c>
      <c r="E111" s="133" t="s">
        <v>4499</v>
      </c>
      <c r="F111" s="134" t="s">
        <v>4500</v>
      </c>
      <c r="G111" s="135" t="s">
        <v>326</v>
      </c>
      <c r="H111" s="136">
        <v>25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4501</v>
      </c>
    </row>
    <row r="112" spans="2:65" s="1" customFormat="1" ht="16.5" customHeight="1">
      <c r="B112" s="33"/>
      <c r="C112" s="132" t="s">
        <v>308</v>
      </c>
      <c r="D112" s="132" t="s">
        <v>229</v>
      </c>
      <c r="E112" s="133" t="s">
        <v>4502</v>
      </c>
      <c r="F112" s="134" t="s">
        <v>4122</v>
      </c>
      <c r="G112" s="135" t="s">
        <v>326</v>
      </c>
      <c r="H112" s="136">
        <v>25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4503</v>
      </c>
    </row>
    <row r="113" spans="2:65" s="1" customFormat="1" ht="16.5" customHeight="1">
      <c r="B113" s="33"/>
      <c r="C113" s="132" t="s">
        <v>8</v>
      </c>
      <c r="D113" s="132" t="s">
        <v>229</v>
      </c>
      <c r="E113" s="133" t="s">
        <v>4502</v>
      </c>
      <c r="F113" s="134" t="s">
        <v>4122</v>
      </c>
      <c r="G113" s="135" t="s">
        <v>326</v>
      </c>
      <c r="H113" s="136">
        <v>40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86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4504</v>
      </c>
    </row>
    <row r="114" spans="2:65" s="1" customFormat="1" ht="21.75" customHeight="1">
      <c r="B114" s="33"/>
      <c r="C114" s="132" t="s">
        <v>370</v>
      </c>
      <c r="D114" s="132" t="s">
        <v>229</v>
      </c>
      <c r="E114" s="133" t="s">
        <v>4505</v>
      </c>
      <c r="F114" s="134" t="s">
        <v>4506</v>
      </c>
      <c r="G114" s="135" t="s">
        <v>326</v>
      </c>
      <c r="H114" s="136">
        <v>40</v>
      </c>
      <c r="I114" s="137"/>
      <c r="J114" s="138">
        <f t="shared" si="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4507</v>
      </c>
    </row>
    <row r="115" spans="2:65" s="1" customFormat="1" ht="21.75" customHeight="1">
      <c r="B115" s="33"/>
      <c r="C115" s="132" t="s">
        <v>376</v>
      </c>
      <c r="D115" s="132" t="s">
        <v>229</v>
      </c>
      <c r="E115" s="133" t="s">
        <v>4508</v>
      </c>
      <c r="F115" s="134" t="s">
        <v>4509</v>
      </c>
      <c r="G115" s="135" t="s">
        <v>326</v>
      </c>
      <c r="H115" s="136">
        <v>3620</v>
      </c>
      <c r="I115" s="137"/>
      <c r="J115" s="138">
        <f t="shared" si="0"/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234</v>
      </c>
      <c r="AT115" s="143" t="s">
        <v>229</v>
      </c>
      <c r="AU115" s="143" t="s">
        <v>86</v>
      </c>
      <c r="AY115" s="18" t="s">
        <v>227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234</v>
      </c>
      <c r="BM115" s="143" t="s">
        <v>4510</v>
      </c>
    </row>
    <row r="116" spans="2:65" s="1" customFormat="1" ht="16.5" customHeight="1">
      <c r="B116" s="33"/>
      <c r="C116" s="132" t="s">
        <v>382</v>
      </c>
      <c r="D116" s="132" t="s">
        <v>229</v>
      </c>
      <c r="E116" s="133" t="s">
        <v>4511</v>
      </c>
      <c r="F116" s="134" t="s">
        <v>4122</v>
      </c>
      <c r="G116" s="135" t="s">
        <v>326</v>
      </c>
      <c r="H116" s="136">
        <v>3620</v>
      </c>
      <c r="I116" s="137"/>
      <c r="J116" s="138">
        <f t="shared" si="0"/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234</v>
      </c>
      <c r="AT116" s="143" t="s">
        <v>229</v>
      </c>
      <c r="AU116" s="143" t="s">
        <v>86</v>
      </c>
      <c r="AY116" s="18" t="s">
        <v>227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234</v>
      </c>
      <c r="BM116" s="143" t="s">
        <v>4512</v>
      </c>
    </row>
    <row r="117" spans="2:65" s="1" customFormat="1" ht="24.2" customHeight="1">
      <c r="B117" s="33"/>
      <c r="C117" s="132" t="s">
        <v>388</v>
      </c>
      <c r="D117" s="132" t="s">
        <v>229</v>
      </c>
      <c r="E117" s="133" t="s">
        <v>4513</v>
      </c>
      <c r="F117" s="134" t="s">
        <v>4514</v>
      </c>
      <c r="G117" s="135" t="s">
        <v>326</v>
      </c>
      <c r="H117" s="136">
        <v>100</v>
      </c>
      <c r="I117" s="137"/>
      <c r="J117" s="138">
        <f t="shared" si="0"/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234</v>
      </c>
      <c r="AT117" s="143" t="s">
        <v>229</v>
      </c>
      <c r="AU117" s="143" t="s">
        <v>86</v>
      </c>
      <c r="AY117" s="18" t="s">
        <v>227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234</v>
      </c>
      <c r="BM117" s="143" t="s">
        <v>4515</v>
      </c>
    </row>
    <row r="118" spans="2:65" s="1" customFormat="1" ht="16.5" customHeight="1">
      <c r="B118" s="33"/>
      <c r="C118" s="132" t="s">
        <v>393</v>
      </c>
      <c r="D118" s="132" t="s">
        <v>229</v>
      </c>
      <c r="E118" s="133" t="s">
        <v>4516</v>
      </c>
      <c r="F118" s="134" t="s">
        <v>4122</v>
      </c>
      <c r="G118" s="135" t="s">
        <v>326</v>
      </c>
      <c r="H118" s="136">
        <v>100</v>
      </c>
      <c r="I118" s="137"/>
      <c r="J118" s="138">
        <f t="shared" si="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"/>
        <v>0</v>
      </c>
      <c r="Q118" s="141">
        <v>0</v>
      </c>
      <c r="R118" s="141">
        <f t="shared" si="2"/>
        <v>0</v>
      </c>
      <c r="S118" s="141">
        <v>0</v>
      </c>
      <c r="T118" s="142">
        <f t="shared" si="3"/>
        <v>0</v>
      </c>
      <c r="AR118" s="143" t="s">
        <v>234</v>
      </c>
      <c r="AT118" s="143" t="s">
        <v>229</v>
      </c>
      <c r="AU118" s="143" t="s">
        <v>86</v>
      </c>
      <c r="AY118" s="18" t="s">
        <v>227</v>
      </c>
      <c r="BE118" s="144">
        <f t="shared" si="4"/>
        <v>0</v>
      </c>
      <c r="BF118" s="144">
        <f t="shared" si="5"/>
        <v>0</v>
      </c>
      <c r="BG118" s="144">
        <f t="shared" si="6"/>
        <v>0</v>
      </c>
      <c r="BH118" s="144">
        <f t="shared" si="7"/>
        <v>0</v>
      </c>
      <c r="BI118" s="144">
        <f t="shared" si="8"/>
        <v>0</v>
      </c>
      <c r="BJ118" s="18" t="s">
        <v>86</v>
      </c>
      <c r="BK118" s="144">
        <f t="shared" si="9"/>
        <v>0</v>
      </c>
      <c r="BL118" s="18" t="s">
        <v>234</v>
      </c>
      <c r="BM118" s="143" t="s">
        <v>4517</v>
      </c>
    </row>
    <row r="119" spans="2:65" s="11" customFormat="1" ht="22.9" customHeight="1">
      <c r="B119" s="120"/>
      <c r="D119" s="121" t="s">
        <v>72</v>
      </c>
      <c r="E119" s="130" t="s">
        <v>475</v>
      </c>
      <c r="F119" s="130" t="s">
        <v>4518</v>
      </c>
      <c r="I119" s="123"/>
      <c r="J119" s="131">
        <f>BK119</f>
        <v>0</v>
      </c>
      <c r="L119" s="120"/>
      <c r="M119" s="125"/>
      <c r="P119" s="126">
        <f>SUM(P120:P123)</f>
        <v>0</v>
      </c>
      <c r="R119" s="126">
        <f>SUM(R120:R123)</f>
        <v>0</v>
      </c>
      <c r="T119" s="127">
        <f>SUM(T120:T123)</f>
        <v>0</v>
      </c>
      <c r="AR119" s="121" t="s">
        <v>80</v>
      </c>
      <c r="AT119" s="128" t="s">
        <v>72</v>
      </c>
      <c r="AU119" s="128" t="s">
        <v>80</v>
      </c>
      <c r="AY119" s="121" t="s">
        <v>227</v>
      </c>
      <c r="BK119" s="129">
        <f>SUM(BK120:BK123)</f>
        <v>0</v>
      </c>
    </row>
    <row r="120" spans="2:65" s="1" customFormat="1" ht="33" customHeight="1">
      <c r="B120" s="33"/>
      <c r="C120" s="132" t="s">
        <v>399</v>
      </c>
      <c r="D120" s="132" t="s">
        <v>229</v>
      </c>
      <c r="E120" s="133" t="s">
        <v>4519</v>
      </c>
      <c r="F120" s="134" t="s">
        <v>4520</v>
      </c>
      <c r="G120" s="135" t="s">
        <v>3468</v>
      </c>
      <c r="H120" s="136">
        <v>1</v>
      </c>
      <c r="I120" s="137"/>
      <c r="J120" s="138">
        <f>ROUND(I120*H120,2)</f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234</v>
      </c>
      <c r="AT120" s="143" t="s">
        <v>229</v>
      </c>
      <c r="AU120" s="143" t="s">
        <v>86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234</v>
      </c>
      <c r="BM120" s="143" t="s">
        <v>1227</v>
      </c>
    </row>
    <row r="121" spans="2:65" s="1" customFormat="1" ht="37.9" customHeight="1">
      <c r="B121" s="33"/>
      <c r="C121" s="132" t="s">
        <v>405</v>
      </c>
      <c r="D121" s="132" t="s">
        <v>229</v>
      </c>
      <c r="E121" s="133" t="s">
        <v>4521</v>
      </c>
      <c r="F121" s="134" t="s">
        <v>4522</v>
      </c>
      <c r="G121" s="135" t="s">
        <v>3468</v>
      </c>
      <c r="H121" s="136">
        <v>1</v>
      </c>
      <c r="I121" s="137"/>
      <c r="J121" s="138">
        <f>ROUND(I121*H121,2)</f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234</v>
      </c>
      <c r="AT121" s="143" t="s">
        <v>229</v>
      </c>
      <c r="AU121" s="143" t="s">
        <v>86</v>
      </c>
      <c r="AY121" s="18" t="s">
        <v>227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234</v>
      </c>
      <c r="BM121" s="143" t="s">
        <v>1237</v>
      </c>
    </row>
    <row r="122" spans="2:65" s="1" customFormat="1" ht="37.9" customHeight="1">
      <c r="B122" s="33"/>
      <c r="C122" s="132" t="s">
        <v>409</v>
      </c>
      <c r="D122" s="132" t="s">
        <v>229</v>
      </c>
      <c r="E122" s="133" t="s">
        <v>4523</v>
      </c>
      <c r="F122" s="134" t="s">
        <v>4524</v>
      </c>
      <c r="G122" s="135" t="s">
        <v>488</v>
      </c>
      <c r="H122" s="136">
        <v>150</v>
      </c>
      <c r="I122" s="137"/>
      <c r="J122" s="138">
        <f>ROUND(I122*H122,2)</f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234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1253</v>
      </c>
    </row>
    <row r="123" spans="2:65" s="1" customFormat="1" ht="16.5" customHeight="1">
      <c r="B123" s="33"/>
      <c r="C123" s="132" t="s">
        <v>7</v>
      </c>
      <c r="D123" s="132" t="s">
        <v>229</v>
      </c>
      <c r="E123" s="133" t="s">
        <v>4525</v>
      </c>
      <c r="F123" s="134" t="s">
        <v>4175</v>
      </c>
      <c r="G123" s="135" t="s">
        <v>3468</v>
      </c>
      <c r="H123" s="136">
        <v>1</v>
      </c>
      <c r="I123" s="137"/>
      <c r="J123" s="138">
        <f>ROUND(I123*H123,2)</f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234</v>
      </c>
      <c r="AT123" s="143" t="s">
        <v>229</v>
      </c>
      <c r="AU123" s="143" t="s">
        <v>86</v>
      </c>
      <c r="AY123" s="18" t="s">
        <v>227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234</v>
      </c>
      <c r="BM123" s="143" t="s">
        <v>1277</v>
      </c>
    </row>
    <row r="124" spans="2:65" s="11" customFormat="1" ht="22.9" customHeight="1">
      <c r="B124" s="120"/>
      <c r="D124" s="121" t="s">
        <v>72</v>
      </c>
      <c r="E124" s="130" t="s">
        <v>4035</v>
      </c>
      <c r="F124" s="130" t="s">
        <v>4526</v>
      </c>
      <c r="I124" s="123"/>
      <c r="J124" s="131">
        <f>BK124</f>
        <v>0</v>
      </c>
      <c r="L124" s="120"/>
      <c r="M124" s="125"/>
      <c r="P124" s="126">
        <f>SUM(P125:P144)</f>
        <v>0</v>
      </c>
      <c r="R124" s="126">
        <f>SUM(R125:R144)</f>
        <v>0</v>
      </c>
      <c r="T124" s="127">
        <f>SUM(T125:T144)</f>
        <v>0</v>
      </c>
      <c r="AR124" s="121" t="s">
        <v>80</v>
      </c>
      <c r="AT124" s="128" t="s">
        <v>72</v>
      </c>
      <c r="AU124" s="128" t="s">
        <v>80</v>
      </c>
      <c r="AY124" s="121" t="s">
        <v>227</v>
      </c>
      <c r="BK124" s="129">
        <f>SUM(BK125:BK144)</f>
        <v>0</v>
      </c>
    </row>
    <row r="125" spans="2:65" s="1" customFormat="1" ht="16.5" customHeight="1">
      <c r="B125" s="33"/>
      <c r="C125" s="132" t="s">
        <v>416</v>
      </c>
      <c r="D125" s="132" t="s">
        <v>229</v>
      </c>
      <c r="E125" s="133" t="s">
        <v>4527</v>
      </c>
      <c r="F125" s="134" t="s">
        <v>4528</v>
      </c>
      <c r="G125" s="135" t="s">
        <v>488</v>
      </c>
      <c r="H125" s="136">
        <v>1</v>
      </c>
      <c r="I125" s="137"/>
      <c r="J125" s="138">
        <f t="shared" ref="J125:J144" si="10">ROUND(I125*H125,2)</f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ref="P125:P144" si="11">O125*H125</f>
        <v>0</v>
      </c>
      <c r="Q125" s="141">
        <v>0</v>
      </c>
      <c r="R125" s="141">
        <f t="shared" ref="R125:R144" si="12">Q125*H125</f>
        <v>0</v>
      </c>
      <c r="S125" s="141">
        <v>0</v>
      </c>
      <c r="T125" s="142">
        <f t="shared" ref="T125:T144" si="13">S125*H125</f>
        <v>0</v>
      </c>
      <c r="AR125" s="143" t="s">
        <v>234</v>
      </c>
      <c r="AT125" s="143" t="s">
        <v>229</v>
      </c>
      <c r="AU125" s="143" t="s">
        <v>86</v>
      </c>
      <c r="AY125" s="18" t="s">
        <v>227</v>
      </c>
      <c r="BE125" s="144">
        <f t="shared" ref="BE125:BE144" si="14">IF(N125="základní",J125,0)</f>
        <v>0</v>
      </c>
      <c r="BF125" s="144">
        <f t="shared" ref="BF125:BF144" si="15">IF(N125="snížená",J125,0)</f>
        <v>0</v>
      </c>
      <c r="BG125" s="144">
        <f t="shared" ref="BG125:BG144" si="16">IF(N125="zákl. přenesená",J125,0)</f>
        <v>0</v>
      </c>
      <c r="BH125" s="144">
        <f t="shared" ref="BH125:BH144" si="17">IF(N125="sníž. přenesená",J125,0)</f>
        <v>0</v>
      </c>
      <c r="BI125" s="144">
        <f t="shared" ref="BI125:BI144" si="18">IF(N125="nulová",J125,0)</f>
        <v>0</v>
      </c>
      <c r="BJ125" s="18" t="s">
        <v>86</v>
      </c>
      <c r="BK125" s="144">
        <f t="shared" ref="BK125:BK144" si="19">ROUND(I125*H125,2)</f>
        <v>0</v>
      </c>
      <c r="BL125" s="18" t="s">
        <v>234</v>
      </c>
      <c r="BM125" s="143" t="s">
        <v>1286</v>
      </c>
    </row>
    <row r="126" spans="2:65" s="1" customFormat="1" ht="16.5" customHeight="1">
      <c r="B126" s="33"/>
      <c r="C126" s="132" t="s">
        <v>421</v>
      </c>
      <c r="D126" s="132" t="s">
        <v>229</v>
      </c>
      <c r="E126" s="133" t="s">
        <v>4230</v>
      </c>
      <c r="F126" s="134" t="s">
        <v>4122</v>
      </c>
      <c r="G126" s="135" t="s">
        <v>488</v>
      </c>
      <c r="H126" s="136">
        <v>1</v>
      </c>
      <c r="I126" s="137"/>
      <c r="J126" s="138">
        <f t="shared" si="1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234</v>
      </c>
      <c r="AT126" s="143" t="s">
        <v>229</v>
      </c>
      <c r="AU126" s="143" t="s">
        <v>86</v>
      </c>
      <c r="AY126" s="18" t="s">
        <v>227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234</v>
      </c>
      <c r="BM126" s="143" t="s">
        <v>804</v>
      </c>
    </row>
    <row r="127" spans="2:65" s="1" customFormat="1" ht="16.5" customHeight="1">
      <c r="B127" s="33"/>
      <c r="C127" s="132" t="s">
        <v>425</v>
      </c>
      <c r="D127" s="132" t="s">
        <v>229</v>
      </c>
      <c r="E127" s="133" t="s">
        <v>4529</v>
      </c>
      <c r="F127" s="134" t="s">
        <v>4530</v>
      </c>
      <c r="G127" s="135" t="s">
        <v>488</v>
      </c>
      <c r="H127" s="136">
        <v>1</v>
      </c>
      <c r="I127" s="137"/>
      <c r="J127" s="138">
        <f t="shared" si="1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234</v>
      </c>
      <c r="AT127" s="143" t="s">
        <v>229</v>
      </c>
      <c r="AU127" s="143" t="s">
        <v>86</v>
      </c>
      <c r="AY127" s="18" t="s">
        <v>227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234</v>
      </c>
      <c r="BM127" s="143" t="s">
        <v>1312</v>
      </c>
    </row>
    <row r="128" spans="2:65" s="1" customFormat="1" ht="16.5" customHeight="1">
      <c r="B128" s="33"/>
      <c r="C128" s="132" t="s">
        <v>430</v>
      </c>
      <c r="D128" s="132" t="s">
        <v>229</v>
      </c>
      <c r="E128" s="133" t="s">
        <v>4230</v>
      </c>
      <c r="F128" s="134" t="s">
        <v>4122</v>
      </c>
      <c r="G128" s="135" t="s">
        <v>488</v>
      </c>
      <c r="H128" s="136">
        <v>1</v>
      </c>
      <c r="I128" s="137"/>
      <c r="J128" s="138">
        <f t="shared" si="1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234</v>
      </c>
      <c r="AT128" s="143" t="s">
        <v>229</v>
      </c>
      <c r="AU128" s="143" t="s">
        <v>86</v>
      </c>
      <c r="AY128" s="18" t="s">
        <v>227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234</v>
      </c>
      <c r="BM128" s="143" t="s">
        <v>1322</v>
      </c>
    </row>
    <row r="129" spans="2:65" s="1" customFormat="1" ht="16.5" customHeight="1">
      <c r="B129" s="33"/>
      <c r="C129" s="132" t="s">
        <v>435</v>
      </c>
      <c r="D129" s="132" t="s">
        <v>229</v>
      </c>
      <c r="E129" s="133" t="s">
        <v>4531</v>
      </c>
      <c r="F129" s="134" t="s">
        <v>4532</v>
      </c>
      <c r="G129" s="135" t="s">
        <v>488</v>
      </c>
      <c r="H129" s="136">
        <v>1</v>
      </c>
      <c r="I129" s="137"/>
      <c r="J129" s="138">
        <f t="shared" si="1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234</v>
      </c>
      <c r="BM129" s="143" t="s">
        <v>1335</v>
      </c>
    </row>
    <row r="130" spans="2:65" s="1" customFormat="1" ht="16.5" customHeight="1">
      <c r="B130" s="33"/>
      <c r="C130" s="132" t="s">
        <v>441</v>
      </c>
      <c r="D130" s="132" t="s">
        <v>229</v>
      </c>
      <c r="E130" s="133" t="s">
        <v>4230</v>
      </c>
      <c r="F130" s="134" t="s">
        <v>4122</v>
      </c>
      <c r="G130" s="135" t="s">
        <v>488</v>
      </c>
      <c r="H130" s="136">
        <v>1</v>
      </c>
      <c r="I130" s="137"/>
      <c r="J130" s="138">
        <f t="shared" si="1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234</v>
      </c>
      <c r="AT130" s="143" t="s">
        <v>229</v>
      </c>
      <c r="AU130" s="143" t="s">
        <v>86</v>
      </c>
      <c r="AY130" s="18" t="s">
        <v>227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234</v>
      </c>
      <c r="BM130" s="143" t="s">
        <v>1349</v>
      </c>
    </row>
    <row r="131" spans="2:65" s="1" customFormat="1" ht="16.5" customHeight="1">
      <c r="B131" s="33"/>
      <c r="C131" s="132" t="s">
        <v>445</v>
      </c>
      <c r="D131" s="132" t="s">
        <v>229</v>
      </c>
      <c r="E131" s="133" t="s">
        <v>4533</v>
      </c>
      <c r="F131" s="134" t="s">
        <v>4534</v>
      </c>
      <c r="G131" s="135" t="s">
        <v>488</v>
      </c>
      <c r="H131" s="136">
        <v>1</v>
      </c>
      <c r="I131" s="137"/>
      <c r="J131" s="138">
        <f t="shared" si="1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234</v>
      </c>
      <c r="AT131" s="143" t="s">
        <v>229</v>
      </c>
      <c r="AU131" s="143" t="s">
        <v>86</v>
      </c>
      <c r="AY131" s="18" t="s">
        <v>227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234</v>
      </c>
      <c r="BM131" s="143" t="s">
        <v>1369</v>
      </c>
    </row>
    <row r="132" spans="2:65" s="1" customFormat="1" ht="16.5" customHeight="1">
      <c r="B132" s="33"/>
      <c r="C132" s="132" t="s">
        <v>450</v>
      </c>
      <c r="D132" s="132" t="s">
        <v>229</v>
      </c>
      <c r="E132" s="133" t="s">
        <v>4415</v>
      </c>
      <c r="F132" s="134" t="s">
        <v>4122</v>
      </c>
      <c r="G132" s="135" t="s">
        <v>488</v>
      </c>
      <c r="H132" s="136">
        <v>1</v>
      </c>
      <c r="I132" s="137"/>
      <c r="J132" s="138">
        <f t="shared" si="1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234</v>
      </c>
      <c r="AT132" s="143" t="s">
        <v>229</v>
      </c>
      <c r="AU132" s="143" t="s">
        <v>86</v>
      </c>
      <c r="AY132" s="18" t="s">
        <v>227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234</v>
      </c>
      <c r="BM132" s="143" t="s">
        <v>1379</v>
      </c>
    </row>
    <row r="133" spans="2:65" s="1" customFormat="1" ht="16.5" customHeight="1">
      <c r="B133" s="33"/>
      <c r="C133" s="132" t="s">
        <v>459</v>
      </c>
      <c r="D133" s="132" t="s">
        <v>229</v>
      </c>
      <c r="E133" s="133" t="s">
        <v>4535</v>
      </c>
      <c r="F133" s="134" t="s">
        <v>4536</v>
      </c>
      <c r="G133" s="135" t="s">
        <v>488</v>
      </c>
      <c r="H133" s="136">
        <v>1</v>
      </c>
      <c r="I133" s="137"/>
      <c r="J133" s="138">
        <f t="shared" si="1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234</v>
      </c>
      <c r="AT133" s="143" t="s">
        <v>229</v>
      </c>
      <c r="AU133" s="143" t="s">
        <v>86</v>
      </c>
      <c r="AY133" s="18" t="s">
        <v>227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234</v>
      </c>
      <c r="BM133" s="143" t="s">
        <v>1389</v>
      </c>
    </row>
    <row r="134" spans="2:65" s="1" customFormat="1" ht="21.75" customHeight="1">
      <c r="B134" s="33"/>
      <c r="C134" s="132" t="s">
        <v>464</v>
      </c>
      <c r="D134" s="132" t="s">
        <v>229</v>
      </c>
      <c r="E134" s="133" t="s">
        <v>4537</v>
      </c>
      <c r="F134" s="134" t="s">
        <v>4538</v>
      </c>
      <c r="G134" s="135" t="s">
        <v>488</v>
      </c>
      <c r="H134" s="136">
        <v>1</v>
      </c>
      <c r="I134" s="137"/>
      <c r="J134" s="138">
        <f t="shared" si="1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234</v>
      </c>
      <c r="AT134" s="143" t="s">
        <v>229</v>
      </c>
      <c r="AU134" s="143" t="s">
        <v>86</v>
      </c>
      <c r="AY134" s="18" t="s">
        <v>227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234</v>
      </c>
      <c r="BM134" s="143" t="s">
        <v>1400</v>
      </c>
    </row>
    <row r="135" spans="2:65" s="1" customFormat="1" ht="16.5" customHeight="1">
      <c r="B135" s="33"/>
      <c r="C135" s="132" t="s">
        <v>577</v>
      </c>
      <c r="D135" s="132" t="s">
        <v>229</v>
      </c>
      <c r="E135" s="133" t="s">
        <v>4205</v>
      </c>
      <c r="F135" s="134" t="s">
        <v>4122</v>
      </c>
      <c r="G135" s="135" t="s">
        <v>488</v>
      </c>
      <c r="H135" s="136">
        <v>1</v>
      </c>
      <c r="I135" s="137"/>
      <c r="J135" s="138">
        <f t="shared" si="1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234</v>
      </c>
      <c r="AT135" s="143" t="s">
        <v>229</v>
      </c>
      <c r="AU135" s="143" t="s">
        <v>86</v>
      </c>
      <c r="AY135" s="18" t="s">
        <v>227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234</v>
      </c>
      <c r="BM135" s="143" t="s">
        <v>1412</v>
      </c>
    </row>
    <row r="136" spans="2:65" s="1" customFormat="1" ht="16.5" customHeight="1">
      <c r="B136" s="33"/>
      <c r="C136" s="132" t="s">
        <v>1115</v>
      </c>
      <c r="D136" s="132" t="s">
        <v>229</v>
      </c>
      <c r="E136" s="133" t="s">
        <v>4539</v>
      </c>
      <c r="F136" s="134" t="s">
        <v>4540</v>
      </c>
      <c r="G136" s="135" t="s">
        <v>488</v>
      </c>
      <c r="H136" s="136">
        <v>50</v>
      </c>
      <c r="I136" s="137"/>
      <c r="J136" s="138">
        <f t="shared" si="1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234</v>
      </c>
      <c r="BM136" s="143" t="s">
        <v>1425</v>
      </c>
    </row>
    <row r="137" spans="2:65" s="1" customFormat="1" ht="16.5" customHeight="1">
      <c r="B137" s="33"/>
      <c r="C137" s="132" t="s">
        <v>1120</v>
      </c>
      <c r="D137" s="132" t="s">
        <v>229</v>
      </c>
      <c r="E137" s="133" t="s">
        <v>4541</v>
      </c>
      <c r="F137" s="134" t="s">
        <v>4122</v>
      </c>
      <c r="G137" s="135" t="s">
        <v>488</v>
      </c>
      <c r="H137" s="136">
        <v>50</v>
      </c>
      <c r="I137" s="137"/>
      <c r="J137" s="138">
        <f t="shared" si="1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234</v>
      </c>
      <c r="AT137" s="143" t="s">
        <v>229</v>
      </c>
      <c r="AU137" s="143" t="s">
        <v>86</v>
      </c>
      <c r="AY137" s="18" t="s">
        <v>227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234</v>
      </c>
      <c r="BM137" s="143" t="s">
        <v>1439</v>
      </c>
    </row>
    <row r="138" spans="2:65" s="1" customFormat="1" ht="16.5" customHeight="1">
      <c r="B138" s="33"/>
      <c r="C138" s="132" t="s">
        <v>1140</v>
      </c>
      <c r="D138" s="132" t="s">
        <v>229</v>
      </c>
      <c r="E138" s="133" t="s">
        <v>4542</v>
      </c>
      <c r="F138" s="134" t="s">
        <v>4543</v>
      </c>
      <c r="G138" s="135" t="s">
        <v>488</v>
      </c>
      <c r="H138" s="136">
        <v>50</v>
      </c>
      <c r="I138" s="137"/>
      <c r="J138" s="138">
        <f t="shared" si="10"/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234</v>
      </c>
      <c r="AT138" s="143" t="s">
        <v>229</v>
      </c>
      <c r="AU138" s="143" t="s">
        <v>86</v>
      </c>
      <c r="AY138" s="18" t="s">
        <v>227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234</v>
      </c>
      <c r="BM138" s="143" t="s">
        <v>1451</v>
      </c>
    </row>
    <row r="139" spans="2:65" s="1" customFormat="1" ht="16.5" customHeight="1">
      <c r="B139" s="33"/>
      <c r="C139" s="132" t="s">
        <v>1145</v>
      </c>
      <c r="D139" s="132" t="s">
        <v>229</v>
      </c>
      <c r="E139" s="133" t="s">
        <v>4190</v>
      </c>
      <c r="F139" s="134" t="s">
        <v>4122</v>
      </c>
      <c r="G139" s="135" t="s">
        <v>488</v>
      </c>
      <c r="H139" s="136">
        <v>50</v>
      </c>
      <c r="I139" s="137"/>
      <c r="J139" s="138">
        <f t="shared" si="10"/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234</v>
      </c>
      <c r="AT139" s="143" t="s">
        <v>229</v>
      </c>
      <c r="AU139" s="143" t="s">
        <v>86</v>
      </c>
      <c r="AY139" s="18" t="s">
        <v>227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234</v>
      </c>
      <c r="BM139" s="143" t="s">
        <v>1469</v>
      </c>
    </row>
    <row r="140" spans="2:65" s="1" customFormat="1" ht="16.5" customHeight="1">
      <c r="B140" s="33"/>
      <c r="C140" s="132" t="s">
        <v>1151</v>
      </c>
      <c r="D140" s="132" t="s">
        <v>229</v>
      </c>
      <c r="E140" s="133" t="s">
        <v>4544</v>
      </c>
      <c r="F140" s="134" t="s">
        <v>4545</v>
      </c>
      <c r="G140" s="135" t="s">
        <v>488</v>
      </c>
      <c r="H140" s="136">
        <v>12</v>
      </c>
      <c r="I140" s="137"/>
      <c r="J140" s="138">
        <f t="shared" si="10"/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234</v>
      </c>
      <c r="AT140" s="143" t="s">
        <v>229</v>
      </c>
      <c r="AU140" s="143" t="s">
        <v>86</v>
      </c>
      <c r="AY140" s="18" t="s">
        <v>227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234</v>
      </c>
      <c r="BM140" s="143" t="s">
        <v>1488</v>
      </c>
    </row>
    <row r="141" spans="2:65" s="1" customFormat="1" ht="16.5" customHeight="1">
      <c r="B141" s="33"/>
      <c r="C141" s="132" t="s">
        <v>1156</v>
      </c>
      <c r="D141" s="132" t="s">
        <v>229</v>
      </c>
      <c r="E141" s="133" t="s">
        <v>4434</v>
      </c>
      <c r="F141" s="134" t="s">
        <v>4122</v>
      </c>
      <c r="G141" s="135" t="s">
        <v>488</v>
      </c>
      <c r="H141" s="136">
        <v>12</v>
      </c>
      <c r="I141" s="137"/>
      <c r="J141" s="138">
        <f t="shared" si="1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234</v>
      </c>
      <c r="AT141" s="143" t="s">
        <v>229</v>
      </c>
      <c r="AU141" s="143" t="s">
        <v>86</v>
      </c>
      <c r="AY141" s="18" t="s">
        <v>227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234</v>
      </c>
      <c r="BM141" s="143" t="s">
        <v>1499</v>
      </c>
    </row>
    <row r="142" spans="2:65" s="1" customFormat="1" ht="16.5" customHeight="1">
      <c r="B142" s="33"/>
      <c r="C142" s="132" t="s">
        <v>1161</v>
      </c>
      <c r="D142" s="132" t="s">
        <v>229</v>
      </c>
      <c r="E142" s="133" t="s">
        <v>4546</v>
      </c>
      <c r="F142" s="134" t="s">
        <v>4547</v>
      </c>
      <c r="G142" s="135" t="s">
        <v>3468</v>
      </c>
      <c r="H142" s="136">
        <v>1</v>
      </c>
      <c r="I142" s="137"/>
      <c r="J142" s="138">
        <f t="shared" si="1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234</v>
      </c>
      <c r="BM142" s="143" t="s">
        <v>1516</v>
      </c>
    </row>
    <row r="143" spans="2:65" s="1" customFormat="1" ht="16.5" customHeight="1">
      <c r="B143" s="33"/>
      <c r="C143" s="132" t="s">
        <v>1168</v>
      </c>
      <c r="D143" s="132" t="s">
        <v>229</v>
      </c>
      <c r="E143" s="133" t="s">
        <v>4548</v>
      </c>
      <c r="F143" s="134" t="s">
        <v>4549</v>
      </c>
      <c r="G143" s="135" t="s">
        <v>326</v>
      </c>
      <c r="H143" s="136">
        <v>945</v>
      </c>
      <c r="I143" s="137"/>
      <c r="J143" s="138">
        <f t="shared" si="1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234</v>
      </c>
      <c r="AT143" s="143" t="s">
        <v>229</v>
      </c>
      <c r="AU143" s="143" t="s">
        <v>86</v>
      </c>
      <c r="AY143" s="18" t="s">
        <v>227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8" t="s">
        <v>86</v>
      </c>
      <c r="BK143" s="144">
        <f t="shared" si="19"/>
        <v>0</v>
      </c>
      <c r="BL143" s="18" t="s">
        <v>234</v>
      </c>
      <c r="BM143" s="143" t="s">
        <v>1528</v>
      </c>
    </row>
    <row r="144" spans="2:65" s="1" customFormat="1" ht="16.5" customHeight="1">
      <c r="B144" s="33"/>
      <c r="C144" s="132" t="s">
        <v>1173</v>
      </c>
      <c r="D144" s="132" t="s">
        <v>229</v>
      </c>
      <c r="E144" s="133" t="s">
        <v>4550</v>
      </c>
      <c r="F144" s="134" t="s">
        <v>4551</v>
      </c>
      <c r="G144" s="135" t="s">
        <v>326</v>
      </c>
      <c r="H144" s="136">
        <v>945</v>
      </c>
      <c r="I144" s="137"/>
      <c r="J144" s="138">
        <f t="shared" si="10"/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234</v>
      </c>
      <c r="AT144" s="143" t="s">
        <v>229</v>
      </c>
      <c r="AU144" s="143" t="s">
        <v>86</v>
      </c>
      <c r="AY144" s="18" t="s">
        <v>227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8" t="s">
        <v>86</v>
      </c>
      <c r="BK144" s="144">
        <f t="shared" si="19"/>
        <v>0</v>
      </c>
      <c r="BL144" s="18" t="s">
        <v>234</v>
      </c>
      <c r="BM144" s="143" t="s">
        <v>1540</v>
      </c>
    </row>
    <row r="145" spans="2:65" s="11" customFormat="1" ht="22.9" customHeight="1">
      <c r="B145" s="120"/>
      <c r="D145" s="121" t="s">
        <v>72</v>
      </c>
      <c r="E145" s="130" t="s">
        <v>4117</v>
      </c>
      <c r="F145" s="130" t="s">
        <v>4552</v>
      </c>
      <c r="I145" s="123"/>
      <c r="J145" s="131">
        <f>BK145</f>
        <v>0</v>
      </c>
      <c r="L145" s="120"/>
      <c r="M145" s="125"/>
      <c r="P145" s="126">
        <f>SUM(P146:P149)</f>
        <v>0</v>
      </c>
      <c r="R145" s="126">
        <f>SUM(R146:R149)</f>
        <v>0</v>
      </c>
      <c r="T145" s="127">
        <f>SUM(T146:T149)</f>
        <v>0</v>
      </c>
      <c r="AR145" s="121" t="s">
        <v>80</v>
      </c>
      <c r="AT145" s="128" t="s">
        <v>72</v>
      </c>
      <c r="AU145" s="128" t="s">
        <v>80</v>
      </c>
      <c r="AY145" s="121" t="s">
        <v>227</v>
      </c>
      <c r="BK145" s="129">
        <f>SUM(BK146:BK149)</f>
        <v>0</v>
      </c>
    </row>
    <row r="146" spans="2:65" s="1" customFormat="1" ht="24.2" customHeight="1">
      <c r="B146" s="33"/>
      <c r="C146" s="132" t="s">
        <v>1181</v>
      </c>
      <c r="D146" s="132" t="s">
        <v>229</v>
      </c>
      <c r="E146" s="133" t="s">
        <v>4553</v>
      </c>
      <c r="F146" s="134" t="s">
        <v>4554</v>
      </c>
      <c r="G146" s="135" t="s">
        <v>326</v>
      </c>
      <c r="H146" s="136">
        <v>1980</v>
      </c>
      <c r="I146" s="137"/>
      <c r="J146" s="138">
        <f>ROUND(I146*H146,2)</f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234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234</v>
      </c>
      <c r="BM146" s="143" t="s">
        <v>1553</v>
      </c>
    </row>
    <row r="147" spans="2:65" s="1" customFormat="1" ht="16.5" customHeight="1">
      <c r="B147" s="33"/>
      <c r="C147" s="132" t="s">
        <v>1186</v>
      </c>
      <c r="D147" s="132" t="s">
        <v>229</v>
      </c>
      <c r="E147" s="133" t="s">
        <v>4555</v>
      </c>
      <c r="F147" s="134" t="s">
        <v>4556</v>
      </c>
      <c r="G147" s="135" t="s">
        <v>326</v>
      </c>
      <c r="H147" s="136">
        <v>1980</v>
      </c>
      <c r="I147" s="137"/>
      <c r="J147" s="138">
        <f>ROUND(I147*H147,2)</f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0</v>
      </c>
      <c r="R147" s="141">
        <f>Q147*H147</f>
        <v>0</v>
      </c>
      <c r="S147" s="141">
        <v>0</v>
      </c>
      <c r="T147" s="142">
        <f>S147*H147</f>
        <v>0</v>
      </c>
      <c r="AR147" s="143" t="s">
        <v>234</v>
      </c>
      <c r="AT147" s="143" t="s">
        <v>229</v>
      </c>
      <c r="AU147" s="143" t="s">
        <v>86</v>
      </c>
      <c r="AY147" s="18" t="s">
        <v>227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234</v>
      </c>
      <c r="BM147" s="143" t="s">
        <v>1564</v>
      </c>
    </row>
    <row r="148" spans="2:65" s="1" customFormat="1" ht="16.5" customHeight="1">
      <c r="B148" s="33"/>
      <c r="C148" s="132" t="s">
        <v>1217</v>
      </c>
      <c r="D148" s="132" t="s">
        <v>229</v>
      </c>
      <c r="E148" s="133" t="s">
        <v>4557</v>
      </c>
      <c r="F148" s="134" t="s">
        <v>4558</v>
      </c>
      <c r="G148" s="135" t="s">
        <v>488</v>
      </c>
      <c r="H148" s="136">
        <v>94</v>
      </c>
      <c r="I148" s="137"/>
      <c r="J148" s="138">
        <f>ROUND(I148*H148,2)</f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>O148*H148</f>
        <v>0</v>
      </c>
      <c r="Q148" s="141">
        <v>0</v>
      </c>
      <c r="R148" s="141">
        <f>Q148*H148</f>
        <v>0</v>
      </c>
      <c r="S148" s="141">
        <v>0</v>
      </c>
      <c r="T148" s="142">
        <f>S148*H148</f>
        <v>0</v>
      </c>
      <c r="AR148" s="143" t="s">
        <v>234</v>
      </c>
      <c r="AT148" s="143" t="s">
        <v>229</v>
      </c>
      <c r="AU148" s="143" t="s">
        <v>86</v>
      </c>
      <c r="AY148" s="18" t="s">
        <v>227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234</v>
      </c>
      <c r="BM148" s="143" t="s">
        <v>1581</v>
      </c>
    </row>
    <row r="149" spans="2:65" s="1" customFormat="1" ht="16.5" customHeight="1">
      <c r="B149" s="33"/>
      <c r="C149" s="132" t="s">
        <v>1222</v>
      </c>
      <c r="D149" s="132" t="s">
        <v>229</v>
      </c>
      <c r="E149" s="133" t="s">
        <v>4559</v>
      </c>
      <c r="F149" s="134" t="s">
        <v>4122</v>
      </c>
      <c r="G149" s="135" t="s">
        <v>488</v>
      </c>
      <c r="H149" s="136">
        <v>94</v>
      </c>
      <c r="I149" s="137"/>
      <c r="J149" s="138">
        <f>ROUND(I149*H149,2)</f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1593</v>
      </c>
    </row>
    <row r="150" spans="2:65" s="11" customFormat="1" ht="22.9" customHeight="1">
      <c r="B150" s="120"/>
      <c r="D150" s="121" t="s">
        <v>72</v>
      </c>
      <c r="E150" s="130" t="s">
        <v>4158</v>
      </c>
      <c r="F150" s="130" t="s">
        <v>79</v>
      </c>
      <c r="I150" s="123"/>
      <c r="J150" s="131">
        <f>BK150</f>
        <v>0</v>
      </c>
      <c r="L150" s="120"/>
      <c r="M150" s="125"/>
      <c r="P150" s="126">
        <f>SUM(P151:P154)</f>
        <v>0</v>
      </c>
      <c r="R150" s="126">
        <f>SUM(R151:R154)</f>
        <v>0</v>
      </c>
      <c r="T150" s="127">
        <f>SUM(T151:T154)</f>
        <v>0</v>
      </c>
      <c r="AR150" s="121" t="s">
        <v>80</v>
      </c>
      <c r="AT150" s="128" t="s">
        <v>72</v>
      </c>
      <c r="AU150" s="128" t="s">
        <v>80</v>
      </c>
      <c r="AY150" s="121" t="s">
        <v>227</v>
      </c>
      <c r="BK150" s="129">
        <f>SUM(BK151:BK154)</f>
        <v>0</v>
      </c>
    </row>
    <row r="151" spans="2:65" s="1" customFormat="1" ht="16.5" customHeight="1">
      <c r="B151" s="33"/>
      <c r="C151" s="132" t="s">
        <v>1227</v>
      </c>
      <c r="D151" s="132" t="s">
        <v>229</v>
      </c>
      <c r="E151" s="133" t="s">
        <v>4560</v>
      </c>
      <c r="F151" s="134" t="s">
        <v>4561</v>
      </c>
      <c r="G151" s="135" t="s">
        <v>488</v>
      </c>
      <c r="H151" s="136">
        <v>78</v>
      </c>
      <c r="I151" s="137"/>
      <c r="J151" s="138">
        <f>ROUND(I151*H151,2)</f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0</v>
      </c>
      <c r="R151" s="141">
        <f>Q151*H151</f>
        <v>0</v>
      </c>
      <c r="S151" s="141">
        <v>0</v>
      </c>
      <c r="T151" s="142">
        <f>S151*H151</f>
        <v>0</v>
      </c>
      <c r="AR151" s="143" t="s">
        <v>234</v>
      </c>
      <c r="AT151" s="143" t="s">
        <v>229</v>
      </c>
      <c r="AU151" s="143" t="s">
        <v>86</v>
      </c>
      <c r="AY151" s="18" t="s">
        <v>227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234</v>
      </c>
      <c r="BM151" s="143" t="s">
        <v>1604</v>
      </c>
    </row>
    <row r="152" spans="2:65" s="1" customFormat="1" ht="16.5" customHeight="1">
      <c r="B152" s="33"/>
      <c r="C152" s="132" t="s">
        <v>1232</v>
      </c>
      <c r="D152" s="132" t="s">
        <v>229</v>
      </c>
      <c r="E152" s="133" t="s">
        <v>4434</v>
      </c>
      <c r="F152" s="134" t="s">
        <v>4122</v>
      </c>
      <c r="G152" s="135" t="s">
        <v>488</v>
      </c>
      <c r="H152" s="136">
        <v>78</v>
      </c>
      <c r="I152" s="137"/>
      <c r="J152" s="138">
        <f>ROUND(I152*H152,2)</f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>O152*H152</f>
        <v>0</v>
      </c>
      <c r="Q152" s="141">
        <v>0</v>
      </c>
      <c r="R152" s="141">
        <f>Q152*H152</f>
        <v>0</v>
      </c>
      <c r="S152" s="141">
        <v>0</v>
      </c>
      <c r="T152" s="142">
        <f>S152*H152</f>
        <v>0</v>
      </c>
      <c r="AR152" s="143" t="s">
        <v>234</v>
      </c>
      <c r="AT152" s="143" t="s">
        <v>229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234</v>
      </c>
      <c r="BM152" s="143" t="s">
        <v>1614</v>
      </c>
    </row>
    <row r="153" spans="2:65" s="1" customFormat="1" ht="24.2" customHeight="1">
      <c r="B153" s="33"/>
      <c r="C153" s="132" t="s">
        <v>1237</v>
      </c>
      <c r="D153" s="132" t="s">
        <v>229</v>
      </c>
      <c r="E153" s="133" t="s">
        <v>4562</v>
      </c>
      <c r="F153" s="134" t="s">
        <v>4563</v>
      </c>
      <c r="G153" s="135" t="s">
        <v>326</v>
      </c>
      <c r="H153" s="136">
        <v>1860</v>
      </c>
      <c r="I153" s="137"/>
      <c r="J153" s="138">
        <f>ROUND(I153*H153,2)</f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234</v>
      </c>
      <c r="AT153" s="143" t="s">
        <v>229</v>
      </c>
      <c r="AU153" s="143" t="s">
        <v>86</v>
      </c>
      <c r="AY153" s="18" t="s">
        <v>227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234</v>
      </c>
      <c r="BM153" s="143" t="s">
        <v>1621</v>
      </c>
    </row>
    <row r="154" spans="2:65" s="1" customFormat="1" ht="16.5" customHeight="1">
      <c r="B154" s="33"/>
      <c r="C154" s="132" t="s">
        <v>1248</v>
      </c>
      <c r="D154" s="132" t="s">
        <v>229</v>
      </c>
      <c r="E154" s="133" t="s">
        <v>4564</v>
      </c>
      <c r="F154" s="134" t="s">
        <v>4556</v>
      </c>
      <c r="G154" s="135" t="s">
        <v>326</v>
      </c>
      <c r="H154" s="136">
        <v>1860</v>
      </c>
      <c r="I154" s="137"/>
      <c r="J154" s="138">
        <f>ROUND(I154*H154,2)</f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1636</v>
      </c>
    </row>
    <row r="155" spans="2:65" s="11" customFormat="1" ht="22.9" customHeight="1">
      <c r="B155" s="120"/>
      <c r="D155" s="121" t="s">
        <v>72</v>
      </c>
      <c r="E155" s="130" t="s">
        <v>4166</v>
      </c>
      <c r="F155" s="130" t="s">
        <v>4565</v>
      </c>
      <c r="I155" s="123"/>
      <c r="J155" s="131">
        <f>BK155</f>
        <v>0</v>
      </c>
      <c r="L155" s="120"/>
      <c r="M155" s="125"/>
      <c r="P155" s="126">
        <f>SUM(P156:P162)</f>
        <v>0</v>
      </c>
      <c r="R155" s="126">
        <f>SUM(R156:R162)</f>
        <v>0</v>
      </c>
      <c r="T155" s="127">
        <f>SUM(T156:T162)</f>
        <v>0</v>
      </c>
      <c r="AR155" s="121" t="s">
        <v>80</v>
      </c>
      <c r="AT155" s="128" t="s">
        <v>72</v>
      </c>
      <c r="AU155" s="128" t="s">
        <v>80</v>
      </c>
      <c r="AY155" s="121" t="s">
        <v>227</v>
      </c>
      <c r="BK155" s="129">
        <f>SUM(BK156:BK162)</f>
        <v>0</v>
      </c>
    </row>
    <row r="156" spans="2:65" s="1" customFormat="1" ht="16.5" customHeight="1">
      <c r="B156" s="33"/>
      <c r="C156" s="132" t="s">
        <v>1253</v>
      </c>
      <c r="D156" s="132" t="s">
        <v>229</v>
      </c>
      <c r="E156" s="133" t="s">
        <v>4214</v>
      </c>
      <c r="F156" s="134" t="s">
        <v>4215</v>
      </c>
      <c r="G156" s="135" t="s">
        <v>488</v>
      </c>
      <c r="H156" s="136">
        <v>277</v>
      </c>
      <c r="I156" s="137"/>
      <c r="J156" s="138">
        <f t="shared" ref="J156:J162" si="20">ROUND(I156*H156,2)</f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ref="P156:P162" si="21">O156*H156</f>
        <v>0</v>
      </c>
      <c r="Q156" s="141">
        <v>0</v>
      </c>
      <c r="R156" s="141">
        <f t="shared" ref="R156:R162" si="22">Q156*H156</f>
        <v>0</v>
      </c>
      <c r="S156" s="141">
        <v>0</v>
      </c>
      <c r="T156" s="142">
        <f t="shared" ref="T156:T162" si="23">S156*H156</f>
        <v>0</v>
      </c>
      <c r="AR156" s="143" t="s">
        <v>234</v>
      </c>
      <c r="AT156" s="143" t="s">
        <v>229</v>
      </c>
      <c r="AU156" s="143" t="s">
        <v>86</v>
      </c>
      <c r="AY156" s="18" t="s">
        <v>227</v>
      </c>
      <c r="BE156" s="144">
        <f t="shared" ref="BE156:BE162" si="24">IF(N156="základní",J156,0)</f>
        <v>0</v>
      </c>
      <c r="BF156" s="144">
        <f t="shared" ref="BF156:BF162" si="25">IF(N156="snížená",J156,0)</f>
        <v>0</v>
      </c>
      <c r="BG156" s="144">
        <f t="shared" ref="BG156:BG162" si="26">IF(N156="zákl. přenesená",J156,0)</f>
        <v>0</v>
      </c>
      <c r="BH156" s="144">
        <f t="shared" ref="BH156:BH162" si="27">IF(N156="sníž. přenesená",J156,0)</f>
        <v>0</v>
      </c>
      <c r="BI156" s="144">
        <f t="shared" ref="BI156:BI162" si="28">IF(N156="nulová",J156,0)</f>
        <v>0</v>
      </c>
      <c r="BJ156" s="18" t="s">
        <v>86</v>
      </c>
      <c r="BK156" s="144">
        <f t="shared" ref="BK156:BK162" si="29">ROUND(I156*H156,2)</f>
        <v>0</v>
      </c>
      <c r="BL156" s="18" t="s">
        <v>234</v>
      </c>
      <c r="BM156" s="143" t="s">
        <v>1659</v>
      </c>
    </row>
    <row r="157" spans="2:65" s="1" customFormat="1" ht="16.5" customHeight="1">
      <c r="B157" s="33"/>
      <c r="C157" s="132" t="s">
        <v>1259</v>
      </c>
      <c r="D157" s="132" t="s">
        <v>229</v>
      </c>
      <c r="E157" s="133" t="s">
        <v>4216</v>
      </c>
      <c r="F157" s="134" t="s">
        <v>4122</v>
      </c>
      <c r="G157" s="135" t="s">
        <v>488</v>
      </c>
      <c r="H157" s="136">
        <v>277</v>
      </c>
      <c r="I157" s="137"/>
      <c r="J157" s="138">
        <f t="shared" si="2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234</v>
      </c>
      <c r="AT157" s="143" t="s">
        <v>229</v>
      </c>
      <c r="AU157" s="143" t="s">
        <v>86</v>
      </c>
      <c r="AY157" s="18" t="s">
        <v>227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234</v>
      </c>
      <c r="BM157" s="143" t="s">
        <v>1671</v>
      </c>
    </row>
    <row r="158" spans="2:65" s="1" customFormat="1" ht="24.2" customHeight="1">
      <c r="B158" s="33"/>
      <c r="C158" s="132" t="s">
        <v>1277</v>
      </c>
      <c r="D158" s="132" t="s">
        <v>229</v>
      </c>
      <c r="E158" s="133" t="s">
        <v>4566</v>
      </c>
      <c r="F158" s="134" t="s">
        <v>4567</v>
      </c>
      <c r="G158" s="135" t="s">
        <v>488</v>
      </c>
      <c r="H158" s="136">
        <v>190</v>
      </c>
      <c r="I158" s="137"/>
      <c r="J158" s="138">
        <f t="shared" si="20"/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234</v>
      </c>
      <c r="AT158" s="143" t="s">
        <v>229</v>
      </c>
      <c r="AU158" s="143" t="s">
        <v>86</v>
      </c>
      <c r="AY158" s="18" t="s">
        <v>227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234</v>
      </c>
      <c r="BM158" s="143" t="s">
        <v>1686</v>
      </c>
    </row>
    <row r="159" spans="2:65" s="1" customFormat="1" ht="16.5" customHeight="1">
      <c r="B159" s="33"/>
      <c r="C159" s="132" t="s">
        <v>1281</v>
      </c>
      <c r="D159" s="132" t="s">
        <v>229</v>
      </c>
      <c r="E159" s="133" t="s">
        <v>4568</v>
      </c>
      <c r="F159" s="134" t="s">
        <v>4122</v>
      </c>
      <c r="G159" s="135" t="s">
        <v>488</v>
      </c>
      <c r="H159" s="136">
        <v>190</v>
      </c>
      <c r="I159" s="137"/>
      <c r="J159" s="138">
        <f t="shared" si="20"/>
        <v>0</v>
      </c>
      <c r="K159" s="134" t="s">
        <v>336</v>
      </c>
      <c r="L159" s="33"/>
      <c r="M159" s="139" t="s">
        <v>21</v>
      </c>
      <c r="N159" s="140" t="s">
        <v>45</v>
      </c>
      <c r="P159" s="141">
        <f t="shared" si="21"/>
        <v>0</v>
      </c>
      <c r="Q159" s="141">
        <v>0</v>
      </c>
      <c r="R159" s="141">
        <f t="shared" si="22"/>
        <v>0</v>
      </c>
      <c r="S159" s="141">
        <v>0</v>
      </c>
      <c r="T159" s="142">
        <f t="shared" si="23"/>
        <v>0</v>
      </c>
      <c r="AR159" s="143" t="s">
        <v>234</v>
      </c>
      <c r="AT159" s="143" t="s">
        <v>229</v>
      </c>
      <c r="AU159" s="143" t="s">
        <v>86</v>
      </c>
      <c r="AY159" s="18" t="s">
        <v>227</v>
      </c>
      <c r="BE159" s="144">
        <f t="shared" si="24"/>
        <v>0</v>
      </c>
      <c r="BF159" s="144">
        <f t="shared" si="25"/>
        <v>0</v>
      </c>
      <c r="BG159" s="144">
        <f t="shared" si="26"/>
        <v>0</v>
      </c>
      <c r="BH159" s="144">
        <f t="shared" si="27"/>
        <v>0</v>
      </c>
      <c r="BI159" s="144">
        <f t="shared" si="28"/>
        <v>0</v>
      </c>
      <c r="BJ159" s="18" t="s">
        <v>86</v>
      </c>
      <c r="BK159" s="144">
        <f t="shared" si="29"/>
        <v>0</v>
      </c>
      <c r="BL159" s="18" t="s">
        <v>234</v>
      </c>
      <c r="BM159" s="143" t="s">
        <v>1696</v>
      </c>
    </row>
    <row r="160" spans="2:65" s="1" customFormat="1" ht="24.2" customHeight="1">
      <c r="B160" s="33"/>
      <c r="C160" s="132" t="s">
        <v>1286</v>
      </c>
      <c r="D160" s="132" t="s">
        <v>229</v>
      </c>
      <c r="E160" s="133" t="s">
        <v>4569</v>
      </c>
      <c r="F160" s="134" t="s">
        <v>4570</v>
      </c>
      <c r="G160" s="135" t="s">
        <v>488</v>
      </c>
      <c r="H160" s="136">
        <v>58</v>
      </c>
      <c r="I160" s="137"/>
      <c r="J160" s="138">
        <f t="shared" si="20"/>
        <v>0</v>
      </c>
      <c r="K160" s="134" t="s">
        <v>336</v>
      </c>
      <c r="L160" s="33"/>
      <c r="M160" s="139" t="s">
        <v>21</v>
      </c>
      <c r="N160" s="140" t="s">
        <v>45</v>
      </c>
      <c r="P160" s="141">
        <f t="shared" si="21"/>
        <v>0</v>
      </c>
      <c r="Q160" s="141">
        <v>0</v>
      </c>
      <c r="R160" s="141">
        <f t="shared" si="22"/>
        <v>0</v>
      </c>
      <c r="S160" s="141">
        <v>0</v>
      </c>
      <c r="T160" s="142">
        <f t="shared" si="23"/>
        <v>0</v>
      </c>
      <c r="AR160" s="143" t="s">
        <v>234</v>
      </c>
      <c r="AT160" s="143" t="s">
        <v>229</v>
      </c>
      <c r="AU160" s="143" t="s">
        <v>86</v>
      </c>
      <c r="AY160" s="18" t="s">
        <v>227</v>
      </c>
      <c r="BE160" s="144">
        <f t="shared" si="24"/>
        <v>0</v>
      </c>
      <c r="BF160" s="144">
        <f t="shared" si="25"/>
        <v>0</v>
      </c>
      <c r="BG160" s="144">
        <f t="shared" si="26"/>
        <v>0</v>
      </c>
      <c r="BH160" s="144">
        <f t="shared" si="27"/>
        <v>0</v>
      </c>
      <c r="BI160" s="144">
        <f t="shared" si="28"/>
        <v>0</v>
      </c>
      <c r="BJ160" s="18" t="s">
        <v>86</v>
      </c>
      <c r="BK160" s="144">
        <f t="shared" si="29"/>
        <v>0</v>
      </c>
      <c r="BL160" s="18" t="s">
        <v>234</v>
      </c>
      <c r="BM160" s="143" t="s">
        <v>1704</v>
      </c>
    </row>
    <row r="161" spans="2:65" s="1" customFormat="1" ht="16.5" customHeight="1">
      <c r="B161" s="33"/>
      <c r="C161" s="132" t="s">
        <v>1291</v>
      </c>
      <c r="D161" s="132" t="s">
        <v>229</v>
      </c>
      <c r="E161" s="133" t="s">
        <v>4434</v>
      </c>
      <c r="F161" s="134" t="s">
        <v>4122</v>
      </c>
      <c r="G161" s="135" t="s">
        <v>488</v>
      </c>
      <c r="H161" s="136">
        <v>58</v>
      </c>
      <c r="I161" s="137"/>
      <c r="J161" s="138">
        <f t="shared" si="20"/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 t="shared" si="21"/>
        <v>0</v>
      </c>
      <c r="Q161" s="141">
        <v>0</v>
      </c>
      <c r="R161" s="141">
        <f t="shared" si="22"/>
        <v>0</v>
      </c>
      <c r="S161" s="141">
        <v>0</v>
      </c>
      <c r="T161" s="142">
        <f t="shared" si="23"/>
        <v>0</v>
      </c>
      <c r="AR161" s="143" t="s">
        <v>234</v>
      </c>
      <c r="AT161" s="143" t="s">
        <v>229</v>
      </c>
      <c r="AU161" s="143" t="s">
        <v>86</v>
      </c>
      <c r="AY161" s="18" t="s">
        <v>227</v>
      </c>
      <c r="BE161" s="144">
        <f t="shared" si="24"/>
        <v>0</v>
      </c>
      <c r="BF161" s="144">
        <f t="shared" si="25"/>
        <v>0</v>
      </c>
      <c r="BG161" s="144">
        <f t="shared" si="26"/>
        <v>0</v>
      </c>
      <c r="BH161" s="144">
        <f t="shared" si="27"/>
        <v>0</v>
      </c>
      <c r="BI161" s="144">
        <f t="shared" si="28"/>
        <v>0</v>
      </c>
      <c r="BJ161" s="18" t="s">
        <v>86</v>
      </c>
      <c r="BK161" s="144">
        <f t="shared" si="29"/>
        <v>0</v>
      </c>
      <c r="BL161" s="18" t="s">
        <v>234</v>
      </c>
      <c r="BM161" s="143" t="s">
        <v>1716</v>
      </c>
    </row>
    <row r="162" spans="2:65" s="1" customFormat="1" ht="16.5" customHeight="1">
      <c r="B162" s="33"/>
      <c r="C162" s="132" t="s">
        <v>804</v>
      </c>
      <c r="D162" s="132" t="s">
        <v>229</v>
      </c>
      <c r="E162" s="133" t="s">
        <v>4571</v>
      </c>
      <c r="F162" s="134" t="s">
        <v>4572</v>
      </c>
      <c r="G162" s="135" t="s">
        <v>3468</v>
      </c>
      <c r="H162" s="136">
        <v>1</v>
      </c>
      <c r="I162" s="137"/>
      <c r="J162" s="138">
        <f t="shared" si="20"/>
        <v>0</v>
      </c>
      <c r="K162" s="134" t="s">
        <v>336</v>
      </c>
      <c r="L162" s="33"/>
      <c r="M162" s="139" t="s">
        <v>21</v>
      </c>
      <c r="N162" s="140" t="s">
        <v>45</v>
      </c>
      <c r="P162" s="141">
        <f t="shared" si="21"/>
        <v>0</v>
      </c>
      <c r="Q162" s="141">
        <v>0</v>
      </c>
      <c r="R162" s="141">
        <f t="shared" si="22"/>
        <v>0</v>
      </c>
      <c r="S162" s="141">
        <v>0</v>
      </c>
      <c r="T162" s="142">
        <f t="shared" si="23"/>
        <v>0</v>
      </c>
      <c r="AR162" s="143" t="s">
        <v>234</v>
      </c>
      <c r="AT162" s="143" t="s">
        <v>229</v>
      </c>
      <c r="AU162" s="143" t="s">
        <v>86</v>
      </c>
      <c r="AY162" s="18" t="s">
        <v>227</v>
      </c>
      <c r="BE162" s="144">
        <f t="shared" si="24"/>
        <v>0</v>
      </c>
      <c r="BF162" s="144">
        <f t="shared" si="25"/>
        <v>0</v>
      </c>
      <c r="BG162" s="144">
        <f t="shared" si="26"/>
        <v>0</v>
      </c>
      <c r="BH162" s="144">
        <f t="shared" si="27"/>
        <v>0</v>
      </c>
      <c r="BI162" s="144">
        <f t="shared" si="28"/>
        <v>0</v>
      </c>
      <c r="BJ162" s="18" t="s">
        <v>86</v>
      </c>
      <c r="BK162" s="144">
        <f t="shared" si="29"/>
        <v>0</v>
      </c>
      <c r="BL162" s="18" t="s">
        <v>234</v>
      </c>
      <c r="BM162" s="143" t="s">
        <v>1724</v>
      </c>
    </row>
    <row r="163" spans="2:65" s="11" customFormat="1" ht="22.9" customHeight="1">
      <c r="B163" s="120"/>
      <c r="D163" s="121" t="s">
        <v>72</v>
      </c>
      <c r="E163" s="130" t="s">
        <v>4186</v>
      </c>
      <c r="F163" s="130" t="s">
        <v>4353</v>
      </c>
      <c r="I163" s="123"/>
      <c r="J163" s="131">
        <f>BK163</f>
        <v>0</v>
      </c>
      <c r="L163" s="120"/>
      <c r="M163" s="125"/>
      <c r="P163" s="126">
        <f>SUM(P164:P169)</f>
        <v>0</v>
      </c>
      <c r="R163" s="126">
        <f>SUM(R164:R169)</f>
        <v>0</v>
      </c>
      <c r="T163" s="127">
        <f>SUM(T164:T169)</f>
        <v>0</v>
      </c>
      <c r="AR163" s="121" t="s">
        <v>80</v>
      </c>
      <c r="AT163" s="128" t="s">
        <v>72</v>
      </c>
      <c r="AU163" s="128" t="s">
        <v>80</v>
      </c>
      <c r="AY163" s="121" t="s">
        <v>227</v>
      </c>
      <c r="BK163" s="129">
        <f>SUM(BK164:BK169)</f>
        <v>0</v>
      </c>
    </row>
    <row r="164" spans="2:65" s="1" customFormat="1" ht="16.5" customHeight="1">
      <c r="B164" s="33"/>
      <c r="C164" s="132" t="s">
        <v>1306</v>
      </c>
      <c r="D164" s="132" t="s">
        <v>229</v>
      </c>
      <c r="E164" s="133" t="s">
        <v>4573</v>
      </c>
      <c r="F164" s="134" t="s">
        <v>4355</v>
      </c>
      <c r="G164" s="135" t="s">
        <v>488</v>
      </c>
      <c r="H164" s="136">
        <v>1</v>
      </c>
      <c r="I164" s="137"/>
      <c r="J164" s="138">
        <f t="shared" ref="J164:J169" si="30">ROUND(I164*H164,2)</f>
        <v>0</v>
      </c>
      <c r="K164" s="134" t="s">
        <v>336</v>
      </c>
      <c r="L164" s="33"/>
      <c r="M164" s="139" t="s">
        <v>21</v>
      </c>
      <c r="N164" s="140" t="s">
        <v>45</v>
      </c>
      <c r="P164" s="141">
        <f t="shared" ref="P164:P169" si="31">O164*H164</f>
        <v>0</v>
      </c>
      <c r="Q164" s="141">
        <v>0</v>
      </c>
      <c r="R164" s="141">
        <f t="shared" ref="R164:R169" si="32">Q164*H164</f>
        <v>0</v>
      </c>
      <c r="S164" s="141">
        <v>0</v>
      </c>
      <c r="T164" s="142">
        <f t="shared" ref="T164:T169" si="33">S164*H164</f>
        <v>0</v>
      </c>
      <c r="AR164" s="143" t="s">
        <v>234</v>
      </c>
      <c r="AT164" s="143" t="s">
        <v>229</v>
      </c>
      <c r="AU164" s="143" t="s">
        <v>86</v>
      </c>
      <c r="AY164" s="18" t="s">
        <v>227</v>
      </c>
      <c r="BE164" s="144">
        <f t="shared" ref="BE164:BE169" si="34">IF(N164="základní",J164,0)</f>
        <v>0</v>
      </c>
      <c r="BF164" s="144">
        <f t="shared" ref="BF164:BF169" si="35">IF(N164="snížená",J164,0)</f>
        <v>0</v>
      </c>
      <c r="BG164" s="144">
        <f t="shared" ref="BG164:BG169" si="36">IF(N164="zákl. přenesená",J164,0)</f>
        <v>0</v>
      </c>
      <c r="BH164" s="144">
        <f t="shared" ref="BH164:BH169" si="37">IF(N164="sníž. přenesená",J164,0)</f>
        <v>0</v>
      </c>
      <c r="BI164" s="144">
        <f t="shared" ref="BI164:BI169" si="38">IF(N164="nulová",J164,0)</f>
        <v>0</v>
      </c>
      <c r="BJ164" s="18" t="s">
        <v>86</v>
      </c>
      <c r="BK164" s="144">
        <f t="shared" ref="BK164:BK169" si="39">ROUND(I164*H164,2)</f>
        <v>0</v>
      </c>
      <c r="BL164" s="18" t="s">
        <v>234</v>
      </c>
      <c r="BM164" s="143" t="s">
        <v>1739</v>
      </c>
    </row>
    <row r="165" spans="2:65" s="1" customFormat="1" ht="16.5" customHeight="1">
      <c r="B165" s="33"/>
      <c r="C165" s="132" t="s">
        <v>1312</v>
      </c>
      <c r="D165" s="132" t="s">
        <v>229</v>
      </c>
      <c r="E165" s="133" t="s">
        <v>4357</v>
      </c>
      <c r="F165" s="134" t="s">
        <v>4358</v>
      </c>
      <c r="G165" s="135" t="s">
        <v>4359</v>
      </c>
      <c r="H165" s="136">
        <v>20</v>
      </c>
      <c r="I165" s="137"/>
      <c r="J165" s="138">
        <f t="shared" si="30"/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 t="shared" si="31"/>
        <v>0</v>
      </c>
      <c r="Q165" s="141">
        <v>0</v>
      </c>
      <c r="R165" s="141">
        <f t="shared" si="32"/>
        <v>0</v>
      </c>
      <c r="S165" s="141">
        <v>0</v>
      </c>
      <c r="T165" s="142">
        <f t="shared" si="33"/>
        <v>0</v>
      </c>
      <c r="AR165" s="143" t="s">
        <v>234</v>
      </c>
      <c r="AT165" s="143" t="s">
        <v>229</v>
      </c>
      <c r="AU165" s="143" t="s">
        <v>86</v>
      </c>
      <c r="AY165" s="18" t="s">
        <v>227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8" t="s">
        <v>86</v>
      </c>
      <c r="BK165" s="144">
        <f t="shared" si="39"/>
        <v>0</v>
      </c>
      <c r="BL165" s="18" t="s">
        <v>234</v>
      </c>
      <c r="BM165" s="143" t="s">
        <v>1487</v>
      </c>
    </row>
    <row r="166" spans="2:65" s="1" customFormat="1" ht="16.5" customHeight="1">
      <c r="B166" s="33"/>
      <c r="C166" s="132" t="s">
        <v>1318</v>
      </c>
      <c r="D166" s="132" t="s">
        <v>229</v>
      </c>
      <c r="E166" s="133" t="s">
        <v>4574</v>
      </c>
      <c r="F166" s="134" t="s">
        <v>4361</v>
      </c>
      <c r="G166" s="135" t="s">
        <v>488</v>
      </c>
      <c r="H166" s="136">
        <v>1</v>
      </c>
      <c r="I166" s="137"/>
      <c r="J166" s="138">
        <f t="shared" si="30"/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234</v>
      </c>
      <c r="AT166" s="143" t="s">
        <v>229</v>
      </c>
      <c r="AU166" s="143" t="s">
        <v>86</v>
      </c>
      <c r="AY166" s="18" t="s">
        <v>227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234</v>
      </c>
      <c r="BM166" s="143" t="s">
        <v>1759</v>
      </c>
    </row>
    <row r="167" spans="2:65" s="1" customFormat="1" ht="16.5" customHeight="1">
      <c r="B167" s="33"/>
      <c r="C167" s="132" t="s">
        <v>1322</v>
      </c>
      <c r="D167" s="132" t="s">
        <v>229</v>
      </c>
      <c r="E167" s="133" t="s">
        <v>4363</v>
      </c>
      <c r="F167" s="134" t="s">
        <v>4364</v>
      </c>
      <c r="G167" s="135" t="s">
        <v>4359</v>
      </c>
      <c r="H167" s="136">
        <v>10</v>
      </c>
      <c r="I167" s="137"/>
      <c r="J167" s="138">
        <f t="shared" si="30"/>
        <v>0</v>
      </c>
      <c r="K167" s="134" t="s">
        <v>336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234</v>
      </c>
      <c r="AT167" s="143" t="s">
        <v>229</v>
      </c>
      <c r="AU167" s="143" t="s">
        <v>86</v>
      </c>
      <c r="AY167" s="18" t="s">
        <v>227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234</v>
      </c>
      <c r="BM167" s="143" t="s">
        <v>1767</v>
      </c>
    </row>
    <row r="168" spans="2:65" s="1" customFormat="1" ht="16.5" customHeight="1">
      <c r="B168" s="33"/>
      <c r="C168" s="132" t="s">
        <v>1326</v>
      </c>
      <c r="D168" s="132" t="s">
        <v>229</v>
      </c>
      <c r="E168" s="133" t="s">
        <v>4575</v>
      </c>
      <c r="F168" s="134" t="s">
        <v>4576</v>
      </c>
      <c r="G168" s="135" t="s">
        <v>273</v>
      </c>
      <c r="H168" s="136">
        <v>1.5</v>
      </c>
      <c r="I168" s="137"/>
      <c r="J168" s="138">
        <f t="shared" si="30"/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234</v>
      </c>
      <c r="BM168" s="143" t="s">
        <v>1777</v>
      </c>
    </row>
    <row r="169" spans="2:65" s="1" customFormat="1" ht="16.5" customHeight="1">
      <c r="B169" s="33"/>
      <c r="C169" s="132" t="s">
        <v>1335</v>
      </c>
      <c r="D169" s="132" t="s">
        <v>229</v>
      </c>
      <c r="E169" s="133" t="s">
        <v>4577</v>
      </c>
      <c r="F169" s="134" t="s">
        <v>4370</v>
      </c>
      <c r="G169" s="135" t="s">
        <v>3468</v>
      </c>
      <c r="H169" s="136">
        <v>1</v>
      </c>
      <c r="I169" s="137"/>
      <c r="J169" s="138">
        <f t="shared" si="30"/>
        <v>0</v>
      </c>
      <c r="K169" s="134" t="s">
        <v>336</v>
      </c>
      <c r="L169" s="33"/>
      <c r="M169" s="184" t="s">
        <v>21</v>
      </c>
      <c r="N169" s="185" t="s">
        <v>45</v>
      </c>
      <c r="O169" s="181"/>
      <c r="P169" s="186">
        <f t="shared" si="31"/>
        <v>0</v>
      </c>
      <c r="Q169" s="186">
        <v>0</v>
      </c>
      <c r="R169" s="186">
        <f t="shared" si="32"/>
        <v>0</v>
      </c>
      <c r="S169" s="186">
        <v>0</v>
      </c>
      <c r="T169" s="187">
        <f t="shared" si="33"/>
        <v>0</v>
      </c>
      <c r="AR169" s="143" t="s">
        <v>234</v>
      </c>
      <c r="AT169" s="143" t="s">
        <v>229</v>
      </c>
      <c r="AU169" s="143" t="s">
        <v>86</v>
      </c>
      <c r="AY169" s="18" t="s">
        <v>227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234</v>
      </c>
      <c r="BM169" s="143" t="s">
        <v>1806</v>
      </c>
    </row>
    <row r="170" spans="2:65" s="1" customFormat="1" ht="6.95" customHeight="1">
      <c r="B170" s="42"/>
      <c r="C170" s="43"/>
      <c r="D170" s="43"/>
      <c r="E170" s="43"/>
      <c r="F170" s="43"/>
      <c r="G170" s="43"/>
      <c r="H170" s="43"/>
      <c r="I170" s="43"/>
      <c r="J170" s="43"/>
      <c r="K170" s="43"/>
      <c r="L170" s="33"/>
    </row>
  </sheetData>
  <sheetProtection algorithmName="SHA-512" hashValue="GEMpeXWps0qQvR1mAk0DZ6OHuib+7nYHzV1/MV2fFaBrNdQ07DsgRIxQDddyjveqVTu7EUMIKcEwhwcCJFpWFA==" saltValue="vg6/fXBZMvZqS9/n07V5+MmH/K3RhZ9Ph1sFK/rr+wNGEYB2o0Ds9r5Yk48YWNQoEoa3LLVkgb18M8bpje9iUQ==" spinCount="100000" sheet="1" objects="1" scenarios="1" formatColumns="0" formatRows="0" autoFilter="0"/>
  <autoFilter ref="C98:K169" xr:uid="{00000000-0009-0000-0000-000011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17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4063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4578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ROUND((SUM(BE97:BE216)),  2)</f>
        <v>0</v>
      </c>
      <c r="I37" s="94">
        <v>0.21</v>
      </c>
      <c r="J37" s="84">
        <f>ROUND(((SUM(BE97:BE216))*I37),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ROUND((SUM(BF97:BF216)),  2)</f>
        <v>0</v>
      </c>
      <c r="I38" s="94">
        <v>0.12</v>
      </c>
      <c r="J38" s="84">
        <f>ROUND(((SUM(BF97:BF216))*I38),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ROUND((SUM(BG97:BG216)),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ROUND((SUM(BH97:BH216)),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ROUND((SUM(BI97:BI216)),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4063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SO-04.04.03 - EPS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4579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8" customFormat="1" ht="24.95" customHeight="1">
      <c r="B69" s="104"/>
      <c r="D69" s="105" t="s">
        <v>4580</v>
      </c>
      <c r="E69" s="106"/>
      <c r="F69" s="106"/>
      <c r="G69" s="106"/>
      <c r="H69" s="106"/>
      <c r="I69" s="106"/>
      <c r="J69" s="107">
        <f>J142</f>
        <v>0</v>
      </c>
      <c r="L69" s="104"/>
    </row>
    <row r="70" spans="2:47" s="8" customFormat="1" ht="24.95" customHeight="1">
      <c r="B70" s="104"/>
      <c r="D70" s="105" t="s">
        <v>4581</v>
      </c>
      <c r="E70" s="106"/>
      <c r="F70" s="106"/>
      <c r="G70" s="106"/>
      <c r="H70" s="106"/>
      <c r="I70" s="106"/>
      <c r="J70" s="107">
        <f>J179</f>
        <v>0</v>
      </c>
      <c r="L70" s="104"/>
    </row>
    <row r="71" spans="2:47" s="8" customFormat="1" ht="24.95" customHeight="1">
      <c r="B71" s="104"/>
      <c r="D71" s="105" t="s">
        <v>4582</v>
      </c>
      <c r="E71" s="106"/>
      <c r="F71" s="106"/>
      <c r="G71" s="106"/>
      <c r="H71" s="106"/>
      <c r="I71" s="106"/>
      <c r="J71" s="107">
        <f>J197</f>
        <v>0</v>
      </c>
      <c r="L71" s="104"/>
    </row>
    <row r="72" spans="2:47" s="8" customFormat="1" ht="24.95" customHeight="1">
      <c r="B72" s="104"/>
      <c r="D72" s="105" t="s">
        <v>4583</v>
      </c>
      <c r="E72" s="106"/>
      <c r="F72" s="106"/>
      <c r="G72" s="106"/>
      <c r="H72" s="106"/>
      <c r="I72" s="106"/>
      <c r="J72" s="107">
        <f>J206</f>
        <v>0</v>
      </c>
      <c r="L72" s="104"/>
    </row>
    <row r="73" spans="2:47" s="8" customFormat="1" ht="24.95" customHeight="1">
      <c r="B73" s="104"/>
      <c r="D73" s="105" t="s">
        <v>4584</v>
      </c>
      <c r="E73" s="106"/>
      <c r="F73" s="106"/>
      <c r="G73" s="106"/>
      <c r="H73" s="106"/>
      <c r="I73" s="106"/>
      <c r="J73" s="107">
        <f>J208</f>
        <v>0</v>
      </c>
      <c r="L73" s="104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212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201</v>
      </c>
      <c r="L84" s="21"/>
    </row>
    <row r="85" spans="2:20" ht="16.5" customHeight="1">
      <c r="B85" s="21"/>
      <c r="E85" s="338" t="s">
        <v>607</v>
      </c>
      <c r="F85" s="300"/>
      <c r="G85" s="300"/>
      <c r="H85" s="300"/>
      <c r="L85" s="21"/>
    </row>
    <row r="86" spans="2:20" ht="12" customHeight="1">
      <c r="B86" s="21"/>
      <c r="C86" s="28" t="s">
        <v>203</v>
      </c>
      <c r="L86" s="21"/>
    </row>
    <row r="87" spans="2:20" s="1" customFormat="1" ht="16.5" customHeight="1">
      <c r="B87" s="33"/>
      <c r="E87" s="334" t="s">
        <v>4063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3367</v>
      </c>
      <c r="L88" s="33"/>
    </row>
    <row r="89" spans="2:20" s="1" customFormat="1" ht="16.5" customHeight="1">
      <c r="B89" s="33"/>
      <c r="E89" s="321" t="str">
        <f>E13</f>
        <v>SO-04.04.03 - EPS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213</v>
      </c>
      <c r="D96" s="114" t="s">
        <v>58</v>
      </c>
      <c r="E96" s="114" t="s">
        <v>54</v>
      </c>
      <c r="F96" s="114" t="s">
        <v>55</v>
      </c>
      <c r="G96" s="114" t="s">
        <v>214</v>
      </c>
      <c r="H96" s="114" t="s">
        <v>215</v>
      </c>
      <c r="I96" s="114" t="s">
        <v>216</v>
      </c>
      <c r="J96" s="114" t="s">
        <v>207</v>
      </c>
      <c r="K96" s="115" t="s">
        <v>217</v>
      </c>
      <c r="L96" s="112"/>
      <c r="M96" s="57" t="s">
        <v>21</v>
      </c>
      <c r="N96" s="58" t="s">
        <v>43</v>
      </c>
      <c r="O96" s="58" t="s">
        <v>218</v>
      </c>
      <c r="P96" s="58" t="s">
        <v>219</v>
      </c>
      <c r="Q96" s="58" t="s">
        <v>220</v>
      </c>
      <c r="R96" s="58" t="s">
        <v>221</v>
      </c>
      <c r="S96" s="58" t="s">
        <v>222</v>
      </c>
      <c r="T96" s="59" t="s">
        <v>223</v>
      </c>
    </row>
    <row r="97" spans="2:65" s="1" customFormat="1" ht="22.9" customHeight="1">
      <c r="B97" s="33"/>
      <c r="C97" s="62" t="s">
        <v>224</v>
      </c>
      <c r="J97" s="116">
        <f>BK97</f>
        <v>0</v>
      </c>
      <c r="L97" s="33"/>
      <c r="M97" s="60"/>
      <c r="N97" s="51"/>
      <c r="O97" s="51"/>
      <c r="P97" s="117">
        <f>P98+P142+P179+P197+P206+P208</f>
        <v>0</v>
      </c>
      <c r="Q97" s="51"/>
      <c r="R97" s="117">
        <f>R98+R142+R179+R197+R206+R208</f>
        <v>0</v>
      </c>
      <c r="S97" s="51"/>
      <c r="T97" s="118">
        <f>T98+T142+T179+T197+T206+T208</f>
        <v>0</v>
      </c>
      <c r="AT97" s="18" t="s">
        <v>72</v>
      </c>
      <c r="AU97" s="18" t="s">
        <v>208</v>
      </c>
      <c r="BK97" s="119">
        <f>BK98+BK142+BK179+BK197+BK206+BK208</f>
        <v>0</v>
      </c>
    </row>
    <row r="98" spans="2:65" s="11" customFormat="1" ht="25.9" customHeight="1">
      <c r="B98" s="120"/>
      <c r="D98" s="121" t="s">
        <v>72</v>
      </c>
      <c r="E98" s="122" t="s">
        <v>474</v>
      </c>
      <c r="F98" s="122" t="s">
        <v>4585</v>
      </c>
      <c r="I98" s="123"/>
      <c r="J98" s="124">
        <f>BK98</f>
        <v>0</v>
      </c>
      <c r="L98" s="120"/>
      <c r="M98" s="125"/>
      <c r="P98" s="126">
        <f>SUM(P99:P141)</f>
        <v>0</v>
      </c>
      <c r="R98" s="126">
        <f>SUM(R99:R141)</f>
        <v>0</v>
      </c>
      <c r="T98" s="127">
        <f>SUM(T99:T141)</f>
        <v>0</v>
      </c>
      <c r="AR98" s="121" t="s">
        <v>80</v>
      </c>
      <c r="AT98" s="128" t="s">
        <v>72</v>
      </c>
      <c r="AU98" s="128" t="s">
        <v>73</v>
      </c>
      <c r="AY98" s="121" t="s">
        <v>227</v>
      </c>
      <c r="BK98" s="129">
        <f>SUM(BK99:BK141)</f>
        <v>0</v>
      </c>
    </row>
    <row r="99" spans="2:65" s="1" customFormat="1" ht="16.5" customHeight="1">
      <c r="B99" s="33"/>
      <c r="C99" s="132" t="s">
        <v>80</v>
      </c>
      <c r="D99" s="132" t="s">
        <v>229</v>
      </c>
      <c r="E99" s="133" t="s">
        <v>4586</v>
      </c>
      <c r="F99" s="134" t="s">
        <v>4587</v>
      </c>
      <c r="G99" s="135" t="s">
        <v>488</v>
      </c>
      <c r="H99" s="136">
        <v>1</v>
      </c>
      <c r="I99" s="137"/>
      <c r="J99" s="138">
        <f t="shared" ref="J99:J105" si="0">ROUND(I99*H99,2)</f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ref="P99:P105" si="1">O99*H99</f>
        <v>0</v>
      </c>
      <c r="Q99" s="141">
        <v>0</v>
      </c>
      <c r="R99" s="141">
        <f t="shared" ref="R99:R105" si="2">Q99*H99</f>
        <v>0</v>
      </c>
      <c r="S99" s="141">
        <v>0</v>
      </c>
      <c r="T99" s="142">
        <f t="shared" ref="T99:T105" si="3">S99*H99</f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 t="shared" ref="BE99:BE105" si="4">IF(N99="základní",J99,0)</f>
        <v>0</v>
      </c>
      <c r="BF99" s="144">
        <f t="shared" ref="BF99:BF105" si="5">IF(N99="snížená",J99,0)</f>
        <v>0</v>
      </c>
      <c r="BG99" s="144">
        <f t="shared" ref="BG99:BG105" si="6">IF(N99="zákl. přenesená",J99,0)</f>
        <v>0</v>
      </c>
      <c r="BH99" s="144">
        <f t="shared" ref="BH99:BH105" si="7">IF(N99="sníž. přenesená",J99,0)</f>
        <v>0</v>
      </c>
      <c r="BI99" s="144">
        <f t="shared" ref="BI99:BI105" si="8">IF(N99="nulová",J99,0)</f>
        <v>0</v>
      </c>
      <c r="BJ99" s="18" t="s">
        <v>86</v>
      </c>
      <c r="BK99" s="144">
        <f t="shared" ref="BK99:BK105" si="9">ROUND(I99*H99,2)</f>
        <v>0</v>
      </c>
      <c r="BL99" s="18" t="s">
        <v>234</v>
      </c>
      <c r="BM99" s="143" t="s">
        <v>86</v>
      </c>
    </row>
    <row r="100" spans="2:65" s="1" customFormat="1" ht="33" customHeight="1">
      <c r="B100" s="33"/>
      <c r="C100" s="132" t="s">
        <v>86</v>
      </c>
      <c r="D100" s="132" t="s">
        <v>229</v>
      </c>
      <c r="E100" s="133" t="s">
        <v>4588</v>
      </c>
      <c r="F100" s="134" t="s">
        <v>4589</v>
      </c>
      <c r="G100" s="135" t="s">
        <v>488</v>
      </c>
      <c r="H100" s="136">
        <v>1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234</v>
      </c>
    </row>
    <row r="101" spans="2:65" s="1" customFormat="1" ht="16.5" customHeight="1">
      <c r="B101" s="33"/>
      <c r="C101" s="132" t="s">
        <v>120</v>
      </c>
      <c r="D101" s="132" t="s">
        <v>229</v>
      </c>
      <c r="E101" s="133" t="s">
        <v>4590</v>
      </c>
      <c r="F101" s="134" t="s">
        <v>4591</v>
      </c>
      <c r="G101" s="135" t="s">
        <v>488</v>
      </c>
      <c r="H101" s="136">
        <v>2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270</v>
      </c>
    </row>
    <row r="102" spans="2:65" s="1" customFormat="1" ht="16.5" customHeight="1">
      <c r="B102" s="33"/>
      <c r="C102" s="132" t="s">
        <v>234</v>
      </c>
      <c r="D102" s="132" t="s">
        <v>229</v>
      </c>
      <c r="E102" s="133" t="s">
        <v>4592</v>
      </c>
      <c r="F102" s="134" t="s">
        <v>4593</v>
      </c>
      <c r="G102" s="135" t="s">
        <v>488</v>
      </c>
      <c r="H102" s="136">
        <v>1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80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283</v>
      </c>
    </row>
    <row r="103" spans="2:65" s="1" customFormat="1" ht="37.9" customHeight="1">
      <c r="B103" s="33"/>
      <c r="C103" s="132" t="s">
        <v>264</v>
      </c>
      <c r="D103" s="132" t="s">
        <v>229</v>
      </c>
      <c r="E103" s="133" t="s">
        <v>4594</v>
      </c>
      <c r="F103" s="134" t="s">
        <v>4595</v>
      </c>
      <c r="G103" s="135" t="s">
        <v>488</v>
      </c>
      <c r="H103" s="136">
        <v>1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296</v>
      </c>
    </row>
    <row r="104" spans="2:65" s="1" customFormat="1" ht="37.9" customHeight="1">
      <c r="B104" s="33"/>
      <c r="C104" s="132" t="s">
        <v>270</v>
      </c>
      <c r="D104" s="132" t="s">
        <v>229</v>
      </c>
      <c r="E104" s="133" t="s">
        <v>4596</v>
      </c>
      <c r="F104" s="134" t="s">
        <v>4597</v>
      </c>
      <c r="G104" s="135" t="s">
        <v>488</v>
      </c>
      <c r="H104" s="136">
        <v>4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8</v>
      </c>
    </row>
    <row r="105" spans="2:65" s="1" customFormat="1" ht="16.5" customHeight="1">
      <c r="B105" s="33"/>
      <c r="C105" s="132" t="s">
        <v>278</v>
      </c>
      <c r="D105" s="132" t="s">
        <v>229</v>
      </c>
      <c r="E105" s="133" t="s">
        <v>4598</v>
      </c>
      <c r="F105" s="134" t="s">
        <v>4599</v>
      </c>
      <c r="G105" s="135" t="s">
        <v>488</v>
      </c>
      <c r="H105" s="136">
        <v>4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376</v>
      </c>
    </row>
    <row r="106" spans="2:65" s="1" customFormat="1" ht="19.5">
      <c r="B106" s="33"/>
      <c r="D106" s="150" t="s">
        <v>403</v>
      </c>
      <c r="F106" s="183" t="s">
        <v>4600</v>
      </c>
      <c r="I106" s="147"/>
      <c r="L106" s="33"/>
      <c r="M106" s="148"/>
      <c r="T106" s="54"/>
      <c r="AT106" s="18" t="s">
        <v>403</v>
      </c>
      <c r="AU106" s="18" t="s">
        <v>80</v>
      </c>
    </row>
    <row r="107" spans="2:65" s="1" customFormat="1" ht="21.75" customHeight="1">
      <c r="B107" s="33"/>
      <c r="C107" s="132" t="s">
        <v>283</v>
      </c>
      <c r="D107" s="132" t="s">
        <v>229</v>
      </c>
      <c r="E107" s="133" t="s">
        <v>4601</v>
      </c>
      <c r="F107" s="134" t="s">
        <v>4602</v>
      </c>
      <c r="G107" s="135" t="s">
        <v>488</v>
      </c>
      <c r="H107" s="136">
        <v>10</v>
      </c>
      <c r="I107" s="137"/>
      <c r="J107" s="138">
        <f>ROUND(I107*H107,2)</f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234</v>
      </c>
      <c r="BM107" s="143" t="s">
        <v>388</v>
      </c>
    </row>
    <row r="108" spans="2:65" s="1" customFormat="1" ht="19.5">
      <c r="B108" s="33"/>
      <c r="D108" s="150" t="s">
        <v>403</v>
      </c>
      <c r="F108" s="183" t="s">
        <v>4603</v>
      </c>
      <c r="I108" s="147"/>
      <c r="L108" s="33"/>
      <c r="M108" s="148"/>
      <c r="T108" s="54"/>
      <c r="AT108" s="18" t="s">
        <v>403</v>
      </c>
      <c r="AU108" s="18" t="s">
        <v>80</v>
      </c>
    </row>
    <row r="109" spans="2:65" s="1" customFormat="1" ht="16.5" customHeight="1">
      <c r="B109" s="33"/>
      <c r="C109" s="132" t="s">
        <v>290</v>
      </c>
      <c r="D109" s="132" t="s">
        <v>229</v>
      </c>
      <c r="E109" s="133" t="s">
        <v>4604</v>
      </c>
      <c r="F109" s="134" t="s">
        <v>4605</v>
      </c>
      <c r="G109" s="135" t="s">
        <v>488</v>
      </c>
      <c r="H109" s="136">
        <v>10</v>
      </c>
      <c r="I109" s="137"/>
      <c r="J109" s="138">
        <f>ROUND(I109*H109,2)</f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234</v>
      </c>
      <c r="BM109" s="143" t="s">
        <v>399</v>
      </c>
    </row>
    <row r="110" spans="2:65" s="1" customFormat="1" ht="29.25">
      <c r="B110" s="33"/>
      <c r="D110" s="150" t="s">
        <v>403</v>
      </c>
      <c r="F110" s="183" t="s">
        <v>4606</v>
      </c>
      <c r="I110" s="147"/>
      <c r="L110" s="33"/>
      <c r="M110" s="148"/>
      <c r="T110" s="54"/>
      <c r="AT110" s="18" t="s">
        <v>403</v>
      </c>
      <c r="AU110" s="18" t="s">
        <v>80</v>
      </c>
    </row>
    <row r="111" spans="2:65" s="1" customFormat="1" ht="16.5" customHeight="1">
      <c r="B111" s="33"/>
      <c r="C111" s="132" t="s">
        <v>296</v>
      </c>
      <c r="D111" s="132" t="s">
        <v>229</v>
      </c>
      <c r="E111" s="133" t="s">
        <v>4607</v>
      </c>
      <c r="F111" s="134" t="s">
        <v>4608</v>
      </c>
      <c r="G111" s="135" t="s">
        <v>488</v>
      </c>
      <c r="H111" s="136">
        <v>7</v>
      </c>
      <c r="I111" s="137"/>
      <c r="J111" s="138">
        <f>ROUND(I111*H111,2)</f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234</v>
      </c>
      <c r="AT111" s="143" t="s">
        <v>229</v>
      </c>
      <c r="AU111" s="143" t="s">
        <v>80</v>
      </c>
      <c r="AY111" s="18" t="s">
        <v>227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234</v>
      </c>
      <c r="BM111" s="143" t="s">
        <v>409</v>
      </c>
    </row>
    <row r="112" spans="2:65" s="1" customFormat="1" ht="19.5">
      <c r="B112" s="33"/>
      <c r="D112" s="150" t="s">
        <v>403</v>
      </c>
      <c r="F112" s="183" t="s">
        <v>4609</v>
      </c>
      <c r="I112" s="147"/>
      <c r="L112" s="33"/>
      <c r="M112" s="148"/>
      <c r="T112" s="54"/>
      <c r="AT112" s="18" t="s">
        <v>403</v>
      </c>
      <c r="AU112" s="18" t="s">
        <v>80</v>
      </c>
    </row>
    <row r="113" spans="2:65" s="1" customFormat="1" ht="16.5" customHeight="1">
      <c r="B113" s="33"/>
      <c r="C113" s="132" t="s">
        <v>308</v>
      </c>
      <c r="D113" s="132" t="s">
        <v>229</v>
      </c>
      <c r="E113" s="133" t="s">
        <v>4610</v>
      </c>
      <c r="F113" s="134" t="s">
        <v>4611</v>
      </c>
      <c r="G113" s="135" t="s">
        <v>488</v>
      </c>
      <c r="H113" s="136">
        <v>1</v>
      </c>
      <c r="I113" s="137"/>
      <c r="J113" s="138">
        <f>ROUND(I113*H113,2)</f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234</v>
      </c>
      <c r="AT113" s="143" t="s">
        <v>229</v>
      </c>
      <c r="AU113" s="143" t="s">
        <v>80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234</v>
      </c>
      <c r="BM113" s="143" t="s">
        <v>416</v>
      </c>
    </row>
    <row r="114" spans="2:65" s="1" customFormat="1" ht="19.5">
      <c r="B114" s="33"/>
      <c r="D114" s="150" t="s">
        <v>403</v>
      </c>
      <c r="F114" s="183" t="s">
        <v>4609</v>
      </c>
      <c r="I114" s="147"/>
      <c r="L114" s="33"/>
      <c r="M114" s="148"/>
      <c r="T114" s="54"/>
      <c r="AT114" s="18" t="s">
        <v>403</v>
      </c>
      <c r="AU114" s="18" t="s">
        <v>80</v>
      </c>
    </row>
    <row r="115" spans="2:65" s="1" customFormat="1" ht="16.5" customHeight="1">
      <c r="B115" s="33"/>
      <c r="C115" s="132" t="s">
        <v>8</v>
      </c>
      <c r="D115" s="132" t="s">
        <v>229</v>
      </c>
      <c r="E115" s="133" t="s">
        <v>4612</v>
      </c>
      <c r="F115" s="134" t="s">
        <v>4613</v>
      </c>
      <c r="G115" s="135" t="s">
        <v>488</v>
      </c>
      <c r="H115" s="136">
        <v>50</v>
      </c>
      <c r="I115" s="137"/>
      <c r="J115" s="138">
        <f>ROUND(I115*H115,2)</f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234</v>
      </c>
      <c r="AT115" s="143" t="s">
        <v>229</v>
      </c>
      <c r="AU115" s="143" t="s">
        <v>80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234</v>
      </c>
      <c r="BM115" s="143" t="s">
        <v>425</v>
      </c>
    </row>
    <row r="116" spans="2:65" s="1" customFormat="1" ht="19.5">
      <c r="B116" s="33"/>
      <c r="D116" s="150" t="s">
        <v>403</v>
      </c>
      <c r="F116" s="183" t="s">
        <v>4609</v>
      </c>
      <c r="I116" s="147"/>
      <c r="L116" s="33"/>
      <c r="M116" s="148"/>
      <c r="T116" s="54"/>
      <c r="AT116" s="18" t="s">
        <v>403</v>
      </c>
      <c r="AU116" s="18" t="s">
        <v>80</v>
      </c>
    </row>
    <row r="117" spans="2:65" s="1" customFormat="1" ht="16.5" customHeight="1">
      <c r="B117" s="33"/>
      <c r="C117" s="132" t="s">
        <v>370</v>
      </c>
      <c r="D117" s="132" t="s">
        <v>229</v>
      </c>
      <c r="E117" s="133" t="s">
        <v>4614</v>
      </c>
      <c r="F117" s="134" t="s">
        <v>4615</v>
      </c>
      <c r="G117" s="135" t="s">
        <v>488</v>
      </c>
      <c r="H117" s="136">
        <v>8</v>
      </c>
      <c r="I117" s="137"/>
      <c r="J117" s="138">
        <f>ROUND(I117*H117,2)</f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234</v>
      </c>
      <c r="AT117" s="143" t="s">
        <v>229</v>
      </c>
      <c r="AU117" s="143" t="s">
        <v>80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234</v>
      </c>
      <c r="BM117" s="143" t="s">
        <v>435</v>
      </c>
    </row>
    <row r="118" spans="2:65" s="1" customFormat="1" ht="19.5">
      <c r="B118" s="33"/>
      <c r="D118" s="150" t="s">
        <v>403</v>
      </c>
      <c r="F118" s="183" t="s">
        <v>4616</v>
      </c>
      <c r="I118" s="147"/>
      <c r="L118" s="33"/>
      <c r="M118" s="148"/>
      <c r="T118" s="54"/>
      <c r="AT118" s="18" t="s">
        <v>403</v>
      </c>
      <c r="AU118" s="18" t="s">
        <v>80</v>
      </c>
    </row>
    <row r="119" spans="2:65" s="1" customFormat="1" ht="16.5" customHeight="1">
      <c r="B119" s="33"/>
      <c r="C119" s="132" t="s">
        <v>376</v>
      </c>
      <c r="D119" s="132" t="s">
        <v>229</v>
      </c>
      <c r="E119" s="133" t="s">
        <v>4617</v>
      </c>
      <c r="F119" s="134" t="s">
        <v>4618</v>
      </c>
      <c r="G119" s="135" t="s">
        <v>488</v>
      </c>
      <c r="H119" s="136">
        <v>1</v>
      </c>
      <c r="I119" s="137"/>
      <c r="J119" s="138">
        <f>ROUND(I119*H119,2)</f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234</v>
      </c>
      <c r="BM119" s="143" t="s">
        <v>445</v>
      </c>
    </row>
    <row r="120" spans="2:65" s="1" customFormat="1" ht="19.5">
      <c r="B120" s="33"/>
      <c r="D120" s="150" t="s">
        <v>403</v>
      </c>
      <c r="F120" s="183" t="s">
        <v>4619</v>
      </c>
      <c r="I120" s="147"/>
      <c r="L120" s="33"/>
      <c r="M120" s="148"/>
      <c r="T120" s="54"/>
      <c r="AT120" s="18" t="s">
        <v>403</v>
      </c>
      <c r="AU120" s="18" t="s">
        <v>80</v>
      </c>
    </row>
    <row r="121" spans="2:65" s="1" customFormat="1" ht="16.5" customHeight="1">
      <c r="B121" s="33"/>
      <c r="C121" s="132" t="s">
        <v>382</v>
      </c>
      <c r="D121" s="132" t="s">
        <v>229</v>
      </c>
      <c r="E121" s="133" t="s">
        <v>4620</v>
      </c>
      <c r="F121" s="134" t="s">
        <v>4621</v>
      </c>
      <c r="G121" s="135" t="s">
        <v>488</v>
      </c>
      <c r="H121" s="136">
        <v>1</v>
      </c>
      <c r="I121" s="137"/>
      <c r="J121" s="138">
        <f>ROUND(I121*H121,2)</f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234</v>
      </c>
      <c r="AT121" s="143" t="s">
        <v>229</v>
      </c>
      <c r="AU121" s="143" t="s">
        <v>80</v>
      </c>
      <c r="AY121" s="18" t="s">
        <v>227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234</v>
      </c>
      <c r="BM121" s="143" t="s">
        <v>459</v>
      </c>
    </row>
    <row r="122" spans="2:65" s="1" customFormat="1" ht="16.5" customHeight="1">
      <c r="B122" s="33"/>
      <c r="C122" s="132" t="s">
        <v>388</v>
      </c>
      <c r="D122" s="132" t="s">
        <v>229</v>
      </c>
      <c r="E122" s="133" t="s">
        <v>4622</v>
      </c>
      <c r="F122" s="134" t="s">
        <v>4623</v>
      </c>
      <c r="G122" s="135" t="s">
        <v>488</v>
      </c>
      <c r="H122" s="136">
        <v>150</v>
      </c>
      <c r="I122" s="137"/>
      <c r="J122" s="138">
        <f>ROUND(I122*H122,2)</f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577</v>
      </c>
    </row>
    <row r="123" spans="2:65" s="1" customFormat="1" ht="16.5" customHeight="1">
      <c r="B123" s="33"/>
      <c r="C123" s="132" t="s">
        <v>393</v>
      </c>
      <c r="D123" s="132" t="s">
        <v>229</v>
      </c>
      <c r="E123" s="133" t="s">
        <v>4624</v>
      </c>
      <c r="F123" s="134" t="s">
        <v>4625</v>
      </c>
      <c r="G123" s="135" t="s">
        <v>488</v>
      </c>
      <c r="H123" s="136">
        <v>1</v>
      </c>
      <c r="I123" s="137"/>
      <c r="J123" s="138">
        <f>ROUND(I123*H123,2)</f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234</v>
      </c>
      <c r="AT123" s="143" t="s">
        <v>229</v>
      </c>
      <c r="AU123" s="143" t="s">
        <v>80</v>
      </c>
      <c r="AY123" s="18" t="s">
        <v>227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234</v>
      </c>
      <c r="BM123" s="143" t="s">
        <v>1120</v>
      </c>
    </row>
    <row r="124" spans="2:65" s="1" customFormat="1" ht="16.5" customHeight="1">
      <c r="B124" s="33"/>
      <c r="C124" s="132" t="s">
        <v>399</v>
      </c>
      <c r="D124" s="132" t="s">
        <v>229</v>
      </c>
      <c r="E124" s="133" t="s">
        <v>4626</v>
      </c>
      <c r="F124" s="134" t="s">
        <v>4627</v>
      </c>
      <c r="G124" s="135" t="s">
        <v>488</v>
      </c>
      <c r="H124" s="136">
        <v>1</v>
      </c>
      <c r="I124" s="137"/>
      <c r="J124" s="138">
        <f>ROUND(I124*H124,2)</f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234</v>
      </c>
      <c r="AT124" s="143" t="s">
        <v>229</v>
      </c>
      <c r="AU124" s="143" t="s">
        <v>80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234</v>
      </c>
      <c r="BM124" s="143" t="s">
        <v>1145</v>
      </c>
    </row>
    <row r="125" spans="2:65" s="1" customFormat="1" ht="19.5">
      <c r="B125" s="33"/>
      <c r="D125" s="150" t="s">
        <v>403</v>
      </c>
      <c r="F125" s="183" t="s">
        <v>4628</v>
      </c>
      <c r="I125" s="147"/>
      <c r="L125" s="33"/>
      <c r="M125" s="148"/>
      <c r="T125" s="54"/>
      <c r="AT125" s="18" t="s">
        <v>403</v>
      </c>
      <c r="AU125" s="18" t="s">
        <v>80</v>
      </c>
    </row>
    <row r="126" spans="2:65" s="1" customFormat="1" ht="24.2" customHeight="1">
      <c r="B126" s="33"/>
      <c r="C126" s="132" t="s">
        <v>405</v>
      </c>
      <c r="D126" s="132" t="s">
        <v>229</v>
      </c>
      <c r="E126" s="133" t="s">
        <v>4629</v>
      </c>
      <c r="F126" s="134" t="s">
        <v>4630</v>
      </c>
      <c r="G126" s="135" t="s">
        <v>488</v>
      </c>
      <c r="H126" s="136">
        <v>800</v>
      </c>
      <c r="I126" s="137"/>
      <c r="J126" s="138">
        <f>ROUND(I126*H126,2)</f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0</v>
      </c>
      <c r="R126" s="141">
        <f>Q126*H126</f>
        <v>0</v>
      </c>
      <c r="S126" s="141">
        <v>0</v>
      </c>
      <c r="T126" s="142">
        <f>S126*H126</f>
        <v>0</v>
      </c>
      <c r="AR126" s="143" t="s">
        <v>234</v>
      </c>
      <c r="AT126" s="143" t="s">
        <v>229</v>
      </c>
      <c r="AU126" s="143" t="s">
        <v>80</v>
      </c>
      <c r="AY126" s="18" t="s">
        <v>227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234</v>
      </c>
      <c r="BM126" s="143" t="s">
        <v>1156</v>
      </c>
    </row>
    <row r="127" spans="2:65" s="1" customFormat="1" ht="24.2" customHeight="1">
      <c r="B127" s="33"/>
      <c r="C127" s="132" t="s">
        <v>409</v>
      </c>
      <c r="D127" s="132" t="s">
        <v>229</v>
      </c>
      <c r="E127" s="133" t="s">
        <v>4631</v>
      </c>
      <c r="F127" s="134" t="s">
        <v>4632</v>
      </c>
      <c r="G127" s="135" t="s">
        <v>326</v>
      </c>
      <c r="H127" s="136">
        <v>5</v>
      </c>
      <c r="I127" s="137"/>
      <c r="J127" s="138">
        <f>ROUND(I127*H127,2)</f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234</v>
      </c>
      <c r="AT127" s="143" t="s">
        <v>229</v>
      </c>
      <c r="AU127" s="143" t="s">
        <v>80</v>
      </c>
      <c r="AY127" s="18" t="s">
        <v>227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234</v>
      </c>
      <c r="BM127" s="143" t="s">
        <v>1168</v>
      </c>
    </row>
    <row r="128" spans="2:65" s="1" customFormat="1" ht="29.25">
      <c r="B128" s="33"/>
      <c r="D128" s="150" t="s">
        <v>403</v>
      </c>
      <c r="F128" s="183" t="s">
        <v>4633</v>
      </c>
      <c r="I128" s="147"/>
      <c r="L128" s="33"/>
      <c r="M128" s="148"/>
      <c r="T128" s="54"/>
      <c r="AT128" s="18" t="s">
        <v>403</v>
      </c>
      <c r="AU128" s="18" t="s">
        <v>80</v>
      </c>
    </row>
    <row r="129" spans="2:65" s="1" customFormat="1" ht="16.5" customHeight="1">
      <c r="B129" s="33"/>
      <c r="C129" s="132" t="s">
        <v>7</v>
      </c>
      <c r="D129" s="132" t="s">
        <v>229</v>
      </c>
      <c r="E129" s="133" t="s">
        <v>4634</v>
      </c>
      <c r="F129" s="134" t="s">
        <v>4635</v>
      </c>
      <c r="G129" s="135" t="s">
        <v>488</v>
      </c>
      <c r="H129" s="136">
        <v>10</v>
      </c>
      <c r="I129" s="137"/>
      <c r="J129" s="138">
        <f>ROUND(I129*H129,2)</f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234</v>
      </c>
      <c r="BM129" s="143" t="s">
        <v>1181</v>
      </c>
    </row>
    <row r="130" spans="2:65" s="1" customFormat="1" ht="29.25">
      <c r="B130" s="33"/>
      <c r="D130" s="150" t="s">
        <v>403</v>
      </c>
      <c r="F130" s="183" t="s">
        <v>4636</v>
      </c>
      <c r="I130" s="147"/>
      <c r="L130" s="33"/>
      <c r="M130" s="148"/>
      <c r="T130" s="54"/>
      <c r="AT130" s="18" t="s">
        <v>403</v>
      </c>
      <c r="AU130" s="18" t="s">
        <v>80</v>
      </c>
    </row>
    <row r="131" spans="2:65" s="1" customFormat="1" ht="37.9" customHeight="1">
      <c r="B131" s="33"/>
      <c r="C131" s="132" t="s">
        <v>416</v>
      </c>
      <c r="D131" s="132" t="s">
        <v>229</v>
      </c>
      <c r="E131" s="133" t="s">
        <v>4637</v>
      </c>
      <c r="F131" s="134" t="s">
        <v>4638</v>
      </c>
      <c r="G131" s="135" t="s">
        <v>488</v>
      </c>
      <c r="H131" s="136">
        <v>1</v>
      </c>
      <c r="I131" s="137"/>
      <c r="J131" s="138">
        <f>ROUND(I131*H131,2)</f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234</v>
      </c>
      <c r="BM131" s="143" t="s">
        <v>1217</v>
      </c>
    </row>
    <row r="132" spans="2:65" s="1" customFormat="1" ht="19.5">
      <c r="B132" s="33"/>
      <c r="D132" s="150" t="s">
        <v>403</v>
      </c>
      <c r="F132" s="183" t="s">
        <v>4639</v>
      </c>
      <c r="I132" s="147"/>
      <c r="L132" s="33"/>
      <c r="M132" s="148"/>
      <c r="T132" s="54"/>
      <c r="AT132" s="18" t="s">
        <v>403</v>
      </c>
      <c r="AU132" s="18" t="s">
        <v>80</v>
      </c>
    </row>
    <row r="133" spans="2:65" s="1" customFormat="1" ht="16.5" customHeight="1">
      <c r="B133" s="33"/>
      <c r="C133" s="132" t="s">
        <v>421</v>
      </c>
      <c r="D133" s="132" t="s">
        <v>229</v>
      </c>
      <c r="E133" s="133" t="s">
        <v>4640</v>
      </c>
      <c r="F133" s="134" t="s">
        <v>4641</v>
      </c>
      <c r="G133" s="135" t="s">
        <v>488</v>
      </c>
      <c r="H133" s="136">
        <v>4</v>
      </c>
      <c r="I133" s="137"/>
      <c r="J133" s="138">
        <f>ROUND(I133*H133,2)</f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>O133*H133</f>
        <v>0</v>
      </c>
      <c r="Q133" s="141">
        <v>0</v>
      </c>
      <c r="R133" s="141">
        <f>Q133*H133</f>
        <v>0</v>
      </c>
      <c r="S133" s="141">
        <v>0</v>
      </c>
      <c r="T133" s="142">
        <f>S133*H133</f>
        <v>0</v>
      </c>
      <c r="AR133" s="143" t="s">
        <v>234</v>
      </c>
      <c r="AT133" s="143" t="s">
        <v>229</v>
      </c>
      <c r="AU133" s="143" t="s">
        <v>80</v>
      </c>
      <c r="AY133" s="18" t="s">
        <v>227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234</v>
      </c>
      <c r="BM133" s="143" t="s">
        <v>1227</v>
      </c>
    </row>
    <row r="134" spans="2:65" s="1" customFormat="1" ht="19.5">
      <c r="B134" s="33"/>
      <c r="D134" s="150" t="s">
        <v>403</v>
      </c>
      <c r="F134" s="183" t="s">
        <v>4642</v>
      </c>
      <c r="I134" s="147"/>
      <c r="L134" s="33"/>
      <c r="M134" s="148"/>
      <c r="T134" s="54"/>
      <c r="AT134" s="18" t="s">
        <v>403</v>
      </c>
      <c r="AU134" s="18" t="s">
        <v>80</v>
      </c>
    </row>
    <row r="135" spans="2:65" s="1" customFormat="1" ht="16.5" customHeight="1">
      <c r="B135" s="33"/>
      <c r="C135" s="132" t="s">
        <v>425</v>
      </c>
      <c r="D135" s="132" t="s">
        <v>229</v>
      </c>
      <c r="E135" s="133" t="s">
        <v>4643</v>
      </c>
      <c r="F135" s="134" t="s">
        <v>4644</v>
      </c>
      <c r="G135" s="135" t="s">
        <v>488</v>
      </c>
      <c r="H135" s="136">
        <v>4</v>
      </c>
      <c r="I135" s="137"/>
      <c r="J135" s="138">
        <f>ROUND(I135*H135,2)</f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>O135*H135</f>
        <v>0</v>
      </c>
      <c r="Q135" s="141">
        <v>0</v>
      </c>
      <c r="R135" s="141">
        <f>Q135*H135</f>
        <v>0</v>
      </c>
      <c r="S135" s="141">
        <v>0</v>
      </c>
      <c r="T135" s="142">
        <f>S135*H135</f>
        <v>0</v>
      </c>
      <c r="AR135" s="143" t="s">
        <v>234</v>
      </c>
      <c r="AT135" s="143" t="s">
        <v>229</v>
      </c>
      <c r="AU135" s="143" t="s">
        <v>80</v>
      </c>
      <c r="AY135" s="18" t="s">
        <v>227</v>
      </c>
      <c r="BE135" s="144">
        <f>IF(N135="základní",J135,0)</f>
        <v>0</v>
      </c>
      <c r="BF135" s="144">
        <f>IF(N135="snížená",J135,0)</f>
        <v>0</v>
      </c>
      <c r="BG135" s="144">
        <f>IF(N135="zákl. přenesená",J135,0)</f>
        <v>0</v>
      </c>
      <c r="BH135" s="144">
        <f>IF(N135="sníž. přenesená",J135,0)</f>
        <v>0</v>
      </c>
      <c r="BI135" s="144">
        <f>IF(N135="nulová",J135,0)</f>
        <v>0</v>
      </c>
      <c r="BJ135" s="18" t="s">
        <v>86</v>
      </c>
      <c r="BK135" s="144">
        <f>ROUND(I135*H135,2)</f>
        <v>0</v>
      </c>
      <c r="BL135" s="18" t="s">
        <v>234</v>
      </c>
      <c r="BM135" s="143" t="s">
        <v>1237</v>
      </c>
    </row>
    <row r="136" spans="2:65" s="1" customFormat="1" ht="19.5">
      <c r="B136" s="33"/>
      <c r="D136" s="150" t="s">
        <v>403</v>
      </c>
      <c r="F136" s="183" t="s">
        <v>4645</v>
      </c>
      <c r="I136" s="147"/>
      <c r="L136" s="33"/>
      <c r="M136" s="148"/>
      <c r="T136" s="54"/>
      <c r="AT136" s="18" t="s">
        <v>403</v>
      </c>
      <c r="AU136" s="18" t="s">
        <v>80</v>
      </c>
    </row>
    <row r="137" spans="2:65" s="1" customFormat="1" ht="16.5" customHeight="1">
      <c r="B137" s="33"/>
      <c r="C137" s="132" t="s">
        <v>430</v>
      </c>
      <c r="D137" s="132" t="s">
        <v>229</v>
      </c>
      <c r="E137" s="133" t="s">
        <v>4646</v>
      </c>
      <c r="F137" s="134" t="s">
        <v>4647</v>
      </c>
      <c r="G137" s="135" t="s">
        <v>488</v>
      </c>
      <c r="H137" s="136">
        <v>54</v>
      </c>
      <c r="I137" s="137"/>
      <c r="J137" s="138">
        <f>ROUND(I137*H137,2)</f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234</v>
      </c>
      <c r="AT137" s="143" t="s">
        <v>229</v>
      </c>
      <c r="AU137" s="143" t="s">
        <v>80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234</v>
      </c>
      <c r="BM137" s="143" t="s">
        <v>1253</v>
      </c>
    </row>
    <row r="138" spans="2:65" s="1" customFormat="1" ht="19.5">
      <c r="B138" s="33"/>
      <c r="D138" s="150" t="s">
        <v>403</v>
      </c>
      <c r="F138" s="183" t="s">
        <v>4648</v>
      </c>
      <c r="I138" s="147"/>
      <c r="L138" s="33"/>
      <c r="M138" s="148"/>
      <c r="T138" s="54"/>
      <c r="AT138" s="18" t="s">
        <v>403</v>
      </c>
      <c r="AU138" s="18" t="s">
        <v>80</v>
      </c>
    </row>
    <row r="139" spans="2:65" s="1" customFormat="1" ht="16.5" customHeight="1">
      <c r="B139" s="33"/>
      <c r="C139" s="132" t="s">
        <v>435</v>
      </c>
      <c r="D139" s="132" t="s">
        <v>229</v>
      </c>
      <c r="E139" s="133" t="s">
        <v>4649</v>
      </c>
      <c r="F139" s="134" t="s">
        <v>4650</v>
      </c>
      <c r="G139" s="135" t="s">
        <v>488</v>
      </c>
      <c r="H139" s="136">
        <v>1</v>
      </c>
      <c r="I139" s="137"/>
      <c r="J139" s="138">
        <f>ROUND(I139*H139,2)</f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234</v>
      </c>
      <c r="AT139" s="143" t="s">
        <v>229</v>
      </c>
      <c r="AU139" s="143" t="s">
        <v>80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234</v>
      </c>
      <c r="BM139" s="143" t="s">
        <v>1277</v>
      </c>
    </row>
    <row r="140" spans="2:65" s="1" customFormat="1" ht="19.5">
      <c r="B140" s="33"/>
      <c r="D140" s="150" t="s">
        <v>403</v>
      </c>
      <c r="F140" s="183" t="s">
        <v>4651</v>
      </c>
      <c r="I140" s="147"/>
      <c r="L140" s="33"/>
      <c r="M140" s="148"/>
      <c r="T140" s="54"/>
      <c r="AT140" s="18" t="s">
        <v>403</v>
      </c>
      <c r="AU140" s="18" t="s">
        <v>80</v>
      </c>
    </row>
    <row r="141" spans="2:65" s="1" customFormat="1" ht="16.5" customHeight="1">
      <c r="B141" s="33"/>
      <c r="C141" s="132" t="s">
        <v>441</v>
      </c>
      <c r="D141" s="132" t="s">
        <v>229</v>
      </c>
      <c r="E141" s="133" t="s">
        <v>4652</v>
      </c>
      <c r="F141" s="134" t="s">
        <v>4653</v>
      </c>
      <c r="G141" s="135" t="s">
        <v>488</v>
      </c>
      <c r="H141" s="136">
        <v>1</v>
      </c>
      <c r="I141" s="137"/>
      <c r="J141" s="138">
        <f>ROUND(I141*H141,2)</f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>O141*H141</f>
        <v>0</v>
      </c>
      <c r="Q141" s="141">
        <v>0</v>
      </c>
      <c r="R141" s="141">
        <f>Q141*H141</f>
        <v>0</v>
      </c>
      <c r="S141" s="141">
        <v>0</v>
      </c>
      <c r="T141" s="142">
        <f>S141*H141</f>
        <v>0</v>
      </c>
      <c r="AR141" s="143" t="s">
        <v>234</v>
      </c>
      <c r="AT141" s="143" t="s">
        <v>229</v>
      </c>
      <c r="AU141" s="143" t="s">
        <v>80</v>
      </c>
      <c r="AY141" s="18" t="s">
        <v>227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234</v>
      </c>
      <c r="BM141" s="143" t="s">
        <v>1286</v>
      </c>
    </row>
    <row r="142" spans="2:65" s="11" customFormat="1" ht="25.9" customHeight="1">
      <c r="B142" s="120"/>
      <c r="D142" s="121" t="s">
        <v>72</v>
      </c>
      <c r="E142" s="122" t="s">
        <v>515</v>
      </c>
      <c r="F142" s="122" t="s">
        <v>4654</v>
      </c>
      <c r="I142" s="123"/>
      <c r="J142" s="124">
        <f>BK142</f>
        <v>0</v>
      </c>
      <c r="L142" s="120"/>
      <c r="M142" s="125"/>
      <c r="P142" s="126">
        <f>SUM(P143:P178)</f>
        <v>0</v>
      </c>
      <c r="R142" s="126">
        <f>SUM(R143:R178)</f>
        <v>0</v>
      </c>
      <c r="T142" s="127">
        <f>SUM(T143:T178)</f>
        <v>0</v>
      </c>
      <c r="AR142" s="121" t="s">
        <v>80</v>
      </c>
      <c r="AT142" s="128" t="s">
        <v>72</v>
      </c>
      <c r="AU142" s="128" t="s">
        <v>73</v>
      </c>
      <c r="AY142" s="121" t="s">
        <v>227</v>
      </c>
      <c r="BK142" s="129">
        <f>SUM(BK143:BK178)</f>
        <v>0</v>
      </c>
    </row>
    <row r="143" spans="2:65" s="1" customFormat="1" ht="24.2" customHeight="1">
      <c r="B143" s="33"/>
      <c r="C143" s="132" t="s">
        <v>445</v>
      </c>
      <c r="D143" s="132" t="s">
        <v>229</v>
      </c>
      <c r="E143" s="133" t="s">
        <v>4655</v>
      </c>
      <c r="F143" s="134" t="s">
        <v>4656</v>
      </c>
      <c r="G143" s="135" t="s">
        <v>488</v>
      </c>
      <c r="H143" s="136">
        <v>1</v>
      </c>
      <c r="I143" s="137"/>
      <c r="J143" s="138">
        <f t="shared" ref="J143:J178" si="10">ROUND(I143*H143,2)</f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ref="P143:P178" si="11">O143*H143</f>
        <v>0</v>
      </c>
      <c r="Q143" s="141">
        <v>0</v>
      </c>
      <c r="R143" s="141">
        <f t="shared" ref="R143:R178" si="12">Q143*H143</f>
        <v>0</v>
      </c>
      <c r="S143" s="141">
        <v>0</v>
      </c>
      <c r="T143" s="142">
        <f t="shared" ref="T143:T178" si="13">S143*H143</f>
        <v>0</v>
      </c>
      <c r="AR143" s="143" t="s">
        <v>234</v>
      </c>
      <c r="AT143" s="143" t="s">
        <v>229</v>
      </c>
      <c r="AU143" s="143" t="s">
        <v>80</v>
      </c>
      <c r="AY143" s="18" t="s">
        <v>227</v>
      </c>
      <c r="BE143" s="144">
        <f t="shared" ref="BE143:BE178" si="14">IF(N143="základní",J143,0)</f>
        <v>0</v>
      </c>
      <c r="BF143" s="144">
        <f t="shared" ref="BF143:BF178" si="15">IF(N143="snížená",J143,0)</f>
        <v>0</v>
      </c>
      <c r="BG143" s="144">
        <f t="shared" ref="BG143:BG178" si="16">IF(N143="zákl. přenesená",J143,0)</f>
        <v>0</v>
      </c>
      <c r="BH143" s="144">
        <f t="shared" ref="BH143:BH178" si="17">IF(N143="sníž. přenesená",J143,0)</f>
        <v>0</v>
      </c>
      <c r="BI143" s="144">
        <f t="shared" ref="BI143:BI178" si="18">IF(N143="nulová",J143,0)</f>
        <v>0</v>
      </c>
      <c r="BJ143" s="18" t="s">
        <v>86</v>
      </c>
      <c r="BK143" s="144">
        <f t="shared" ref="BK143:BK178" si="19">ROUND(I143*H143,2)</f>
        <v>0</v>
      </c>
      <c r="BL143" s="18" t="s">
        <v>234</v>
      </c>
      <c r="BM143" s="143" t="s">
        <v>804</v>
      </c>
    </row>
    <row r="144" spans="2:65" s="1" customFormat="1" ht="16.5" customHeight="1">
      <c r="B144" s="33"/>
      <c r="C144" s="132" t="s">
        <v>450</v>
      </c>
      <c r="D144" s="132" t="s">
        <v>229</v>
      </c>
      <c r="E144" s="133" t="s">
        <v>4657</v>
      </c>
      <c r="F144" s="134" t="s">
        <v>4658</v>
      </c>
      <c r="G144" s="135" t="s">
        <v>488</v>
      </c>
      <c r="H144" s="136">
        <v>1</v>
      </c>
      <c r="I144" s="137"/>
      <c r="J144" s="138">
        <f t="shared" si="10"/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 t="shared" si="11"/>
        <v>0</v>
      </c>
      <c r="Q144" s="141">
        <v>0</v>
      </c>
      <c r="R144" s="141">
        <f t="shared" si="12"/>
        <v>0</v>
      </c>
      <c r="S144" s="141">
        <v>0</v>
      </c>
      <c r="T144" s="142">
        <f t="shared" si="13"/>
        <v>0</v>
      </c>
      <c r="AR144" s="143" t="s">
        <v>234</v>
      </c>
      <c r="AT144" s="143" t="s">
        <v>229</v>
      </c>
      <c r="AU144" s="143" t="s">
        <v>80</v>
      </c>
      <c r="AY144" s="18" t="s">
        <v>227</v>
      </c>
      <c r="BE144" s="144">
        <f t="shared" si="14"/>
        <v>0</v>
      </c>
      <c r="BF144" s="144">
        <f t="shared" si="15"/>
        <v>0</v>
      </c>
      <c r="BG144" s="144">
        <f t="shared" si="16"/>
        <v>0</v>
      </c>
      <c r="BH144" s="144">
        <f t="shared" si="17"/>
        <v>0</v>
      </c>
      <c r="BI144" s="144">
        <f t="shared" si="18"/>
        <v>0</v>
      </c>
      <c r="BJ144" s="18" t="s">
        <v>86</v>
      </c>
      <c r="BK144" s="144">
        <f t="shared" si="19"/>
        <v>0</v>
      </c>
      <c r="BL144" s="18" t="s">
        <v>234</v>
      </c>
      <c r="BM144" s="143" t="s">
        <v>1312</v>
      </c>
    </row>
    <row r="145" spans="2:65" s="1" customFormat="1" ht="16.5" customHeight="1">
      <c r="B145" s="33"/>
      <c r="C145" s="132" t="s">
        <v>459</v>
      </c>
      <c r="D145" s="132" t="s">
        <v>229</v>
      </c>
      <c r="E145" s="133" t="s">
        <v>4659</v>
      </c>
      <c r="F145" s="134" t="s">
        <v>4660</v>
      </c>
      <c r="G145" s="135" t="s">
        <v>488</v>
      </c>
      <c r="H145" s="136">
        <v>2</v>
      </c>
      <c r="I145" s="137"/>
      <c r="J145" s="138">
        <f t="shared" si="10"/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 t="shared" si="11"/>
        <v>0</v>
      </c>
      <c r="Q145" s="141">
        <v>0</v>
      </c>
      <c r="R145" s="141">
        <f t="shared" si="12"/>
        <v>0</v>
      </c>
      <c r="S145" s="141">
        <v>0</v>
      </c>
      <c r="T145" s="142">
        <f t="shared" si="13"/>
        <v>0</v>
      </c>
      <c r="AR145" s="143" t="s">
        <v>234</v>
      </c>
      <c r="AT145" s="143" t="s">
        <v>229</v>
      </c>
      <c r="AU145" s="143" t="s">
        <v>80</v>
      </c>
      <c r="AY145" s="18" t="s">
        <v>227</v>
      </c>
      <c r="BE145" s="144">
        <f t="shared" si="14"/>
        <v>0</v>
      </c>
      <c r="BF145" s="144">
        <f t="shared" si="15"/>
        <v>0</v>
      </c>
      <c r="BG145" s="144">
        <f t="shared" si="16"/>
        <v>0</v>
      </c>
      <c r="BH145" s="144">
        <f t="shared" si="17"/>
        <v>0</v>
      </c>
      <c r="BI145" s="144">
        <f t="shared" si="18"/>
        <v>0</v>
      </c>
      <c r="BJ145" s="18" t="s">
        <v>86</v>
      </c>
      <c r="BK145" s="144">
        <f t="shared" si="19"/>
        <v>0</v>
      </c>
      <c r="BL145" s="18" t="s">
        <v>234</v>
      </c>
      <c r="BM145" s="143" t="s">
        <v>1322</v>
      </c>
    </row>
    <row r="146" spans="2:65" s="1" customFormat="1" ht="16.5" customHeight="1">
      <c r="B146" s="33"/>
      <c r="C146" s="132" t="s">
        <v>464</v>
      </c>
      <c r="D146" s="132" t="s">
        <v>229</v>
      </c>
      <c r="E146" s="133" t="s">
        <v>4661</v>
      </c>
      <c r="F146" s="134" t="s">
        <v>4593</v>
      </c>
      <c r="G146" s="135" t="s">
        <v>488</v>
      </c>
      <c r="H146" s="136">
        <v>1</v>
      </c>
      <c r="I146" s="137"/>
      <c r="J146" s="138">
        <f t="shared" si="10"/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 t="shared" si="11"/>
        <v>0</v>
      </c>
      <c r="Q146" s="141">
        <v>0</v>
      </c>
      <c r="R146" s="141">
        <f t="shared" si="12"/>
        <v>0</v>
      </c>
      <c r="S146" s="141">
        <v>0</v>
      </c>
      <c r="T146" s="142">
        <f t="shared" si="13"/>
        <v>0</v>
      </c>
      <c r="AR146" s="143" t="s">
        <v>234</v>
      </c>
      <c r="AT146" s="143" t="s">
        <v>229</v>
      </c>
      <c r="AU146" s="143" t="s">
        <v>80</v>
      </c>
      <c r="AY146" s="18" t="s">
        <v>227</v>
      </c>
      <c r="BE146" s="144">
        <f t="shared" si="14"/>
        <v>0</v>
      </c>
      <c r="BF146" s="144">
        <f t="shared" si="15"/>
        <v>0</v>
      </c>
      <c r="BG146" s="144">
        <f t="shared" si="16"/>
        <v>0</v>
      </c>
      <c r="BH146" s="144">
        <f t="shared" si="17"/>
        <v>0</v>
      </c>
      <c r="BI146" s="144">
        <f t="shared" si="18"/>
        <v>0</v>
      </c>
      <c r="BJ146" s="18" t="s">
        <v>86</v>
      </c>
      <c r="BK146" s="144">
        <f t="shared" si="19"/>
        <v>0</v>
      </c>
      <c r="BL146" s="18" t="s">
        <v>234</v>
      </c>
      <c r="BM146" s="143" t="s">
        <v>1335</v>
      </c>
    </row>
    <row r="147" spans="2:65" s="1" customFormat="1" ht="16.5" customHeight="1">
      <c r="B147" s="33"/>
      <c r="C147" s="132" t="s">
        <v>577</v>
      </c>
      <c r="D147" s="132" t="s">
        <v>229</v>
      </c>
      <c r="E147" s="133" t="s">
        <v>4662</v>
      </c>
      <c r="F147" s="134" t="s">
        <v>4663</v>
      </c>
      <c r="G147" s="135" t="s">
        <v>488</v>
      </c>
      <c r="H147" s="136">
        <v>1</v>
      </c>
      <c r="I147" s="137"/>
      <c r="J147" s="138">
        <f t="shared" si="10"/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si="11"/>
        <v>0</v>
      </c>
      <c r="Q147" s="141">
        <v>0</v>
      </c>
      <c r="R147" s="141">
        <f t="shared" si="12"/>
        <v>0</v>
      </c>
      <c r="S147" s="141">
        <v>0</v>
      </c>
      <c r="T147" s="142">
        <f t="shared" si="13"/>
        <v>0</v>
      </c>
      <c r="AR147" s="143" t="s">
        <v>234</v>
      </c>
      <c r="AT147" s="143" t="s">
        <v>229</v>
      </c>
      <c r="AU147" s="143" t="s">
        <v>80</v>
      </c>
      <c r="AY147" s="18" t="s">
        <v>227</v>
      </c>
      <c r="BE147" s="144">
        <f t="shared" si="14"/>
        <v>0</v>
      </c>
      <c r="BF147" s="144">
        <f t="shared" si="15"/>
        <v>0</v>
      </c>
      <c r="BG147" s="144">
        <f t="shared" si="16"/>
        <v>0</v>
      </c>
      <c r="BH147" s="144">
        <f t="shared" si="17"/>
        <v>0</v>
      </c>
      <c r="BI147" s="144">
        <f t="shared" si="18"/>
        <v>0</v>
      </c>
      <c r="BJ147" s="18" t="s">
        <v>86</v>
      </c>
      <c r="BK147" s="144">
        <f t="shared" si="19"/>
        <v>0</v>
      </c>
      <c r="BL147" s="18" t="s">
        <v>234</v>
      </c>
      <c r="BM147" s="143" t="s">
        <v>1349</v>
      </c>
    </row>
    <row r="148" spans="2:65" s="1" customFormat="1" ht="24.2" customHeight="1">
      <c r="B148" s="33"/>
      <c r="C148" s="132" t="s">
        <v>1115</v>
      </c>
      <c r="D148" s="132" t="s">
        <v>229</v>
      </c>
      <c r="E148" s="133" t="s">
        <v>4664</v>
      </c>
      <c r="F148" s="134" t="s">
        <v>4665</v>
      </c>
      <c r="G148" s="135" t="s">
        <v>488</v>
      </c>
      <c r="H148" s="136">
        <v>4</v>
      </c>
      <c r="I148" s="137"/>
      <c r="J148" s="138">
        <f t="shared" si="1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11"/>
        <v>0</v>
      </c>
      <c r="Q148" s="141">
        <v>0</v>
      </c>
      <c r="R148" s="141">
        <f t="shared" si="12"/>
        <v>0</v>
      </c>
      <c r="S148" s="141">
        <v>0</v>
      </c>
      <c r="T148" s="142">
        <f t="shared" si="13"/>
        <v>0</v>
      </c>
      <c r="AR148" s="143" t="s">
        <v>234</v>
      </c>
      <c r="AT148" s="143" t="s">
        <v>229</v>
      </c>
      <c r="AU148" s="143" t="s">
        <v>80</v>
      </c>
      <c r="AY148" s="18" t="s">
        <v>227</v>
      </c>
      <c r="BE148" s="144">
        <f t="shared" si="14"/>
        <v>0</v>
      </c>
      <c r="BF148" s="144">
        <f t="shared" si="15"/>
        <v>0</v>
      </c>
      <c r="BG148" s="144">
        <f t="shared" si="16"/>
        <v>0</v>
      </c>
      <c r="BH148" s="144">
        <f t="shared" si="17"/>
        <v>0</v>
      </c>
      <c r="BI148" s="144">
        <f t="shared" si="18"/>
        <v>0</v>
      </c>
      <c r="BJ148" s="18" t="s">
        <v>86</v>
      </c>
      <c r="BK148" s="144">
        <f t="shared" si="19"/>
        <v>0</v>
      </c>
      <c r="BL148" s="18" t="s">
        <v>234</v>
      </c>
      <c r="BM148" s="143" t="s">
        <v>1369</v>
      </c>
    </row>
    <row r="149" spans="2:65" s="1" customFormat="1" ht="16.5" customHeight="1">
      <c r="B149" s="33"/>
      <c r="C149" s="132" t="s">
        <v>1120</v>
      </c>
      <c r="D149" s="132" t="s">
        <v>229</v>
      </c>
      <c r="E149" s="133" t="s">
        <v>4666</v>
      </c>
      <c r="F149" s="134" t="s">
        <v>4599</v>
      </c>
      <c r="G149" s="135" t="s">
        <v>488</v>
      </c>
      <c r="H149" s="136">
        <v>4</v>
      </c>
      <c r="I149" s="137"/>
      <c r="J149" s="138">
        <f t="shared" si="1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11"/>
        <v>0</v>
      </c>
      <c r="Q149" s="141">
        <v>0</v>
      </c>
      <c r="R149" s="141">
        <f t="shared" si="12"/>
        <v>0</v>
      </c>
      <c r="S149" s="141">
        <v>0</v>
      </c>
      <c r="T149" s="142">
        <f t="shared" si="13"/>
        <v>0</v>
      </c>
      <c r="AR149" s="143" t="s">
        <v>234</v>
      </c>
      <c r="AT149" s="143" t="s">
        <v>229</v>
      </c>
      <c r="AU149" s="143" t="s">
        <v>80</v>
      </c>
      <c r="AY149" s="18" t="s">
        <v>227</v>
      </c>
      <c r="BE149" s="144">
        <f t="shared" si="14"/>
        <v>0</v>
      </c>
      <c r="BF149" s="144">
        <f t="shared" si="15"/>
        <v>0</v>
      </c>
      <c r="BG149" s="144">
        <f t="shared" si="16"/>
        <v>0</v>
      </c>
      <c r="BH149" s="144">
        <f t="shared" si="17"/>
        <v>0</v>
      </c>
      <c r="BI149" s="144">
        <f t="shared" si="18"/>
        <v>0</v>
      </c>
      <c r="BJ149" s="18" t="s">
        <v>86</v>
      </c>
      <c r="BK149" s="144">
        <f t="shared" si="19"/>
        <v>0</v>
      </c>
      <c r="BL149" s="18" t="s">
        <v>234</v>
      </c>
      <c r="BM149" s="143" t="s">
        <v>1379</v>
      </c>
    </row>
    <row r="150" spans="2:65" s="1" customFormat="1" ht="16.5" customHeight="1">
      <c r="B150" s="33"/>
      <c r="C150" s="132" t="s">
        <v>1140</v>
      </c>
      <c r="D150" s="132" t="s">
        <v>229</v>
      </c>
      <c r="E150" s="133" t="s">
        <v>4667</v>
      </c>
      <c r="F150" s="134" t="s">
        <v>4668</v>
      </c>
      <c r="G150" s="135" t="s">
        <v>4359</v>
      </c>
      <c r="H150" s="136">
        <v>12</v>
      </c>
      <c r="I150" s="137"/>
      <c r="J150" s="138">
        <f t="shared" si="1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11"/>
        <v>0</v>
      </c>
      <c r="Q150" s="141">
        <v>0</v>
      </c>
      <c r="R150" s="141">
        <f t="shared" si="12"/>
        <v>0</v>
      </c>
      <c r="S150" s="141">
        <v>0</v>
      </c>
      <c r="T150" s="142">
        <f t="shared" si="13"/>
        <v>0</v>
      </c>
      <c r="AR150" s="143" t="s">
        <v>234</v>
      </c>
      <c r="AT150" s="143" t="s">
        <v>229</v>
      </c>
      <c r="AU150" s="143" t="s">
        <v>80</v>
      </c>
      <c r="AY150" s="18" t="s">
        <v>227</v>
      </c>
      <c r="BE150" s="144">
        <f t="shared" si="14"/>
        <v>0</v>
      </c>
      <c r="BF150" s="144">
        <f t="shared" si="15"/>
        <v>0</v>
      </c>
      <c r="BG150" s="144">
        <f t="shared" si="16"/>
        <v>0</v>
      </c>
      <c r="BH150" s="144">
        <f t="shared" si="17"/>
        <v>0</v>
      </c>
      <c r="BI150" s="144">
        <f t="shared" si="18"/>
        <v>0</v>
      </c>
      <c r="BJ150" s="18" t="s">
        <v>86</v>
      </c>
      <c r="BK150" s="144">
        <f t="shared" si="19"/>
        <v>0</v>
      </c>
      <c r="BL150" s="18" t="s">
        <v>234</v>
      </c>
      <c r="BM150" s="143" t="s">
        <v>1389</v>
      </c>
    </row>
    <row r="151" spans="2:65" s="1" customFormat="1" ht="21.75" customHeight="1">
      <c r="B151" s="33"/>
      <c r="C151" s="132" t="s">
        <v>1145</v>
      </c>
      <c r="D151" s="132" t="s">
        <v>229</v>
      </c>
      <c r="E151" s="133" t="s">
        <v>4669</v>
      </c>
      <c r="F151" s="134" t="s">
        <v>4670</v>
      </c>
      <c r="G151" s="135" t="s">
        <v>4359</v>
      </c>
      <c r="H151" s="136">
        <v>8</v>
      </c>
      <c r="I151" s="137"/>
      <c r="J151" s="138">
        <f t="shared" si="1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11"/>
        <v>0</v>
      </c>
      <c r="Q151" s="141">
        <v>0</v>
      </c>
      <c r="R151" s="141">
        <f t="shared" si="12"/>
        <v>0</v>
      </c>
      <c r="S151" s="141">
        <v>0</v>
      </c>
      <c r="T151" s="142">
        <f t="shared" si="13"/>
        <v>0</v>
      </c>
      <c r="AR151" s="143" t="s">
        <v>234</v>
      </c>
      <c r="AT151" s="143" t="s">
        <v>229</v>
      </c>
      <c r="AU151" s="143" t="s">
        <v>80</v>
      </c>
      <c r="AY151" s="18" t="s">
        <v>227</v>
      </c>
      <c r="BE151" s="144">
        <f t="shared" si="14"/>
        <v>0</v>
      </c>
      <c r="BF151" s="144">
        <f t="shared" si="15"/>
        <v>0</v>
      </c>
      <c r="BG151" s="144">
        <f t="shared" si="16"/>
        <v>0</v>
      </c>
      <c r="BH151" s="144">
        <f t="shared" si="17"/>
        <v>0</v>
      </c>
      <c r="BI151" s="144">
        <f t="shared" si="18"/>
        <v>0</v>
      </c>
      <c r="BJ151" s="18" t="s">
        <v>86</v>
      </c>
      <c r="BK151" s="144">
        <f t="shared" si="19"/>
        <v>0</v>
      </c>
      <c r="BL151" s="18" t="s">
        <v>234</v>
      </c>
      <c r="BM151" s="143" t="s">
        <v>1400</v>
      </c>
    </row>
    <row r="152" spans="2:65" s="1" customFormat="1" ht="16.5" customHeight="1">
      <c r="B152" s="33"/>
      <c r="C152" s="132" t="s">
        <v>1151</v>
      </c>
      <c r="D152" s="132" t="s">
        <v>229</v>
      </c>
      <c r="E152" s="133" t="s">
        <v>4671</v>
      </c>
      <c r="F152" s="134" t="s">
        <v>4672</v>
      </c>
      <c r="G152" s="135" t="s">
        <v>488</v>
      </c>
      <c r="H152" s="136">
        <v>4</v>
      </c>
      <c r="I152" s="137"/>
      <c r="J152" s="138">
        <f t="shared" si="10"/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 t="shared" si="11"/>
        <v>0</v>
      </c>
      <c r="Q152" s="141">
        <v>0</v>
      </c>
      <c r="R152" s="141">
        <f t="shared" si="12"/>
        <v>0</v>
      </c>
      <c r="S152" s="141">
        <v>0</v>
      </c>
      <c r="T152" s="142">
        <f t="shared" si="13"/>
        <v>0</v>
      </c>
      <c r="AR152" s="143" t="s">
        <v>234</v>
      </c>
      <c r="AT152" s="143" t="s">
        <v>229</v>
      </c>
      <c r="AU152" s="143" t="s">
        <v>80</v>
      </c>
      <c r="AY152" s="18" t="s">
        <v>227</v>
      </c>
      <c r="BE152" s="144">
        <f t="shared" si="14"/>
        <v>0</v>
      </c>
      <c r="BF152" s="144">
        <f t="shared" si="15"/>
        <v>0</v>
      </c>
      <c r="BG152" s="144">
        <f t="shared" si="16"/>
        <v>0</v>
      </c>
      <c r="BH152" s="144">
        <f t="shared" si="17"/>
        <v>0</v>
      </c>
      <c r="BI152" s="144">
        <f t="shared" si="18"/>
        <v>0</v>
      </c>
      <c r="BJ152" s="18" t="s">
        <v>86</v>
      </c>
      <c r="BK152" s="144">
        <f t="shared" si="19"/>
        <v>0</v>
      </c>
      <c r="BL152" s="18" t="s">
        <v>234</v>
      </c>
      <c r="BM152" s="143" t="s">
        <v>1412</v>
      </c>
    </row>
    <row r="153" spans="2:65" s="1" customFormat="1" ht="16.5" customHeight="1">
      <c r="B153" s="33"/>
      <c r="C153" s="132" t="s">
        <v>1156</v>
      </c>
      <c r="D153" s="132" t="s">
        <v>229</v>
      </c>
      <c r="E153" s="133" t="s">
        <v>4673</v>
      </c>
      <c r="F153" s="134" t="s">
        <v>4644</v>
      </c>
      <c r="G153" s="135" t="s">
        <v>488</v>
      </c>
      <c r="H153" s="136">
        <v>4</v>
      </c>
      <c r="I153" s="137"/>
      <c r="J153" s="138">
        <f t="shared" si="10"/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 t="shared" si="11"/>
        <v>0</v>
      </c>
      <c r="Q153" s="141">
        <v>0</v>
      </c>
      <c r="R153" s="141">
        <f t="shared" si="12"/>
        <v>0</v>
      </c>
      <c r="S153" s="141">
        <v>0</v>
      </c>
      <c r="T153" s="142">
        <f t="shared" si="13"/>
        <v>0</v>
      </c>
      <c r="AR153" s="143" t="s">
        <v>234</v>
      </c>
      <c r="AT153" s="143" t="s">
        <v>229</v>
      </c>
      <c r="AU153" s="143" t="s">
        <v>80</v>
      </c>
      <c r="AY153" s="18" t="s">
        <v>227</v>
      </c>
      <c r="BE153" s="144">
        <f t="shared" si="14"/>
        <v>0</v>
      </c>
      <c r="BF153" s="144">
        <f t="shared" si="15"/>
        <v>0</v>
      </c>
      <c r="BG153" s="144">
        <f t="shared" si="16"/>
        <v>0</v>
      </c>
      <c r="BH153" s="144">
        <f t="shared" si="17"/>
        <v>0</v>
      </c>
      <c r="BI153" s="144">
        <f t="shared" si="18"/>
        <v>0</v>
      </c>
      <c r="BJ153" s="18" t="s">
        <v>86</v>
      </c>
      <c r="BK153" s="144">
        <f t="shared" si="19"/>
        <v>0</v>
      </c>
      <c r="BL153" s="18" t="s">
        <v>234</v>
      </c>
      <c r="BM153" s="143" t="s">
        <v>1425</v>
      </c>
    </row>
    <row r="154" spans="2:65" s="1" customFormat="1" ht="24.2" customHeight="1">
      <c r="B154" s="33"/>
      <c r="C154" s="132" t="s">
        <v>1161</v>
      </c>
      <c r="D154" s="132" t="s">
        <v>229</v>
      </c>
      <c r="E154" s="133" t="s">
        <v>4674</v>
      </c>
      <c r="F154" s="134" t="s">
        <v>4675</v>
      </c>
      <c r="G154" s="135" t="s">
        <v>4359</v>
      </c>
      <c r="H154" s="136">
        <v>16</v>
      </c>
      <c r="I154" s="137"/>
      <c r="J154" s="138">
        <f t="shared" si="10"/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 t="shared" si="11"/>
        <v>0</v>
      </c>
      <c r="Q154" s="141">
        <v>0</v>
      </c>
      <c r="R154" s="141">
        <f t="shared" si="12"/>
        <v>0</v>
      </c>
      <c r="S154" s="141">
        <v>0</v>
      </c>
      <c r="T154" s="142">
        <f t="shared" si="13"/>
        <v>0</v>
      </c>
      <c r="AR154" s="143" t="s">
        <v>234</v>
      </c>
      <c r="AT154" s="143" t="s">
        <v>229</v>
      </c>
      <c r="AU154" s="143" t="s">
        <v>80</v>
      </c>
      <c r="AY154" s="18" t="s">
        <v>227</v>
      </c>
      <c r="BE154" s="144">
        <f t="shared" si="14"/>
        <v>0</v>
      </c>
      <c r="BF154" s="144">
        <f t="shared" si="15"/>
        <v>0</v>
      </c>
      <c r="BG154" s="144">
        <f t="shared" si="16"/>
        <v>0</v>
      </c>
      <c r="BH154" s="144">
        <f t="shared" si="17"/>
        <v>0</v>
      </c>
      <c r="BI154" s="144">
        <f t="shared" si="18"/>
        <v>0</v>
      </c>
      <c r="BJ154" s="18" t="s">
        <v>86</v>
      </c>
      <c r="BK154" s="144">
        <f t="shared" si="19"/>
        <v>0</v>
      </c>
      <c r="BL154" s="18" t="s">
        <v>234</v>
      </c>
      <c r="BM154" s="143" t="s">
        <v>1439</v>
      </c>
    </row>
    <row r="155" spans="2:65" s="1" customFormat="1" ht="16.5" customHeight="1">
      <c r="B155" s="33"/>
      <c r="C155" s="132" t="s">
        <v>1168</v>
      </c>
      <c r="D155" s="132" t="s">
        <v>229</v>
      </c>
      <c r="E155" s="133" t="s">
        <v>4676</v>
      </c>
      <c r="F155" s="134" t="s">
        <v>4677</v>
      </c>
      <c r="G155" s="135" t="s">
        <v>4359</v>
      </c>
      <c r="H155" s="136">
        <v>16</v>
      </c>
      <c r="I155" s="137"/>
      <c r="J155" s="138">
        <f t="shared" si="10"/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 t="shared" si="11"/>
        <v>0</v>
      </c>
      <c r="Q155" s="141">
        <v>0</v>
      </c>
      <c r="R155" s="141">
        <f t="shared" si="12"/>
        <v>0</v>
      </c>
      <c r="S155" s="141">
        <v>0</v>
      </c>
      <c r="T155" s="142">
        <f t="shared" si="13"/>
        <v>0</v>
      </c>
      <c r="AR155" s="143" t="s">
        <v>234</v>
      </c>
      <c r="AT155" s="143" t="s">
        <v>229</v>
      </c>
      <c r="AU155" s="143" t="s">
        <v>80</v>
      </c>
      <c r="AY155" s="18" t="s">
        <v>227</v>
      </c>
      <c r="BE155" s="144">
        <f t="shared" si="14"/>
        <v>0</v>
      </c>
      <c r="BF155" s="144">
        <f t="shared" si="15"/>
        <v>0</v>
      </c>
      <c r="BG155" s="144">
        <f t="shared" si="16"/>
        <v>0</v>
      </c>
      <c r="BH155" s="144">
        <f t="shared" si="17"/>
        <v>0</v>
      </c>
      <c r="BI155" s="144">
        <f t="shared" si="18"/>
        <v>0</v>
      </c>
      <c r="BJ155" s="18" t="s">
        <v>86</v>
      </c>
      <c r="BK155" s="144">
        <f t="shared" si="19"/>
        <v>0</v>
      </c>
      <c r="BL155" s="18" t="s">
        <v>234</v>
      </c>
      <c r="BM155" s="143" t="s">
        <v>1451</v>
      </c>
    </row>
    <row r="156" spans="2:65" s="1" customFormat="1" ht="24.2" customHeight="1">
      <c r="B156" s="33"/>
      <c r="C156" s="132" t="s">
        <v>1173</v>
      </c>
      <c r="D156" s="132" t="s">
        <v>229</v>
      </c>
      <c r="E156" s="133" t="s">
        <v>4678</v>
      </c>
      <c r="F156" s="134" t="s">
        <v>4679</v>
      </c>
      <c r="G156" s="135" t="s">
        <v>488</v>
      </c>
      <c r="H156" s="136">
        <v>10</v>
      </c>
      <c r="I156" s="137"/>
      <c r="J156" s="138">
        <f t="shared" si="10"/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si="11"/>
        <v>0</v>
      </c>
      <c r="Q156" s="141">
        <v>0</v>
      </c>
      <c r="R156" s="141">
        <f t="shared" si="12"/>
        <v>0</v>
      </c>
      <c r="S156" s="141">
        <v>0</v>
      </c>
      <c r="T156" s="142">
        <f t="shared" si="13"/>
        <v>0</v>
      </c>
      <c r="AR156" s="143" t="s">
        <v>234</v>
      </c>
      <c r="AT156" s="143" t="s">
        <v>229</v>
      </c>
      <c r="AU156" s="143" t="s">
        <v>80</v>
      </c>
      <c r="AY156" s="18" t="s">
        <v>227</v>
      </c>
      <c r="BE156" s="144">
        <f t="shared" si="14"/>
        <v>0</v>
      </c>
      <c r="BF156" s="144">
        <f t="shared" si="15"/>
        <v>0</v>
      </c>
      <c r="BG156" s="144">
        <f t="shared" si="16"/>
        <v>0</v>
      </c>
      <c r="BH156" s="144">
        <f t="shared" si="17"/>
        <v>0</v>
      </c>
      <c r="BI156" s="144">
        <f t="shared" si="18"/>
        <v>0</v>
      </c>
      <c r="BJ156" s="18" t="s">
        <v>86</v>
      </c>
      <c r="BK156" s="144">
        <f t="shared" si="19"/>
        <v>0</v>
      </c>
      <c r="BL156" s="18" t="s">
        <v>234</v>
      </c>
      <c r="BM156" s="143" t="s">
        <v>1469</v>
      </c>
    </row>
    <row r="157" spans="2:65" s="1" customFormat="1" ht="16.5" customHeight="1">
      <c r="B157" s="33"/>
      <c r="C157" s="132" t="s">
        <v>1181</v>
      </c>
      <c r="D157" s="132" t="s">
        <v>229</v>
      </c>
      <c r="E157" s="133" t="s">
        <v>4680</v>
      </c>
      <c r="F157" s="134" t="s">
        <v>4681</v>
      </c>
      <c r="G157" s="135" t="s">
        <v>488</v>
      </c>
      <c r="H157" s="136">
        <v>8</v>
      </c>
      <c r="I157" s="137"/>
      <c r="J157" s="138">
        <f t="shared" si="1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11"/>
        <v>0</v>
      </c>
      <c r="Q157" s="141">
        <v>0</v>
      </c>
      <c r="R157" s="141">
        <f t="shared" si="12"/>
        <v>0</v>
      </c>
      <c r="S157" s="141">
        <v>0</v>
      </c>
      <c r="T157" s="142">
        <f t="shared" si="13"/>
        <v>0</v>
      </c>
      <c r="AR157" s="143" t="s">
        <v>234</v>
      </c>
      <c r="AT157" s="143" t="s">
        <v>229</v>
      </c>
      <c r="AU157" s="143" t="s">
        <v>80</v>
      </c>
      <c r="AY157" s="18" t="s">
        <v>227</v>
      </c>
      <c r="BE157" s="144">
        <f t="shared" si="14"/>
        <v>0</v>
      </c>
      <c r="BF157" s="144">
        <f t="shared" si="15"/>
        <v>0</v>
      </c>
      <c r="BG157" s="144">
        <f t="shared" si="16"/>
        <v>0</v>
      </c>
      <c r="BH157" s="144">
        <f t="shared" si="17"/>
        <v>0</v>
      </c>
      <c r="BI157" s="144">
        <f t="shared" si="18"/>
        <v>0</v>
      </c>
      <c r="BJ157" s="18" t="s">
        <v>86</v>
      </c>
      <c r="BK157" s="144">
        <f t="shared" si="19"/>
        <v>0</v>
      </c>
      <c r="BL157" s="18" t="s">
        <v>234</v>
      </c>
      <c r="BM157" s="143" t="s">
        <v>1488</v>
      </c>
    </row>
    <row r="158" spans="2:65" s="1" customFormat="1" ht="16.5" customHeight="1">
      <c r="B158" s="33"/>
      <c r="C158" s="132" t="s">
        <v>1186</v>
      </c>
      <c r="D158" s="132" t="s">
        <v>229</v>
      </c>
      <c r="E158" s="133" t="s">
        <v>4682</v>
      </c>
      <c r="F158" s="134" t="s">
        <v>4613</v>
      </c>
      <c r="G158" s="135" t="s">
        <v>488</v>
      </c>
      <c r="H158" s="136">
        <v>50</v>
      </c>
      <c r="I158" s="137"/>
      <c r="J158" s="138">
        <f t="shared" si="10"/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si="11"/>
        <v>0</v>
      </c>
      <c r="Q158" s="141">
        <v>0</v>
      </c>
      <c r="R158" s="141">
        <f t="shared" si="12"/>
        <v>0</v>
      </c>
      <c r="S158" s="141">
        <v>0</v>
      </c>
      <c r="T158" s="142">
        <f t="shared" si="13"/>
        <v>0</v>
      </c>
      <c r="AR158" s="143" t="s">
        <v>234</v>
      </c>
      <c r="AT158" s="143" t="s">
        <v>229</v>
      </c>
      <c r="AU158" s="143" t="s">
        <v>80</v>
      </c>
      <c r="AY158" s="18" t="s">
        <v>227</v>
      </c>
      <c r="BE158" s="144">
        <f t="shared" si="14"/>
        <v>0</v>
      </c>
      <c r="BF158" s="144">
        <f t="shared" si="15"/>
        <v>0</v>
      </c>
      <c r="BG158" s="144">
        <f t="shared" si="16"/>
        <v>0</v>
      </c>
      <c r="BH158" s="144">
        <f t="shared" si="17"/>
        <v>0</v>
      </c>
      <c r="BI158" s="144">
        <f t="shared" si="18"/>
        <v>0</v>
      </c>
      <c r="BJ158" s="18" t="s">
        <v>86</v>
      </c>
      <c r="BK158" s="144">
        <f t="shared" si="19"/>
        <v>0</v>
      </c>
      <c r="BL158" s="18" t="s">
        <v>234</v>
      </c>
      <c r="BM158" s="143" t="s">
        <v>1499</v>
      </c>
    </row>
    <row r="159" spans="2:65" s="1" customFormat="1" ht="16.5" customHeight="1">
      <c r="B159" s="33"/>
      <c r="C159" s="132" t="s">
        <v>1217</v>
      </c>
      <c r="D159" s="132" t="s">
        <v>229</v>
      </c>
      <c r="E159" s="133" t="s">
        <v>4683</v>
      </c>
      <c r="F159" s="134" t="s">
        <v>4615</v>
      </c>
      <c r="G159" s="135" t="s">
        <v>488</v>
      </c>
      <c r="H159" s="136">
        <v>8</v>
      </c>
      <c r="I159" s="137"/>
      <c r="J159" s="138">
        <f t="shared" si="10"/>
        <v>0</v>
      </c>
      <c r="K159" s="134" t="s">
        <v>336</v>
      </c>
      <c r="L159" s="33"/>
      <c r="M159" s="139" t="s">
        <v>21</v>
      </c>
      <c r="N159" s="140" t="s">
        <v>45</v>
      </c>
      <c r="P159" s="141">
        <f t="shared" si="11"/>
        <v>0</v>
      </c>
      <c r="Q159" s="141">
        <v>0</v>
      </c>
      <c r="R159" s="141">
        <f t="shared" si="12"/>
        <v>0</v>
      </c>
      <c r="S159" s="141">
        <v>0</v>
      </c>
      <c r="T159" s="142">
        <f t="shared" si="13"/>
        <v>0</v>
      </c>
      <c r="AR159" s="143" t="s">
        <v>234</v>
      </c>
      <c r="AT159" s="143" t="s">
        <v>229</v>
      </c>
      <c r="AU159" s="143" t="s">
        <v>80</v>
      </c>
      <c r="AY159" s="18" t="s">
        <v>227</v>
      </c>
      <c r="BE159" s="144">
        <f t="shared" si="14"/>
        <v>0</v>
      </c>
      <c r="BF159" s="144">
        <f t="shared" si="15"/>
        <v>0</v>
      </c>
      <c r="BG159" s="144">
        <f t="shared" si="16"/>
        <v>0</v>
      </c>
      <c r="BH159" s="144">
        <f t="shared" si="17"/>
        <v>0</v>
      </c>
      <c r="BI159" s="144">
        <f t="shared" si="18"/>
        <v>0</v>
      </c>
      <c r="BJ159" s="18" t="s">
        <v>86</v>
      </c>
      <c r="BK159" s="144">
        <f t="shared" si="19"/>
        <v>0</v>
      </c>
      <c r="BL159" s="18" t="s">
        <v>234</v>
      </c>
      <c r="BM159" s="143" t="s">
        <v>1516</v>
      </c>
    </row>
    <row r="160" spans="2:65" s="1" customFormat="1" ht="16.5" customHeight="1">
      <c r="B160" s="33"/>
      <c r="C160" s="132" t="s">
        <v>1222</v>
      </c>
      <c r="D160" s="132" t="s">
        <v>229</v>
      </c>
      <c r="E160" s="133" t="s">
        <v>4684</v>
      </c>
      <c r="F160" s="134" t="s">
        <v>4618</v>
      </c>
      <c r="G160" s="135" t="s">
        <v>488</v>
      </c>
      <c r="H160" s="136">
        <v>1</v>
      </c>
      <c r="I160" s="137"/>
      <c r="J160" s="138">
        <f t="shared" si="10"/>
        <v>0</v>
      </c>
      <c r="K160" s="134" t="s">
        <v>336</v>
      </c>
      <c r="L160" s="33"/>
      <c r="M160" s="139" t="s">
        <v>21</v>
      </c>
      <c r="N160" s="140" t="s">
        <v>45</v>
      </c>
      <c r="P160" s="141">
        <f t="shared" si="11"/>
        <v>0</v>
      </c>
      <c r="Q160" s="141">
        <v>0</v>
      </c>
      <c r="R160" s="141">
        <f t="shared" si="12"/>
        <v>0</v>
      </c>
      <c r="S160" s="141">
        <v>0</v>
      </c>
      <c r="T160" s="142">
        <f t="shared" si="13"/>
        <v>0</v>
      </c>
      <c r="AR160" s="143" t="s">
        <v>234</v>
      </c>
      <c r="AT160" s="143" t="s">
        <v>229</v>
      </c>
      <c r="AU160" s="143" t="s">
        <v>80</v>
      </c>
      <c r="AY160" s="18" t="s">
        <v>227</v>
      </c>
      <c r="BE160" s="144">
        <f t="shared" si="14"/>
        <v>0</v>
      </c>
      <c r="BF160" s="144">
        <f t="shared" si="15"/>
        <v>0</v>
      </c>
      <c r="BG160" s="144">
        <f t="shared" si="16"/>
        <v>0</v>
      </c>
      <c r="BH160" s="144">
        <f t="shared" si="17"/>
        <v>0</v>
      </c>
      <c r="BI160" s="144">
        <f t="shared" si="18"/>
        <v>0</v>
      </c>
      <c r="BJ160" s="18" t="s">
        <v>86</v>
      </c>
      <c r="BK160" s="144">
        <f t="shared" si="19"/>
        <v>0</v>
      </c>
      <c r="BL160" s="18" t="s">
        <v>234</v>
      </c>
      <c r="BM160" s="143" t="s">
        <v>1528</v>
      </c>
    </row>
    <row r="161" spans="2:65" s="1" customFormat="1" ht="16.5" customHeight="1">
      <c r="B161" s="33"/>
      <c r="C161" s="132" t="s">
        <v>1227</v>
      </c>
      <c r="D161" s="132" t="s">
        <v>229</v>
      </c>
      <c r="E161" s="133" t="s">
        <v>4685</v>
      </c>
      <c r="F161" s="134" t="s">
        <v>4686</v>
      </c>
      <c r="G161" s="135" t="s">
        <v>488</v>
      </c>
      <c r="H161" s="136">
        <v>1</v>
      </c>
      <c r="I161" s="137"/>
      <c r="J161" s="138">
        <f t="shared" si="10"/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 t="shared" si="11"/>
        <v>0</v>
      </c>
      <c r="Q161" s="141">
        <v>0</v>
      </c>
      <c r="R161" s="141">
        <f t="shared" si="12"/>
        <v>0</v>
      </c>
      <c r="S161" s="141">
        <v>0</v>
      </c>
      <c r="T161" s="142">
        <f t="shared" si="13"/>
        <v>0</v>
      </c>
      <c r="AR161" s="143" t="s">
        <v>234</v>
      </c>
      <c r="AT161" s="143" t="s">
        <v>229</v>
      </c>
      <c r="AU161" s="143" t="s">
        <v>80</v>
      </c>
      <c r="AY161" s="18" t="s">
        <v>227</v>
      </c>
      <c r="BE161" s="144">
        <f t="shared" si="14"/>
        <v>0</v>
      </c>
      <c r="BF161" s="144">
        <f t="shared" si="15"/>
        <v>0</v>
      </c>
      <c r="BG161" s="144">
        <f t="shared" si="16"/>
        <v>0</v>
      </c>
      <c r="BH161" s="144">
        <f t="shared" si="17"/>
        <v>0</v>
      </c>
      <c r="BI161" s="144">
        <f t="shared" si="18"/>
        <v>0</v>
      </c>
      <c r="BJ161" s="18" t="s">
        <v>86</v>
      </c>
      <c r="BK161" s="144">
        <f t="shared" si="19"/>
        <v>0</v>
      </c>
      <c r="BL161" s="18" t="s">
        <v>234</v>
      </c>
      <c r="BM161" s="143" t="s">
        <v>1540</v>
      </c>
    </row>
    <row r="162" spans="2:65" s="1" customFormat="1" ht="16.5" customHeight="1">
      <c r="B162" s="33"/>
      <c r="C162" s="132" t="s">
        <v>1232</v>
      </c>
      <c r="D162" s="132" t="s">
        <v>229</v>
      </c>
      <c r="E162" s="133" t="s">
        <v>4687</v>
      </c>
      <c r="F162" s="134" t="s">
        <v>4623</v>
      </c>
      <c r="G162" s="135" t="s">
        <v>488</v>
      </c>
      <c r="H162" s="136">
        <v>150</v>
      </c>
      <c r="I162" s="137"/>
      <c r="J162" s="138">
        <f t="shared" si="10"/>
        <v>0</v>
      </c>
      <c r="K162" s="134" t="s">
        <v>336</v>
      </c>
      <c r="L162" s="33"/>
      <c r="M162" s="139" t="s">
        <v>21</v>
      </c>
      <c r="N162" s="140" t="s">
        <v>45</v>
      </c>
      <c r="P162" s="141">
        <f t="shared" si="11"/>
        <v>0</v>
      </c>
      <c r="Q162" s="141">
        <v>0</v>
      </c>
      <c r="R162" s="141">
        <f t="shared" si="12"/>
        <v>0</v>
      </c>
      <c r="S162" s="141">
        <v>0</v>
      </c>
      <c r="T162" s="142">
        <f t="shared" si="13"/>
        <v>0</v>
      </c>
      <c r="AR162" s="143" t="s">
        <v>234</v>
      </c>
      <c r="AT162" s="143" t="s">
        <v>229</v>
      </c>
      <c r="AU162" s="143" t="s">
        <v>80</v>
      </c>
      <c r="AY162" s="18" t="s">
        <v>227</v>
      </c>
      <c r="BE162" s="144">
        <f t="shared" si="14"/>
        <v>0</v>
      </c>
      <c r="BF162" s="144">
        <f t="shared" si="15"/>
        <v>0</v>
      </c>
      <c r="BG162" s="144">
        <f t="shared" si="16"/>
        <v>0</v>
      </c>
      <c r="BH162" s="144">
        <f t="shared" si="17"/>
        <v>0</v>
      </c>
      <c r="BI162" s="144">
        <f t="shared" si="18"/>
        <v>0</v>
      </c>
      <c r="BJ162" s="18" t="s">
        <v>86</v>
      </c>
      <c r="BK162" s="144">
        <f t="shared" si="19"/>
        <v>0</v>
      </c>
      <c r="BL162" s="18" t="s">
        <v>234</v>
      </c>
      <c r="BM162" s="143" t="s">
        <v>1553</v>
      </c>
    </row>
    <row r="163" spans="2:65" s="1" customFormat="1" ht="16.5" customHeight="1">
      <c r="B163" s="33"/>
      <c r="C163" s="132" t="s">
        <v>1237</v>
      </c>
      <c r="D163" s="132" t="s">
        <v>229</v>
      </c>
      <c r="E163" s="133" t="s">
        <v>4688</v>
      </c>
      <c r="F163" s="134" t="s">
        <v>4689</v>
      </c>
      <c r="G163" s="135" t="s">
        <v>488</v>
      </c>
      <c r="H163" s="136">
        <v>1</v>
      </c>
      <c r="I163" s="137"/>
      <c r="J163" s="138">
        <f t="shared" si="10"/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 t="shared" si="11"/>
        <v>0</v>
      </c>
      <c r="Q163" s="141">
        <v>0</v>
      </c>
      <c r="R163" s="141">
        <f t="shared" si="12"/>
        <v>0</v>
      </c>
      <c r="S163" s="141">
        <v>0</v>
      </c>
      <c r="T163" s="142">
        <f t="shared" si="13"/>
        <v>0</v>
      </c>
      <c r="AR163" s="143" t="s">
        <v>234</v>
      </c>
      <c r="AT163" s="143" t="s">
        <v>229</v>
      </c>
      <c r="AU163" s="143" t="s">
        <v>80</v>
      </c>
      <c r="AY163" s="18" t="s">
        <v>227</v>
      </c>
      <c r="BE163" s="144">
        <f t="shared" si="14"/>
        <v>0</v>
      </c>
      <c r="BF163" s="144">
        <f t="shared" si="15"/>
        <v>0</v>
      </c>
      <c r="BG163" s="144">
        <f t="shared" si="16"/>
        <v>0</v>
      </c>
      <c r="BH163" s="144">
        <f t="shared" si="17"/>
        <v>0</v>
      </c>
      <c r="BI163" s="144">
        <f t="shared" si="18"/>
        <v>0</v>
      </c>
      <c r="BJ163" s="18" t="s">
        <v>86</v>
      </c>
      <c r="BK163" s="144">
        <f t="shared" si="19"/>
        <v>0</v>
      </c>
      <c r="BL163" s="18" t="s">
        <v>234</v>
      </c>
      <c r="BM163" s="143" t="s">
        <v>1564</v>
      </c>
    </row>
    <row r="164" spans="2:65" s="1" customFormat="1" ht="16.5" customHeight="1">
      <c r="B164" s="33"/>
      <c r="C164" s="132" t="s">
        <v>1248</v>
      </c>
      <c r="D164" s="132" t="s">
        <v>229</v>
      </c>
      <c r="E164" s="133" t="s">
        <v>4690</v>
      </c>
      <c r="F164" s="134" t="s">
        <v>4691</v>
      </c>
      <c r="G164" s="135" t="s">
        <v>488</v>
      </c>
      <c r="H164" s="136">
        <v>1</v>
      </c>
      <c r="I164" s="137"/>
      <c r="J164" s="138">
        <f t="shared" si="10"/>
        <v>0</v>
      </c>
      <c r="K164" s="134" t="s">
        <v>336</v>
      </c>
      <c r="L164" s="33"/>
      <c r="M164" s="139" t="s">
        <v>21</v>
      </c>
      <c r="N164" s="140" t="s">
        <v>45</v>
      </c>
      <c r="P164" s="141">
        <f t="shared" si="11"/>
        <v>0</v>
      </c>
      <c r="Q164" s="141">
        <v>0</v>
      </c>
      <c r="R164" s="141">
        <f t="shared" si="12"/>
        <v>0</v>
      </c>
      <c r="S164" s="141">
        <v>0</v>
      </c>
      <c r="T164" s="142">
        <f t="shared" si="13"/>
        <v>0</v>
      </c>
      <c r="AR164" s="143" t="s">
        <v>234</v>
      </c>
      <c r="AT164" s="143" t="s">
        <v>229</v>
      </c>
      <c r="AU164" s="143" t="s">
        <v>80</v>
      </c>
      <c r="AY164" s="18" t="s">
        <v>227</v>
      </c>
      <c r="BE164" s="144">
        <f t="shared" si="14"/>
        <v>0</v>
      </c>
      <c r="BF164" s="144">
        <f t="shared" si="15"/>
        <v>0</v>
      </c>
      <c r="BG164" s="144">
        <f t="shared" si="16"/>
        <v>0</v>
      </c>
      <c r="BH164" s="144">
        <f t="shared" si="17"/>
        <v>0</v>
      </c>
      <c r="BI164" s="144">
        <f t="shared" si="18"/>
        <v>0</v>
      </c>
      <c r="BJ164" s="18" t="s">
        <v>86</v>
      </c>
      <c r="BK164" s="144">
        <f t="shared" si="19"/>
        <v>0</v>
      </c>
      <c r="BL164" s="18" t="s">
        <v>234</v>
      </c>
      <c r="BM164" s="143" t="s">
        <v>1581</v>
      </c>
    </row>
    <row r="165" spans="2:65" s="1" customFormat="1" ht="33" customHeight="1">
      <c r="B165" s="33"/>
      <c r="C165" s="132" t="s">
        <v>1253</v>
      </c>
      <c r="D165" s="132" t="s">
        <v>229</v>
      </c>
      <c r="E165" s="133" t="s">
        <v>4692</v>
      </c>
      <c r="F165" s="134" t="s">
        <v>4693</v>
      </c>
      <c r="G165" s="135" t="s">
        <v>488</v>
      </c>
      <c r="H165" s="136">
        <v>800</v>
      </c>
      <c r="I165" s="137"/>
      <c r="J165" s="138">
        <f t="shared" si="10"/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 t="shared" si="11"/>
        <v>0</v>
      </c>
      <c r="Q165" s="141">
        <v>0</v>
      </c>
      <c r="R165" s="141">
        <f t="shared" si="12"/>
        <v>0</v>
      </c>
      <c r="S165" s="141">
        <v>0</v>
      </c>
      <c r="T165" s="142">
        <f t="shared" si="13"/>
        <v>0</v>
      </c>
      <c r="AR165" s="143" t="s">
        <v>234</v>
      </c>
      <c r="AT165" s="143" t="s">
        <v>229</v>
      </c>
      <c r="AU165" s="143" t="s">
        <v>80</v>
      </c>
      <c r="AY165" s="18" t="s">
        <v>227</v>
      </c>
      <c r="BE165" s="144">
        <f t="shared" si="14"/>
        <v>0</v>
      </c>
      <c r="BF165" s="144">
        <f t="shared" si="15"/>
        <v>0</v>
      </c>
      <c r="BG165" s="144">
        <f t="shared" si="16"/>
        <v>0</v>
      </c>
      <c r="BH165" s="144">
        <f t="shared" si="17"/>
        <v>0</v>
      </c>
      <c r="BI165" s="144">
        <f t="shared" si="18"/>
        <v>0</v>
      </c>
      <c r="BJ165" s="18" t="s">
        <v>86</v>
      </c>
      <c r="BK165" s="144">
        <f t="shared" si="19"/>
        <v>0</v>
      </c>
      <c r="BL165" s="18" t="s">
        <v>234</v>
      </c>
      <c r="BM165" s="143" t="s">
        <v>1593</v>
      </c>
    </row>
    <row r="166" spans="2:65" s="1" customFormat="1" ht="24.2" customHeight="1">
      <c r="B166" s="33"/>
      <c r="C166" s="132" t="s">
        <v>1259</v>
      </c>
      <c r="D166" s="132" t="s">
        <v>229</v>
      </c>
      <c r="E166" s="133" t="s">
        <v>4694</v>
      </c>
      <c r="F166" s="134" t="s">
        <v>4632</v>
      </c>
      <c r="G166" s="135" t="s">
        <v>326</v>
      </c>
      <c r="H166" s="136">
        <v>5</v>
      </c>
      <c r="I166" s="137"/>
      <c r="J166" s="138">
        <f t="shared" si="10"/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 t="shared" si="11"/>
        <v>0</v>
      </c>
      <c r="Q166" s="141">
        <v>0</v>
      </c>
      <c r="R166" s="141">
        <f t="shared" si="12"/>
        <v>0</v>
      </c>
      <c r="S166" s="141">
        <v>0</v>
      </c>
      <c r="T166" s="142">
        <f t="shared" si="13"/>
        <v>0</v>
      </c>
      <c r="AR166" s="143" t="s">
        <v>234</v>
      </c>
      <c r="AT166" s="143" t="s">
        <v>229</v>
      </c>
      <c r="AU166" s="143" t="s">
        <v>80</v>
      </c>
      <c r="AY166" s="18" t="s">
        <v>227</v>
      </c>
      <c r="BE166" s="144">
        <f t="shared" si="14"/>
        <v>0</v>
      </c>
      <c r="BF166" s="144">
        <f t="shared" si="15"/>
        <v>0</v>
      </c>
      <c r="BG166" s="144">
        <f t="shared" si="16"/>
        <v>0</v>
      </c>
      <c r="BH166" s="144">
        <f t="shared" si="17"/>
        <v>0</v>
      </c>
      <c r="BI166" s="144">
        <f t="shared" si="18"/>
        <v>0</v>
      </c>
      <c r="BJ166" s="18" t="s">
        <v>86</v>
      </c>
      <c r="BK166" s="144">
        <f t="shared" si="19"/>
        <v>0</v>
      </c>
      <c r="BL166" s="18" t="s">
        <v>234</v>
      </c>
      <c r="BM166" s="143" t="s">
        <v>1604</v>
      </c>
    </row>
    <row r="167" spans="2:65" s="1" customFormat="1" ht="16.5" customHeight="1">
      <c r="B167" s="33"/>
      <c r="C167" s="132" t="s">
        <v>1277</v>
      </c>
      <c r="D167" s="132" t="s">
        <v>229</v>
      </c>
      <c r="E167" s="133" t="s">
        <v>4695</v>
      </c>
      <c r="F167" s="134" t="s">
        <v>4696</v>
      </c>
      <c r="G167" s="135" t="s">
        <v>488</v>
      </c>
      <c r="H167" s="136">
        <v>10</v>
      </c>
      <c r="I167" s="137"/>
      <c r="J167" s="138">
        <f t="shared" si="10"/>
        <v>0</v>
      </c>
      <c r="K167" s="134" t="s">
        <v>336</v>
      </c>
      <c r="L167" s="33"/>
      <c r="M167" s="139" t="s">
        <v>21</v>
      </c>
      <c r="N167" s="140" t="s">
        <v>45</v>
      </c>
      <c r="P167" s="141">
        <f t="shared" si="11"/>
        <v>0</v>
      </c>
      <c r="Q167" s="141">
        <v>0</v>
      </c>
      <c r="R167" s="141">
        <f t="shared" si="12"/>
        <v>0</v>
      </c>
      <c r="S167" s="141">
        <v>0</v>
      </c>
      <c r="T167" s="142">
        <f t="shared" si="13"/>
        <v>0</v>
      </c>
      <c r="AR167" s="143" t="s">
        <v>234</v>
      </c>
      <c r="AT167" s="143" t="s">
        <v>229</v>
      </c>
      <c r="AU167" s="143" t="s">
        <v>80</v>
      </c>
      <c r="AY167" s="18" t="s">
        <v>227</v>
      </c>
      <c r="BE167" s="144">
        <f t="shared" si="14"/>
        <v>0</v>
      </c>
      <c r="BF167" s="144">
        <f t="shared" si="15"/>
        <v>0</v>
      </c>
      <c r="BG167" s="144">
        <f t="shared" si="16"/>
        <v>0</v>
      </c>
      <c r="BH167" s="144">
        <f t="shared" si="17"/>
        <v>0</v>
      </c>
      <c r="BI167" s="144">
        <f t="shared" si="18"/>
        <v>0</v>
      </c>
      <c r="BJ167" s="18" t="s">
        <v>86</v>
      </c>
      <c r="BK167" s="144">
        <f t="shared" si="19"/>
        <v>0</v>
      </c>
      <c r="BL167" s="18" t="s">
        <v>234</v>
      </c>
      <c r="BM167" s="143" t="s">
        <v>1614</v>
      </c>
    </row>
    <row r="168" spans="2:65" s="1" customFormat="1" ht="37.9" customHeight="1">
      <c r="B168" s="33"/>
      <c r="C168" s="132" t="s">
        <v>1281</v>
      </c>
      <c r="D168" s="132" t="s">
        <v>229</v>
      </c>
      <c r="E168" s="133" t="s">
        <v>4697</v>
      </c>
      <c r="F168" s="134" t="s">
        <v>4698</v>
      </c>
      <c r="G168" s="135" t="s">
        <v>3468</v>
      </c>
      <c r="H168" s="136">
        <v>1</v>
      </c>
      <c r="I168" s="137"/>
      <c r="J168" s="138">
        <f t="shared" si="10"/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si="11"/>
        <v>0</v>
      </c>
      <c r="Q168" s="141">
        <v>0</v>
      </c>
      <c r="R168" s="141">
        <f t="shared" si="12"/>
        <v>0</v>
      </c>
      <c r="S168" s="141">
        <v>0</v>
      </c>
      <c r="T168" s="142">
        <f t="shared" si="13"/>
        <v>0</v>
      </c>
      <c r="AR168" s="143" t="s">
        <v>234</v>
      </c>
      <c r="AT168" s="143" t="s">
        <v>229</v>
      </c>
      <c r="AU168" s="143" t="s">
        <v>80</v>
      </c>
      <c r="AY168" s="18" t="s">
        <v>227</v>
      </c>
      <c r="BE168" s="144">
        <f t="shared" si="14"/>
        <v>0</v>
      </c>
      <c r="BF168" s="144">
        <f t="shared" si="15"/>
        <v>0</v>
      </c>
      <c r="BG168" s="144">
        <f t="shared" si="16"/>
        <v>0</v>
      </c>
      <c r="BH168" s="144">
        <f t="shared" si="17"/>
        <v>0</v>
      </c>
      <c r="BI168" s="144">
        <f t="shared" si="18"/>
        <v>0</v>
      </c>
      <c r="BJ168" s="18" t="s">
        <v>86</v>
      </c>
      <c r="BK168" s="144">
        <f t="shared" si="19"/>
        <v>0</v>
      </c>
      <c r="BL168" s="18" t="s">
        <v>234</v>
      </c>
      <c r="BM168" s="143" t="s">
        <v>1621</v>
      </c>
    </row>
    <row r="169" spans="2:65" s="1" customFormat="1" ht="16.5" customHeight="1">
      <c r="B169" s="33"/>
      <c r="C169" s="132" t="s">
        <v>1286</v>
      </c>
      <c r="D169" s="132" t="s">
        <v>229</v>
      </c>
      <c r="E169" s="133" t="s">
        <v>4699</v>
      </c>
      <c r="F169" s="134" t="s">
        <v>4700</v>
      </c>
      <c r="G169" s="135" t="s">
        <v>488</v>
      </c>
      <c r="H169" s="136">
        <v>21</v>
      </c>
      <c r="I169" s="137"/>
      <c r="J169" s="138">
        <f t="shared" si="10"/>
        <v>0</v>
      </c>
      <c r="K169" s="134" t="s">
        <v>336</v>
      </c>
      <c r="L169" s="33"/>
      <c r="M169" s="139" t="s">
        <v>21</v>
      </c>
      <c r="N169" s="140" t="s">
        <v>45</v>
      </c>
      <c r="P169" s="141">
        <f t="shared" si="11"/>
        <v>0</v>
      </c>
      <c r="Q169" s="141">
        <v>0</v>
      </c>
      <c r="R169" s="141">
        <f t="shared" si="12"/>
        <v>0</v>
      </c>
      <c r="S169" s="141">
        <v>0</v>
      </c>
      <c r="T169" s="142">
        <f t="shared" si="13"/>
        <v>0</v>
      </c>
      <c r="AR169" s="143" t="s">
        <v>234</v>
      </c>
      <c r="AT169" s="143" t="s">
        <v>229</v>
      </c>
      <c r="AU169" s="143" t="s">
        <v>80</v>
      </c>
      <c r="AY169" s="18" t="s">
        <v>227</v>
      </c>
      <c r="BE169" s="144">
        <f t="shared" si="14"/>
        <v>0</v>
      </c>
      <c r="BF169" s="144">
        <f t="shared" si="15"/>
        <v>0</v>
      </c>
      <c r="BG169" s="144">
        <f t="shared" si="16"/>
        <v>0</v>
      </c>
      <c r="BH169" s="144">
        <f t="shared" si="17"/>
        <v>0</v>
      </c>
      <c r="BI169" s="144">
        <f t="shared" si="18"/>
        <v>0</v>
      </c>
      <c r="BJ169" s="18" t="s">
        <v>86</v>
      </c>
      <c r="BK169" s="144">
        <f t="shared" si="19"/>
        <v>0</v>
      </c>
      <c r="BL169" s="18" t="s">
        <v>234</v>
      </c>
      <c r="BM169" s="143" t="s">
        <v>1636</v>
      </c>
    </row>
    <row r="170" spans="2:65" s="1" customFormat="1" ht="24.2" customHeight="1">
      <c r="B170" s="33"/>
      <c r="C170" s="132" t="s">
        <v>1291</v>
      </c>
      <c r="D170" s="132" t="s">
        <v>229</v>
      </c>
      <c r="E170" s="133" t="s">
        <v>4701</v>
      </c>
      <c r="F170" s="134" t="s">
        <v>4702</v>
      </c>
      <c r="G170" s="135" t="s">
        <v>488</v>
      </c>
      <c r="H170" s="136">
        <v>1</v>
      </c>
      <c r="I170" s="137"/>
      <c r="J170" s="138">
        <f t="shared" si="10"/>
        <v>0</v>
      </c>
      <c r="K170" s="134" t="s">
        <v>336</v>
      </c>
      <c r="L170" s="33"/>
      <c r="M170" s="139" t="s">
        <v>21</v>
      </c>
      <c r="N170" s="140" t="s">
        <v>45</v>
      </c>
      <c r="P170" s="141">
        <f t="shared" si="11"/>
        <v>0</v>
      </c>
      <c r="Q170" s="141">
        <v>0</v>
      </c>
      <c r="R170" s="141">
        <f t="shared" si="12"/>
        <v>0</v>
      </c>
      <c r="S170" s="141">
        <v>0</v>
      </c>
      <c r="T170" s="142">
        <f t="shared" si="13"/>
        <v>0</v>
      </c>
      <c r="AR170" s="143" t="s">
        <v>234</v>
      </c>
      <c r="AT170" s="143" t="s">
        <v>229</v>
      </c>
      <c r="AU170" s="143" t="s">
        <v>80</v>
      </c>
      <c r="AY170" s="18" t="s">
        <v>227</v>
      </c>
      <c r="BE170" s="144">
        <f t="shared" si="14"/>
        <v>0</v>
      </c>
      <c r="BF170" s="144">
        <f t="shared" si="15"/>
        <v>0</v>
      </c>
      <c r="BG170" s="144">
        <f t="shared" si="16"/>
        <v>0</v>
      </c>
      <c r="BH170" s="144">
        <f t="shared" si="17"/>
        <v>0</v>
      </c>
      <c r="BI170" s="144">
        <f t="shared" si="18"/>
        <v>0</v>
      </c>
      <c r="BJ170" s="18" t="s">
        <v>86</v>
      </c>
      <c r="BK170" s="144">
        <f t="shared" si="19"/>
        <v>0</v>
      </c>
      <c r="BL170" s="18" t="s">
        <v>234</v>
      </c>
      <c r="BM170" s="143" t="s">
        <v>1659</v>
      </c>
    </row>
    <row r="171" spans="2:65" s="1" customFormat="1" ht="16.5" customHeight="1">
      <c r="B171" s="33"/>
      <c r="C171" s="132" t="s">
        <v>804</v>
      </c>
      <c r="D171" s="132" t="s">
        <v>229</v>
      </c>
      <c r="E171" s="133" t="s">
        <v>4703</v>
      </c>
      <c r="F171" s="134" t="s">
        <v>4660</v>
      </c>
      <c r="G171" s="135" t="s">
        <v>488</v>
      </c>
      <c r="H171" s="136">
        <v>2</v>
      </c>
      <c r="I171" s="137"/>
      <c r="J171" s="138">
        <f t="shared" si="10"/>
        <v>0</v>
      </c>
      <c r="K171" s="134" t="s">
        <v>336</v>
      </c>
      <c r="L171" s="33"/>
      <c r="M171" s="139" t="s">
        <v>21</v>
      </c>
      <c r="N171" s="140" t="s">
        <v>45</v>
      </c>
      <c r="P171" s="141">
        <f t="shared" si="11"/>
        <v>0</v>
      </c>
      <c r="Q171" s="141">
        <v>0</v>
      </c>
      <c r="R171" s="141">
        <f t="shared" si="12"/>
        <v>0</v>
      </c>
      <c r="S171" s="141">
        <v>0</v>
      </c>
      <c r="T171" s="142">
        <f t="shared" si="13"/>
        <v>0</v>
      </c>
      <c r="AR171" s="143" t="s">
        <v>234</v>
      </c>
      <c r="AT171" s="143" t="s">
        <v>229</v>
      </c>
      <c r="AU171" s="143" t="s">
        <v>80</v>
      </c>
      <c r="AY171" s="18" t="s">
        <v>227</v>
      </c>
      <c r="BE171" s="144">
        <f t="shared" si="14"/>
        <v>0</v>
      </c>
      <c r="BF171" s="144">
        <f t="shared" si="15"/>
        <v>0</v>
      </c>
      <c r="BG171" s="144">
        <f t="shared" si="16"/>
        <v>0</v>
      </c>
      <c r="BH171" s="144">
        <f t="shared" si="17"/>
        <v>0</v>
      </c>
      <c r="BI171" s="144">
        <f t="shared" si="18"/>
        <v>0</v>
      </c>
      <c r="BJ171" s="18" t="s">
        <v>86</v>
      </c>
      <c r="BK171" s="144">
        <f t="shared" si="19"/>
        <v>0</v>
      </c>
      <c r="BL171" s="18" t="s">
        <v>234</v>
      </c>
      <c r="BM171" s="143" t="s">
        <v>1671</v>
      </c>
    </row>
    <row r="172" spans="2:65" s="1" customFormat="1" ht="16.5" customHeight="1">
      <c r="B172" s="33"/>
      <c r="C172" s="132" t="s">
        <v>1306</v>
      </c>
      <c r="D172" s="132" t="s">
        <v>229</v>
      </c>
      <c r="E172" s="133" t="s">
        <v>4704</v>
      </c>
      <c r="F172" s="134" t="s">
        <v>4705</v>
      </c>
      <c r="G172" s="135" t="s">
        <v>488</v>
      </c>
      <c r="H172" s="136">
        <v>120</v>
      </c>
      <c r="I172" s="137"/>
      <c r="J172" s="138">
        <f t="shared" si="10"/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 t="shared" si="11"/>
        <v>0</v>
      </c>
      <c r="Q172" s="141">
        <v>0</v>
      </c>
      <c r="R172" s="141">
        <f t="shared" si="12"/>
        <v>0</v>
      </c>
      <c r="S172" s="141">
        <v>0</v>
      </c>
      <c r="T172" s="142">
        <f t="shared" si="13"/>
        <v>0</v>
      </c>
      <c r="AR172" s="143" t="s">
        <v>234</v>
      </c>
      <c r="AT172" s="143" t="s">
        <v>229</v>
      </c>
      <c r="AU172" s="143" t="s">
        <v>80</v>
      </c>
      <c r="AY172" s="18" t="s">
        <v>227</v>
      </c>
      <c r="BE172" s="144">
        <f t="shared" si="14"/>
        <v>0</v>
      </c>
      <c r="BF172" s="144">
        <f t="shared" si="15"/>
        <v>0</v>
      </c>
      <c r="BG172" s="144">
        <f t="shared" si="16"/>
        <v>0</v>
      </c>
      <c r="BH172" s="144">
        <f t="shared" si="17"/>
        <v>0</v>
      </c>
      <c r="BI172" s="144">
        <f t="shared" si="18"/>
        <v>0</v>
      </c>
      <c r="BJ172" s="18" t="s">
        <v>86</v>
      </c>
      <c r="BK172" s="144">
        <f t="shared" si="19"/>
        <v>0</v>
      </c>
      <c r="BL172" s="18" t="s">
        <v>234</v>
      </c>
      <c r="BM172" s="143" t="s">
        <v>1686</v>
      </c>
    </row>
    <row r="173" spans="2:65" s="1" customFormat="1" ht="16.5" customHeight="1">
      <c r="B173" s="33"/>
      <c r="C173" s="132" t="s">
        <v>1312</v>
      </c>
      <c r="D173" s="132" t="s">
        <v>229</v>
      </c>
      <c r="E173" s="133" t="s">
        <v>4706</v>
      </c>
      <c r="F173" s="134" t="s">
        <v>4707</v>
      </c>
      <c r="G173" s="135" t="s">
        <v>4359</v>
      </c>
      <c r="H173" s="136">
        <v>30</v>
      </c>
      <c r="I173" s="137"/>
      <c r="J173" s="138">
        <f t="shared" si="10"/>
        <v>0</v>
      </c>
      <c r="K173" s="134" t="s">
        <v>336</v>
      </c>
      <c r="L173" s="33"/>
      <c r="M173" s="139" t="s">
        <v>21</v>
      </c>
      <c r="N173" s="140" t="s">
        <v>45</v>
      </c>
      <c r="P173" s="141">
        <f t="shared" si="11"/>
        <v>0</v>
      </c>
      <c r="Q173" s="141">
        <v>0</v>
      </c>
      <c r="R173" s="141">
        <f t="shared" si="12"/>
        <v>0</v>
      </c>
      <c r="S173" s="141">
        <v>0</v>
      </c>
      <c r="T173" s="142">
        <f t="shared" si="13"/>
        <v>0</v>
      </c>
      <c r="AR173" s="143" t="s">
        <v>234</v>
      </c>
      <c r="AT173" s="143" t="s">
        <v>229</v>
      </c>
      <c r="AU173" s="143" t="s">
        <v>80</v>
      </c>
      <c r="AY173" s="18" t="s">
        <v>227</v>
      </c>
      <c r="BE173" s="144">
        <f t="shared" si="14"/>
        <v>0</v>
      </c>
      <c r="BF173" s="144">
        <f t="shared" si="15"/>
        <v>0</v>
      </c>
      <c r="BG173" s="144">
        <f t="shared" si="16"/>
        <v>0</v>
      </c>
      <c r="BH173" s="144">
        <f t="shared" si="17"/>
        <v>0</v>
      </c>
      <c r="BI173" s="144">
        <f t="shared" si="18"/>
        <v>0</v>
      </c>
      <c r="BJ173" s="18" t="s">
        <v>86</v>
      </c>
      <c r="BK173" s="144">
        <f t="shared" si="19"/>
        <v>0</v>
      </c>
      <c r="BL173" s="18" t="s">
        <v>234</v>
      </c>
      <c r="BM173" s="143" t="s">
        <v>1696</v>
      </c>
    </row>
    <row r="174" spans="2:65" s="1" customFormat="1" ht="16.5" customHeight="1">
      <c r="B174" s="33"/>
      <c r="C174" s="132" t="s">
        <v>1318</v>
      </c>
      <c r="D174" s="132" t="s">
        <v>229</v>
      </c>
      <c r="E174" s="133" t="s">
        <v>4708</v>
      </c>
      <c r="F174" s="134" t="s">
        <v>4709</v>
      </c>
      <c r="G174" s="135" t="s">
        <v>4359</v>
      </c>
      <c r="H174" s="136">
        <v>30</v>
      </c>
      <c r="I174" s="137"/>
      <c r="J174" s="138">
        <f t="shared" si="10"/>
        <v>0</v>
      </c>
      <c r="K174" s="134" t="s">
        <v>336</v>
      </c>
      <c r="L174" s="33"/>
      <c r="M174" s="139" t="s">
        <v>21</v>
      </c>
      <c r="N174" s="140" t="s">
        <v>45</v>
      </c>
      <c r="P174" s="141">
        <f t="shared" si="11"/>
        <v>0</v>
      </c>
      <c r="Q174" s="141">
        <v>0</v>
      </c>
      <c r="R174" s="141">
        <f t="shared" si="12"/>
        <v>0</v>
      </c>
      <c r="S174" s="141">
        <v>0</v>
      </c>
      <c r="T174" s="142">
        <f t="shared" si="13"/>
        <v>0</v>
      </c>
      <c r="AR174" s="143" t="s">
        <v>234</v>
      </c>
      <c r="AT174" s="143" t="s">
        <v>229</v>
      </c>
      <c r="AU174" s="143" t="s">
        <v>80</v>
      </c>
      <c r="AY174" s="18" t="s">
        <v>227</v>
      </c>
      <c r="BE174" s="144">
        <f t="shared" si="14"/>
        <v>0</v>
      </c>
      <c r="BF174" s="144">
        <f t="shared" si="15"/>
        <v>0</v>
      </c>
      <c r="BG174" s="144">
        <f t="shared" si="16"/>
        <v>0</v>
      </c>
      <c r="BH174" s="144">
        <f t="shared" si="17"/>
        <v>0</v>
      </c>
      <c r="BI174" s="144">
        <f t="shared" si="18"/>
        <v>0</v>
      </c>
      <c r="BJ174" s="18" t="s">
        <v>86</v>
      </c>
      <c r="BK174" s="144">
        <f t="shared" si="19"/>
        <v>0</v>
      </c>
      <c r="BL174" s="18" t="s">
        <v>234</v>
      </c>
      <c r="BM174" s="143" t="s">
        <v>1704</v>
      </c>
    </row>
    <row r="175" spans="2:65" s="1" customFormat="1" ht="16.5" customHeight="1">
      <c r="B175" s="33"/>
      <c r="C175" s="132" t="s">
        <v>1322</v>
      </c>
      <c r="D175" s="132" t="s">
        <v>229</v>
      </c>
      <c r="E175" s="133" t="s">
        <v>4710</v>
      </c>
      <c r="F175" s="134" t="s">
        <v>4711</v>
      </c>
      <c r="G175" s="135" t="s">
        <v>4359</v>
      </c>
      <c r="H175" s="136">
        <v>8</v>
      </c>
      <c r="I175" s="137"/>
      <c r="J175" s="138">
        <f t="shared" si="10"/>
        <v>0</v>
      </c>
      <c r="K175" s="134" t="s">
        <v>336</v>
      </c>
      <c r="L175" s="33"/>
      <c r="M175" s="139" t="s">
        <v>21</v>
      </c>
      <c r="N175" s="140" t="s">
        <v>45</v>
      </c>
      <c r="P175" s="141">
        <f t="shared" si="11"/>
        <v>0</v>
      </c>
      <c r="Q175" s="141">
        <v>0</v>
      </c>
      <c r="R175" s="141">
        <f t="shared" si="12"/>
        <v>0</v>
      </c>
      <c r="S175" s="141">
        <v>0</v>
      </c>
      <c r="T175" s="142">
        <f t="shared" si="13"/>
        <v>0</v>
      </c>
      <c r="AR175" s="143" t="s">
        <v>234</v>
      </c>
      <c r="AT175" s="143" t="s">
        <v>229</v>
      </c>
      <c r="AU175" s="143" t="s">
        <v>80</v>
      </c>
      <c r="AY175" s="18" t="s">
        <v>227</v>
      </c>
      <c r="BE175" s="144">
        <f t="shared" si="14"/>
        <v>0</v>
      </c>
      <c r="BF175" s="144">
        <f t="shared" si="15"/>
        <v>0</v>
      </c>
      <c r="BG175" s="144">
        <f t="shared" si="16"/>
        <v>0</v>
      </c>
      <c r="BH175" s="144">
        <f t="shared" si="17"/>
        <v>0</v>
      </c>
      <c r="BI175" s="144">
        <f t="shared" si="18"/>
        <v>0</v>
      </c>
      <c r="BJ175" s="18" t="s">
        <v>86</v>
      </c>
      <c r="BK175" s="144">
        <f t="shared" si="19"/>
        <v>0</v>
      </c>
      <c r="BL175" s="18" t="s">
        <v>234</v>
      </c>
      <c r="BM175" s="143" t="s">
        <v>1716</v>
      </c>
    </row>
    <row r="176" spans="2:65" s="1" customFormat="1" ht="16.5" customHeight="1">
      <c r="B176" s="33"/>
      <c r="C176" s="132" t="s">
        <v>1326</v>
      </c>
      <c r="D176" s="132" t="s">
        <v>229</v>
      </c>
      <c r="E176" s="133" t="s">
        <v>4712</v>
      </c>
      <c r="F176" s="134" t="s">
        <v>4713</v>
      </c>
      <c r="G176" s="135" t="s">
        <v>488</v>
      </c>
      <c r="H176" s="136">
        <v>1</v>
      </c>
      <c r="I176" s="137"/>
      <c r="J176" s="138">
        <f t="shared" si="10"/>
        <v>0</v>
      </c>
      <c r="K176" s="134" t="s">
        <v>336</v>
      </c>
      <c r="L176" s="33"/>
      <c r="M176" s="139" t="s">
        <v>21</v>
      </c>
      <c r="N176" s="140" t="s">
        <v>45</v>
      </c>
      <c r="P176" s="141">
        <f t="shared" si="11"/>
        <v>0</v>
      </c>
      <c r="Q176" s="141">
        <v>0</v>
      </c>
      <c r="R176" s="141">
        <f t="shared" si="12"/>
        <v>0</v>
      </c>
      <c r="S176" s="141">
        <v>0</v>
      </c>
      <c r="T176" s="142">
        <f t="shared" si="13"/>
        <v>0</v>
      </c>
      <c r="AR176" s="143" t="s">
        <v>234</v>
      </c>
      <c r="AT176" s="143" t="s">
        <v>229</v>
      </c>
      <c r="AU176" s="143" t="s">
        <v>80</v>
      </c>
      <c r="AY176" s="18" t="s">
        <v>227</v>
      </c>
      <c r="BE176" s="144">
        <f t="shared" si="14"/>
        <v>0</v>
      </c>
      <c r="BF176" s="144">
        <f t="shared" si="15"/>
        <v>0</v>
      </c>
      <c r="BG176" s="144">
        <f t="shared" si="16"/>
        <v>0</v>
      </c>
      <c r="BH176" s="144">
        <f t="shared" si="17"/>
        <v>0</v>
      </c>
      <c r="BI176" s="144">
        <f t="shared" si="18"/>
        <v>0</v>
      </c>
      <c r="BJ176" s="18" t="s">
        <v>86</v>
      </c>
      <c r="BK176" s="144">
        <f t="shared" si="19"/>
        <v>0</v>
      </c>
      <c r="BL176" s="18" t="s">
        <v>234</v>
      </c>
      <c r="BM176" s="143" t="s">
        <v>1724</v>
      </c>
    </row>
    <row r="177" spans="2:65" s="1" customFormat="1" ht="16.5" customHeight="1">
      <c r="B177" s="33"/>
      <c r="C177" s="132" t="s">
        <v>1335</v>
      </c>
      <c r="D177" s="132" t="s">
        <v>229</v>
      </c>
      <c r="E177" s="133" t="s">
        <v>4714</v>
      </c>
      <c r="F177" s="134" t="s">
        <v>4715</v>
      </c>
      <c r="G177" s="135" t="s">
        <v>4716</v>
      </c>
      <c r="H177" s="136">
        <v>5</v>
      </c>
      <c r="I177" s="137"/>
      <c r="J177" s="138">
        <f t="shared" si="10"/>
        <v>0</v>
      </c>
      <c r="K177" s="134" t="s">
        <v>336</v>
      </c>
      <c r="L177" s="33"/>
      <c r="M177" s="139" t="s">
        <v>21</v>
      </c>
      <c r="N177" s="140" t="s">
        <v>45</v>
      </c>
      <c r="P177" s="141">
        <f t="shared" si="11"/>
        <v>0</v>
      </c>
      <c r="Q177" s="141">
        <v>0</v>
      </c>
      <c r="R177" s="141">
        <f t="shared" si="12"/>
        <v>0</v>
      </c>
      <c r="S177" s="141">
        <v>0</v>
      </c>
      <c r="T177" s="142">
        <f t="shared" si="13"/>
        <v>0</v>
      </c>
      <c r="AR177" s="143" t="s">
        <v>234</v>
      </c>
      <c r="AT177" s="143" t="s">
        <v>229</v>
      </c>
      <c r="AU177" s="143" t="s">
        <v>80</v>
      </c>
      <c r="AY177" s="18" t="s">
        <v>227</v>
      </c>
      <c r="BE177" s="144">
        <f t="shared" si="14"/>
        <v>0</v>
      </c>
      <c r="BF177" s="144">
        <f t="shared" si="15"/>
        <v>0</v>
      </c>
      <c r="BG177" s="144">
        <f t="shared" si="16"/>
        <v>0</v>
      </c>
      <c r="BH177" s="144">
        <f t="shared" si="17"/>
        <v>0</v>
      </c>
      <c r="BI177" s="144">
        <f t="shared" si="18"/>
        <v>0</v>
      </c>
      <c r="BJ177" s="18" t="s">
        <v>86</v>
      </c>
      <c r="BK177" s="144">
        <f t="shared" si="19"/>
        <v>0</v>
      </c>
      <c r="BL177" s="18" t="s">
        <v>234</v>
      </c>
      <c r="BM177" s="143" t="s">
        <v>1739</v>
      </c>
    </row>
    <row r="178" spans="2:65" s="1" customFormat="1" ht="16.5" customHeight="1">
      <c r="B178" s="33"/>
      <c r="C178" s="132" t="s">
        <v>1342</v>
      </c>
      <c r="D178" s="132" t="s">
        <v>229</v>
      </c>
      <c r="E178" s="133" t="s">
        <v>4717</v>
      </c>
      <c r="F178" s="134" t="s">
        <v>4653</v>
      </c>
      <c r="G178" s="135" t="s">
        <v>488</v>
      </c>
      <c r="H178" s="136">
        <v>1</v>
      </c>
      <c r="I178" s="137"/>
      <c r="J178" s="138">
        <f t="shared" si="10"/>
        <v>0</v>
      </c>
      <c r="K178" s="134" t="s">
        <v>336</v>
      </c>
      <c r="L178" s="33"/>
      <c r="M178" s="139" t="s">
        <v>21</v>
      </c>
      <c r="N178" s="140" t="s">
        <v>45</v>
      </c>
      <c r="P178" s="141">
        <f t="shared" si="11"/>
        <v>0</v>
      </c>
      <c r="Q178" s="141">
        <v>0</v>
      </c>
      <c r="R178" s="141">
        <f t="shared" si="12"/>
        <v>0</v>
      </c>
      <c r="S178" s="141">
        <v>0</v>
      </c>
      <c r="T178" s="142">
        <f t="shared" si="13"/>
        <v>0</v>
      </c>
      <c r="AR178" s="143" t="s">
        <v>234</v>
      </c>
      <c r="AT178" s="143" t="s">
        <v>229</v>
      </c>
      <c r="AU178" s="143" t="s">
        <v>80</v>
      </c>
      <c r="AY178" s="18" t="s">
        <v>227</v>
      </c>
      <c r="BE178" s="144">
        <f t="shared" si="14"/>
        <v>0</v>
      </c>
      <c r="BF178" s="144">
        <f t="shared" si="15"/>
        <v>0</v>
      </c>
      <c r="BG178" s="144">
        <f t="shared" si="16"/>
        <v>0</v>
      </c>
      <c r="BH178" s="144">
        <f t="shared" si="17"/>
        <v>0</v>
      </c>
      <c r="BI178" s="144">
        <f t="shared" si="18"/>
        <v>0</v>
      </c>
      <c r="BJ178" s="18" t="s">
        <v>86</v>
      </c>
      <c r="BK178" s="144">
        <f t="shared" si="19"/>
        <v>0</v>
      </c>
      <c r="BL178" s="18" t="s">
        <v>234</v>
      </c>
      <c r="BM178" s="143" t="s">
        <v>1487</v>
      </c>
    </row>
    <row r="179" spans="2:65" s="11" customFormat="1" ht="25.9" customHeight="1">
      <c r="B179" s="120"/>
      <c r="D179" s="121" t="s">
        <v>72</v>
      </c>
      <c r="E179" s="122" t="s">
        <v>475</v>
      </c>
      <c r="F179" s="122" t="s">
        <v>4718</v>
      </c>
      <c r="I179" s="123"/>
      <c r="J179" s="124">
        <f>BK179</f>
        <v>0</v>
      </c>
      <c r="L179" s="120"/>
      <c r="M179" s="125"/>
      <c r="P179" s="126">
        <f>SUM(P180:P196)</f>
        <v>0</v>
      </c>
      <c r="R179" s="126">
        <f>SUM(R180:R196)</f>
        <v>0</v>
      </c>
      <c r="T179" s="127">
        <f>SUM(T180:T196)</f>
        <v>0</v>
      </c>
      <c r="AR179" s="121" t="s">
        <v>80</v>
      </c>
      <c r="AT179" s="128" t="s">
        <v>72</v>
      </c>
      <c r="AU179" s="128" t="s">
        <v>73</v>
      </c>
      <c r="AY179" s="121" t="s">
        <v>227</v>
      </c>
      <c r="BK179" s="129">
        <f>SUM(BK180:BK196)</f>
        <v>0</v>
      </c>
    </row>
    <row r="180" spans="2:65" s="1" customFormat="1" ht="16.5" customHeight="1">
      <c r="B180" s="33"/>
      <c r="C180" s="132" t="s">
        <v>1349</v>
      </c>
      <c r="D180" s="132" t="s">
        <v>229</v>
      </c>
      <c r="E180" s="133" t="s">
        <v>4719</v>
      </c>
      <c r="F180" s="134" t="s">
        <v>4720</v>
      </c>
      <c r="G180" s="135" t="s">
        <v>326</v>
      </c>
      <c r="H180" s="136">
        <v>600</v>
      </c>
      <c r="I180" s="137"/>
      <c r="J180" s="138">
        <f>ROUND(I180*H180,2)</f>
        <v>0</v>
      </c>
      <c r="K180" s="134" t="s">
        <v>336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234</v>
      </c>
      <c r="AT180" s="143" t="s">
        <v>229</v>
      </c>
      <c r="AU180" s="143" t="s">
        <v>80</v>
      </c>
      <c r="AY180" s="18" t="s">
        <v>227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234</v>
      </c>
      <c r="BM180" s="143" t="s">
        <v>1759</v>
      </c>
    </row>
    <row r="181" spans="2:65" s="1" customFormat="1" ht="19.5">
      <c r="B181" s="33"/>
      <c r="D181" s="150" t="s">
        <v>403</v>
      </c>
      <c r="F181" s="183" t="s">
        <v>4721</v>
      </c>
      <c r="I181" s="147"/>
      <c r="L181" s="33"/>
      <c r="M181" s="148"/>
      <c r="T181" s="54"/>
      <c r="AT181" s="18" t="s">
        <v>403</v>
      </c>
      <c r="AU181" s="18" t="s">
        <v>80</v>
      </c>
    </row>
    <row r="182" spans="2:65" s="1" customFormat="1" ht="16.5" customHeight="1">
      <c r="B182" s="33"/>
      <c r="C182" s="132" t="s">
        <v>1363</v>
      </c>
      <c r="D182" s="132" t="s">
        <v>229</v>
      </c>
      <c r="E182" s="133" t="s">
        <v>4722</v>
      </c>
      <c r="F182" s="134" t="s">
        <v>4723</v>
      </c>
      <c r="G182" s="135" t="s">
        <v>326</v>
      </c>
      <c r="H182" s="136">
        <v>20</v>
      </c>
      <c r="I182" s="137"/>
      <c r="J182" s="138">
        <f>ROUND(I182*H182,2)</f>
        <v>0</v>
      </c>
      <c r="K182" s="134" t="s">
        <v>336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234</v>
      </c>
      <c r="AT182" s="143" t="s">
        <v>229</v>
      </c>
      <c r="AU182" s="143" t="s">
        <v>80</v>
      </c>
      <c r="AY182" s="18" t="s">
        <v>227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234</v>
      </c>
      <c r="BM182" s="143" t="s">
        <v>1767</v>
      </c>
    </row>
    <row r="183" spans="2:65" s="1" customFormat="1" ht="29.25">
      <c r="B183" s="33"/>
      <c r="D183" s="150" t="s">
        <v>403</v>
      </c>
      <c r="F183" s="183" t="s">
        <v>4724</v>
      </c>
      <c r="I183" s="147"/>
      <c r="L183" s="33"/>
      <c r="M183" s="148"/>
      <c r="T183" s="54"/>
      <c r="AT183" s="18" t="s">
        <v>403</v>
      </c>
      <c r="AU183" s="18" t="s">
        <v>80</v>
      </c>
    </row>
    <row r="184" spans="2:65" s="1" customFormat="1" ht="16.5" customHeight="1">
      <c r="B184" s="33"/>
      <c r="C184" s="132" t="s">
        <v>1369</v>
      </c>
      <c r="D184" s="132" t="s">
        <v>229</v>
      </c>
      <c r="E184" s="133" t="s">
        <v>4725</v>
      </c>
      <c r="F184" s="134" t="s">
        <v>4726</v>
      </c>
      <c r="G184" s="135" t="s">
        <v>326</v>
      </c>
      <c r="H184" s="136">
        <v>20</v>
      </c>
      <c r="I184" s="137"/>
      <c r="J184" s="138">
        <f>ROUND(I184*H184,2)</f>
        <v>0</v>
      </c>
      <c r="K184" s="134" t="s">
        <v>336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234</v>
      </c>
      <c r="AT184" s="143" t="s">
        <v>229</v>
      </c>
      <c r="AU184" s="143" t="s">
        <v>80</v>
      </c>
      <c r="AY184" s="18" t="s">
        <v>227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234</v>
      </c>
      <c r="BM184" s="143" t="s">
        <v>1777</v>
      </c>
    </row>
    <row r="185" spans="2:65" s="1" customFormat="1" ht="29.25">
      <c r="B185" s="33"/>
      <c r="D185" s="150" t="s">
        <v>403</v>
      </c>
      <c r="F185" s="183" t="s">
        <v>4727</v>
      </c>
      <c r="I185" s="147"/>
      <c r="L185" s="33"/>
      <c r="M185" s="148"/>
      <c r="T185" s="54"/>
      <c r="AT185" s="18" t="s">
        <v>403</v>
      </c>
      <c r="AU185" s="18" t="s">
        <v>80</v>
      </c>
    </row>
    <row r="186" spans="2:65" s="1" customFormat="1" ht="16.5" customHeight="1">
      <c r="B186" s="33"/>
      <c r="C186" s="132" t="s">
        <v>1374</v>
      </c>
      <c r="D186" s="132" t="s">
        <v>229</v>
      </c>
      <c r="E186" s="133" t="s">
        <v>4728</v>
      </c>
      <c r="F186" s="134" t="s">
        <v>4729</v>
      </c>
      <c r="G186" s="135" t="s">
        <v>326</v>
      </c>
      <c r="H186" s="136">
        <v>320</v>
      </c>
      <c r="I186" s="137"/>
      <c r="J186" s="138">
        <f>ROUND(I186*H186,2)</f>
        <v>0</v>
      </c>
      <c r="K186" s="134" t="s">
        <v>336</v>
      </c>
      <c r="L186" s="33"/>
      <c r="M186" s="139" t="s">
        <v>21</v>
      </c>
      <c r="N186" s="140" t="s">
        <v>45</v>
      </c>
      <c r="P186" s="141">
        <f>O186*H186</f>
        <v>0</v>
      </c>
      <c r="Q186" s="141">
        <v>0</v>
      </c>
      <c r="R186" s="141">
        <f>Q186*H186</f>
        <v>0</v>
      </c>
      <c r="S186" s="141">
        <v>0</v>
      </c>
      <c r="T186" s="142">
        <f>S186*H186</f>
        <v>0</v>
      </c>
      <c r="AR186" s="143" t="s">
        <v>234</v>
      </c>
      <c r="AT186" s="143" t="s">
        <v>229</v>
      </c>
      <c r="AU186" s="143" t="s">
        <v>80</v>
      </c>
      <c r="AY186" s="18" t="s">
        <v>227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86</v>
      </c>
      <c r="BK186" s="144">
        <f>ROUND(I186*H186,2)</f>
        <v>0</v>
      </c>
      <c r="BL186" s="18" t="s">
        <v>234</v>
      </c>
      <c r="BM186" s="143" t="s">
        <v>1806</v>
      </c>
    </row>
    <row r="187" spans="2:65" s="1" customFormat="1" ht="29.25">
      <c r="B187" s="33"/>
      <c r="D187" s="150" t="s">
        <v>403</v>
      </c>
      <c r="F187" s="183" t="s">
        <v>4730</v>
      </c>
      <c r="I187" s="147"/>
      <c r="L187" s="33"/>
      <c r="M187" s="148"/>
      <c r="T187" s="54"/>
      <c r="AT187" s="18" t="s">
        <v>403</v>
      </c>
      <c r="AU187" s="18" t="s">
        <v>80</v>
      </c>
    </row>
    <row r="188" spans="2:65" s="1" customFormat="1" ht="16.5" customHeight="1">
      <c r="B188" s="33"/>
      <c r="C188" s="132" t="s">
        <v>1379</v>
      </c>
      <c r="D188" s="132" t="s">
        <v>229</v>
      </c>
      <c r="E188" s="133" t="s">
        <v>4731</v>
      </c>
      <c r="F188" s="134" t="s">
        <v>4732</v>
      </c>
      <c r="G188" s="135" t="s">
        <v>326</v>
      </c>
      <c r="H188" s="136">
        <v>30</v>
      </c>
      <c r="I188" s="137"/>
      <c r="J188" s="138">
        <f>ROUND(I188*H188,2)</f>
        <v>0</v>
      </c>
      <c r="K188" s="134" t="s">
        <v>336</v>
      </c>
      <c r="L188" s="33"/>
      <c r="M188" s="139" t="s">
        <v>21</v>
      </c>
      <c r="N188" s="140" t="s">
        <v>45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234</v>
      </c>
      <c r="AT188" s="143" t="s">
        <v>229</v>
      </c>
      <c r="AU188" s="143" t="s">
        <v>80</v>
      </c>
      <c r="AY188" s="18" t="s">
        <v>227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234</v>
      </c>
      <c r="BM188" s="143" t="s">
        <v>1815</v>
      </c>
    </row>
    <row r="189" spans="2:65" s="1" customFormat="1" ht="29.25">
      <c r="B189" s="33"/>
      <c r="D189" s="150" t="s">
        <v>403</v>
      </c>
      <c r="F189" s="183" t="s">
        <v>4733</v>
      </c>
      <c r="I189" s="147"/>
      <c r="L189" s="33"/>
      <c r="M189" s="148"/>
      <c r="T189" s="54"/>
      <c r="AT189" s="18" t="s">
        <v>403</v>
      </c>
      <c r="AU189" s="18" t="s">
        <v>80</v>
      </c>
    </row>
    <row r="190" spans="2:65" s="1" customFormat="1" ht="24.2" customHeight="1">
      <c r="B190" s="33"/>
      <c r="C190" s="132" t="s">
        <v>1384</v>
      </c>
      <c r="D190" s="132" t="s">
        <v>229</v>
      </c>
      <c r="E190" s="133" t="s">
        <v>4734</v>
      </c>
      <c r="F190" s="134" t="s">
        <v>4735</v>
      </c>
      <c r="G190" s="135" t="s">
        <v>326</v>
      </c>
      <c r="H190" s="136">
        <v>30</v>
      </c>
      <c r="I190" s="137"/>
      <c r="J190" s="138">
        <f t="shared" ref="J190:J196" si="20">ROUND(I190*H190,2)</f>
        <v>0</v>
      </c>
      <c r="K190" s="134" t="s">
        <v>336</v>
      </c>
      <c r="L190" s="33"/>
      <c r="M190" s="139" t="s">
        <v>21</v>
      </c>
      <c r="N190" s="140" t="s">
        <v>45</v>
      </c>
      <c r="P190" s="141">
        <f t="shared" ref="P190:P196" si="21">O190*H190</f>
        <v>0</v>
      </c>
      <c r="Q190" s="141">
        <v>0</v>
      </c>
      <c r="R190" s="141">
        <f t="shared" ref="R190:R196" si="22">Q190*H190</f>
        <v>0</v>
      </c>
      <c r="S190" s="141">
        <v>0</v>
      </c>
      <c r="T190" s="142">
        <f t="shared" ref="T190:T196" si="23">S190*H190</f>
        <v>0</v>
      </c>
      <c r="AR190" s="143" t="s">
        <v>234</v>
      </c>
      <c r="AT190" s="143" t="s">
        <v>229</v>
      </c>
      <c r="AU190" s="143" t="s">
        <v>80</v>
      </c>
      <c r="AY190" s="18" t="s">
        <v>227</v>
      </c>
      <c r="BE190" s="144">
        <f t="shared" ref="BE190:BE196" si="24">IF(N190="základní",J190,0)</f>
        <v>0</v>
      </c>
      <c r="BF190" s="144">
        <f t="shared" ref="BF190:BF196" si="25">IF(N190="snížená",J190,0)</f>
        <v>0</v>
      </c>
      <c r="BG190" s="144">
        <f t="shared" ref="BG190:BG196" si="26">IF(N190="zákl. přenesená",J190,0)</f>
        <v>0</v>
      </c>
      <c r="BH190" s="144">
        <f t="shared" ref="BH190:BH196" si="27">IF(N190="sníž. přenesená",J190,0)</f>
        <v>0</v>
      </c>
      <c r="BI190" s="144">
        <f t="shared" ref="BI190:BI196" si="28">IF(N190="nulová",J190,0)</f>
        <v>0</v>
      </c>
      <c r="BJ190" s="18" t="s">
        <v>86</v>
      </c>
      <c r="BK190" s="144">
        <f t="shared" ref="BK190:BK196" si="29">ROUND(I190*H190,2)</f>
        <v>0</v>
      </c>
      <c r="BL190" s="18" t="s">
        <v>234</v>
      </c>
      <c r="BM190" s="143" t="s">
        <v>1828</v>
      </c>
    </row>
    <row r="191" spans="2:65" s="1" customFormat="1" ht="16.5" customHeight="1">
      <c r="B191" s="33"/>
      <c r="C191" s="132" t="s">
        <v>1389</v>
      </c>
      <c r="D191" s="132" t="s">
        <v>229</v>
      </c>
      <c r="E191" s="133" t="s">
        <v>4736</v>
      </c>
      <c r="F191" s="134" t="s">
        <v>4737</v>
      </c>
      <c r="G191" s="135" t="s">
        <v>326</v>
      </c>
      <c r="H191" s="136">
        <v>100</v>
      </c>
      <c r="I191" s="137"/>
      <c r="J191" s="138">
        <f t="shared" si="20"/>
        <v>0</v>
      </c>
      <c r="K191" s="134" t="s">
        <v>336</v>
      </c>
      <c r="L191" s="33"/>
      <c r="M191" s="139" t="s">
        <v>21</v>
      </c>
      <c r="N191" s="140" t="s">
        <v>45</v>
      </c>
      <c r="P191" s="141">
        <f t="shared" si="21"/>
        <v>0</v>
      </c>
      <c r="Q191" s="141">
        <v>0</v>
      </c>
      <c r="R191" s="141">
        <f t="shared" si="22"/>
        <v>0</v>
      </c>
      <c r="S191" s="141">
        <v>0</v>
      </c>
      <c r="T191" s="142">
        <f t="shared" si="23"/>
        <v>0</v>
      </c>
      <c r="AR191" s="143" t="s">
        <v>234</v>
      </c>
      <c r="AT191" s="143" t="s">
        <v>229</v>
      </c>
      <c r="AU191" s="143" t="s">
        <v>80</v>
      </c>
      <c r="AY191" s="18" t="s">
        <v>227</v>
      </c>
      <c r="BE191" s="144">
        <f t="shared" si="24"/>
        <v>0</v>
      </c>
      <c r="BF191" s="144">
        <f t="shared" si="25"/>
        <v>0</v>
      </c>
      <c r="BG191" s="144">
        <f t="shared" si="26"/>
        <v>0</v>
      </c>
      <c r="BH191" s="144">
        <f t="shared" si="27"/>
        <v>0</v>
      </c>
      <c r="BI191" s="144">
        <f t="shared" si="28"/>
        <v>0</v>
      </c>
      <c r="BJ191" s="18" t="s">
        <v>86</v>
      </c>
      <c r="BK191" s="144">
        <f t="shared" si="29"/>
        <v>0</v>
      </c>
      <c r="BL191" s="18" t="s">
        <v>234</v>
      </c>
      <c r="BM191" s="143" t="s">
        <v>1835</v>
      </c>
    </row>
    <row r="192" spans="2:65" s="1" customFormat="1" ht="16.5" customHeight="1">
      <c r="B192" s="33"/>
      <c r="C192" s="132" t="s">
        <v>1394</v>
      </c>
      <c r="D192" s="132" t="s">
        <v>229</v>
      </c>
      <c r="E192" s="133" t="s">
        <v>4738</v>
      </c>
      <c r="F192" s="134" t="s">
        <v>4739</v>
      </c>
      <c r="G192" s="135" t="s">
        <v>488</v>
      </c>
      <c r="H192" s="136">
        <v>300</v>
      </c>
      <c r="I192" s="137"/>
      <c r="J192" s="138">
        <f t="shared" si="20"/>
        <v>0</v>
      </c>
      <c r="K192" s="134" t="s">
        <v>336</v>
      </c>
      <c r="L192" s="33"/>
      <c r="M192" s="139" t="s">
        <v>21</v>
      </c>
      <c r="N192" s="140" t="s">
        <v>45</v>
      </c>
      <c r="P192" s="141">
        <f t="shared" si="21"/>
        <v>0</v>
      </c>
      <c r="Q192" s="141">
        <v>0</v>
      </c>
      <c r="R192" s="141">
        <f t="shared" si="22"/>
        <v>0</v>
      </c>
      <c r="S192" s="141">
        <v>0</v>
      </c>
      <c r="T192" s="142">
        <f t="shared" si="23"/>
        <v>0</v>
      </c>
      <c r="AR192" s="143" t="s">
        <v>234</v>
      </c>
      <c r="AT192" s="143" t="s">
        <v>229</v>
      </c>
      <c r="AU192" s="143" t="s">
        <v>80</v>
      </c>
      <c r="AY192" s="18" t="s">
        <v>227</v>
      </c>
      <c r="BE192" s="144">
        <f t="shared" si="24"/>
        <v>0</v>
      </c>
      <c r="BF192" s="144">
        <f t="shared" si="25"/>
        <v>0</v>
      </c>
      <c r="BG192" s="144">
        <f t="shared" si="26"/>
        <v>0</v>
      </c>
      <c r="BH192" s="144">
        <f t="shared" si="27"/>
        <v>0</v>
      </c>
      <c r="BI192" s="144">
        <f t="shared" si="28"/>
        <v>0</v>
      </c>
      <c r="BJ192" s="18" t="s">
        <v>86</v>
      </c>
      <c r="BK192" s="144">
        <f t="shared" si="29"/>
        <v>0</v>
      </c>
      <c r="BL192" s="18" t="s">
        <v>234</v>
      </c>
      <c r="BM192" s="143" t="s">
        <v>1848</v>
      </c>
    </row>
    <row r="193" spans="2:65" s="1" customFormat="1" ht="16.5" customHeight="1">
      <c r="B193" s="33"/>
      <c r="C193" s="132" t="s">
        <v>1400</v>
      </c>
      <c r="D193" s="132" t="s">
        <v>229</v>
      </c>
      <c r="E193" s="133" t="s">
        <v>4740</v>
      </c>
      <c r="F193" s="134" t="s">
        <v>4741</v>
      </c>
      <c r="G193" s="135" t="s">
        <v>488</v>
      </c>
      <c r="H193" s="136">
        <v>200</v>
      </c>
      <c r="I193" s="137"/>
      <c r="J193" s="138">
        <f t="shared" si="20"/>
        <v>0</v>
      </c>
      <c r="K193" s="134" t="s">
        <v>336</v>
      </c>
      <c r="L193" s="33"/>
      <c r="M193" s="139" t="s">
        <v>21</v>
      </c>
      <c r="N193" s="140" t="s">
        <v>45</v>
      </c>
      <c r="P193" s="141">
        <f t="shared" si="21"/>
        <v>0</v>
      </c>
      <c r="Q193" s="141">
        <v>0</v>
      </c>
      <c r="R193" s="141">
        <f t="shared" si="22"/>
        <v>0</v>
      </c>
      <c r="S193" s="141">
        <v>0</v>
      </c>
      <c r="T193" s="142">
        <f t="shared" si="23"/>
        <v>0</v>
      </c>
      <c r="AR193" s="143" t="s">
        <v>234</v>
      </c>
      <c r="AT193" s="143" t="s">
        <v>229</v>
      </c>
      <c r="AU193" s="143" t="s">
        <v>80</v>
      </c>
      <c r="AY193" s="18" t="s">
        <v>227</v>
      </c>
      <c r="BE193" s="144">
        <f t="shared" si="24"/>
        <v>0</v>
      </c>
      <c r="BF193" s="144">
        <f t="shared" si="25"/>
        <v>0</v>
      </c>
      <c r="BG193" s="144">
        <f t="shared" si="26"/>
        <v>0</v>
      </c>
      <c r="BH193" s="144">
        <f t="shared" si="27"/>
        <v>0</v>
      </c>
      <c r="BI193" s="144">
        <f t="shared" si="28"/>
        <v>0</v>
      </c>
      <c r="BJ193" s="18" t="s">
        <v>86</v>
      </c>
      <c r="BK193" s="144">
        <f t="shared" si="29"/>
        <v>0</v>
      </c>
      <c r="BL193" s="18" t="s">
        <v>234</v>
      </c>
      <c r="BM193" s="143" t="s">
        <v>1859</v>
      </c>
    </row>
    <row r="194" spans="2:65" s="1" customFormat="1" ht="16.5" customHeight="1">
      <c r="B194" s="33"/>
      <c r="C194" s="132" t="s">
        <v>1405</v>
      </c>
      <c r="D194" s="132" t="s">
        <v>229</v>
      </c>
      <c r="E194" s="133" t="s">
        <v>4742</v>
      </c>
      <c r="F194" s="134" t="s">
        <v>4743</v>
      </c>
      <c r="G194" s="135" t="s">
        <v>488</v>
      </c>
      <c r="H194" s="136">
        <v>700</v>
      </c>
      <c r="I194" s="137"/>
      <c r="J194" s="138">
        <f t="shared" si="20"/>
        <v>0</v>
      </c>
      <c r="K194" s="134" t="s">
        <v>336</v>
      </c>
      <c r="L194" s="33"/>
      <c r="M194" s="139" t="s">
        <v>21</v>
      </c>
      <c r="N194" s="140" t="s">
        <v>45</v>
      </c>
      <c r="P194" s="141">
        <f t="shared" si="21"/>
        <v>0</v>
      </c>
      <c r="Q194" s="141">
        <v>0</v>
      </c>
      <c r="R194" s="141">
        <f t="shared" si="22"/>
        <v>0</v>
      </c>
      <c r="S194" s="141">
        <v>0</v>
      </c>
      <c r="T194" s="142">
        <f t="shared" si="23"/>
        <v>0</v>
      </c>
      <c r="AR194" s="143" t="s">
        <v>234</v>
      </c>
      <c r="AT194" s="143" t="s">
        <v>229</v>
      </c>
      <c r="AU194" s="143" t="s">
        <v>80</v>
      </c>
      <c r="AY194" s="18" t="s">
        <v>227</v>
      </c>
      <c r="BE194" s="144">
        <f t="shared" si="24"/>
        <v>0</v>
      </c>
      <c r="BF194" s="144">
        <f t="shared" si="25"/>
        <v>0</v>
      </c>
      <c r="BG194" s="144">
        <f t="shared" si="26"/>
        <v>0</v>
      </c>
      <c r="BH194" s="144">
        <f t="shared" si="27"/>
        <v>0</v>
      </c>
      <c r="BI194" s="144">
        <f t="shared" si="28"/>
        <v>0</v>
      </c>
      <c r="BJ194" s="18" t="s">
        <v>86</v>
      </c>
      <c r="BK194" s="144">
        <f t="shared" si="29"/>
        <v>0</v>
      </c>
      <c r="BL194" s="18" t="s">
        <v>234</v>
      </c>
      <c r="BM194" s="143" t="s">
        <v>1872</v>
      </c>
    </row>
    <row r="195" spans="2:65" s="1" customFormat="1" ht="16.5" customHeight="1">
      <c r="B195" s="33"/>
      <c r="C195" s="132" t="s">
        <v>1412</v>
      </c>
      <c r="D195" s="132" t="s">
        <v>229</v>
      </c>
      <c r="E195" s="133" t="s">
        <v>4744</v>
      </c>
      <c r="F195" s="134" t="s">
        <v>4745</v>
      </c>
      <c r="G195" s="135" t="s">
        <v>326</v>
      </c>
      <c r="H195" s="136">
        <v>130</v>
      </c>
      <c r="I195" s="137"/>
      <c r="J195" s="138">
        <f t="shared" si="20"/>
        <v>0</v>
      </c>
      <c r="K195" s="134" t="s">
        <v>336</v>
      </c>
      <c r="L195" s="33"/>
      <c r="M195" s="139" t="s">
        <v>21</v>
      </c>
      <c r="N195" s="140" t="s">
        <v>45</v>
      </c>
      <c r="P195" s="141">
        <f t="shared" si="21"/>
        <v>0</v>
      </c>
      <c r="Q195" s="141">
        <v>0</v>
      </c>
      <c r="R195" s="141">
        <f t="shared" si="22"/>
        <v>0</v>
      </c>
      <c r="S195" s="141">
        <v>0</v>
      </c>
      <c r="T195" s="142">
        <f t="shared" si="23"/>
        <v>0</v>
      </c>
      <c r="AR195" s="143" t="s">
        <v>234</v>
      </c>
      <c r="AT195" s="143" t="s">
        <v>229</v>
      </c>
      <c r="AU195" s="143" t="s">
        <v>80</v>
      </c>
      <c r="AY195" s="18" t="s">
        <v>227</v>
      </c>
      <c r="BE195" s="144">
        <f t="shared" si="24"/>
        <v>0</v>
      </c>
      <c r="BF195" s="144">
        <f t="shared" si="25"/>
        <v>0</v>
      </c>
      <c r="BG195" s="144">
        <f t="shared" si="26"/>
        <v>0</v>
      </c>
      <c r="BH195" s="144">
        <f t="shared" si="27"/>
        <v>0</v>
      </c>
      <c r="BI195" s="144">
        <f t="shared" si="28"/>
        <v>0</v>
      </c>
      <c r="BJ195" s="18" t="s">
        <v>86</v>
      </c>
      <c r="BK195" s="144">
        <f t="shared" si="29"/>
        <v>0</v>
      </c>
      <c r="BL195" s="18" t="s">
        <v>234</v>
      </c>
      <c r="BM195" s="143" t="s">
        <v>1877</v>
      </c>
    </row>
    <row r="196" spans="2:65" s="1" customFormat="1" ht="24.2" customHeight="1">
      <c r="B196" s="33"/>
      <c r="C196" s="132" t="s">
        <v>1417</v>
      </c>
      <c r="D196" s="132" t="s">
        <v>229</v>
      </c>
      <c r="E196" s="133" t="s">
        <v>4746</v>
      </c>
      <c r="F196" s="134" t="s">
        <v>4747</v>
      </c>
      <c r="G196" s="135" t="s">
        <v>488</v>
      </c>
      <c r="H196" s="136">
        <v>1</v>
      </c>
      <c r="I196" s="137"/>
      <c r="J196" s="138">
        <f t="shared" si="20"/>
        <v>0</v>
      </c>
      <c r="K196" s="134" t="s">
        <v>336</v>
      </c>
      <c r="L196" s="33"/>
      <c r="M196" s="139" t="s">
        <v>21</v>
      </c>
      <c r="N196" s="140" t="s">
        <v>45</v>
      </c>
      <c r="P196" s="141">
        <f t="shared" si="21"/>
        <v>0</v>
      </c>
      <c r="Q196" s="141">
        <v>0</v>
      </c>
      <c r="R196" s="141">
        <f t="shared" si="22"/>
        <v>0</v>
      </c>
      <c r="S196" s="141">
        <v>0</v>
      </c>
      <c r="T196" s="142">
        <f t="shared" si="23"/>
        <v>0</v>
      </c>
      <c r="AR196" s="143" t="s">
        <v>234</v>
      </c>
      <c r="AT196" s="143" t="s">
        <v>229</v>
      </c>
      <c r="AU196" s="143" t="s">
        <v>80</v>
      </c>
      <c r="AY196" s="18" t="s">
        <v>227</v>
      </c>
      <c r="BE196" s="144">
        <f t="shared" si="24"/>
        <v>0</v>
      </c>
      <c r="BF196" s="144">
        <f t="shared" si="25"/>
        <v>0</v>
      </c>
      <c r="BG196" s="144">
        <f t="shared" si="26"/>
        <v>0</v>
      </c>
      <c r="BH196" s="144">
        <f t="shared" si="27"/>
        <v>0</v>
      </c>
      <c r="BI196" s="144">
        <f t="shared" si="28"/>
        <v>0</v>
      </c>
      <c r="BJ196" s="18" t="s">
        <v>86</v>
      </c>
      <c r="BK196" s="144">
        <f t="shared" si="29"/>
        <v>0</v>
      </c>
      <c r="BL196" s="18" t="s">
        <v>234</v>
      </c>
      <c r="BM196" s="143" t="s">
        <v>1887</v>
      </c>
    </row>
    <row r="197" spans="2:65" s="11" customFormat="1" ht="25.9" customHeight="1">
      <c r="B197" s="120"/>
      <c r="D197" s="121" t="s">
        <v>72</v>
      </c>
      <c r="E197" s="122" t="s">
        <v>4035</v>
      </c>
      <c r="F197" s="122" t="s">
        <v>4748</v>
      </c>
      <c r="I197" s="123"/>
      <c r="J197" s="124">
        <f>BK197</f>
        <v>0</v>
      </c>
      <c r="L197" s="120"/>
      <c r="M197" s="125"/>
      <c r="P197" s="126">
        <f>SUM(P198:P205)</f>
        <v>0</v>
      </c>
      <c r="R197" s="126">
        <f>SUM(R198:R205)</f>
        <v>0</v>
      </c>
      <c r="T197" s="127">
        <f>SUM(T198:T205)</f>
        <v>0</v>
      </c>
      <c r="AR197" s="121" t="s">
        <v>80</v>
      </c>
      <c r="AT197" s="128" t="s">
        <v>72</v>
      </c>
      <c r="AU197" s="128" t="s">
        <v>73</v>
      </c>
      <c r="AY197" s="121" t="s">
        <v>227</v>
      </c>
      <c r="BK197" s="129">
        <f>SUM(BK198:BK205)</f>
        <v>0</v>
      </c>
    </row>
    <row r="198" spans="2:65" s="1" customFormat="1" ht="16.5" customHeight="1">
      <c r="B198" s="33"/>
      <c r="C198" s="132" t="s">
        <v>1425</v>
      </c>
      <c r="D198" s="132" t="s">
        <v>229</v>
      </c>
      <c r="E198" s="133" t="s">
        <v>4749</v>
      </c>
      <c r="F198" s="134" t="s">
        <v>4750</v>
      </c>
      <c r="G198" s="135" t="s">
        <v>326</v>
      </c>
      <c r="H198" s="136">
        <v>130</v>
      </c>
      <c r="I198" s="137"/>
      <c r="J198" s="138">
        <f t="shared" ref="J198:J205" si="30">ROUND(I198*H198,2)</f>
        <v>0</v>
      </c>
      <c r="K198" s="134" t="s">
        <v>336</v>
      </c>
      <c r="L198" s="33"/>
      <c r="M198" s="139" t="s">
        <v>21</v>
      </c>
      <c r="N198" s="140" t="s">
        <v>45</v>
      </c>
      <c r="P198" s="141">
        <f t="shared" ref="P198:P205" si="31">O198*H198</f>
        <v>0</v>
      </c>
      <c r="Q198" s="141">
        <v>0</v>
      </c>
      <c r="R198" s="141">
        <f t="shared" ref="R198:R205" si="32">Q198*H198</f>
        <v>0</v>
      </c>
      <c r="S198" s="141">
        <v>0</v>
      </c>
      <c r="T198" s="142">
        <f t="shared" ref="T198:T205" si="33">S198*H198</f>
        <v>0</v>
      </c>
      <c r="AR198" s="143" t="s">
        <v>234</v>
      </c>
      <c r="AT198" s="143" t="s">
        <v>229</v>
      </c>
      <c r="AU198" s="143" t="s">
        <v>80</v>
      </c>
      <c r="AY198" s="18" t="s">
        <v>227</v>
      </c>
      <c r="BE198" s="144">
        <f t="shared" ref="BE198:BE205" si="34">IF(N198="základní",J198,0)</f>
        <v>0</v>
      </c>
      <c r="BF198" s="144">
        <f t="shared" ref="BF198:BF205" si="35">IF(N198="snížená",J198,0)</f>
        <v>0</v>
      </c>
      <c r="BG198" s="144">
        <f t="shared" ref="BG198:BG205" si="36">IF(N198="zákl. přenesená",J198,0)</f>
        <v>0</v>
      </c>
      <c r="BH198" s="144">
        <f t="shared" ref="BH198:BH205" si="37">IF(N198="sníž. přenesená",J198,0)</f>
        <v>0</v>
      </c>
      <c r="BI198" s="144">
        <f t="shared" ref="BI198:BI205" si="38">IF(N198="nulová",J198,0)</f>
        <v>0</v>
      </c>
      <c r="BJ198" s="18" t="s">
        <v>86</v>
      </c>
      <c r="BK198" s="144">
        <f t="shared" ref="BK198:BK205" si="39">ROUND(I198*H198,2)</f>
        <v>0</v>
      </c>
      <c r="BL198" s="18" t="s">
        <v>234</v>
      </c>
      <c r="BM198" s="143" t="s">
        <v>1899</v>
      </c>
    </row>
    <row r="199" spans="2:65" s="1" customFormat="1" ht="16.5" customHeight="1">
      <c r="B199" s="33"/>
      <c r="C199" s="132" t="s">
        <v>1430</v>
      </c>
      <c r="D199" s="132" t="s">
        <v>229</v>
      </c>
      <c r="E199" s="133" t="s">
        <v>4751</v>
      </c>
      <c r="F199" s="134" t="s">
        <v>4752</v>
      </c>
      <c r="G199" s="135" t="s">
        <v>326</v>
      </c>
      <c r="H199" s="136">
        <v>100</v>
      </c>
      <c r="I199" s="137"/>
      <c r="J199" s="138">
        <f t="shared" si="30"/>
        <v>0</v>
      </c>
      <c r="K199" s="134" t="s">
        <v>336</v>
      </c>
      <c r="L199" s="33"/>
      <c r="M199" s="139" t="s">
        <v>21</v>
      </c>
      <c r="N199" s="140" t="s">
        <v>45</v>
      </c>
      <c r="P199" s="141">
        <f t="shared" si="31"/>
        <v>0</v>
      </c>
      <c r="Q199" s="141">
        <v>0</v>
      </c>
      <c r="R199" s="141">
        <f t="shared" si="32"/>
        <v>0</v>
      </c>
      <c r="S199" s="141">
        <v>0</v>
      </c>
      <c r="T199" s="142">
        <f t="shared" si="33"/>
        <v>0</v>
      </c>
      <c r="AR199" s="143" t="s">
        <v>234</v>
      </c>
      <c r="AT199" s="143" t="s">
        <v>229</v>
      </c>
      <c r="AU199" s="143" t="s">
        <v>80</v>
      </c>
      <c r="AY199" s="18" t="s">
        <v>227</v>
      </c>
      <c r="BE199" s="144">
        <f t="shared" si="34"/>
        <v>0</v>
      </c>
      <c r="BF199" s="144">
        <f t="shared" si="35"/>
        <v>0</v>
      </c>
      <c r="BG199" s="144">
        <f t="shared" si="36"/>
        <v>0</v>
      </c>
      <c r="BH199" s="144">
        <f t="shared" si="37"/>
        <v>0</v>
      </c>
      <c r="BI199" s="144">
        <f t="shared" si="38"/>
        <v>0</v>
      </c>
      <c r="BJ199" s="18" t="s">
        <v>86</v>
      </c>
      <c r="BK199" s="144">
        <f t="shared" si="39"/>
        <v>0</v>
      </c>
      <c r="BL199" s="18" t="s">
        <v>234</v>
      </c>
      <c r="BM199" s="143" t="s">
        <v>1910</v>
      </c>
    </row>
    <row r="200" spans="2:65" s="1" customFormat="1" ht="16.5" customHeight="1">
      <c r="B200" s="33"/>
      <c r="C200" s="132" t="s">
        <v>1439</v>
      </c>
      <c r="D200" s="132" t="s">
        <v>229</v>
      </c>
      <c r="E200" s="133" t="s">
        <v>4753</v>
      </c>
      <c r="F200" s="134" t="s">
        <v>4754</v>
      </c>
      <c r="G200" s="135" t="s">
        <v>326</v>
      </c>
      <c r="H200" s="136">
        <v>150</v>
      </c>
      <c r="I200" s="137"/>
      <c r="J200" s="138">
        <f t="shared" si="30"/>
        <v>0</v>
      </c>
      <c r="K200" s="134" t="s">
        <v>336</v>
      </c>
      <c r="L200" s="33"/>
      <c r="M200" s="139" t="s">
        <v>21</v>
      </c>
      <c r="N200" s="140" t="s">
        <v>45</v>
      </c>
      <c r="P200" s="141">
        <f t="shared" si="31"/>
        <v>0</v>
      </c>
      <c r="Q200" s="141">
        <v>0</v>
      </c>
      <c r="R200" s="141">
        <f t="shared" si="32"/>
        <v>0</v>
      </c>
      <c r="S200" s="141">
        <v>0</v>
      </c>
      <c r="T200" s="142">
        <f t="shared" si="33"/>
        <v>0</v>
      </c>
      <c r="AR200" s="143" t="s">
        <v>234</v>
      </c>
      <c r="AT200" s="143" t="s">
        <v>229</v>
      </c>
      <c r="AU200" s="143" t="s">
        <v>80</v>
      </c>
      <c r="AY200" s="18" t="s">
        <v>227</v>
      </c>
      <c r="BE200" s="144">
        <f t="shared" si="34"/>
        <v>0</v>
      </c>
      <c r="BF200" s="144">
        <f t="shared" si="35"/>
        <v>0</v>
      </c>
      <c r="BG200" s="144">
        <f t="shared" si="36"/>
        <v>0</v>
      </c>
      <c r="BH200" s="144">
        <f t="shared" si="37"/>
        <v>0</v>
      </c>
      <c r="BI200" s="144">
        <f t="shared" si="38"/>
        <v>0</v>
      </c>
      <c r="BJ200" s="18" t="s">
        <v>86</v>
      </c>
      <c r="BK200" s="144">
        <f t="shared" si="39"/>
        <v>0</v>
      </c>
      <c r="BL200" s="18" t="s">
        <v>234</v>
      </c>
      <c r="BM200" s="143" t="s">
        <v>1925</v>
      </c>
    </row>
    <row r="201" spans="2:65" s="1" customFormat="1" ht="16.5" customHeight="1">
      <c r="B201" s="33"/>
      <c r="C201" s="132" t="s">
        <v>1444</v>
      </c>
      <c r="D201" s="132" t="s">
        <v>229</v>
      </c>
      <c r="E201" s="133" t="s">
        <v>4755</v>
      </c>
      <c r="F201" s="134" t="s">
        <v>4756</v>
      </c>
      <c r="G201" s="135" t="s">
        <v>326</v>
      </c>
      <c r="H201" s="136">
        <v>1020</v>
      </c>
      <c r="I201" s="137"/>
      <c r="J201" s="138">
        <f t="shared" si="30"/>
        <v>0</v>
      </c>
      <c r="K201" s="134" t="s">
        <v>336</v>
      </c>
      <c r="L201" s="33"/>
      <c r="M201" s="139" t="s">
        <v>21</v>
      </c>
      <c r="N201" s="140" t="s">
        <v>45</v>
      </c>
      <c r="P201" s="141">
        <f t="shared" si="31"/>
        <v>0</v>
      </c>
      <c r="Q201" s="141">
        <v>0</v>
      </c>
      <c r="R201" s="141">
        <f t="shared" si="32"/>
        <v>0</v>
      </c>
      <c r="S201" s="141">
        <v>0</v>
      </c>
      <c r="T201" s="142">
        <f t="shared" si="33"/>
        <v>0</v>
      </c>
      <c r="AR201" s="143" t="s">
        <v>234</v>
      </c>
      <c r="AT201" s="143" t="s">
        <v>229</v>
      </c>
      <c r="AU201" s="143" t="s">
        <v>80</v>
      </c>
      <c r="AY201" s="18" t="s">
        <v>227</v>
      </c>
      <c r="BE201" s="144">
        <f t="shared" si="34"/>
        <v>0</v>
      </c>
      <c r="BF201" s="144">
        <f t="shared" si="35"/>
        <v>0</v>
      </c>
      <c r="BG201" s="144">
        <f t="shared" si="36"/>
        <v>0</v>
      </c>
      <c r="BH201" s="144">
        <f t="shared" si="37"/>
        <v>0</v>
      </c>
      <c r="BI201" s="144">
        <f t="shared" si="38"/>
        <v>0</v>
      </c>
      <c r="BJ201" s="18" t="s">
        <v>86</v>
      </c>
      <c r="BK201" s="144">
        <f t="shared" si="39"/>
        <v>0</v>
      </c>
      <c r="BL201" s="18" t="s">
        <v>234</v>
      </c>
      <c r="BM201" s="143" t="s">
        <v>1939</v>
      </c>
    </row>
    <row r="202" spans="2:65" s="1" customFormat="1" ht="16.5" customHeight="1">
      <c r="B202" s="33"/>
      <c r="C202" s="132" t="s">
        <v>1451</v>
      </c>
      <c r="D202" s="132" t="s">
        <v>229</v>
      </c>
      <c r="E202" s="133" t="s">
        <v>4757</v>
      </c>
      <c r="F202" s="134" t="s">
        <v>4758</v>
      </c>
      <c r="G202" s="135" t="s">
        <v>488</v>
      </c>
      <c r="H202" s="136">
        <v>26</v>
      </c>
      <c r="I202" s="137"/>
      <c r="J202" s="138">
        <f t="shared" si="30"/>
        <v>0</v>
      </c>
      <c r="K202" s="134" t="s">
        <v>336</v>
      </c>
      <c r="L202" s="33"/>
      <c r="M202" s="139" t="s">
        <v>21</v>
      </c>
      <c r="N202" s="140" t="s">
        <v>45</v>
      </c>
      <c r="P202" s="141">
        <f t="shared" si="31"/>
        <v>0</v>
      </c>
      <c r="Q202" s="141">
        <v>0</v>
      </c>
      <c r="R202" s="141">
        <f t="shared" si="32"/>
        <v>0</v>
      </c>
      <c r="S202" s="141">
        <v>0</v>
      </c>
      <c r="T202" s="142">
        <f t="shared" si="33"/>
        <v>0</v>
      </c>
      <c r="AR202" s="143" t="s">
        <v>234</v>
      </c>
      <c r="AT202" s="143" t="s">
        <v>229</v>
      </c>
      <c r="AU202" s="143" t="s">
        <v>80</v>
      </c>
      <c r="AY202" s="18" t="s">
        <v>227</v>
      </c>
      <c r="BE202" s="144">
        <f t="shared" si="34"/>
        <v>0</v>
      </c>
      <c r="BF202" s="144">
        <f t="shared" si="35"/>
        <v>0</v>
      </c>
      <c r="BG202" s="144">
        <f t="shared" si="36"/>
        <v>0</v>
      </c>
      <c r="BH202" s="144">
        <f t="shared" si="37"/>
        <v>0</v>
      </c>
      <c r="BI202" s="144">
        <f t="shared" si="38"/>
        <v>0</v>
      </c>
      <c r="BJ202" s="18" t="s">
        <v>86</v>
      </c>
      <c r="BK202" s="144">
        <f t="shared" si="39"/>
        <v>0</v>
      </c>
      <c r="BL202" s="18" t="s">
        <v>234</v>
      </c>
      <c r="BM202" s="143" t="s">
        <v>1949</v>
      </c>
    </row>
    <row r="203" spans="2:65" s="1" customFormat="1" ht="16.5" customHeight="1">
      <c r="B203" s="33"/>
      <c r="C203" s="132" t="s">
        <v>1461</v>
      </c>
      <c r="D203" s="132" t="s">
        <v>229</v>
      </c>
      <c r="E203" s="133" t="s">
        <v>4759</v>
      </c>
      <c r="F203" s="134" t="s">
        <v>4760</v>
      </c>
      <c r="G203" s="135" t="s">
        <v>488</v>
      </c>
      <c r="H203" s="136">
        <v>200</v>
      </c>
      <c r="I203" s="137"/>
      <c r="J203" s="138">
        <f t="shared" si="30"/>
        <v>0</v>
      </c>
      <c r="K203" s="134" t="s">
        <v>336</v>
      </c>
      <c r="L203" s="33"/>
      <c r="M203" s="139" t="s">
        <v>21</v>
      </c>
      <c r="N203" s="140" t="s">
        <v>45</v>
      </c>
      <c r="P203" s="141">
        <f t="shared" si="31"/>
        <v>0</v>
      </c>
      <c r="Q203" s="141">
        <v>0</v>
      </c>
      <c r="R203" s="141">
        <f t="shared" si="32"/>
        <v>0</v>
      </c>
      <c r="S203" s="141">
        <v>0</v>
      </c>
      <c r="T203" s="142">
        <f t="shared" si="33"/>
        <v>0</v>
      </c>
      <c r="AR203" s="143" t="s">
        <v>234</v>
      </c>
      <c r="AT203" s="143" t="s">
        <v>229</v>
      </c>
      <c r="AU203" s="143" t="s">
        <v>80</v>
      </c>
      <c r="AY203" s="18" t="s">
        <v>227</v>
      </c>
      <c r="BE203" s="144">
        <f t="shared" si="34"/>
        <v>0</v>
      </c>
      <c r="BF203" s="144">
        <f t="shared" si="35"/>
        <v>0</v>
      </c>
      <c r="BG203" s="144">
        <f t="shared" si="36"/>
        <v>0</v>
      </c>
      <c r="BH203" s="144">
        <f t="shared" si="37"/>
        <v>0</v>
      </c>
      <c r="BI203" s="144">
        <f t="shared" si="38"/>
        <v>0</v>
      </c>
      <c r="BJ203" s="18" t="s">
        <v>86</v>
      </c>
      <c r="BK203" s="144">
        <f t="shared" si="39"/>
        <v>0</v>
      </c>
      <c r="BL203" s="18" t="s">
        <v>234</v>
      </c>
      <c r="BM203" s="143" t="s">
        <v>1959</v>
      </c>
    </row>
    <row r="204" spans="2:65" s="1" customFormat="1" ht="24.2" customHeight="1">
      <c r="B204" s="33"/>
      <c r="C204" s="132" t="s">
        <v>1469</v>
      </c>
      <c r="D204" s="132" t="s">
        <v>229</v>
      </c>
      <c r="E204" s="133" t="s">
        <v>4761</v>
      </c>
      <c r="F204" s="134" t="s">
        <v>4747</v>
      </c>
      <c r="G204" s="135" t="s">
        <v>488</v>
      </c>
      <c r="H204" s="136">
        <v>1</v>
      </c>
      <c r="I204" s="137"/>
      <c r="J204" s="138">
        <f t="shared" si="30"/>
        <v>0</v>
      </c>
      <c r="K204" s="134" t="s">
        <v>336</v>
      </c>
      <c r="L204" s="33"/>
      <c r="M204" s="139" t="s">
        <v>21</v>
      </c>
      <c r="N204" s="140" t="s">
        <v>45</v>
      </c>
      <c r="P204" s="141">
        <f t="shared" si="31"/>
        <v>0</v>
      </c>
      <c r="Q204" s="141">
        <v>0</v>
      </c>
      <c r="R204" s="141">
        <f t="shared" si="32"/>
        <v>0</v>
      </c>
      <c r="S204" s="141">
        <v>0</v>
      </c>
      <c r="T204" s="142">
        <f t="shared" si="33"/>
        <v>0</v>
      </c>
      <c r="AR204" s="143" t="s">
        <v>234</v>
      </c>
      <c r="AT204" s="143" t="s">
        <v>229</v>
      </c>
      <c r="AU204" s="143" t="s">
        <v>80</v>
      </c>
      <c r="AY204" s="18" t="s">
        <v>227</v>
      </c>
      <c r="BE204" s="144">
        <f t="shared" si="34"/>
        <v>0</v>
      </c>
      <c r="BF204" s="144">
        <f t="shared" si="35"/>
        <v>0</v>
      </c>
      <c r="BG204" s="144">
        <f t="shared" si="36"/>
        <v>0</v>
      </c>
      <c r="BH204" s="144">
        <f t="shared" si="37"/>
        <v>0</v>
      </c>
      <c r="BI204" s="144">
        <f t="shared" si="38"/>
        <v>0</v>
      </c>
      <c r="BJ204" s="18" t="s">
        <v>86</v>
      </c>
      <c r="BK204" s="144">
        <f t="shared" si="39"/>
        <v>0</v>
      </c>
      <c r="BL204" s="18" t="s">
        <v>234</v>
      </c>
      <c r="BM204" s="143" t="s">
        <v>1969</v>
      </c>
    </row>
    <row r="205" spans="2:65" s="1" customFormat="1" ht="16.5" customHeight="1">
      <c r="B205" s="33"/>
      <c r="C205" s="132" t="s">
        <v>1483</v>
      </c>
      <c r="D205" s="132" t="s">
        <v>229</v>
      </c>
      <c r="E205" s="133" t="s">
        <v>4762</v>
      </c>
      <c r="F205" s="134" t="s">
        <v>4763</v>
      </c>
      <c r="G205" s="135" t="s">
        <v>488</v>
      </c>
      <c r="H205" s="136">
        <v>1</v>
      </c>
      <c r="I205" s="137"/>
      <c r="J205" s="138">
        <f t="shared" si="30"/>
        <v>0</v>
      </c>
      <c r="K205" s="134" t="s">
        <v>336</v>
      </c>
      <c r="L205" s="33"/>
      <c r="M205" s="139" t="s">
        <v>21</v>
      </c>
      <c r="N205" s="140" t="s">
        <v>45</v>
      </c>
      <c r="P205" s="141">
        <f t="shared" si="31"/>
        <v>0</v>
      </c>
      <c r="Q205" s="141">
        <v>0</v>
      </c>
      <c r="R205" s="141">
        <f t="shared" si="32"/>
        <v>0</v>
      </c>
      <c r="S205" s="141">
        <v>0</v>
      </c>
      <c r="T205" s="142">
        <f t="shared" si="33"/>
        <v>0</v>
      </c>
      <c r="AR205" s="143" t="s">
        <v>234</v>
      </c>
      <c r="AT205" s="143" t="s">
        <v>229</v>
      </c>
      <c r="AU205" s="143" t="s">
        <v>80</v>
      </c>
      <c r="AY205" s="18" t="s">
        <v>227</v>
      </c>
      <c r="BE205" s="144">
        <f t="shared" si="34"/>
        <v>0</v>
      </c>
      <c r="BF205" s="144">
        <f t="shared" si="35"/>
        <v>0</v>
      </c>
      <c r="BG205" s="144">
        <f t="shared" si="36"/>
        <v>0</v>
      </c>
      <c r="BH205" s="144">
        <f t="shared" si="37"/>
        <v>0</v>
      </c>
      <c r="BI205" s="144">
        <f t="shared" si="38"/>
        <v>0</v>
      </c>
      <c r="BJ205" s="18" t="s">
        <v>86</v>
      </c>
      <c r="BK205" s="144">
        <f t="shared" si="39"/>
        <v>0</v>
      </c>
      <c r="BL205" s="18" t="s">
        <v>234</v>
      </c>
      <c r="BM205" s="143" t="s">
        <v>1991</v>
      </c>
    </row>
    <row r="206" spans="2:65" s="11" customFormat="1" ht="25.9" customHeight="1">
      <c r="B206" s="120"/>
      <c r="D206" s="121" t="s">
        <v>72</v>
      </c>
      <c r="E206" s="122" t="s">
        <v>4117</v>
      </c>
      <c r="F206" s="122" t="s">
        <v>4764</v>
      </c>
      <c r="I206" s="123"/>
      <c r="J206" s="124">
        <f>BK206</f>
        <v>0</v>
      </c>
      <c r="L206" s="120"/>
      <c r="M206" s="125"/>
      <c r="P206" s="126">
        <f>P207</f>
        <v>0</v>
      </c>
      <c r="R206" s="126">
        <f>R207</f>
        <v>0</v>
      </c>
      <c r="T206" s="127">
        <f>T207</f>
        <v>0</v>
      </c>
      <c r="AR206" s="121" t="s">
        <v>80</v>
      </c>
      <c r="AT206" s="128" t="s">
        <v>72</v>
      </c>
      <c r="AU206" s="128" t="s">
        <v>73</v>
      </c>
      <c r="AY206" s="121" t="s">
        <v>227</v>
      </c>
      <c r="BK206" s="129">
        <f>BK207</f>
        <v>0</v>
      </c>
    </row>
    <row r="207" spans="2:65" s="1" customFormat="1" ht="33" customHeight="1">
      <c r="B207" s="33"/>
      <c r="C207" s="132" t="s">
        <v>1488</v>
      </c>
      <c r="D207" s="132" t="s">
        <v>229</v>
      </c>
      <c r="E207" s="133" t="s">
        <v>4765</v>
      </c>
      <c r="F207" s="134" t="s">
        <v>4766</v>
      </c>
      <c r="G207" s="135" t="s">
        <v>488</v>
      </c>
      <c r="H207" s="136">
        <v>20</v>
      </c>
      <c r="I207" s="137"/>
      <c r="J207" s="138">
        <f>ROUND(I207*H207,2)</f>
        <v>0</v>
      </c>
      <c r="K207" s="134" t="s">
        <v>336</v>
      </c>
      <c r="L207" s="33"/>
      <c r="M207" s="139" t="s">
        <v>21</v>
      </c>
      <c r="N207" s="140" t="s">
        <v>45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234</v>
      </c>
      <c r="AT207" s="143" t="s">
        <v>229</v>
      </c>
      <c r="AU207" s="143" t="s">
        <v>80</v>
      </c>
      <c r="AY207" s="18" t="s">
        <v>227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86</v>
      </c>
      <c r="BK207" s="144">
        <f>ROUND(I207*H207,2)</f>
        <v>0</v>
      </c>
      <c r="BL207" s="18" t="s">
        <v>234</v>
      </c>
      <c r="BM207" s="143" t="s">
        <v>2029</v>
      </c>
    </row>
    <row r="208" spans="2:65" s="11" customFormat="1" ht="25.9" customHeight="1">
      <c r="B208" s="120"/>
      <c r="D208" s="121" t="s">
        <v>72</v>
      </c>
      <c r="E208" s="122" t="s">
        <v>120</v>
      </c>
      <c r="F208" s="122" t="s">
        <v>4767</v>
      </c>
      <c r="I208" s="123"/>
      <c r="J208" s="124">
        <f>BK208</f>
        <v>0</v>
      </c>
      <c r="L208" s="120"/>
      <c r="M208" s="125"/>
      <c r="P208" s="126">
        <f>SUM(P209:P216)</f>
        <v>0</v>
      </c>
      <c r="R208" s="126">
        <f>SUM(R209:R216)</f>
        <v>0</v>
      </c>
      <c r="T208" s="127">
        <f>SUM(T209:T216)</f>
        <v>0</v>
      </c>
      <c r="AR208" s="121" t="s">
        <v>80</v>
      </c>
      <c r="AT208" s="128" t="s">
        <v>72</v>
      </c>
      <c r="AU208" s="128" t="s">
        <v>73</v>
      </c>
      <c r="AY208" s="121" t="s">
        <v>227</v>
      </c>
      <c r="BK208" s="129">
        <f>SUM(BK209:BK216)</f>
        <v>0</v>
      </c>
    </row>
    <row r="209" spans="2:65" s="1" customFormat="1" ht="16.5" customHeight="1">
      <c r="B209" s="33"/>
      <c r="C209" s="132" t="s">
        <v>1494</v>
      </c>
      <c r="D209" s="132" t="s">
        <v>229</v>
      </c>
      <c r="E209" s="133" t="s">
        <v>4768</v>
      </c>
      <c r="F209" s="134" t="s">
        <v>4769</v>
      </c>
      <c r="G209" s="135" t="s">
        <v>4770</v>
      </c>
      <c r="H209" s="136">
        <v>16</v>
      </c>
      <c r="I209" s="137"/>
      <c r="J209" s="138">
        <f t="shared" ref="J209:J216" si="40">ROUND(I209*H209,2)</f>
        <v>0</v>
      </c>
      <c r="K209" s="134" t="s">
        <v>336</v>
      </c>
      <c r="L209" s="33"/>
      <c r="M209" s="139" t="s">
        <v>21</v>
      </c>
      <c r="N209" s="140" t="s">
        <v>45</v>
      </c>
      <c r="P209" s="141">
        <f t="shared" ref="P209:P216" si="41">O209*H209</f>
        <v>0</v>
      </c>
      <c r="Q209" s="141">
        <v>0</v>
      </c>
      <c r="R209" s="141">
        <f t="shared" ref="R209:R216" si="42">Q209*H209</f>
        <v>0</v>
      </c>
      <c r="S209" s="141">
        <v>0</v>
      </c>
      <c r="T209" s="142">
        <f t="shared" ref="T209:T216" si="43">S209*H209</f>
        <v>0</v>
      </c>
      <c r="AR209" s="143" t="s">
        <v>234</v>
      </c>
      <c r="AT209" s="143" t="s">
        <v>229</v>
      </c>
      <c r="AU209" s="143" t="s">
        <v>80</v>
      </c>
      <c r="AY209" s="18" t="s">
        <v>227</v>
      </c>
      <c r="BE209" s="144">
        <f t="shared" ref="BE209:BE216" si="44">IF(N209="základní",J209,0)</f>
        <v>0</v>
      </c>
      <c r="BF209" s="144">
        <f t="shared" ref="BF209:BF216" si="45">IF(N209="snížená",J209,0)</f>
        <v>0</v>
      </c>
      <c r="BG209" s="144">
        <f t="shared" ref="BG209:BG216" si="46">IF(N209="zákl. přenesená",J209,0)</f>
        <v>0</v>
      </c>
      <c r="BH209" s="144">
        <f t="shared" ref="BH209:BH216" si="47">IF(N209="sníž. přenesená",J209,0)</f>
        <v>0</v>
      </c>
      <c r="BI209" s="144">
        <f t="shared" ref="BI209:BI216" si="48">IF(N209="nulová",J209,0)</f>
        <v>0</v>
      </c>
      <c r="BJ209" s="18" t="s">
        <v>86</v>
      </c>
      <c r="BK209" s="144">
        <f t="shared" ref="BK209:BK216" si="49">ROUND(I209*H209,2)</f>
        <v>0</v>
      </c>
      <c r="BL209" s="18" t="s">
        <v>234</v>
      </c>
      <c r="BM209" s="143" t="s">
        <v>2042</v>
      </c>
    </row>
    <row r="210" spans="2:65" s="1" customFormat="1" ht="16.5" customHeight="1">
      <c r="B210" s="33"/>
      <c r="C210" s="132" t="s">
        <v>1499</v>
      </c>
      <c r="D210" s="132" t="s">
        <v>229</v>
      </c>
      <c r="E210" s="133" t="s">
        <v>4771</v>
      </c>
      <c r="F210" s="134" t="s">
        <v>4772</v>
      </c>
      <c r="G210" s="135" t="s">
        <v>4770</v>
      </c>
      <c r="H210" s="136">
        <v>8</v>
      </c>
      <c r="I210" s="137"/>
      <c r="J210" s="138">
        <f t="shared" si="40"/>
        <v>0</v>
      </c>
      <c r="K210" s="134" t="s">
        <v>336</v>
      </c>
      <c r="L210" s="33"/>
      <c r="M210" s="139" t="s">
        <v>21</v>
      </c>
      <c r="N210" s="140" t="s">
        <v>45</v>
      </c>
      <c r="P210" s="141">
        <f t="shared" si="41"/>
        <v>0</v>
      </c>
      <c r="Q210" s="141">
        <v>0</v>
      </c>
      <c r="R210" s="141">
        <f t="shared" si="42"/>
        <v>0</v>
      </c>
      <c r="S210" s="141">
        <v>0</v>
      </c>
      <c r="T210" s="142">
        <f t="shared" si="43"/>
        <v>0</v>
      </c>
      <c r="AR210" s="143" t="s">
        <v>234</v>
      </c>
      <c r="AT210" s="143" t="s">
        <v>229</v>
      </c>
      <c r="AU210" s="143" t="s">
        <v>80</v>
      </c>
      <c r="AY210" s="18" t="s">
        <v>227</v>
      </c>
      <c r="BE210" s="144">
        <f t="shared" si="44"/>
        <v>0</v>
      </c>
      <c r="BF210" s="144">
        <f t="shared" si="45"/>
        <v>0</v>
      </c>
      <c r="BG210" s="144">
        <f t="shared" si="46"/>
        <v>0</v>
      </c>
      <c r="BH210" s="144">
        <f t="shared" si="47"/>
        <v>0</v>
      </c>
      <c r="BI210" s="144">
        <f t="shared" si="48"/>
        <v>0</v>
      </c>
      <c r="BJ210" s="18" t="s">
        <v>86</v>
      </c>
      <c r="BK210" s="144">
        <f t="shared" si="49"/>
        <v>0</v>
      </c>
      <c r="BL210" s="18" t="s">
        <v>234</v>
      </c>
      <c r="BM210" s="143" t="s">
        <v>2067</v>
      </c>
    </row>
    <row r="211" spans="2:65" s="1" customFormat="1" ht="16.5" customHeight="1">
      <c r="B211" s="33"/>
      <c r="C211" s="132" t="s">
        <v>1510</v>
      </c>
      <c r="D211" s="132" t="s">
        <v>229</v>
      </c>
      <c r="E211" s="133" t="s">
        <v>4773</v>
      </c>
      <c r="F211" s="134" t="s">
        <v>4774</v>
      </c>
      <c r="G211" s="135" t="s">
        <v>4770</v>
      </c>
      <c r="H211" s="136">
        <v>12</v>
      </c>
      <c r="I211" s="137"/>
      <c r="J211" s="138">
        <f t="shared" si="40"/>
        <v>0</v>
      </c>
      <c r="K211" s="134" t="s">
        <v>336</v>
      </c>
      <c r="L211" s="33"/>
      <c r="M211" s="139" t="s">
        <v>21</v>
      </c>
      <c r="N211" s="140" t="s">
        <v>45</v>
      </c>
      <c r="P211" s="141">
        <f t="shared" si="41"/>
        <v>0</v>
      </c>
      <c r="Q211" s="141">
        <v>0</v>
      </c>
      <c r="R211" s="141">
        <f t="shared" si="42"/>
        <v>0</v>
      </c>
      <c r="S211" s="141">
        <v>0</v>
      </c>
      <c r="T211" s="142">
        <f t="shared" si="43"/>
        <v>0</v>
      </c>
      <c r="AR211" s="143" t="s">
        <v>234</v>
      </c>
      <c r="AT211" s="143" t="s">
        <v>229</v>
      </c>
      <c r="AU211" s="143" t="s">
        <v>80</v>
      </c>
      <c r="AY211" s="18" t="s">
        <v>227</v>
      </c>
      <c r="BE211" s="144">
        <f t="shared" si="44"/>
        <v>0</v>
      </c>
      <c r="BF211" s="144">
        <f t="shared" si="45"/>
        <v>0</v>
      </c>
      <c r="BG211" s="144">
        <f t="shared" si="46"/>
        <v>0</v>
      </c>
      <c r="BH211" s="144">
        <f t="shared" si="47"/>
        <v>0</v>
      </c>
      <c r="BI211" s="144">
        <f t="shared" si="48"/>
        <v>0</v>
      </c>
      <c r="BJ211" s="18" t="s">
        <v>86</v>
      </c>
      <c r="BK211" s="144">
        <f t="shared" si="49"/>
        <v>0</v>
      </c>
      <c r="BL211" s="18" t="s">
        <v>234</v>
      </c>
      <c r="BM211" s="143" t="s">
        <v>2079</v>
      </c>
    </row>
    <row r="212" spans="2:65" s="1" customFormat="1" ht="16.5" customHeight="1">
      <c r="B212" s="33"/>
      <c r="C212" s="132" t="s">
        <v>1516</v>
      </c>
      <c r="D212" s="132" t="s">
        <v>229</v>
      </c>
      <c r="E212" s="133" t="s">
        <v>4775</v>
      </c>
      <c r="F212" s="134" t="s">
        <v>4776</v>
      </c>
      <c r="G212" s="135" t="s">
        <v>4770</v>
      </c>
      <c r="H212" s="136">
        <v>16</v>
      </c>
      <c r="I212" s="137"/>
      <c r="J212" s="138">
        <f t="shared" si="40"/>
        <v>0</v>
      </c>
      <c r="K212" s="134" t="s">
        <v>336</v>
      </c>
      <c r="L212" s="33"/>
      <c r="M212" s="139" t="s">
        <v>21</v>
      </c>
      <c r="N212" s="140" t="s">
        <v>45</v>
      </c>
      <c r="P212" s="141">
        <f t="shared" si="41"/>
        <v>0</v>
      </c>
      <c r="Q212" s="141">
        <v>0</v>
      </c>
      <c r="R212" s="141">
        <f t="shared" si="42"/>
        <v>0</v>
      </c>
      <c r="S212" s="141">
        <v>0</v>
      </c>
      <c r="T212" s="142">
        <f t="shared" si="43"/>
        <v>0</v>
      </c>
      <c r="AR212" s="143" t="s">
        <v>234</v>
      </c>
      <c r="AT212" s="143" t="s">
        <v>229</v>
      </c>
      <c r="AU212" s="143" t="s">
        <v>80</v>
      </c>
      <c r="AY212" s="18" t="s">
        <v>227</v>
      </c>
      <c r="BE212" s="144">
        <f t="shared" si="44"/>
        <v>0</v>
      </c>
      <c r="BF212" s="144">
        <f t="shared" si="45"/>
        <v>0</v>
      </c>
      <c r="BG212" s="144">
        <f t="shared" si="46"/>
        <v>0</v>
      </c>
      <c r="BH212" s="144">
        <f t="shared" si="47"/>
        <v>0</v>
      </c>
      <c r="BI212" s="144">
        <f t="shared" si="48"/>
        <v>0</v>
      </c>
      <c r="BJ212" s="18" t="s">
        <v>86</v>
      </c>
      <c r="BK212" s="144">
        <f t="shared" si="49"/>
        <v>0</v>
      </c>
      <c r="BL212" s="18" t="s">
        <v>234</v>
      </c>
      <c r="BM212" s="143" t="s">
        <v>2089</v>
      </c>
    </row>
    <row r="213" spans="2:65" s="1" customFormat="1" ht="16.5" customHeight="1">
      <c r="B213" s="33"/>
      <c r="C213" s="132" t="s">
        <v>1522</v>
      </c>
      <c r="D213" s="132" t="s">
        <v>229</v>
      </c>
      <c r="E213" s="133" t="s">
        <v>4777</v>
      </c>
      <c r="F213" s="134" t="s">
        <v>4778</v>
      </c>
      <c r="G213" s="135" t="s">
        <v>4770</v>
      </c>
      <c r="H213" s="136">
        <v>8</v>
      </c>
      <c r="I213" s="137"/>
      <c r="J213" s="138">
        <f t="shared" si="40"/>
        <v>0</v>
      </c>
      <c r="K213" s="134" t="s">
        <v>336</v>
      </c>
      <c r="L213" s="33"/>
      <c r="M213" s="139" t="s">
        <v>21</v>
      </c>
      <c r="N213" s="140" t="s">
        <v>45</v>
      </c>
      <c r="P213" s="141">
        <f t="shared" si="41"/>
        <v>0</v>
      </c>
      <c r="Q213" s="141">
        <v>0</v>
      </c>
      <c r="R213" s="141">
        <f t="shared" si="42"/>
        <v>0</v>
      </c>
      <c r="S213" s="141">
        <v>0</v>
      </c>
      <c r="T213" s="142">
        <f t="shared" si="43"/>
        <v>0</v>
      </c>
      <c r="AR213" s="143" t="s">
        <v>234</v>
      </c>
      <c r="AT213" s="143" t="s">
        <v>229</v>
      </c>
      <c r="AU213" s="143" t="s">
        <v>80</v>
      </c>
      <c r="AY213" s="18" t="s">
        <v>227</v>
      </c>
      <c r="BE213" s="144">
        <f t="shared" si="44"/>
        <v>0</v>
      </c>
      <c r="BF213" s="144">
        <f t="shared" si="45"/>
        <v>0</v>
      </c>
      <c r="BG213" s="144">
        <f t="shared" si="46"/>
        <v>0</v>
      </c>
      <c r="BH213" s="144">
        <f t="shared" si="47"/>
        <v>0</v>
      </c>
      <c r="BI213" s="144">
        <f t="shared" si="48"/>
        <v>0</v>
      </c>
      <c r="BJ213" s="18" t="s">
        <v>86</v>
      </c>
      <c r="BK213" s="144">
        <f t="shared" si="49"/>
        <v>0</v>
      </c>
      <c r="BL213" s="18" t="s">
        <v>234</v>
      </c>
      <c r="BM213" s="143" t="s">
        <v>2097</v>
      </c>
    </row>
    <row r="214" spans="2:65" s="1" customFormat="1" ht="24.2" customHeight="1">
      <c r="B214" s="33"/>
      <c r="C214" s="132" t="s">
        <v>1528</v>
      </c>
      <c r="D214" s="132" t="s">
        <v>229</v>
      </c>
      <c r="E214" s="133" t="s">
        <v>4779</v>
      </c>
      <c r="F214" s="134" t="s">
        <v>4780</v>
      </c>
      <c r="G214" s="135" t="s">
        <v>4770</v>
      </c>
      <c r="H214" s="136">
        <v>16</v>
      </c>
      <c r="I214" s="137"/>
      <c r="J214" s="138">
        <f t="shared" si="40"/>
        <v>0</v>
      </c>
      <c r="K214" s="134" t="s">
        <v>336</v>
      </c>
      <c r="L214" s="33"/>
      <c r="M214" s="139" t="s">
        <v>21</v>
      </c>
      <c r="N214" s="140" t="s">
        <v>45</v>
      </c>
      <c r="P214" s="141">
        <f t="shared" si="41"/>
        <v>0</v>
      </c>
      <c r="Q214" s="141">
        <v>0</v>
      </c>
      <c r="R214" s="141">
        <f t="shared" si="42"/>
        <v>0</v>
      </c>
      <c r="S214" s="141">
        <v>0</v>
      </c>
      <c r="T214" s="142">
        <f t="shared" si="43"/>
        <v>0</v>
      </c>
      <c r="AR214" s="143" t="s">
        <v>234</v>
      </c>
      <c r="AT214" s="143" t="s">
        <v>229</v>
      </c>
      <c r="AU214" s="143" t="s">
        <v>80</v>
      </c>
      <c r="AY214" s="18" t="s">
        <v>227</v>
      </c>
      <c r="BE214" s="144">
        <f t="shared" si="44"/>
        <v>0</v>
      </c>
      <c r="BF214" s="144">
        <f t="shared" si="45"/>
        <v>0</v>
      </c>
      <c r="BG214" s="144">
        <f t="shared" si="46"/>
        <v>0</v>
      </c>
      <c r="BH214" s="144">
        <f t="shared" si="47"/>
        <v>0</v>
      </c>
      <c r="BI214" s="144">
        <f t="shared" si="48"/>
        <v>0</v>
      </c>
      <c r="BJ214" s="18" t="s">
        <v>86</v>
      </c>
      <c r="BK214" s="144">
        <f t="shared" si="49"/>
        <v>0</v>
      </c>
      <c r="BL214" s="18" t="s">
        <v>234</v>
      </c>
      <c r="BM214" s="143" t="s">
        <v>2106</v>
      </c>
    </row>
    <row r="215" spans="2:65" s="1" customFormat="1" ht="16.5" customHeight="1">
      <c r="B215" s="33"/>
      <c r="C215" s="132" t="s">
        <v>1533</v>
      </c>
      <c r="D215" s="132" t="s">
        <v>229</v>
      </c>
      <c r="E215" s="133" t="s">
        <v>4781</v>
      </c>
      <c r="F215" s="134" t="s">
        <v>4782</v>
      </c>
      <c r="G215" s="135" t="s">
        <v>4770</v>
      </c>
      <c r="H215" s="136">
        <v>8</v>
      </c>
      <c r="I215" s="137"/>
      <c r="J215" s="138">
        <f t="shared" si="40"/>
        <v>0</v>
      </c>
      <c r="K215" s="134" t="s">
        <v>336</v>
      </c>
      <c r="L215" s="33"/>
      <c r="M215" s="139" t="s">
        <v>21</v>
      </c>
      <c r="N215" s="140" t="s">
        <v>45</v>
      </c>
      <c r="P215" s="141">
        <f t="shared" si="41"/>
        <v>0</v>
      </c>
      <c r="Q215" s="141">
        <v>0</v>
      </c>
      <c r="R215" s="141">
        <f t="shared" si="42"/>
        <v>0</v>
      </c>
      <c r="S215" s="141">
        <v>0</v>
      </c>
      <c r="T215" s="142">
        <f t="shared" si="43"/>
        <v>0</v>
      </c>
      <c r="AR215" s="143" t="s">
        <v>234</v>
      </c>
      <c r="AT215" s="143" t="s">
        <v>229</v>
      </c>
      <c r="AU215" s="143" t="s">
        <v>80</v>
      </c>
      <c r="AY215" s="18" t="s">
        <v>227</v>
      </c>
      <c r="BE215" s="144">
        <f t="shared" si="44"/>
        <v>0</v>
      </c>
      <c r="BF215" s="144">
        <f t="shared" si="45"/>
        <v>0</v>
      </c>
      <c r="BG215" s="144">
        <f t="shared" si="46"/>
        <v>0</v>
      </c>
      <c r="BH215" s="144">
        <f t="shared" si="47"/>
        <v>0</v>
      </c>
      <c r="BI215" s="144">
        <f t="shared" si="48"/>
        <v>0</v>
      </c>
      <c r="BJ215" s="18" t="s">
        <v>86</v>
      </c>
      <c r="BK215" s="144">
        <f t="shared" si="49"/>
        <v>0</v>
      </c>
      <c r="BL215" s="18" t="s">
        <v>234</v>
      </c>
      <c r="BM215" s="143" t="s">
        <v>2114</v>
      </c>
    </row>
    <row r="216" spans="2:65" s="1" customFormat="1" ht="16.5" customHeight="1">
      <c r="B216" s="33"/>
      <c r="C216" s="132" t="s">
        <v>1540</v>
      </c>
      <c r="D216" s="132" t="s">
        <v>229</v>
      </c>
      <c r="E216" s="133" t="s">
        <v>4783</v>
      </c>
      <c r="F216" s="134" t="s">
        <v>4784</v>
      </c>
      <c r="G216" s="135" t="s">
        <v>4770</v>
      </c>
      <c r="H216" s="136">
        <v>8</v>
      </c>
      <c r="I216" s="137"/>
      <c r="J216" s="138">
        <f t="shared" si="40"/>
        <v>0</v>
      </c>
      <c r="K216" s="134" t="s">
        <v>336</v>
      </c>
      <c r="L216" s="33"/>
      <c r="M216" s="184" t="s">
        <v>21</v>
      </c>
      <c r="N216" s="185" t="s">
        <v>45</v>
      </c>
      <c r="O216" s="181"/>
      <c r="P216" s="186">
        <f t="shared" si="41"/>
        <v>0</v>
      </c>
      <c r="Q216" s="186">
        <v>0</v>
      </c>
      <c r="R216" s="186">
        <f t="shared" si="42"/>
        <v>0</v>
      </c>
      <c r="S216" s="186">
        <v>0</v>
      </c>
      <c r="T216" s="187">
        <f t="shared" si="43"/>
        <v>0</v>
      </c>
      <c r="AR216" s="143" t="s">
        <v>234</v>
      </c>
      <c r="AT216" s="143" t="s">
        <v>229</v>
      </c>
      <c r="AU216" s="143" t="s">
        <v>80</v>
      </c>
      <c r="AY216" s="18" t="s">
        <v>227</v>
      </c>
      <c r="BE216" s="144">
        <f t="shared" si="44"/>
        <v>0</v>
      </c>
      <c r="BF216" s="144">
        <f t="shared" si="45"/>
        <v>0</v>
      </c>
      <c r="BG216" s="144">
        <f t="shared" si="46"/>
        <v>0</v>
      </c>
      <c r="BH216" s="144">
        <f t="shared" si="47"/>
        <v>0</v>
      </c>
      <c r="BI216" s="144">
        <f t="shared" si="48"/>
        <v>0</v>
      </c>
      <c r="BJ216" s="18" t="s">
        <v>86</v>
      </c>
      <c r="BK216" s="144">
        <f t="shared" si="49"/>
        <v>0</v>
      </c>
      <c r="BL216" s="18" t="s">
        <v>234</v>
      </c>
      <c r="BM216" s="143" t="s">
        <v>2124</v>
      </c>
    </row>
    <row r="217" spans="2:65" s="1" customFormat="1" ht="6.95" customHeight="1">
      <c r="B217" s="42"/>
      <c r="C217" s="43"/>
      <c r="D217" s="43"/>
      <c r="E217" s="43"/>
      <c r="F217" s="43"/>
      <c r="G217" s="43"/>
      <c r="H217" s="43"/>
      <c r="I217" s="43"/>
      <c r="J217" s="43"/>
      <c r="K217" s="43"/>
      <c r="L217" s="33"/>
    </row>
  </sheetData>
  <sheetProtection algorithmName="SHA-512" hashValue="AHEWegiRQGLFbk0X2u2dSTqCxJIuN+eSTnkpKzXOvQQ0Wm8haR0SAXfOKdKu6Kicn6zVXSNfHvR9mRokrDbZ0Q==" saltValue="UnTphKETPVTeSlJovyu/6ZQkx3ypkGqJtX/izy8ol1EYxdKGjXKZD3o3IX/MGUVJDnuZgYS5WUNZ5AO5HjboQg==" spinCount="100000" sheet="1" objects="1" scenarios="1" formatColumns="0" formatRows="0" autoFilter="0"/>
  <autoFilter ref="C96:K216" xr:uid="{00000000-0009-0000-0000-000012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202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204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ROUND(J88,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ROUND((SUM(BE88:BE150)),  2)</f>
        <v>0</v>
      </c>
      <c r="I35" s="94">
        <v>0.21</v>
      </c>
      <c r="J35" s="84">
        <f>ROUND(((SUM(BE88:BE150))*I35),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ROUND((SUM(BF88:BF150)),  2)</f>
        <v>0</v>
      </c>
      <c r="I36" s="94">
        <v>0.12</v>
      </c>
      <c r="J36" s="84">
        <f>ROUND(((SUM(BF88:BF150))*I36),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ROUND((SUM(BG88:BG150)),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ROUND((SUM(BH88:BH150)),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ROUND((SUM(BI88:BI150)),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202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SO-01.04 - Skrývka ornice, HTÚ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J88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J89</f>
        <v>0</v>
      </c>
      <c r="L64" s="104"/>
    </row>
    <row r="65" spans="2:12" s="9" customFormat="1" ht="19.899999999999999" customHeight="1">
      <c r="B65" s="108"/>
      <c r="D65" s="109" t="s">
        <v>210</v>
      </c>
      <c r="E65" s="110"/>
      <c r="F65" s="110"/>
      <c r="G65" s="110"/>
      <c r="H65" s="110"/>
      <c r="I65" s="110"/>
      <c r="J65" s="111">
        <f>J90</f>
        <v>0</v>
      </c>
      <c r="L65" s="108"/>
    </row>
    <row r="66" spans="2:12" s="9" customFormat="1" ht="19.899999999999999" customHeight="1">
      <c r="B66" s="108"/>
      <c r="D66" s="109" t="s">
        <v>211</v>
      </c>
      <c r="E66" s="110"/>
      <c r="F66" s="110"/>
      <c r="G66" s="110"/>
      <c r="H66" s="110"/>
      <c r="I66" s="110"/>
      <c r="J66" s="111">
        <f>J148</f>
        <v>0</v>
      </c>
      <c r="L66" s="108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212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338" t="str">
        <f>E7</f>
        <v>Kolovraty - dostupné bydlení</v>
      </c>
      <c r="F76" s="339"/>
      <c r="G76" s="339"/>
      <c r="H76" s="339"/>
      <c r="L76" s="33"/>
    </row>
    <row r="77" spans="2:12" ht="12" customHeight="1">
      <c r="B77" s="21"/>
      <c r="C77" s="28" t="s">
        <v>201</v>
      </c>
      <c r="L77" s="21"/>
    </row>
    <row r="78" spans="2:12" s="1" customFormat="1" ht="16.5" customHeight="1">
      <c r="B78" s="33"/>
      <c r="E78" s="338" t="s">
        <v>202</v>
      </c>
      <c r="F78" s="340"/>
      <c r="G78" s="340"/>
      <c r="H78" s="340"/>
      <c r="L78" s="33"/>
    </row>
    <row r="79" spans="2:12" s="1" customFormat="1" ht="12" customHeight="1">
      <c r="B79" s="33"/>
      <c r="C79" s="28" t="s">
        <v>203</v>
      </c>
      <c r="L79" s="33"/>
    </row>
    <row r="80" spans="2:12" s="1" customFormat="1" ht="16.5" customHeight="1">
      <c r="B80" s="33"/>
      <c r="E80" s="321" t="str">
        <f>E11</f>
        <v>SO-01.04 - Skrývka ornice, HTÚ</v>
      </c>
      <c r="F80" s="340"/>
      <c r="G80" s="340"/>
      <c r="H80" s="34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22</v>
      </c>
      <c r="F82" s="26" t="str">
        <f>F14</f>
        <v>Kolovraty</v>
      </c>
      <c r="I82" s="28" t="s">
        <v>24</v>
      </c>
      <c r="J82" s="50" t="str">
        <f>IF(J14="","",J14)</f>
        <v>28. 6. 2021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26</v>
      </c>
      <c r="F84" s="26" t="str">
        <f>E17</f>
        <v>atelier HETA s.r.o.</v>
      </c>
      <c r="I84" s="28" t="s">
        <v>32</v>
      </c>
      <c r="J84" s="31" t="str">
        <f>E23</f>
        <v>atelier HETA s.r.o.</v>
      </c>
      <c r="L84" s="33"/>
    </row>
    <row r="85" spans="2:65" s="1" customFormat="1" ht="15.2" customHeight="1">
      <c r="B85" s="33"/>
      <c r="C85" s="28" t="s">
        <v>30</v>
      </c>
      <c r="F85" s="26" t="str">
        <f>IF(E20="","",E20)</f>
        <v>Vyplň údaj</v>
      </c>
      <c r="I85" s="28" t="s">
        <v>34</v>
      </c>
      <c r="J85" s="31" t="str">
        <f>E26</f>
        <v>Toman Martin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12"/>
      <c r="C87" s="113" t="s">
        <v>213</v>
      </c>
      <c r="D87" s="114" t="s">
        <v>58</v>
      </c>
      <c r="E87" s="114" t="s">
        <v>54</v>
      </c>
      <c r="F87" s="114" t="s">
        <v>55</v>
      </c>
      <c r="G87" s="114" t="s">
        <v>214</v>
      </c>
      <c r="H87" s="114" t="s">
        <v>215</v>
      </c>
      <c r="I87" s="114" t="s">
        <v>216</v>
      </c>
      <c r="J87" s="114" t="s">
        <v>207</v>
      </c>
      <c r="K87" s="115" t="s">
        <v>217</v>
      </c>
      <c r="L87" s="112"/>
      <c r="M87" s="57" t="s">
        <v>21</v>
      </c>
      <c r="N87" s="58" t="s">
        <v>43</v>
      </c>
      <c r="O87" s="58" t="s">
        <v>218</v>
      </c>
      <c r="P87" s="58" t="s">
        <v>219</v>
      </c>
      <c r="Q87" s="58" t="s">
        <v>220</v>
      </c>
      <c r="R87" s="58" t="s">
        <v>221</v>
      </c>
      <c r="S87" s="58" t="s">
        <v>222</v>
      </c>
      <c r="T87" s="59" t="s">
        <v>223</v>
      </c>
    </row>
    <row r="88" spans="2:65" s="1" customFormat="1" ht="22.9" customHeight="1">
      <c r="B88" s="33"/>
      <c r="C88" s="62" t="s">
        <v>224</v>
      </c>
      <c r="J88" s="116">
        <f>BK88</f>
        <v>0</v>
      </c>
      <c r="L88" s="33"/>
      <c r="M88" s="60"/>
      <c r="N88" s="51"/>
      <c r="O88" s="51"/>
      <c r="P88" s="117">
        <f>P89</f>
        <v>0</v>
      </c>
      <c r="Q88" s="51"/>
      <c r="R88" s="117">
        <f>R89</f>
        <v>47.34</v>
      </c>
      <c r="S88" s="51"/>
      <c r="T88" s="118">
        <f>T89</f>
        <v>0</v>
      </c>
      <c r="AT88" s="18" t="s">
        <v>72</v>
      </c>
      <c r="AU88" s="18" t="s">
        <v>208</v>
      </c>
      <c r="BK88" s="119">
        <f>BK89</f>
        <v>0</v>
      </c>
    </row>
    <row r="89" spans="2:65" s="11" customFormat="1" ht="25.9" customHeight="1">
      <c r="B89" s="120"/>
      <c r="D89" s="121" t="s">
        <v>72</v>
      </c>
      <c r="E89" s="122" t="s">
        <v>225</v>
      </c>
      <c r="F89" s="122" t="s">
        <v>226</v>
      </c>
      <c r="I89" s="123"/>
      <c r="J89" s="124">
        <f>BK89</f>
        <v>0</v>
      </c>
      <c r="L89" s="120"/>
      <c r="M89" s="125"/>
      <c r="P89" s="126">
        <f>P90+P148</f>
        <v>0</v>
      </c>
      <c r="R89" s="126">
        <f>R90+R148</f>
        <v>47.34</v>
      </c>
      <c r="T89" s="127">
        <f>T90+T148</f>
        <v>0</v>
      </c>
      <c r="AR89" s="121" t="s">
        <v>80</v>
      </c>
      <c r="AT89" s="128" t="s">
        <v>72</v>
      </c>
      <c r="AU89" s="128" t="s">
        <v>73</v>
      </c>
      <c r="AY89" s="121" t="s">
        <v>227</v>
      </c>
      <c r="BK89" s="129">
        <f>BK90+BK148</f>
        <v>0</v>
      </c>
    </row>
    <row r="90" spans="2:65" s="11" customFormat="1" ht="22.9" customHeight="1">
      <c r="B90" s="120"/>
      <c r="D90" s="121" t="s">
        <v>72</v>
      </c>
      <c r="E90" s="130" t="s">
        <v>80</v>
      </c>
      <c r="F90" s="130" t="s">
        <v>228</v>
      </c>
      <c r="I90" s="123"/>
      <c r="J90" s="131">
        <f>BK90</f>
        <v>0</v>
      </c>
      <c r="L90" s="120"/>
      <c r="M90" s="125"/>
      <c r="P90" s="126">
        <f>SUM(P91:P147)</f>
        <v>0</v>
      </c>
      <c r="R90" s="126">
        <f>SUM(R91:R147)</f>
        <v>47.34</v>
      </c>
      <c r="T90" s="127">
        <f>SUM(T91:T147)</f>
        <v>0</v>
      </c>
      <c r="AR90" s="121" t="s">
        <v>80</v>
      </c>
      <c r="AT90" s="128" t="s">
        <v>72</v>
      </c>
      <c r="AU90" s="128" t="s">
        <v>80</v>
      </c>
      <c r="AY90" s="121" t="s">
        <v>227</v>
      </c>
      <c r="BK90" s="129">
        <f>SUM(BK91:BK147)</f>
        <v>0</v>
      </c>
    </row>
    <row r="91" spans="2:65" s="1" customFormat="1" ht="24.2" customHeight="1">
      <c r="B91" s="33"/>
      <c r="C91" s="132" t="s">
        <v>80</v>
      </c>
      <c r="D91" s="132" t="s">
        <v>229</v>
      </c>
      <c r="E91" s="133" t="s">
        <v>230</v>
      </c>
      <c r="F91" s="134" t="s">
        <v>231</v>
      </c>
      <c r="G91" s="135" t="s">
        <v>232</v>
      </c>
      <c r="H91" s="136">
        <v>4011.6</v>
      </c>
      <c r="I91" s="137"/>
      <c r="J91" s="138">
        <f>ROUND(I91*H91,2)</f>
        <v>0</v>
      </c>
      <c r="K91" s="134" t="s">
        <v>233</v>
      </c>
      <c r="L91" s="33"/>
      <c r="M91" s="139" t="s">
        <v>21</v>
      </c>
      <c r="N91" s="140" t="s">
        <v>45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234</v>
      </c>
      <c r="AT91" s="143" t="s">
        <v>229</v>
      </c>
      <c r="AU91" s="143" t="s">
        <v>86</v>
      </c>
      <c r="AY91" s="18" t="s">
        <v>227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86</v>
      </c>
      <c r="BK91" s="144">
        <f>ROUND(I91*H91,2)</f>
        <v>0</v>
      </c>
      <c r="BL91" s="18" t="s">
        <v>234</v>
      </c>
      <c r="BM91" s="143" t="s">
        <v>235</v>
      </c>
    </row>
    <row r="92" spans="2:65" s="1" customFormat="1" ht="11.25">
      <c r="B92" s="33"/>
      <c r="D92" s="145" t="s">
        <v>236</v>
      </c>
      <c r="F92" s="146" t="s">
        <v>237</v>
      </c>
      <c r="I92" s="147"/>
      <c r="L92" s="33"/>
      <c r="M92" s="148"/>
      <c r="T92" s="54"/>
      <c r="AT92" s="18" t="s">
        <v>236</v>
      </c>
      <c r="AU92" s="18" t="s">
        <v>86</v>
      </c>
    </row>
    <row r="93" spans="2:65" s="12" customFormat="1" ht="11.25">
      <c r="B93" s="149"/>
      <c r="D93" s="150" t="s">
        <v>238</v>
      </c>
      <c r="E93" s="151" t="s">
        <v>21</v>
      </c>
      <c r="F93" s="152" t="s">
        <v>239</v>
      </c>
      <c r="H93" s="151" t="s">
        <v>21</v>
      </c>
      <c r="I93" s="153"/>
      <c r="L93" s="149"/>
      <c r="M93" s="154"/>
      <c r="T93" s="155"/>
      <c r="AT93" s="151" t="s">
        <v>238</v>
      </c>
      <c r="AU93" s="151" t="s">
        <v>86</v>
      </c>
      <c r="AV93" s="12" t="s">
        <v>80</v>
      </c>
      <c r="AW93" s="12" t="s">
        <v>33</v>
      </c>
      <c r="AX93" s="12" t="s">
        <v>73</v>
      </c>
      <c r="AY93" s="151" t="s">
        <v>227</v>
      </c>
    </row>
    <row r="94" spans="2:65" s="13" customFormat="1" ht="11.25">
      <c r="B94" s="156"/>
      <c r="D94" s="150" t="s">
        <v>238</v>
      </c>
      <c r="E94" s="157" t="s">
        <v>21</v>
      </c>
      <c r="F94" s="158" t="s">
        <v>240</v>
      </c>
      <c r="H94" s="159">
        <v>4011.6</v>
      </c>
      <c r="I94" s="160"/>
      <c r="L94" s="156"/>
      <c r="M94" s="161"/>
      <c r="T94" s="162"/>
      <c r="AT94" s="157" t="s">
        <v>238</v>
      </c>
      <c r="AU94" s="157" t="s">
        <v>86</v>
      </c>
      <c r="AV94" s="13" t="s">
        <v>86</v>
      </c>
      <c r="AW94" s="13" t="s">
        <v>33</v>
      </c>
      <c r="AX94" s="13" t="s">
        <v>73</v>
      </c>
      <c r="AY94" s="157" t="s">
        <v>227</v>
      </c>
    </row>
    <row r="95" spans="2:65" s="14" customFormat="1" ht="11.25">
      <c r="B95" s="163"/>
      <c r="D95" s="150" t="s">
        <v>238</v>
      </c>
      <c r="E95" s="164" t="s">
        <v>21</v>
      </c>
      <c r="F95" s="165" t="s">
        <v>241</v>
      </c>
      <c r="H95" s="166">
        <v>4011.6</v>
      </c>
      <c r="I95" s="167"/>
      <c r="L95" s="163"/>
      <c r="M95" s="168"/>
      <c r="T95" s="169"/>
      <c r="AT95" s="164" t="s">
        <v>238</v>
      </c>
      <c r="AU95" s="164" t="s">
        <v>86</v>
      </c>
      <c r="AV95" s="14" t="s">
        <v>234</v>
      </c>
      <c r="AW95" s="14" t="s">
        <v>33</v>
      </c>
      <c r="AX95" s="14" t="s">
        <v>80</v>
      </c>
      <c r="AY95" s="164" t="s">
        <v>227</v>
      </c>
    </row>
    <row r="96" spans="2:65" s="1" customFormat="1" ht="44.25" customHeight="1">
      <c r="B96" s="33"/>
      <c r="C96" s="132" t="s">
        <v>86</v>
      </c>
      <c r="D96" s="132" t="s">
        <v>229</v>
      </c>
      <c r="E96" s="133" t="s">
        <v>242</v>
      </c>
      <c r="F96" s="134" t="s">
        <v>243</v>
      </c>
      <c r="G96" s="135" t="s">
        <v>244</v>
      </c>
      <c r="H96" s="136">
        <v>8328.9500000000007</v>
      </c>
      <c r="I96" s="137"/>
      <c r="J96" s="138">
        <f>ROUND(I96*H96,2)</f>
        <v>0</v>
      </c>
      <c r="K96" s="134" t="s">
        <v>233</v>
      </c>
      <c r="L96" s="33"/>
      <c r="M96" s="139" t="s">
        <v>21</v>
      </c>
      <c r="N96" s="140" t="s">
        <v>45</v>
      </c>
      <c r="P96" s="141">
        <f>O96*H96</f>
        <v>0</v>
      </c>
      <c r="Q96" s="141">
        <v>0</v>
      </c>
      <c r="R96" s="141">
        <f>Q96*H96</f>
        <v>0</v>
      </c>
      <c r="S96" s="141">
        <v>0</v>
      </c>
      <c r="T96" s="142">
        <f>S96*H96</f>
        <v>0</v>
      </c>
      <c r="AR96" s="143" t="s">
        <v>234</v>
      </c>
      <c r="AT96" s="143" t="s">
        <v>229</v>
      </c>
      <c r="AU96" s="143" t="s">
        <v>86</v>
      </c>
      <c r="AY96" s="18" t="s">
        <v>227</v>
      </c>
      <c r="BE96" s="144">
        <f>IF(N96="základní",J96,0)</f>
        <v>0</v>
      </c>
      <c r="BF96" s="144">
        <f>IF(N96="snížená",J96,0)</f>
        <v>0</v>
      </c>
      <c r="BG96" s="144">
        <f>IF(N96="zákl. přenesená",J96,0)</f>
        <v>0</v>
      </c>
      <c r="BH96" s="144">
        <f>IF(N96="sníž. přenesená",J96,0)</f>
        <v>0</v>
      </c>
      <c r="BI96" s="144">
        <f>IF(N96="nulová",J96,0)</f>
        <v>0</v>
      </c>
      <c r="BJ96" s="18" t="s">
        <v>86</v>
      </c>
      <c r="BK96" s="144">
        <f>ROUND(I96*H96,2)</f>
        <v>0</v>
      </c>
      <c r="BL96" s="18" t="s">
        <v>234</v>
      </c>
      <c r="BM96" s="143" t="s">
        <v>245</v>
      </c>
    </row>
    <row r="97" spans="2:65" s="1" customFormat="1" ht="11.25">
      <c r="B97" s="33"/>
      <c r="D97" s="145" t="s">
        <v>236</v>
      </c>
      <c r="F97" s="146" t="s">
        <v>246</v>
      </c>
      <c r="I97" s="147"/>
      <c r="L97" s="33"/>
      <c r="M97" s="148"/>
      <c r="T97" s="54"/>
      <c r="AT97" s="18" t="s">
        <v>236</v>
      </c>
      <c r="AU97" s="18" t="s">
        <v>86</v>
      </c>
    </row>
    <row r="98" spans="2:65" s="12" customFormat="1" ht="11.25">
      <c r="B98" s="149"/>
      <c r="D98" s="150" t="s">
        <v>238</v>
      </c>
      <c r="E98" s="151" t="s">
        <v>21</v>
      </c>
      <c r="F98" s="152" t="s">
        <v>247</v>
      </c>
      <c r="H98" s="151" t="s">
        <v>21</v>
      </c>
      <c r="I98" s="153"/>
      <c r="L98" s="149"/>
      <c r="M98" s="154"/>
      <c r="T98" s="155"/>
      <c r="AT98" s="151" t="s">
        <v>238</v>
      </c>
      <c r="AU98" s="151" t="s">
        <v>86</v>
      </c>
      <c r="AV98" s="12" t="s">
        <v>80</v>
      </c>
      <c r="AW98" s="12" t="s">
        <v>33</v>
      </c>
      <c r="AX98" s="12" t="s">
        <v>73</v>
      </c>
      <c r="AY98" s="151" t="s">
        <v>227</v>
      </c>
    </row>
    <row r="99" spans="2:65" s="13" customFormat="1" ht="11.25">
      <c r="B99" s="156"/>
      <c r="D99" s="150" t="s">
        <v>238</v>
      </c>
      <c r="E99" s="157" t="s">
        <v>21</v>
      </c>
      <c r="F99" s="158" t="s">
        <v>248</v>
      </c>
      <c r="H99" s="159">
        <v>8328.9500000000007</v>
      </c>
      <c r="I99" s="160"/>
      <c r="L99" s="156"/>
      <c r="M99" s="161"/>
      <c r="T99" s="162"/>
      <c r="AT99" s="157" t="s">
        <v>238</v>
      </c>
      <c r="AU99" s="157" t="s">
        <v>86</v>
      </c>
      <c r="AV99" s="13" t="s">
        <v>86</v>
      </c>
      <c r="AW99" s="13" t="s">
        <v>33</v>
      </c>
      <c r="AX99" s="13" t="s">
        <v>73</v>
      </c>
      <c r="AY99" s="157" t="s">
        <v>227</v>
      </c>
    </row>
    <row r="100" spans="2:65" s="14" customFormat="1" ht="11.25">
      <c r="B100" s="163"/>
      <c r="D100" s="150" t="s">
        <v>238</v>
      </c>
      <c r="E100" s="164" t="s">
        <v>21</v>
      </c>
      <c r="F100" s="165" t="s">
        <v>241</v>
      </c>
      <c r="H100" s="166">
        <v>8328.9500000000007</v>
      </c>
      <c r="I100" s="167"/>
      <c r="L100" s="163"/>
      <c r="M100" s="168"/>
      <c r="T100" s="169"/>
      <c r="AT100" s="164" t="s">
        <v>238</v>
      </c>
      <c r="AU100" s="164" t="s">
        <v>86</v>
      </c>
      <c r="AV100" s="14" t="s">
        <v>234</v>
      </c>
      <c r="AW100" s="14" t="s">
        <v>33</v>
      </c>
      <c r="AX100" s="14" t="s">
        <v>80</v>
      </c>
      <c r="AY100" s="164" t="s">
        <v>227</v>
      </c>
    </row>
    <row r="101" spans="2:65" s="1" customFormat="1" ht="62.65" customHeight="1">
      <c r="B101" s="33"/>
      <c r="C101" s="132" t="s">
        <v>120</v>
      </c>
      <c r="D101" s="132" t="s">
        <v>229</v>
      </c>
      <c r="E101" s="133" t="s">
        <v>249</v>
      </c>
      <c r="F101" s="134" t="s">
        <v>250</v>
      </c>
      <c r="G101" s="135" t="s">
        <v>244</v>
      </c>
      <c r="H101" s="136">
        <v>5213.3</v>
      </c>
      <c r="I101" s="137"/>
      <c r="J101" s="138">
        <f>ROUND(I101*H101,2)</f>
        <v>0</v>
      </c>
      <c r="K101" s="134" t="s">
        <v>233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234</v>
      </c>
      <c r="AT101" s="143" t="s">
        <v>229</v>
      </c>
      <c r="AU101" s="143" t="s">
        <v>86</v>
      </c>
      <c r="AY101" s="18" t="s">
        <v>227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234</v>
      </c>
      <c r="BM101" s="143" t="s">
        <v>251</v>
      </c>
    </row>
    <row r="102" spans="2:65" s="1" customFormat="1" ht="11.25">
      <c r="B102" s="33"/>
      <c r="D102" s="145" t="s">
        <v>236</v>
      </c>
      <c r="F102" s="146" t="s">
        <v>252</v>
      </c>
      <c r="I102" s="147"/>
      <c r="L102" s="33"/>
      <c r="M102" s="148"/>
      <c r="T102" s="54"/>
      <c r="AT102" s="18" t="s">
        <v>236</v>
      </c>
      <c r="AU102" s="18" t="s">
        <v>86</v>
      </c>
    </row>
    <row r="103" spans="2:65" s="12" customFormat="1" ht="11.25">
      <c r="B103" s="149"/>
      <c r="D103" s="150" t="s">
        <v>238</v>
      </c>
      <c r="E103" s="151" t="s">
        <v>21</v>
      </c>
      <c r="F103" s="152" t="s">
        <v>253</v>
      </c>
      <c r="H103" s="151" t="s">
        <v>21</v>
      </c>
      <c r="I103" s="153"/>
      <c r="L103" s="149"/>
      <c r="M103" s="154"/>
      <c r="T103" s="155"/>
      <c r="AT103" s="151" t="s">
        <v>238</v>
      </c>
      <c r="AU103" s="151" t="s">
        <v>86</v>
      </c>
      <c r="AV103" s="12" t="s">
        <v>80</v>
      </c>
      <c r="AW103" s="12" t="s">
        <v>33</v>
      </c>
      <c r="AX103" s="12" t="s">
        <v>73</v>
      </c>
      <c r="AY103" s="151" t="s">
        <v>227</v>
      </c>
    </row>
    <row r="104" spans="2:65" s="13" customFormat="1" ht="11.25">
      <c r="B104" s="156"/>
      <c r="D104" s="150" t="s">
        <v>238</v>
      </c>
      <c r="E104" s="157" t="s">
        <v>21</v>
      </c>
      <c r="F104" s="158" t="s">
        <v>254</v>
      </c>
      <c r="H104" s="159">
        <v>2606.65</v>
      </c>
      <c r="I104" s="160"/>
      <c r="L104" s="156"/>
      <c r="M104" s="161"/>
      <c r="T104" s="162"/>
      <c r="AT104" s="157" t="s">
        <v>238</v>
      </c>
      <c r="AU104" s="157" t="s">
        <v>86</v>
      </c>
      <c r="AV104" s="13" t="s">
        <v>86</v>
      </c>
      <c r="AW104" s="13" t="s">
        <v>33</v>
      </c>
      <c r="AX104" s="13" t="s">
        <v>73</v>
      </c>
      <c r="AY104" s="157" t="s">
        <v>227</v>
      </c>
    </row>
    <row r="105" spans="2:65" s="12" customFormat="1" ht="11.25">
      <c r="B105" s="149"/>
      <c r="D105" s="150" t="s">
        <v>238</v>
      </c>
      <c r="E105" s="151" t="s">
        <v>21</v>
      </c>
      <c r="F105" s="152" t="s">
        <v>255</v>
      </c>
      <c r="H105" s="151" t="s">
        <v>21</v>
      </c>
      <c r="I105" s="153"/>
      <c r="L105" s="149"/>
      <c r="M105" s="154"/>
      <c r="T105" s="155"/>
      <c r="AT105" s="151" t="s">
        <v>238</v>
      </c>
      <c r="AU105" s="151" t="s">
        <v>86</v>
      </c>
      <c r="AV105" s="12" t="s">
        <v>80</v>
      </c>
      <c r="AW105" s="12" t="s">
        <v>33</v>
      </c>
      <c r="AX105" s="12" t="s">
        <v>73</v>
      </c>
      <c r="AY105" s="151" t="s">
        <v>227</v>
      </c>
    </row>
    <row r="106" spans="2:65" s="13" customFormat="1" ht="11.25">
      <c r="B106" s="156"/>
      <c r="D106" s="150" t="s">
        <v>238</v>
      </c>
      <c r="E106" s="157" t="s">
        <v>21</v>
      </c>
      <c r="F106" s="158" t="s">
        <v>254</v>
      </c>
      <c r="H106" s="159">
        <v>2606.65</v>
      </c>
      <c r="I106" s="160"/>
      <c r="L106" s="156"/>
      <c r="M106" s="161"/>
      <c r="T106" s="162"/>
      <c r="AT106" s="157" t="s">
        <v>238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227</v>
      </c>
    </row>
    <row r="107" spans="2:65" s="14" customFormat="1" ht="11.25">
      <c r="B107" s="163"/>
      <c r="D107" s="150" t="s">
        <v>238</v>
      </c>
      <c r="E107" s="164" t="s">
        <v>21</v>
      </c>
      <c r="F107" s="165" t="s">
        <v>241</v>
      </c>
      <c r="H107" s="166">
        <v>5213.3</v>
      </c>
      <c r="I107" s="167"/>
      <c r="L107" s="163"/>
      <c r="M107" s="168"/>
      <c r="T107" s="169"/>
      <c r="AT107" s="164" t="s">
        <v>238</v>
      </c>
      <c r="AU107" s="164" t="s">
        <v>86</v>
      </c>
      <c r="AV107" s="14" t="s">
        <v>234</v>
      </c>
      <c r="AW107" s="14" t="s">
        <v>33</v>
      </c>
      <c r="AX107" s="14" t="s">
        <v>80</v>
      </c>
      <c r="AY107" s="164" t="s">
        <v>227</v>
      </c>
    </row>
    <row r="108" spans="2:65" s="1" customFormat="1" ht="62.65" customHeight="1">
      <c r="B108" s="33"/>
      <c r="C108" s="132" t="s">
        <v>234</v>
      </c>
      <c r="D108" s="132" t="s">
        <v>229</v>
      </c>
      <c r="E108" s="133" t="s">
        <v>256</v>
      </c>
      <c r="F108" s="134" t="s">
        <v>257</v>
      </c>
      <c r="G108" s="135" t="s">
        <v>244</v>
      </c>
      <c r="H108" s="136">
        <v>6346.26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234</v>
      </c>
      <c r="BM108" s="143" t="s">
        <v>258</v>
      </c>
    </row>
    <row r="109" spans="2:65" s="1" customFormat="1" ht="11.25">
      <c r="B109" s="33"/>
      <c r="D109" s="145" t="s">
        <v>236</v>
      </c>
      <c r="F109" s="146" t="s">
        <v>259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2" customFormat="1" ht="11.25">
      <c r="B110" s="149"/>
      <c r="D110" s="150" t="s">
        <v>238</v>
      </c>
      <c r="E110" s="151" t="s">
        <v>21</v>
      </c>
      <c r="F110" s="152" t="s">
        <v>260</v>
      </c>
      <c r="H110" s="151" t="s">
        <v>21</v>
      </c>
      <c r="I110" s="153"/>
      <c r="L110" s="149"/>
      <c r="M110" s="154"/>
      <c r="T110" s="155"/>
      <c r="AT110" s="151" t="s">
        <v>238</v>
      </c>
      <c r="AU110" s="151" t="s">
        <v>86</v>
      </c>
      <c r="AV110" s="12" t="s">
        <v>80</v>
      </c>
      <c r="AW110" s="12" t="s">
        <v>33</v>
      </c>
      <c r="AX110" s="12" t="s">
        <v>73</v>
      </c>
      <c r="AY110" s="151" t="s">
        <v>227</v>
      </c>
    </row>
    <row r="111" spans="2:65" s="13" customFormat="1" ht="11.25">
      <c r="B111" s="156"/>
      <c r="D111" s="150" t="s">
        <v>238</v>
      </c>
      <c r="E111" s="157" t="s">
        <v>21</v>
      </c>
      <c r="F111" s="158" t="s">
        <v>261</v>
      </c>
      <c r="H111" s="159">
        <v>5722.3</v>
      </c>
      <c r="I111" s="160"/>
      <c r="L111" s="156"/>
      <c r="M111" s="161"/>
      <c r="T111" s="162"/>
      <c r="AT111" s="157" t="s">
        <v>238</v>
      </c>
      <c r="AU111" s="157" t="s">
        <v>86</v>
      </c>
      <c r="AV111" s="13" t="s">
        <v>86</v>
      </c>
      <c r="AW111" s="13" t="s">
        <v>33</v>
      </c>
      <c r="AX111" s="13" t="s">
        <v>73</v>
      </c>
      <c r="AY111" s="157" t="s">
        <v>227</v>
      </c>
    </row>
    <row r="112" spans="2:65" s="12" customFormat="1" ht="11.25">
      <c r="B112" s="149"/>
      <c r="D112" s="150" t="s">
        <v>238</v>
      </c>
      <c r="E112" s="151" t="s">
        <v>21</v>
      </c>
      <c r="F112" s="152" t="s">
        <v>262</v>
      </c>
      <c r="H112" s="151" t="s">
        <v>21</v>
      </c>
      <c r="I112" s="153"/>
      <c r="L112" s="149"/>
      <c r="M112" s="154"/>
      <c r="T112" s="155"/>
      <c r="AT112" s="151" t="s">
        <v>238</v>
      </c>
      <c r="AU112" s="151" t="s">
        <v>86</v>
      </c>
      <c r="AV112" s="12" t="s">
        <v>80</v>
      </c>
      <c r="AW112" s="12" t="s">
        <v>33</v>
      </c>
      <c r="AX112" s="12" t="s">
        <v>73</v>
      </c>
      <c r="AY112" s="151" t="s">
        <v>227</v>
      </c>
    </row>
    <row r="113" spans="2:65" s="13" customFormat="1" ht="11.25">
      <c r="B113" s="156"/>
      <c r="D113" s="150" t="s">
        <v>238</v>
      </c>
      <c r="E113" s="157" t="s">
        <v>21</v>
      </c>
      <c r="F113" s="158" t="s">
        <v>263</v>
      </c>
      <c r="H113" s="159">
        <v>623.96</v>
      </c>
      <c r="I113" s="160"/>
      <c r="L113" s="156"/>
      <c r="M113" s="161"/>
      <c r="T113" s="162"/>
      <c r="AT113" s="157" t="s">
        <v>238</v>
      </c>
      <c r="AU113" s="157" t="s">
        <v>86</v>
      </c>
      <c r="AV113" s="13" t="s">
        <v>86</v>
      </c>
      <c r="AW113" s="13" t="s">
        <v>33</v>
      </c>
      <c r="AX113" s="13" t="s">
        <v>73</v>
      </c>
      <c r="AY113" s="157" t="s">
        <v>227</v>
      </c>
    </row>
    <row r="114" spans="2:65" s="14" customFormat="1" ht="11.25">
      <c r="B114" s="163"/>
      <c r="D114" s="150" t="s">
        <v>238</v>
      </c>
      <c r="E114" s="164" t="s">
        <v>21</v>
      </c>
      <c r="F114" s="165" t="s">
        <v>241</v>
      </c>
      <c r="H114" s="166">
        <v>6346.26</v>
      </c>
      <c r="I114" s="167"/>
      <c r="L114" s="163"/>
      <c r="M114" s="168"/>
      <c r="T114" s="169"/>
      <c r="AT114" s="164" t="s">
        <v>238</v>
      </c>
      <c r="AU114" s="164" t="s">
        <v>86</v>
      </c>
      <c r="AV114" s="14" t="s">
        <v>234</v>
      </c>
      <c r="AW114" s="14" t="s">
        <v>33</v>
      </c>
      <c r="AX114" s="14" t="s">
        <v>80</v>
      </c>
      <c r="AY114" s="164" t="s">
        <v>227</v>
      </c>
    </row>
    <row r="115" spans="2:65" s="1" customFormat="1" ht="44.25" customHeight="1">
      <c r="B115" s="33"/>
      <c r="C115" s="132" t="s">
        <v>264</v>
      </c>
      <c r="D115" s="132" t="s">
        <v>229</v>
      </c>
      <c r="E115" s="133" t="s">
        <v>265</v>
      </c>
      <c r="F115" s="134" t="s">
        <v>266</v>
      </c>
      <c r="G115" s="135" t="s">
        <v>244</v>
      </c>
      <c r="H115" s="136">
        <v>2606.65</v>
      </c>
      <c r="I115" s="137"/>
      <c r="J115" s="138">
        <f>ROUND(I115*H115,2)</f>
        <v>0</v>
      </c>
      <c r="K115" s="134" t="s">
        <v>233</v>
      </c>
      <c r="L115" s="33"/>
      <c r="M115" s="139" t="s">
        <v>21</v>
      </c>
      <c r="N115" s="140" t="s">
        <v>45</v>
      </c>
      <c r="P115" s="141">
        <f>O115*H115</f>
        <v>0</v>
      </c>
      <c r="Q115" s="141">
        <v>0</v>
      </c>
      <c r="R115" s="141">
        <f>Q115*H115</f>
        <v>0</v>
      </c>
      <c r="S115" s="141">
        <v>0</v>
      </c>
      <c r="T115" s="142">
        <f>S115*H115</f>
        <v>0</v>
      </c>
      <c r="AR115" s="143" t="s">
        <v>234</v>
      </c>
      <c r="AT115" s="143" t="s">
        <v>229</v>
      </c>
      <c r="AU115" s="143" t="s">
        <v>86</v>
      </c>
      <c r="AY115" s="18" t="s">
        <v>227</v>
      </c>
      <c r="BE115" s="144">
        <f>IF(N115="základní",J115,0)</f>
        <v>0</v>
      </c>
      <c r="BF115" s="144">
        <f>IF(N115="snížená",J115,0)</f>
        <v>0</v>
      </c>
      <c r="BG115" s="144">
        <f>IF(N115="zákl. přenesená",J115,0)</f>
        <v>0</v>
      </c>
      <c r="BH115" s="144">
        <f>IF(N115="sníž. přenesená",J115,0)</f>
        <v>0</v>
      </c>
      <c r="BI115" s="144">
        <f>IF(N115="nulová",J115,0)</f>
        <v>0</v>
      </c>
      <c r="BJ115" s="18" t="s">
        <v>86</v>
      </c>
      <c r="BK115" s="144">
        <f>ROUND(I115*H115,2)</f>
        <v>0</v>
      </c>
      <c r="BL115" s="18" t="s">
        <v>234</v>
      </c>
      <c r="BM115" s="143" t="s">
        <v>267</v>
      </c>
    </row>
    <row r="116" spans="2:65" s="1" customFormat="1" ht="11.25">
      <c r="B116" s="33"/>
      <c r="D116" s="145" t="s">
        <v>236</v>
      </c>
      <c r="F116" s="146" t="s">
        <v>268</v>
      </c>
      <c r="I116" s="147"/>
      <c r="L116" s="33"/>
      <c r="M116" s="148"/>
      <c r="T116" s="54"/>
      <c r="AT116" s="18" t="s">
        <v>236</v>
      </c>
      <c r="AU116" s="18" t="s">
        <v>86</v>
      </c>
    </row>
    <row r="117" spans="2:65" s="12" customFormat="1" ht="11.25">
      <c r="B117" s="149"/>
      <c r="D117" s="150" t="s">
        <v>238</v>
      </c>
      <c r="E117" s="151" t="s">
        <v>21</v>
      </c>
      <c r="F117" s="152" t="s">
        <v>269</v>
      </c>
      <c r="H117" s="151" t="s">
        <v>21</v>
      </c>
      <c r="I117" s="153"/>
      <c r="L117" s="149"/>
      <c r="M117" s="154"/>
      <c r="T117" s="155"/>
      <c r="AT117" s="151" t="s">
        <v>238</v>
      </c>
      <c r="AU117" s="151" t="s">
        <v>86</v>
      </c>
      <c r="AV117" s="12" t="s">
        <v>80</v>
      </c>
      <c r="AW117" s="12" t="s">
        <v>33</v>
      </c>
      <c r="AX117" s="12" t="s">
        <v>73</v>
      </c>
      <c r="AY117" s="151" t="s">
        <v>227</v>
      </c>
    </row>
    <row r="118" spans="2:65" s="13" customFormat="1" ht="11.25">
      <c r="B118" s="156"/>
      <c r="D118" s="150" t="s">
        <v>238</v>
      </c>
      <c r="E118" s="157" t="s">
        <v>21</v>
      </c>
      <c r="F118" s="158" t="s">
        <v>254</v>
      </c>
      <c r="H118" s="159">
        <v>2606.65</v>
      </c>
      <c r="I118" s="160"/>
      <c r="L118" s="156"/>
      <c r="M118" s="161"/>
      <c r="T118" s="162"/>
      <c r="AT118" s="157" t="s">
        <v>238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227</v>
      </c>
    </row>
    <row r="119" spans="2:65" s="14" customFormat="1" ht="11.25">
      <c r="B119" s="163"/>
      <c r="D119" s="150" t="s">
        <v>238</v>
      </c>
      <c r="E119" s="164" t="s">
        <v>21</v>
      </c>
      <c r="F119" s="165" t="s">
        <v>241</v>
      </c>
      <c r="H119" s="166">
        <v>2606.65</v>
      </c>
      <c r="I119" s="167"/>
      <c r="L119" s="163"/>
      <c r="M119" s="168"/>
      <c r="T119" s="169"/>
      <c r="AT119" s="164" t="s">
        <v>238</v>
      </c>
      <c r="AU119" s="164" t="s">
        <v>86</v>
      </c>
      <c r="AV119" s="14" t="s">
        <v>234</v>
      </c>
      <c r="AW119" s="14" t="s">
        <v>33</v>
      </c>
      <c r="AX119" s="14" t="s">
        <v>80</v>
      </c>
      <c r="AY119" s="164" t="s">
        <v>227</v>
      </c>
    </row>
    <row r="120" spans="2:65" s="1" customFormat="1" ht="44.25" customHeight="1">
      <c r="B120" s="33"/>
      <c r="C120" s="132" t="s">
        <v>270</v>
      </c>
      <c r="D120" s="132" t="s">
        <v>229</v>
      </c>
      <c r="E120" s="133" t="s">
        <v>271</v>
      </c>
      <c r="F120" s="134" t="s">
        <v>272</v>
      </c>
      <c r="G120" s="135" t="s">
        <v>273</v>
      </c>
      <c r="H120" s="136">
        <v>10300.14</v>
      </c>
      <c r="I120" s="137"/>
      <c r="J120" s="138">
        <f>ROUND(I120*H120,2)</f>
        <v>0</v>
      </c>
      <c r="K120" s="134" t="s">
        <v>233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234</v>
      </c>
      <c r="AT120" s="143" t="s">
        <v>229</v>
      </c>
      <c r="AU120" s="143" t="s">
        <v>86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234</v>
      </c>
      <c r="BM120" s="143" t="s">
        <v>274</v>
      </c>
    </row>
    <row r="121" spans="2:65" s="1" customFormat="1" ht="11.25">
      <c r="B121" s="33"/>
      <c r="D121" s="145" t="s">
        <v>236</v>
      </c>
      <c r="F121" s="146" t="s">
        <v>275</v>
      </c>
      <c r="I121" s="147"/>
      <c r="L121" s="33"/>
      <c r="M121" s="148"/>
      <c r="T121" s="54"/>
      <c r="AT121" s="18" t="s">
        <v>236</v>
      </c>
      <c r="AU121" s="18" t="s">
        <v>86</v>
      </c>
    </row>
    <row r="122" spans="2:65" s="12" customFormat="1" ht="11.25">
      <c r="B122" s="149"/>
      <c r="D122" s="150" t="s">
        <v>238</v>
      </c>
      <c r="E122" s="151" t="s">
        <v>21</v>
      </c>
      <c r="F122" s="152" t="s">
        <v>276</v>
      </c>
      <c r="H122" s="151" t="s">
        <v>21</v>
      </c>
      <c r="I122" s="153"/>
      <c r="L122" s="149"/>
      <c r="M122" s="154"/>
      <c r="T122" s="155"/>
      <c r="AT122" s="151" t="s">
        <v>238</v>
      </c>
      <c r="AU122" s="151" t="s">
        <v>86</v>
      </c>
      <c r="AV122" s="12" t="s">
        <v>80</v>
      </c>
      <c r="AW122" s="12" t="s">
        <v>33</v>
      </c>
      <c r="AX122" s="12" t="s">
        <v>73</v>
      </c>
      <c r="AY122" s="151" t="s">
        <v>227</v>
      </c>
    </row>
    <row r="123" spans="2:65" s="13" customFormat="1" ht="11.25">
      <c r="B123" s="156"/>
      <c r="D123" s="150" t="s">
        <v>238</v>
      </c>
      <c r="E123" s="157" t="s">
        <v>21</v>
      </c>
      <c r="F123" s="158" t="s">
        <v>277</v>
      </c>
      <c r="H123" s="159">
        <v>10300.14</v>
      </c>
      <c r="I123" s="160"/>
      <c r="L123" s="156"/>
      <c r="M123" s="161"/>
      <c r="T123" s="162"/>
      <c r="AT123" s="157" t="s">
        <v>238</v>
      </c>
      <c r="AU123" s="157" t="s">
        <v>86</v>
      </c>
      <c r="AV123" s="13" t="s">
        <v>86</v>
      </c>
      <c r="AW123" s="13" t="s">
        <v>33</v>
      </c>
      <c r="AX123" s="13" t="s">
        <v>73</v>
      </c>
      <c r="AY123" s="157" t="s">
        <v>227</v>
      </c>
    </row>
    <row r="124" spans="2:65" s="14" customFormat="1" ht="11.25">
      <c r="B124" s="163"/>
      <c r="D124" s="150" t="s">
        <v>238</v>
      </c>
      <c r="E124" s="164" t="s">
        <v>21</v>
      </c>
      <c r="F124" s="165" t="s">
        <v>241</v>
      </c>
      <c r="H124" s="166">
        <v>10300.14</v>
      </c>
      <c r="I124" s="167"/>
      <c r="L124" s="163"/>
      <c r="M124" s="168"/>
      <c r="T124" s="169"/>
      <c r="AT124" s="164" t="s">
        <v>238</v>
      </c>
      <c r="AU124" s="164" t="s">
        <v>86</v>
      </c>
      <c r="AV124" s="14" t="s">
        <v>234</v>
      </c>
      <c r="AW124" s="14" t="s">
        <v>33</v>
      </c>
      <c r="AX124" s="14" t="s">
        <v>80</v>
      </c>
      <c r="AY124" s="164" t="s">
        <v>227</v>
      </c>
    </row>
    <row r="125" spans="2:65" s="1" customFormat="1" ht="44.25" customHeight="1">
      <c r="B125" s="33"/>
      <c r="C125" s="132" t="s">
        <v>278</v>
      </c>
      <c r="D125" s="132" t="s">
        <v>229</v>
      </c>
      <c r="E125" s="133" t="s">
        <v>279</v>
      </c>
      <c r="F125" s="134" t="s">
        <v>280</v>
      </c>
      <c r="G125" s="135" t="s">
        <v>244</v>
      </c>
      <c r="H125" s="136">
        <v>2606.65</v>
      </c>
      <c r="I125" s="137"/>
      <c r="J125" s="138">
        <f>ROUND(I125*H125,2)</f>
        <v>0</v>
      </c>
      <c r="K125" s="134" t="s">
        <v>233</v>
      </c>
      <c r="L125" s="33"/>
      <c r="M125" s="139" t="s">
        <v>21</v>
      </c>
      <c r="N125" s="140" t="s">
        <v>45</v>
      </c>
      <c r="P125" s="141">
        <f>O125*H125</f>
        <v>0</v>
      </c>
      <c r="Q125" s="141">
        <v>0</v>
      </c>
      <c r="R125" s="141">
        <f>Q125*H125</f>
        <v>0</v>
      </c>
      <c r="S125" s="141">
        <v>0</v>
      </c>
      <c r="T125" s="142">
        <f>S125*H125</f>
        <v>0</v>
      </c>
      <c r="AR125" s="143" t="s">
        <v>234</v>
      </c>
      <c r="AT125" s="143" t="s">
        <v>229</v>
      </c>
      <c r="AU125" s="143" t="s">
        <v>86</v>
      </c>
      <c r="AY125" s="18" t="s">
        <v>227</v>
      </c>
      <c r="BE125" s="144">
        <f>IF(N125="základní",J125,0)</f>
        <v>0</v>
      </c>
      <c r="BF125" s="144">
        <f>IF(N125="snížená",J125,0)</f>
        <v>0</v>
      </c>
      <c r="BG125" s="144">
        <f>IF(N125="zákl. přenesená",J125,0)</f>
        <v>0</v>
      </c>
      <c r="BH125" s="144">
        <f>IF(N125="sníž. přenesená",J125,0)</f>
        <v>0</v>
      </c>
      <c r="BI125" s="144">
        <f>IF(N125="nulová",J125,0)</f>
        <v>0</v>
      </c>
      <c r="BJ125" s="18" t="s">
        <v>86</v>
      </c>
      <c r="BK125" s="144">
        <f>ROUND(I125*H125,2)</f>
        <v>0</v>
      </c>
      <c r="BL125" s="18" t="s">
        <v>234</v>
      </c>
      <c r="BM125" s="143" t="s">
        <v>281</v>
      </c>
    </row>
    <row r="126" spans="2:65" s="1" customFormat="1" ht="11.25">
      <c r="B126" s="33"/>
      <c r="D126" s="145" t="s">
        <v>236</v>
      </c>
      <c r="F126" s="146" t="s">
        <v>282</v>
      </c>
      <c r="I126" s="147"/>
      <c r="L126" s="33"/>
      <c r="M126" s="148"/>
      <c r="T126" s="54"/>
      <c r="AT126" s="18" t="s">
        <v>236</v>
      </c>
      <c r="AU126" s="18" t="s">
        <v>86</v>
      </c>
    </row>
    <row r="127" spans="2:65" s="12" customFormat="1" ht="11.25">
      <c r="B127" s="149"/>
      <c r="D127" s="150" t="s">
        <v>238</v>
      </c>
      <c r="E127" s="151" t="s">
        <v>21</v>
      </c>
      <c r="F127" s="152" t="s">
        <v>247</v>
      </c>
      <c r="H127" s="151" t="s">
        <v>21</v>
      </c>
      <c r="I127" s="153"/>
      <c r="L127" s="149"/>
      <c r="M127" s="154"/>
      <c r="T127" s="155"/>
      <c r="AT127" s="151" t="s">
        <v>238</v>
      </c>
      <c r="AU127" s="151" t="s">
        <v>86</v>
      </c>
      <c r="AV127" s="12" t="s">
        <v>80</v>
      </c>
      <c r="AW127" s="12" t="s">
        <v>33</v>
      </c>
      <c r="AX127" s="12" t="s">
        <v>73</v>
      </c>
      <c r="AY127" s="151" t="s">
        <v>227</v>
      </c>
    </row>
    <row r="128" spans="2:65" s="13" customFormat="1" ht="11.25">
      <c r="B128" s="156"/>
      <c r="D128" s="150" t="s">
        <v>238</v>
      </c>
      <c r="E128" s="157" t="s">
        <v>21</v>
      </c>
      <c r="F128" s="158" t="s">
        <v>254</v>
      </c>
      <c r="H128" s="159">
        <v>2606.65</v>
      </c>
      <c r="I128" s="160"/>
      <c r="L128" s="156"/>
      <c r="M128" s="161"/>
      <c r="T128" s="162"/>
      <c r="AT128" s="157" t="s">
        <v>238</v>
      </c>
      <c r="AU128" s="157" t="s">
        <v>86</v>
      </c>
      <c r="AV128" s="13" t="s">
        <v>86</v>
      </c>
      <c r="AW128" s="13" t="s">
        <v>33</v>
      </c>
      <c r="AX128" s="13" t="s">
        <v>73</v>
      </c>
      <c r="AY128" s="157" t="s">
        <v>227</v>
      </c>
    </row>
    <row r="129" spans="2:65" s="14" customFormat="1" ht="11.25">
      <c r="B129" s="163"/>
      <c r="D129" s="150" t="s">
        <v>238</v>
      </c>
      <c r="E129" s="164" t="s">
        <v>21</v>
      </c>
      <c r="F129" s="165" t="s">
        <v>241</v>
      </c>
      <c r="H129" s="166">
        <v>2606.65</v>
      </c>
      <c r="I129" s="167"/>
      <c r="L129" s="163"/>
      <c r="M129" s="168"/>
      <c r="T129" s="169"/>
      <c r="AT129" s="164" t="s">
        <v>238</v>
      </c>
      <c r="AU129" s="164" t="s">
        <v>86</v>
      </c>
      <c r="AV129" s="14" t="s">
        <v>234</v>
      </c>
      <c r="AW129" s="14" t="s">
        <v>33</v>
      </c>
      <c r="AX129" s="14" t="s">
        <v>80</v>
      </c>
      <c r="AY129" s="164" t="s">
        <v>227</v>
      </c>
    </row>
    <row r="130" spans="2:65" s="1" customFormat="1" ht="66.75" customHeight="1">
      <c r="B130" s="33"/>
      <c r="C130" s="132" t="s">
        <v>283</v>
      </c>
      <c r="D130" s="132" t="s">
        <v>229</v>
      </c>
      <c r="E130" s="133" t="s">
        <v>284</v>
      </c>
      <c r="F130" s="134" t="s">
        <v>285</v>
      </c>
      <c r="G130" s="135" t="s">
        <v>244</v>
      </c>
      <c r="H130" s="136">
        <v>23.67</v>
      </c>
      <c r="I130" s="137"/>
      <c r="J130" s="138">
        <f>ROUND(I130*H130,2)</f>
        <v>0</v>
      </c>
      <c r="K130" s="134" t="s">
        <v>233</v>
      </c>
      <c r="L130" s="33"/>
      <c r="M130" s="139" t="s">
        <v>21</v>
      </c>
      <c r="N130" s="140" t="s">
        <v>45</v>
      </c>
      <c r="P130" s="141">
        <f>O130*H130</f>
        <v>0</v>
      </c>
      <c r="Q130" s="141">
        <v>0</v>
      </c>
      <c r="R130" s="141">
        <f>Q130*H130</f>
        <v>0</v>
      </c>
      <c r="S130" s="141">
        <v>0</v>
      </c>
      <c r="T130" s="142">
        <f>S130*H130</f>
        <v>0</v>
      </c>
      <c r="AR130" s="143" t="s">
        <v>234</v>
      </c>
      <c r="AT130" s="143" t="s">
        <v>229</v>
      </c>
      <c r="AU130" s="143" t="s">
        <v>86</v>
      </c>
      <c r="AY130" s="18" t="s">
        <v>227</v>
      </c>
      <c r="BE130" s="144">
        <f>IF(N130="základní",J130,0)</f>
        <v>0</v>
      </c>
      <c r="BF130" s="144">
        <f>IF(N130="snížená",J130,0)</f>
        <v>0</v>
      </c>
      <c r="BG130" s="144">
        <f>IF(N130="zákl. přenesená",J130,0)</f>
        <v>0</v>
      </c>
      <c r="BH130" s="144">
        <f>IF(N130="sníž. přenesená",J130,0)</f>
        <v>0</v>
      </c>
      <c r="BI130" s="144">
        <f>IF(N130="nulová",J130,0)</f>
        <v>0</v>
      </c>
      <c r="BJ130" s="18" t="s">
        <v>86</v>
      </c>
      <c r="BK130" s="144">
        <f>ROUND(I130*H130,2)</f>
        <v>0</v>
      </c>
      <c r="BL130" s="18" t="s">
        <v>234</v>
      </c>
      <c r="BM130" s="143" t="s">
        <v>286</v>
      </c>
    </row>
    <row r="131" spans="2:65" s="1" customFormat="1" ht="11.25">
      <c r="B131" s="33"/>
      <c r="D131" s="145" t="s">
        <v>236</v>
      </c>
      <c r="F131" s="146" t="s">
        <v>287</v>
      </c>
      <c r="I131" s="147"/>
      <c r="L131" s="33"/>
      <c r="M131" s="148"/>
      <c r="T131" s="54"/>
      <c r="AT131" s="18" t="s">
        <v>236</v>
      </c>
      <c r="AU131" s="18" t="s">
        <v>86</v>
      </c>
    </row>
    <row r="132" spans="2:65" s="12" customFormat="1" ht="11.25">
      <c r="B132" s="149"/>
      <c r="D132" s="150" t="s">
        <v>238</v>
      </c>
      <c r="E132" s="151" t="s">
        <v>21</v>
      </c>
      <c r="F132" s="152" t="s">
        <v>288</v>
      </c>
      <c r="H132" s="151" t="s">
        <v>21</v>
      </c>
      <c r="I132" s="153"/>
      <c r="L132" s="149"/>
      <c r="M132" s="154"/>
      <c r="T132" s="155"/>
      <c r="AT132" s="151" t="s">
        <v>238</v>
      </c>
      <c r="AU132" s="151" t="s">
        <v>86</v>
      </c>
      <c r="AV132" s="12" t="s">
        <v>80</v>
      </c>
      <c r="AW132" s="12" t="s">
        <v>33</v>
      </c>
      <c r="AX132" s="12" t="s">
        <v>73</v>
      </c>
      <c r="AY132" s="151" t="s">
        <v>227</v>
      </c>
    </row>
    <row r="133" spans="2:65" s="12" customFormat="1" ht="11.25">
      <c r="B133" s="149"/>
      <c r="D133" s="150" t="s">
        <v>238</v>
      </c>
      <c r="E133" s="151" t="s">
        <v>21</v>
      </c>
      <c r="F133" s="152" t="s">
        <v>247</v>
      </c>
      <c r="H133" s="151" t="s">
        <v>21</v>
      </c>
      <c r="I133" s="153"/>
      <c r="L133" s="149"/>
      <c r="M133" s="154"/>
      <c r="T133" s="155"/>
      <c r="AT133" s="151" t="s">
        <v>238</v>
      </c>
      <c r="AU133" s="151" t="s">
        <v>86</v>
      </c>
      <c r="AV133" s="12" t="s">
        <v>80</v>
      </c>
      <c r="AW133" s="12" t="s">
        <v>33</v>
      </c>
      <c r="AX133" s="12" t="s">
        <v>73</v>
      </c>
      <c r="AY133" s="151" t="s">
        <v>227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289</v>
      </c>
      <c r="H134" s="159">
        <v>23.67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227</v>
      </c>
    </row>
    <row r="135" spans="2:65" s="14" customFormat="1" ht="11.25">
      <c r="B135" s="163"/>
      <c r="D135" s="150" t="s">
        <v>238</v>
      </c>
      <c r="E135" s="164" t="s">
        <v>21</v>
      </c>
      <c r="F135" s="165" t="s">
        <v>241</v>
      </c>
      <c r="H135" s="166">
        <v>23.67</v>
      </c>
      <c r="I135" s="167"/>
      <c r="L135" s="163"/>
      <c r="M135" s="168"/>
      <c r="T135" s="169"/>
      <c r="AT135" s="164" t="s">
        <v>238</v>
      </c>
      <c r="AU135" s="164" t="s">
        <v>86</v>
      </c>
      <c r="AV135" s="14" t="s">
        <v>234</v>
      </c>
      <c r="AW135" s="14" t="s">
        <v>33</v>
      </c>
      <c r="AX135" s="14" t="s">
        <v>80</v>
      </c>
      <c r="AY135" s="164" t="s">
        <v>227</v>
      </c>
    </row>
    <row r="136" spans="2:65" s="1" customFormat="1" ht="16.5" customHeight="1">
      <c r="B136" s="33"/>
      <c r="C136" s="170" t="s">
        <v>290</v>
      </c>
      <c r="D136" s="170" t="s">
        <v>291</v>
      </c>
      <c r="E136" s="171" t="s">
        <v>292</v>
      </c>
      <c r="F136" s="172" t="s">
        <v>293</v>
      </c>
      <c r="G136" s="173" t="s">
        <v>273</v>
      </c>
      <c r="H136" s="174">
        <v>47.34</v>
      </c>
      <c r="I136" s="175"/>
      <c r="J136" s="176">
        <f>ROUND(I136*H136,2)</f>
        <v>0</v>
      </c>
      <c r="K136" s="172" t="s">
        <v>233</v>
      </c>
      <c r="L136" s="177"/>
      <c r="M136" s="178" t="s">
        <v>21</v>
      </c>
      <c r="N136" s="179" t="s">
        <v>45</v>
      </c>
      <c r="P136" s="141">
        <f>O136*H136</f>
        <v>0</v>
      </c>
      <c r="Q136" s="141">
        <v>1</v>
      </c>
      <c r="R136" s="141">
        <f>Q136*H136</f>
        <v>47.34</v>
      </c>
      <c r="S136" s="141">
        <v>0</v>
      </c>
      <c r="T136" s="142">
        <f>S136*H136</f>
        <v>0</v>
      </c>
      <c r="AR136" s="143" t="s">
        <v>283</v>
      </c>
      <c r="AT136" s="143" t="s">
        <v>291</v>
      </c>
      <c r="AU136" s="143" t="s">
        <v>86</v>
      </c>
      <c r="AY136" s="18" t="s">
        <v>227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234</v>
      </c>
      <c r="BM136" s="143" t="s">
        <v>294</v>
      </c>
    </row>
    <row r="137" spans="2:65" s="13" customFormat="1" ht="11.25">
      <c r="B137" s="156"/>
      <c r="D137" s="150" t="s">
        <v>238</v>
      </c>
      <c r="E137" s="157" t="s">
        <v>21</v>
      </c>
      <c r="F137" s="158" t="s">
        <v>289</v>
      </c>
      <c r="H137" s="159">
        <v>23.67</v>
      </c>
      <c r="I137" s="160"/>
      <c r="L137" s="156"/>
      <c r="M137" s="161"/>
      <c r="T137" s="162"/>
      <c r="AT137" s="157" t="s">
        <v>238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227</v>
      </c>
    </row>
    <row r="138" spans="2:65" s="14" customFormat="1" ht="11.25">
      <c r="B138" s="163"/>
      <c r="D138" s="150" t="s">
        <v>238</v>
      </c>
      <c r="E138" s="164" t="s">
        <v>21</v>
      </c>
      <c r="F138" s="165" t="s">
        <v>241</v>
      </c>
      <c r="H138" s="166">
        <v>23.67</v>
      </c>
      <c r="I138" s="167"/>
      <c r="L138" s="163"/>
      <c r="M138" s="168"/>
      <c r="T138" s="169"/>
      <c r="AT138" s="164" t="s">
        <v>238</v>
      </c>
      <c r="AU138" s="164" t="s">
        <v>86</v>
      </c>
      <c r="AV138" s="14" t="s">
        <v>234</v>
      </c>
      <c r="AW138" s="14" t="s">
        <v>33</v>
      </c>
      <c r="AX138" s="14" t="s">
        <v>80</v>
      </c>
      <c r="AY138" s="164" t="s">
        <v>227</v>
      </c>
    </row>
    <row r="139" spans="2:65" s="13" customFormat="1" ht="11.25">
      <c r="B139" s="156"/>
      <c r="D139" s="150" t="s">
        <v>238</v>
      </c>
      <c r="F139" s="158" t="s">
        <v>295</v>
      </c>
      <c r="H139" s="159">
        <v>47.34</v>
      </c>
      <c r="I139" s="160"/>
      <c r="L139" s="156"/>
      <c r="M139" s="161"/>
      <c r="T139" s="162"/>
      <c r="AT139" s="157" t="s">
        <v>238</v>
      </c>
      <c r="AU139" s="157" t="s">
        <v>86</v>
      </c>
      <c r="AV139" s="13" t="s">
        <v>86</v>
      </c>
      <c r="AW139" s="13" t="s">
        <v>4</v>
      </c>
      <c r="AX139" s="13" t="s">
        <v>80</v>
      </c>
      <c r="AY139" s="157" t="s">
        <v>227</v>
      </c>
    </row>
    <row r="140" spans="2:65" s="1" customFormat="1" ht="37.9" customHeight="1">
      <c r="B140" s="33"/>
      <c r="C140" s="132" t="s">
        <v>296</v>
      </c>
      <c r="D140" s="132" t="s">
        <v>229</v>
      </c>
      <c r="E140" s="133" t="s">
        <v>297</v>
      </c>
      <c r="F140" s="134" t="s">
        <v>298</v>
      </c>
      <c r="G140" s="135" t="s">
        <v>232</v>
      </c>
      <c r="H140" s="136">
        <v>128.77000000000001</v>
      </c>
      <c r="I140" s="137"/>
      <c r="J140" s="138">
        <f>ROUND(I140*H140,2)</f>
        <v>0</v>
      </c>
      <c r="K140" s="134" t="s">
        <v>233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234</v>
      </c>
      <c r="AT140" s="143" t="s">
        <v>229</v>
      </c>
      <c r="AU140" s="143" t="s">
        <v>86</v>
      </c>
      <c r="AY140" s="18" t="s">
        <v>227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234</v>
      </c>
      <c r="BM140" s="143" t="s">
        <v>299</v>
      </c>
    </row>
    <row r="141" spans="2:65" s="1" customFormat="1" ht="11.25">
      <c r="B141" s="33"/>
      <c r="D141" s="145" t="s">
        <v>236</v>
      </c>
      <c r="F141" s="146" t="s">
        <v>300</v>
      </c>
      <c r="I141" s="147"/>
      <c r="L141" s="33"/>
      <c r="M141" s="148"/>
      <c r="T141" s="54"/>
      <c r="AT141" s="18" t="s">
        <v>236</v>
      </c>
      <c r="AU141" s="18" t="s">
        <v>86</v>
      </c>
    </row>
    <row r="142" spans="2:65" s="12" customFormat="1" ht="11.25">
      <c r="B142" s="149"/>
      <c r="D142" s="150" t="s">
        <v>238</v>
      </c>
      <c r="E142" s="151" t="s">
        <v>21</v>
      </c>
      <c r="F142" s="152" t="s">
        <v>301</v>
      </c>
      <c r="H142" s="151" t="s">
        <v>21</v>
      </c>
      <c r="I142" s="153"/>
      <c r="L142" s="149"/>
      <c r="M142" s="154"/>
      <c r="T142" s="155"/>
      <c r="AT142" s="151" t="s">
        <v>238</v>
      </c>
      <c r="AU142" s="151" t="s">
        <v>86</v>
      </c>
      <c r="AV142" s="12" t="s">
        <v>80</v>
      </c>
      <c r="AW142" s="12" t="s">
        <v>33</v>
      </c>
      <c r="AX142" s="12" t="s">
        <v>73</v>
      </c>
      <c r="AY142" s="151" t="s">
        <v>227</v>
      </c>
    </row>
    <row r="143" spans="2:65" s="13" customFormat="1" ht="11.25">
      <c r="B143" s="156"/>
      <c r="D143" s="150" t="s">
        <v>238</v>
      </c>
      <c r="E143" s="157" t="s">
        <v>21</v>
      </c>
      <c r="F143" s="158" t="s">
        <v>302</v>
      </c>
      <c r="H143" s="159">
        <v>8.7799999999999994</v>
      </c>
      <c r="I143" s="160"/>
      <c r="L143" s="156"/>
      <c r="M143" s="161"/>
      <c r="T143" s="162"/>
      <c r="AT143" s="157" t="s">
        <v>238</v>
      </c>
      <c r="AU143" s="157" t="s">
        <v>86</v>
      </c>
      <c r="AV143" s="13" t="s">
        <v>86</v>
      </c>
      <c r="AW143" s="13" t="s">
        <v>33</v>
      </c>
      <c r="AX143" s="13" t="s">
        <v>73</v>
      </c>
      <c r="AY143" s="157" t="s">
        <v>227</v>
      </c>
    </row>
    <row r="144" spans="2:65" s="13" customFormat="1" ht="11.25">
      <c r="B144" s="156"/>
      <c r="D144" s="150" t="s">
        <v>238</v>
      </c>
      <c r="E144" s="157" t="s">
        <v>21</v>
      </c>
      <c r="F144" s="158" t="s">
        <v>303</v>
      </c>
      <c r="H144" s="159">
        <v>48.92</v>
      </c>
      <c r="I144" s="160"/>
      <c r="L144" s="156"/>
      <c r="M144" s="161"/>
      <c r="T144" s="162"/>
      <c r="AT144" s="157" t="s">
        <v>238</v>
      </c>
      <c r="AU144" s="157" t="s">
        <v>86</v>
      </c>
      <c r="AV144" s="13" t="s">
        <v>86</v>
      </c>
      <c r="AW144" s="13" t="s">
        <v>33</v>
      </c>
      <c r="AX144" s="13" t="s">
        <v>73</v>
      </c>
      <c r="AY144" s="157" t="s">
        <v>227</v>
      </c>
    </row>
    <row r="145" spans="2:65" s="13" customFormat="1" ht="11.25">
      <c r="B145" s="156"/>
      <c r="D145" s="150" t="s">
        <v>238</v>
      </c>
      <c r="E145" s="157" t="s">
        <v>21</v>
      </c>
      <c r="F145" s="158" t="s">
        <v>304</v>
      </c>
      <c r="H145" s="159">
        <v>43.94</v>
      </c>
      <c r="I145" s="160"/>
      <c r="L145" s="156"/>
      <c r="M145" s="161"/>
      <c r="T145" s="162"/>
      <c r="AT145" s="157" t="s">
        <v>238</v>
      </c>
      <c r="AU145" s="157" t="s">
        <v>86</v>
      </c>
      <c r="AV145" s="13" t="s">
        <v>86</v>
      </c>
      <c r="AW145" s="13" t="s">
        <v>33</v>
      </c>
      <c r="AX145" s="13" t="s">
        <v>73</v>
      </c>
      <c r="AY145" s="157" t="s">
        <v>227</v>
      </c>
    </row>
    <row r="146" spans="2:65" s="13" customFormat="1" ht="11.25">
      <c r="B146" s="156"/>
      <c r="D146" s="150" t="s">
        <v>238</v>
      </c>
      <c r="E146" s="157" t="s">
        <v>21</v>
      </c>
      <c r="F146" s="158" t="s">
        <v>305</v>
      </c>
      <c r="H146" s="159">
        <v>27.13</v>
      </c>
      <c r="I146" s="160"/>
      <c r="L146" s="156"/>
      <c r="M146" s="161"/>
      <c r="T146" s="162"/>
      <c r="AT146" s="157" t="s">
        <v>238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227</v>
      </c>
    </row>
    <row r="147" spans="2:65" s="14" customFormat="1" ht="11.25">
      <c r="B147" s="163"/>
      <c r="D147" s="150" t="s">
        <v>238</v>
      </c>
      <c r="E147" s="164" t="s">
        <v>21</v>
      </c>
      <c r="F147" s="165" t="s">
        <v>241</v>
      </c>
      <c r="H147" s="166">
        <v>128.77000000000001</v>
      </c>
      <c r="I147" s="167"/>
      <c r="L147" s="163"/>
      <c r="M147" s="168"/>
      <c r="T147" s="169"/>
      <c r="AT147" s="164" t="s">
        <v>238</v>
      </c>
      <c r="AU147" s="164" t="s">
        <v>86</v>
      </c>
      <c r="AV147" s="14" t="s">
        <v>234</v>
      </c>
      <c r="AW147" s="14" t="s">
        <v>33</v>
      </c>
      <c r="AX147" s="14" t="s">
        <v>80</v>
      </c>
      <c r="AY147" s="164" t="s">
        <v>227</v>
      </c>
    </row>
    <row r="148" spans="2:65" s="11" customFormat="1" ht="22.9" customHeight="1">
      <c r="B148" s="120"/>
      <c r="D148" s="121" t="s">
        <v>72</v>
      </c>
      <c r="E148" s="130" t="s">
        <v>306</v>
      </c>
      <c r="F148" s="130" t="s">
        <v>307</v>
      </c>
      <c r="I148" s="123"/>
      <c r="J148" s="131">
        <f>BK148</f>
        <v>0</v>
      </c>
      <c r="L148" s="120"/>
      <c r="M148" s="125"/>
      <c r="P148" s="126">
        <f>SUM(P149:P150)</f>
        <v>0</v>
      </c>
      <c r="R148" s="126">
        <f>SUM(R149:R150)</f>
        <v>0</v>
      </c>
      <c r="T148" s="127">
        <f>SUM(T149:T150)</f>
        <v>0</v>
      </c>
      <c r="AR148" s="121" t="s">
        <v>80</v>
      </c>
      <c r="AT148" s="128" t="s">
        <v>72</v>
      </c>
      <c r="AU148" s="128" t="s">
        <v>80</v>
      </c>
      <c r="AY148" s="121" t="s">
        <v>227</v>
      </c>
      <c r="BK148" s="129">
        <f>SUM(BK149:BK150)</f>
        <v>0</v>
      </c>
    </row>
    <row r="149" spans="2:65" s="1" customFormat="1" ht="62.65" customHeight="1">
      <c r="B149" s="33"/>
      <c r="C149" s="132" t="s">
        <v>308</v>
      </c>
      <c r="D149" s="132" t="s">
        <v>229</v>
      </c>
      <c r="E149" s="133" t="s">
        <v>309</v>
      </c>
      <c r="F149" s="134" t="s">
        <v>310</v>
      </c>
      <c r="G149" s="135" t="s">
        <v>273</v>
      </c>
      <c r="H149" s="136">
        <v>47.34</v>
      </c>
      <c r="I149" s="137"/>
      <c r="J149" s="138">
        <f>ROUND(I149*H149,2)</f>
        <v>0</v>
      </c>
      <c r="K149" s="134" t="s">
        <v>233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311</v>
      </c>
    </row>
    <row r="150" spans="2:65" s="1" customFormat="1" ht="11.25">
      <c r="B150" s="33"/>
      <c r="D150" s="145" t="s">
        <v>236</v>
      </c>
      <c r="F150" s="146" t="s">
        <v>312</v>
      </c>
      <c r="I150" s="147"/>
      <c r="L150" s="33"/>
      <c r="M150" s="180"/>
      <c r="N150" s="181"/>
      <c r="O150" s="181"/>
      <c r="P150" s="181"/>
      <c r="Q150" s="181"/>
      <c r="R150" s="181"/>
      <c r="S150" s="181"/>
      <c r="T150" s="182"/>
      <c r="AT150" s="18" t="s">
        <v>236</v>
      </c>
      <c r="AU150" s="18" t="s">
        <v>86</v>
      </c>
    </row>
    <row r="151" spans="2:65" s="1" customFormat="1" ht="6.95" customHeight="1">
      <c r="B151" s="42"/>
      <c r="C151" s="43"/>
      <c r="D151" s="43"/>
      <c r="E151" s="43"/>
      <c r="F151" s="43"/>
      <c r="G151" s="43"/>
      <c r="H151" s="43"/>
      <c r="I151" s="43"/>
      <c r="J151" s="43"/>
      <c r="K151" s="43"/>
      <c r="L151" s="33"/>
    </row>
  </sheetData>
  <sheetProtection algorithmName="SHA-512" hashValue="NvEBrXvVebLZkGDmG9pcj81+LWO4iCMqTKhTdM8edLxo9QxRV+GKjUCplq/JcYLTG8dKPABdR0j6j62htf5pYA==" saltValue="i2TDWFFDvosUcPXiCANxNnCgrk4Z2sUVy+4kqQmubvh1aoXtNuzsvdoxVpW3rwRXRnDX46xMru4G9DBODS1MJg==" spinCount="100000" sheet="1" objects="1" scenarios="1" formatColumns="0" formatRows="0" autoFilter="0"/>
  <autoFilter ref="C87:K150" xr:uid="{00000000-0009-0000-0000-000001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hyperlinks>
    <hyperlink ref="F92" r:id="rId1" xr:uid="{00000000-0004-0000-0100-000000000000}"/>
    <hyperlink ref="F97" r:id="rId2" xr:uid="{00000000-0004-0000-0100-000001000000}"/>
    <hyperlink ref="F102" r:id="rId3" xr:uid="{00000000-0004-0000-0100-000002000000}"/>
    <hyperlink ref="F109" r:id="rId4" xr:uid="{00000000-0004-0000-0100-000003000000}"/>
    <hyperlink ref="F116" r:id="rId5" xr:uid="{00000000-0004-0000-0100-000004000000}"/>
    <hyperlink ref="F121" r:id="rId6" xr:uid="{00000000-0004-0000-0100-000005000000}"/>
    <hyperlink ref="F126" r:id="rId7" xr:uid="{00000000-0004-0000-0100-000006000000}"/>
    <hyperlink ref="F131" r:id="rId8" xr:uid="{00000000-0004-0000-0100-000007000000}"/>
    <hyperlink ref="F141" r:id="rId9" xr:uid="{00000000-0004-0000-0100-000008000000}"/>
    <hyperlink ref="F150" r:id="rId10" xr:uid="{00000000-0004-0000-01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5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157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4063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4785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ROUND((SUM(BE96:BE158)),  2)</f>
        <v>0</v>
      </c>
      <c r="I37" s="94">
        <v>0.21</v>
      </c>
      <c r="J37" s="84">
        <f>ROUND(((SUM(BE96:BE158))*I37),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ROUND((SUM(BF96:BF158)),  2)</f>
        <v>0</v>
      </c>
      <c r="I38" s="94">
        <v>0.12</v>
      </c>
      <c r="J38" s="84">
        <f>ROUND(((SUM(BF96:BF158))*I38),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ROUND((SUM(BG96:BG158)),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ROUND((SUM(BH96:BH158)),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ROUND((SUM(BI96:BI158)),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4063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SO-04.04.04 - Umělé osvětlení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4786</v>
      </c>
      <c r="E68" s="106"/>
      <c r="F68" s="106"/>
      <c r="G68" s="106"/>
      <c r="H68" s="106"/>
      <c r="I68" s="106"/>
      <c r="J68" s="107">
        <f>J99</f>
        <v>0</v>
      </c>
      <c r="L68" s="104"/>
    </row>
    <row r="69" spans="2:47" s="8" customFormat="1" ht="24.95" customHeight="1">
      <c r="B69" s="104"/>
      <c r="D69" s="105" t="s">
        <v>4787</v>
      </c>
      <c r="E69" s="106"/>
      <c r="F69" s="106"/>
      <c r="G69" s="106"/>
      <c r="H69" s="106"/>
      <c r="I69" s="106"/>
      <c r="J69" s="107">
        <f>J115</f>
        <v>0</v>
      </c>
      <c r="L69" s="104"/>
    </row>
    <row r="70" spans="2:47" s="8" customFormat="1" ht="24.95" customHeight="1">
      <c r="B70" s="104"/>
      <c r="D70" s="105" t="s">
        <v>4786</v>
      </c>
      <c r="E70" s="106"/>
      <c r="F70" s="106"/>
      <c r="G70" s="106"/>
      <c r="H70" s="106"/>
      <c r="I70" s="106"/>
      <c r="J70" s="107">
        <f>J124</f>
        <v>0</v>
      </c>
      <c r="L70" s="104"/>
    </row>
    <row r="71" spans="2:47" s="8" customFormat="1" ht="24.95" customHeight="1">
      <c r="B71" s="104"/>
      <c r="D71" s="105" t="s">
        <v>4787</v>
      </c>
      <c r="E71" s="106"/>
      <c r="F71" s="106"/>
      <c r="G71" s="106"/>
      <c r="H71" s="106"/>
      <c r="I71" s="106"/>
      <c r="J71" s="107">
        <f>J135</f>
        <v>0</v>
      </c>
      <c r="L71" s="104"/>
    </row>
    <row r="72" spans="2:47" s="9" customFormat="1" ht="19.899999999999999" customHeight="1">
      <c r="B72" s="108"/>
      <c r="D72" s="109" t="s">
        <v>4788</v>
      </c>
      <c r="E72" s="110"/>
      <c r="F72" s="110"/>
      <c r="G72" s="110"/>
      <c r="H72" s="110"/>
      <c r="I72" s="110"/>
      <c r="J72" s="111">
        <f>J146</f>
        <v>0</v>
      </c>
      <c r="L72" s="108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4063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SO-04.04.04 - Umělé osvětlení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P97+P98+P99+P115+P124+P135</f>
        <v>0</v>
      </c>
      <c r="Q96" s="51"/>
      <c r="R96" s="117">
        <f>R97+R98+R99+R115+R124+R135</f>
        <v>0</v>
      </c>
      <c r="S96" s="51"/>
      <c r="T96" s="118">
        <f>T97+T98+T99+T115+T124+T135</f>
        <v>0</v>
      </c>
      <c r="AT96" s="18" t="s">
        <v>72</v>
      </c>
      <c r="AU96" s="18" t="s">
        <v>208</v>
      </c>
      <c r="BK96" s="119">
        <f>BK97+BK98+BK99+BK115+BK124+BK135</f>
        <v>0</v>
      </c>
    </row>
    <row r="97" spans="2:65" s="1" customFormat="1" ht="24.2" customHeight="1">
      <c r="B97" s="33"/>
      <c r="C97" s="132" t="s">
        <v>80</v>
      </c>
      <c r="D97" s="132" t="s">
        <v>229</v>
      </c>
      <c r="E97" s="133" t="s">
        <v>4789</v>
      </c>
      <c r="F97" s="134" t="s">
        <v>4790</v>
      </c>
      <c r="G97" s="135" t="s">
        <v>396</v>
      </c>
      <c r="H97" s="136">
        <v>38</v>
      </c>
      <c r="I97" s="137"/>
      <c r="J97" s="138">
        <f>ROUND(I97*H97,2)</f>
        <v>0</v>
      </c>
      <c r="K97" s="134" t="s">
        <v>336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234</v>
      </c>
      <c r="AT97" s="143" t="s">
        <v>229</v>
      </c>
      <c r="AU97" s="143" t="s">
        <v>73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234</v>
      </c>
      <c r="BM97" s="143" t="s">
        <v>86</v>
      </c>
    </row>
    <row r="98" spans="2:65" s="1" customFormat="1" ht="24.2" customHeight="1">
      <c r="B98" s="33"/>
      <c r="C98" s="132" t="s">
        <v>86</v>
      </c>
      <c r="D98" s="132" t="s">
        <v>229</v>
      </c>
      <c r="E98" s="133" t="s">
        <v>4791</v>
      </c>
      <c r="F98" s="134" t="s">
        <v>4792</v>
      </c>
      <c r="G98" s="135" t="s">
        <v>396</v>
      </c>
      <c r="H98" s="136">
        <v>8</v>
      </c>
      <c r="I98" s="137"/>
      <c r="J98" s="138">
        <f>ROUND(I98*H98,2)</f>
        <v>0</v>
      </c>
      <c r="K98" s="134" t="s">
        <v>336</v>
      </c>
      <c r="L98" s="33"/>
      <c r="M98" s="139" t="s">
        <v>21</v>
      </c>
      <c r="N98" s="140" t="s">
        <v>45</v>
      </c>
      <c r="P98" s="141">
        <f>O98*H98</f>
        <v>0</v>
      </c>
      <c r="Q98" s="141">
        <v>0</v>
      </c>
      <c r="R98" s="141">
        <f>Q98*H98</f>
        <v>0</v>
      </c>
      <c r="S98" s="141">
        <v>0</v>
      </c>
      <c r="T98" s="142">
        <f>S98*H98</f>
        <v>0</v>
      </c>
      <c r="AR98" s="143" t="s">
        <v>234</v>
      </c>
      <c r="AT98" s="143" t="s">
        <v>229</v>
      </c>
      <c r="AU98" s="143" t="s">
        <v>73</v>
      </c>
      <c r="AY98" s="18" t="s">
        <v>227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234</v>
      </c>
      <c r="BM98" s="143" t="s">
        <v>234</v>
      </c>
    </row>
    <row r="99" spans="2:65" s="11" customFormat="1" ht="25.9" customHeight="1">
      <c r="B99" s="120"/>
      <c r="D99" s="121" t="s">
        <v>72</v>
      </c>
      <c r="E99" s="122" t="s">
        <v>4793</v>
      </c>
      <c r="F99" s="122" t="s">
        <v>4793</v>
      </c>
      <c r="I99" s="123"/>
      <c r="J99" s="124">
        <f>BK99</f>
        <v>0</v>
      </c>
      <c r="L99" s="120"/>
      <c r="M99" s="125"/>
      <c r="P99" s="126">
        <f>SUM(P100:P114)</f>
        <v>0</v>
      </c>
      <c r="R99" s="126">
        <f>SUM(R100:R114)</f>
        <v>0</v>
      </c>
      <c r="T99" s="127">
        <f>SUM(T100:T114)</f>
        <v>0</v>
      </c>
      <c r="AR99" s="121" t="s">
        <v>80</v>
      </c>
      <c r="AT99" s="128" t="s">
        <v>72</v>
      </c>
      <c r="AU99" s="128" t="s">
        <v>73</v>
      </c>
      <c r="AY99" s="121" t="s">
        <v>227</v>
      </c>
      <c r="BK99" s="129">
        <f>SUM(BK100:BK114)</f>
        <v>0</v>
      </c>
    </row>
    <row r="100" spans="2:65" s="1" customFormat="1" ht="16.5" customHeight="1">
      <c r="B100" s="33"/>
      <c r="C100" s="132" t="s">
        <v>120</v>
      </c>
      <c r="D100" s="132" t="s">
        <v>229</v>
      </c>
      <c r="E100" s="133" t="s">
        <v>4794</v>
      </c>
      <c r="F100" s="134" t="s">
        <v>4795</v>
      </c>
      <c r="G100" s="135" t="s">
        <v>396</v>
      </c>
      <c r="H100" s="136">
        <v>2</v>
      </c>
      <c r="I100" s="137"/>
      <c r="J100" s="138">
        <f t="shared" ref="J100:J114" si="0">ROUND(I100*H100,2)</f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ref="P100:P114" si="1">O100*H100</f>
        <v>0</v>
      </c>
      <c r="Q100" s="141">
        <v>0</v>
      </c>
      <c r="R100" s="141">
        <f t="shared" ref="R100:R114" si="2">Q100*H100</f>
        <v>0</v>
      </c>
      <c r="S100" s="141">
        <v>0</v>
      </c>
      <c r="T100" s="142">
        <f t="shared" ref="T100:T114" si="3">S100*H100</f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ref="BE100:BE114" si="4">IF(N100="základní",J100,0)</f>
        <v>0</v>
      </c>
      <c r="BF100" s="144">
        <f t="shared" ref="BF100:BF114" si="5">IF(N100="snížená",J100,0)</f>
        <v>0</v>
      </c>
      <c r="BG100" s="144">
        <f t="shared" ref="BG100:BG114" si="6">IF(N100="zákl. přenesená",J100,0)</f>
        <v>0</v>
      </c>
      <c r="BH100" s="144">
        <f t="shared" ref="BH100:BH114" si="7">IF(N100="sníž. přenesená",J100,0)</f>
        <v>0</v>
      </c>
      <c r="BI100" s="144">
        <f t="shared" ref="BI100:BI114" si="8">IF(N100="nulová",J100,0)</f>
        <v>0</v>
      </c>
      <c r="BJ100" s="18" t="s">
        <v>86</v>
      </c>
      <c r="BK100" s="144">
        <f t="shared" ref="BK100:BK114" si="9">ROUND(I100*H100,2)</f>
        <v>0</v>
      </c>
      <c r="BL100" s="18" t="s">
        <v>234</v>
      </c>
      <c r="BM100" s="143" t="s">
        <v>270</v>
      </c>
    </row>
    <row r="101" spans="2:65" s="1" customFormat="1" ht="24.2" customHeight="1">
      <c r="B101" s="33"/>
      <c r="C101" s="132" t="s">
        <v>234</v>
      </c>
      <c r="D101" s="132" t="s">
        <v>229</v>
      </c>
      <c r="E101" s="133" t="s">
        <v>4796</v>
      </c>
      <c r="F101" s="134" t="s">
        <v>4797</v>
      </c>
      <c r="G101" s="135" t="s">
        <v>396</v>
      </c>
      <c r="H101" s="136">
        <v>2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283</v>
      </c>
    </row>
    <row r="102" spans="2:65" s="1" customFormat="1" ht="16.5" customHeight="1">
      <c r="B102" s="33"/>
      <c r="C102" s="132" t="s">
        <v>264</v>
      </c>
      <c r="D102" s="132" t="s">
        <v>229</v>
      </c>
      <c r="E102" s="133" t="s">
        <v>4798</v>
      </c>
      <c r="F102" s="134" t="s">
        <v>4799</v>
      </c>
      <c r="G102" s="135" t="s">
        <v>396</v>
      </c>
      <c r="H102" s="136">
        <v>8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80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296</v>
      </c>
    </row>
    <row r="103" spans="2:65" s="1" customFormat="1" ht="16.5" customHeight="1">
      <c r="B103" s="33"/>
      <c r="C103" s="132" t="s">
        <v>270</v>
      </c>
      <c r="D103" s="132" t="s">
        <v>229</v>
      </c>
      <c r="E103" s="133" t="s">
        <v>4800</v>
      </c>
      <c r="F103" s="134" t="s">
        <v>4801</v>
      </c>
      <c r="G103" s="135" t="s">
        <v>396</v>
      </c>
      <c r="H103" s="136">
        <v>8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8</v>
      </c>
    </row>
    <row r="104" spans="2:65" s="1" customFormat="1" ht="16.5" customHeight="1">
      <c r="B104" s="33"/>
      <c r="C104" s="132" t="s">
        <v>278</v>
      </c>
      <c r="D104" s="132" t="s">
        <v>229</v>
      </c>
      <c r="E104" s="133" t="s">
        <v>4802</v>
      </c>
      <c r="F104" s="134" t="s">
        <v>4803</v>
      </c>
      <c r="G104" s="135" t="s">
        <v>396</v>
      </c>
      <c r="H104" s="136">
        <v>2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376</v>
      </c>
    </row>
    <row r="105" spans="2:65" s="1" customFormat="1" ht="16.5" customHeight="1">
      <c r="B105" s="33"/>
      <c r="C105" s="132" t="s">
        <v>283</v>
      </c>
      <c r="D105" s="132" t="s">
        <v>229</v>
      </c>
      <c r="E105" s="133" t="s">
        <v>4804</v>
      </c>
      <c r="F105" s="134" t="s">
        <v>4805</v>
      </c>
      <c r="G105" s="135" t="s">
        <v>396</v>
      </c>
      <c r="H105" s="136">
        <v>2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388</v>
      </c>
    </row>
    <row r="106" spans="2:65" s="1" customFormat="1" ht="37.9" customHeight="1">
      <c r="B106" s="33"/>
      <c r="C106" s="132" t="s">
        <v>290</v>
      </c>
      <c r="D106" s="132" t="s">
        <v>229</v>
      </c>
      <c r="E106" s="133" t="s">
        <v>4806</v>
      </c>
      <c r="F106" s="134" t="s">
        <v>4807</v>
      </c>
      <c r="G106" s="135" t="s">
        <v>396</v>
      </c>
      <c r="H106" s="136">
        <v>103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399</v>
      </c>
    </row>
    <row r="107" spans="2:65" s="1" customFormat="1" ht="37.9" customHeight="1">
      <c r="B107" s="33"/>
      <c r="C107" s="132" t="s">
        <v>296</v>
      </c>
      <c r="D107" s="132" t="s">
        <v>229</v>
      </c>
      <c r="E107" s="133" t="s">
        <v>4808</v>
      </c>
      <c r="F107" s="134" t="s">
        <v>4809</v>
      </c>
      <c r="G107" s="135" t="s">
        <v>396</v>
      </c>
      <c r="H107" s="136">
        <v>184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409</v>
      </c>
    </row>
    <row r="108" spans="2:65" s="1" customFormat="1" ht="24.2" customHeight="1">
      <c r="B108" s="33"/>
      <c r="C108" s="132" t="s">
        <v>308</v>
      </c>
      <c r="D108" s="132" t="s">
        <v>229</v>
      </c>
      <c r="E108" s="133" t="s">
        <v>4810</v>
      </c>
      <c r="F108" s="134" t="s">
        <v>4811</v>
      </c>
      <c r="G108" s="135" t="s">
        <v>396</v>
      </c>
      <c r="H108" s="136">
        <v>51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416</v>
      </c>
    </row>
    <row r="109" spans="2:65" s="1" customFormat="1" ht="24.2" customHeight="1">
      <c r="B109" s="33"/>
      <c r="C109" s="132" t="s">
        <v>8</v>
      </c>
      <c r="D109" s="132" t="s">
        <v>229</v>
      </c>
      <c r="E109" s="133" t="s">
        <v>4812</v>
      </c>
      <c r="F109" s="134" t="s">
        <v>4813</v>
      </c>
      <c r="G109" s="135" t="s">
        <v>396</v>
      </c>
      <c r="H109" s="136">
        <v>8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425</v>
      </c>
    </row>
    <row r="110" spans="2:65" s="1" customFormat="1" ht="37.9" customHeight="1">
      <c r="B110" s="33"/>
      <c r="C110" s="132" t="s">
        <v>370</v>
      </c>
      <c r="D110" s="132" t="s">
        <v>229</v>
      </c>
      <c r="E110" s="133" t="s">
        <v>4814</v>
      </c>
      <c r="F110" s="134" t="s">
        <v>4815</v>
      </c>
      <c r="G110" s="135" t="s">
        <v>396</v>
      </c>
      <c r="H110" s="136">
        <v>21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80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435</v>
      </c>
    </row>
    <row r="111" spans="2:65" s="1" customFormat="1" ht="24.2" customHeight="1">
      <c r="B111" s="33"/>
      <c r="C111" s="132" t="s">
        <v>376</v>
      </c>
      <c r="D111" s="132" t="s">
        <v>229</v>
      </c>
      <c r="E111" s="133" t="s">
        <v>4816</v>
      </c>
      <c r="F111" s="134" t="s">
        <v>4817</v>
      </c>
      <c r="G111" s="135" t="s">
        <v>396</v>
      </c>
      <c r="H111" s="136">
        <v>2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80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445</v>
      </c>
    </row>
    <row r="112" spans="2:65" s="1" customFormat="1" ht="33" customHeight="1">
      <c r="B112" s="33"/>
      <c r="C112" s="132" t="s">
        <v>382</v>
      </c>
      <c r="D112" s="132" t="s">
        <v>229</v>
      </c>
      <c r="E112" s="133" t="s">
        <v>4818</v>
      </c>
      <c r="F112" s="134" t="s">
        <v>4819</v>
      </c>
      <c r="G112" s="135" t="s">
        <v>396</v>
      </c>
      <c r="H112" s="136">
        <v>16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80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459</v>
      </c>
    </row>
    <row r="113" spans="2:65" s="1" customFormat="1" ht="21.75" customHeight="1">
      <c r="B113" s="33"/>
      <c r="C113" s="132" t="s">
        <v>388</v>
      </c>
      <c r="D113" s="132" t="s">
        <v>229</v>
      </c>
      <c r="E113" s="133" t="s">
        <v>4820</v>
      </c>
      <c r="F113" s="134" t="s">
        <v>4821</v>
      </c>
      <c r="G113" s="135" t="s">
        <v>396</v>
      </c>
      <c r="H113" s="136">
        <v>16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80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577</v>
      </c>
    </row>
    <row r="114" spans="2:65" s="1" customFormat="1" ht="24.2" customHeight="1">
      <c r="B114" s="33"/>
      <c r="C114" s="132" t="s">
        <v>393</v>
      </c>
      <c r="D114" s="132" t="s">
        <v>229</v>
      </c>
      <c r="E114" s="133" t="s">
        <v>4822</v>
      </c>
      <c r="F114" s="134" t="s">
        <v>4823</v>
      </c>
      <c r="G114" s="135" t="s">
        <v>396</v>
      </c>
      <c r="H114" s="136">
        <v>16</v>
      </c>
      <c r="I114" s="137"/>
      <c r="J114" s="138">
        <f t="shared" si="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234</v>
      </c>
      <c r="AT114" s="143" t="s">
        <v>229</v>
      </c>
      <c r="AU114" s="143" t="s">
        <v>80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1120</v>
      </c>
    </row>
    <row r="115" spans="2:65" s="11" customFormat="1" ht="25.9" customHeight="1">
      <c r="B115" s="120"/>
      <c r="D115" s="121" t="s">
        <v>72</v>
      </c>
      <c r="E115" s="122" t="s">
        <v>4824</v>
      </c>
      <c r="F115" s="122" t="s">
        <v>4824</v>
      </c>
      <c r="I115" s="123"/>
      <c r="J115" s="124">
        <f>BK115</f>
        <v>0</v>
      </c>
      <c r="L115" s="120"/>
      <c r="M115" s="125"/>
      <c r="P115" s="126">
        <f>SUM(P116:P123)</f>
        <v>0</v>
      </c>
      <c r="R115" s="126">
        <f>SUM(R116:R123)</f>
        <v>0</v>
      </c>
      <c r="T115" s="127">
        <f>SUM(T116:T123)</f>
        <v>0</v>
      </c>
      <c r="AR115" s="121" t="s">
        <v>80</v>
      </c>
      <c r="AT115" s="128" t="s">
        <v>72</v>
      </c>
      <c r="AU115" s="128" t="s">
        <v>73</v>
      </c>
      <c r="AY115" s="121" t="s">
        <v>227</v>
      </c>
      <c r="BK115" s="129">
        <f>SUM(BK116:BK123)</f>
        <v>0</v>
      </c>
    </row>
    <row r="116" spans="2:65" s="1" customFormat="1" ht="24.2" customHeight="1">
      <c r="B116" s="33"/>
      <c r="C116" s="132" t="s">
        <v>399</v>
      </c>
      <c r="D116" s="132" t="s">
        <v>229</v>
      </c>
      <c r="E116" s="133" t="s">
        <v>4825</v>
      </c>
      <c r="F116" s="134" t="s">
        <v>4826</v>
      </c>
      <c r="G116" s="135" t="s">
        <v>396</v>
      </c>
      <c r="H116" s="136">
        <v>11</v>
      </c>
      <c r="I116" s="137"/>
      <c r="J116" s="138">
        <f t="shared" ref="J116:J123" si="10">ROUND(I116*H116,2)</f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 t="shared" ref="P116:P123" si="11">O116*H116</f>
        <v>0</v>
      </c>
      <c r="Q116" s="141">
        <v>0</v>
      </c>
      <c r="R116" s="141">
        <f t="shared" ref="R116:R123" si="12">Q116*H116</f>
        <v>0</v>
      </c>
      <c r="S116" s="141">
        <v>0</v>
      </c>
      <c r="T116" s="142">
        <f t="shared" ref="T116:T123" si="13">S116*H116</f>
        <v>0</v>
      </c>
      <c r="AR116" s="143" t="s">
        <v>234</v>
      </c>
      <c r="AT116" s="143" t="s">
        <v>229</v>
      </c>
      <c r="AU116" s="143" t="s">
        <v>80</v>
      </c>
      <c r="AY116" s="18" t="s">
        <v>227</v>
      </c>
      <c r="BE116" s="144">
        <f t="shared" ref="BE116:BE123" si="14">IF(N116="základní",J116,0)</f>
        <v>0</v>
      </c>
      <c r="BF116" s="144">
        <f t="shared" ref="BF116:BF123" si="15">IF(N116="snížená",J116,0)</f>
        <v>0</v>
      </c>
      <c r="BG116" s="144">
        <f t="shared" ref="BG116:BG123" si="16">IF(N116="zákl. přenesená",J116,0)</f>
        <v>0</v>
      </c>
      <c r="BH116" s="144">
        <f t="shared" ref="BH116:BH123" si="17">IF(N116="sníž. přenesená",J116,0)</f>
        <v>0</v>
      </c>
      <c r="BI116" s="144">
        <f t="shared" ref="BI116:BI123" si="18">IF(N116="nulová",J116,0)</f>
        <v>0</v>
      </c>
      <c r="BJ116" s="18" t="s">
        <v>86</v>
      </c>
      <c r="BK116" s="144">
        <f t="shared" ref="BK116:BK123" si="19">ROUND(I116*H116,2)</f>
        <v>0</v>
      </c>
      <c r="BL116" s="18" t="s">
        <v>234</v>
      </c>
      <c r="BM116" s="143" t="s">
        <v>1145</v>
      </c>
    </row>
    <row r="117" spans="2:65" s="1" customFormat="1" ht="24.2" customHeight="1">
      <c r="B117" s="33"/>
      <c r="C117" s="132" t="s">
        <v>405</v>
      </c>
      <c r="D117" s="132" t="s">
        <v>229</v>
      </c>
      <c r="E117" s="133" t="s">
        <v>4827</v>
      </c>
      <c r="F117" s="134" t="s">
        <v>4828</v>
      </c>
      <c r="G117" s="135" t="s">
        <v>396</v>
      </c>
      <c r="H117" s="136">
        <v>3</v>
      </c>
      <c r="I117" s="137"/>
      <c r="J117" s="138">
        <f t="shared" si="10"/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si="11"/>
        <v>0</v>
      </c>
      <c r="Q117" s="141">
        <v>0</v>
      </c>
      <c r="R117" s="141">
        <f t="shared" si="12"/>
        <v>0</v>
      </c>
      <c r="S117" s="141">
        <v>0</v>
      </c>
      <c r="T117" s="142">
        <f t="shared" si="13"/>
        <v>0</v>
      </c>
      <c r="AR117" s="143" t="s">
        <v>234</v>
      </c>
      <c r="AT117" s="143" t="s">
        <v>229</v>
      </c>
      <c r="AU117" s="143" t="s">
        <v>80</v>
      </c>
      <c r="AY117" s="18" t="s">
        <v>227</v>
      </c>
      <c r="BE117" s="144">
        <f t="shared" si="14"/>
        <v>0</v>
      </c>
      <c r="BF117" s="144">
        <f t="shared" si="15"/>
        <v>0</v>
      </c>
      <c r="BG117" s="144">
        <f t="shared" si="16"/>
        <v>0</v>
      </c>
      <c r="BH117" s="144">
        <f t="shared" si="17"/>
        <v>0</v>
      </c>
      <c r="BI117" s="144">
        <f t="shared" si="18"/>
        <v>0</v>
      </c>
      <c r="BJ117" s="18" t="s">
        <v>86</v>
      </c>
      <c r="BK117" s="144">
        <f t="shared" si="19"/>
        <v>0</v>
      </c>
      <c r="BL117" s="18" t="s">
        <v>234</v>
      </c>
      <c r="BM117" s="143" t="s">
        <v>1156</v>
      </c>
    </row>
    <row r="118" spans="2:65" s="1" customFormat="1" ht="24.2" customHeight="1">
      <c r="B118" s="33"/>
      <c r="C118" s="132" t="s">
        <v>409</v>
      </c>
      <c r="D118" s="132" t="s">
        <v>229</v>
      </c>
      <c r="E118" s="133" t="s">
        <v>4829</v>
      </c>
      <c r="F118" s="134" t="s">
        <v>4830</v>
      </c>
      <c r="G118" s="135" t="s">
        <v>396</v>
      </c>
      <c r="H118" s="136">
        <v>42</v>
      </c>
      <c r="I118" s="137"/>
      <c r="J118" s="138">
        <f t="shared" si="1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234</v>
      </c>
      <c r="AT118" s="143" t="s">
        <v>229</v>
      </c>
      <c r="AU118" s="143" t="s">
        <v>80</v>
      </c>
      <c r="AY118" s="18" t="s">
        <v>227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234</v>
      </c>
      <c r="BM118" s="143" t="s">
        <v>1168</v>
      </c>
    </row>
    <row r="119" spans="2:65" s="1" customFormat="1" ht="24.2" customHeight="1">
      <c r="B119" s="33"/>
      <c r="C119" s="132" t="s">
        <v>7</v>
      </c>
      <c r="D119" s="132" t="s">
        <v>229</v>
      </c>
      <c r="E119" s="133" t="s">
        <v>4831</v>
      </c>
      <c r="F119" s="134" t="s">
        <v>4832</v>
      </c>
      <c r="G119" s="135" t="s">
        <v>326</v>
      </c>
      <c r="H119" s="136">
        <v>346</v>
      </c>
      <c r="I119" s="137"/>
      <c r="J119" s="138">
        <f t="shared" si="10"/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234</v>
      </c>
      <c r="BM119" s="143" t="s">
        <v>1181</v>
      </c>
    </row>
    <row r="120" spans="2:65" s="1" customFormat="1" ht="16.5" customHeight="1">
      <c r="B120" s="33"/>
      <c r="C120" s="132" t="s">
        <v>416</v>
      </c>
      <c r="D120" s="132" t="s">
        <v>229</v>
      </c>
      <c r="E120" s="133" t="s">
        <v>4833</v>
      </c>
      <c r="F120" s="134" t="s">
        <v>4834</v>
      </c>
      <c r="G120" s="135" t="s">
        <v>326</v>
      </c>
      <c r="H120" s="136">
        <v>346</v>
      </c>
      <c r="I120" s="137"/>
      <c r="J120" s="138">
        <f t="shared" si="10"/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234</v>
      </c>
      <c r="AT120" s="143" t="s">
        <v>229</v>
      </c>
      <c r="AU120" s="143" t="s">
        <v>80</v>
      </c>
      <c r="AY120" s="18" t="s">
        <v>227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234</v>
      </c>
      <c r="BM120" s="143" t="s">
        <v>1217</v>
      </c>
    </row>
    <row r="121" spans="2:65" s="1" customFormat="1" ht="16.5" customHeight="1">
      <c r="B121" s="33"/>
      <c r="C121" s="132" t="s">
        <v>421</v>
      </c>
      <c r="D121" s="132" t="s">
        <v>229</v>
      </c>
      <c r="E121" s="133" t="s">
        <v>4835</v>
      </c>
      <c r="F121" s="134" t="s">
        <v>4836</v>
      </c>
      <c r="G121" s="135" t="s">
        <v>396</v>
      </c>
      <c r="H121" s="136">
        <v>28</v>
      </c>
      <c r="I121" s="137"/>
      <c r="J121" s="138">
        <f t="shared" si="10"/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234</v>
      </c>
      <c r="AT121" s="143" t="s">
        <v>229</v>
      </c>
      <c r="AU121" s="143" t="s">
        <v>80</v>
      </c>
      <c r="AY121" s="18" t="s">
        <v>227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234</v>
      </c>
      <c r="BM121" s="143" t="s">
        <v>1227</v>
      </c>
    </row>
    <row r="122" spans="2:65" s="1" customFormat="1" ht="16.5" customHeight="1">
      <c r="B122" s="33"/>
      <c r="C122" s="132" t="s">
        <v>425</v>
      </c>
      <c r="D122" s="132" t="s">
        <v>229</v>
      </c>
      <c r="E122" s="133" t="s">
        <v>4837</v>
      </c>
      <c r="F122" s="134" t="s">
        <v>4838</v>
      </c>
      <c r="G122" s="135" t="s">
        <v>326</v>
      </c>
      <c r="H122" s="136">
        <v>62</v>
      </c>
      <c r="I122" s="137"/>
      <c r="J122" s="138">
        <f t="shared" si="10"/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234</v>
      </c>
      <c r="BM122" s="143" t="s">
        <v>1237</v>
      </c>
    </row>
    <row r="123" spans="2:65" s="1" customFormat="1" ht="16.5" customHeight="1">
      <c r="B123" s="33"/>
      <c r="C123" s="132" t="s">
        <v>430</v>
      </c>
      <c r="D123" s="132" t="s">
        <v>229</v>
      </c>
      <c r="E123" s="133" t="s">
        <v>4839</v>
      </c>
      <c r="F123" s="134" t="s">
        <v>4840</v>
      </c>
      <c r="G123" s="135" t="s">
        <v>396</v>
      </c>
      <c r="H123" s="136">
        <v>28</v>
      </c>
      <c r="I123" s="137"/>
      <c r="J123" s="138">
        <f t="shared" si="10"/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 t="shared" si="11"/>
        <v>0</v>
      </c>
      <c r="Q123" s="141">
        <v>0</v>
      </c>
      <c r="R123" s="141">
        <f t="shared" si="12"/>
        <v>0</v>
      </c>
      <c r="S123" s="141">
        <v>0</v>
      </c>
      <c r="T123" s="142">
        <f t="shared" si="13"/>
        <v>0</v>
      </c>
      <c r="AR123" s="143" t="s">
        <v>234</v>
      </c>
      <c r="AT123" s="143" t="s">
        <v>229</v>
      </c>
      <c r="AU123" s="143" t="s">
        <v>80</v>
      </c>
      <c r="AY123" s="18" t="s">
        <v>227</v>
      </c>
      <c r="BE123" s="144">
        <f t="shared" si="14"/>
        <v>0</v>
      </c>
      <c r="BF123" s="144">
        <f t="shared" si="15"/>
        <v>0</v>
      </c>
      <c r="BG123" s="144">
        <f t="shared" si="16"/>
        <v>0</v>
      </c>
      <c r="BH123" s="144">
        <f t="shared" si="17"/>
        <v>0</v>
      </c>
      <c r="BI123" s="144">
        <f t="shared" si="18"/>
        <v>0</v>
      </c>
      <c r="BJ123" s="18" t="s">
        <v>86</v>
      </c>
      <c r="BK123" s="144">
        <f t="shared" si="19"/>
        <v>0</v>
      </c>
      <c r="BL123" s="18" t="s">
        <v>234</v>
      </c>
      <c r="BM123" s="143" t="s">
        <v>1253</v>
      </c>
    </row>
    <row r="124" spans="2:65" s="11" customFormat="1" ht="25.9" customHeight="1">
      <c r="B124" s="120"/>
      <c r="D124" s="121" t="s">
        <v>72</v>
      </c>
      <c r="E124" s="122" t="s">
        <v>4793</v>
      </c>
      <c r="F124" s="122" t="s">
        <v>4793</v>
      </c>
      <c r="I124" s="123"/>
      <c r="J124" s="124">
        <f>BK124</f>
        <v>0</v>
      </c>
      <c r="L124" s="120"/>
      <c r="M124" s="125"/>
      <c r="P124" s="126">
        <f>SUM(P125:P134)</f>
        <v>0</v>
      </c>
      <c r="R124" s="126">
        <f>SUM(R125:R134)</f>
        <v>0</v>
      </c>
      <c r="T124" s="127">
        <f>SUM(T125:T134)</f>
        <v>0</v>
      </c>
      <c r="AR124" s="121" t="s">
        <v>80</v>
      </c>
      <c r="AT124" s="128" t="s">
        <v>72</v>
      </c>
      <c r="AU124" s="128" t="s">
        <v>73</v>
      </c>
      <c r="AY124" s="121" t="s">
        <v>227</v>
      </c>
      <c r="BK124" s="129">
        <f>SUM(BK125:BK134)</f>
        <v>0</v>
      </c>
    </row>
    <row r="125" spans="2:65" s="1" customFormat="1" ht="24.2" customHeight="1">
      <c r="B125" s="33"/>
      <c r="C125" s="132" t="s">
        <v>435</v>
      </c>
      <c r="D125" s="132" t="s">
        <v>229</v>
      </c>
      <c r="E125" s="133" t="s">
        <v>4841</v>
      </c>
      <c r="F125" s="134" t="s">
        <v>4842</v>
      </c>
      <c r="G125" s="135" t="s">
        <v>396</v>
      </c>
      <c r="H125" s="136">
        <v>5</v>
      </c>
      <c r="I125" s="137"/>
      <c r="J125" s="138">
        <f t="shared" ref="J125:J134" si="20">ROUND(I125*H125,2)</f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ref="P125:P134" si="21">O125*H125</f>
        <v>0</v>
      </c>
      <c r="Q125" s="141">
        <v>0</v>
      </c>
      <c r="R125" s="141">
        <f t="shared" ref="R125:R134" si="22">Q125*H125</f>
        <v>0</v>
      </c>
      <c r="S125" s="141">
        <v>0</v>
      </c>
      <c r="T125" s="142">
        <f t="shared" ref="T125:T134" si="23">S125*H125</f>
        <v>0</v>
      </c>
      <c r="AR125" s="143" t="s">
        <v>234</v>
      </c>
      <c r="AT125" s="143" t="s">
        <v>229</v>
      </c>
      <c r="AU125" s="143" t="s">
        <v>80</v>
      </c>
      <c r="AY125" s="18" t="s">
        <v>227</v>
      </c>
      <c r="BE125" s="144">
        <f t="shared" ref="BE125:BE134" si="24">IF(N125="základní",J125,0)</f>
        <v>0</v>
      </c>
      <c r="BF125" s="144">
        <f t="shared" ref="BF125:BF134" si="25">IF(N125="snížená",J125,0)</f>
        <v>0</v>
      </c>
      <c r="BG125" s="144">
        <f t="shared" ref="BG125:BG134" si="26">IF(N125="zákl. přenesená",J125,0)</f>
        <v>0</v>
      </c>
      <c r="BH125" s="144">
        <f t="shared" ref="BH125:BH134" si="27">IF(N125="sníž. přenesená",J125,0)</f>
        <v>0</v>
      </c>
      <c r="BI125" s="144">
        <f t="shared" ref="BI125:BI134" si="28">IF(N125="nulová",J125,0)</f>
        <v>0</v>
      </c>
      <c r="BJ125" s="18" t="s">
        <v>86</v>
      </c>
      <c r="BK125" s="144">
        <f t="shared" ref="BK125:BK134" si="29">ROUND(I125*H125,2)</f>
        <v>0</v>
      </c>
      <c r="BL125" s="18" t="s">
        <v>234</v>
      </c>
      <c r="BM125" s="143" t="s">
        <v>1277</v>
      </c>
    </row>
    <row r="126" spans="2:65" s="1" customFormat="1" ht="24.2" customHeight="1">
      <c r="B126" s="33"/>
      <c r="C126" s="132" t="s">
        <v>441</v>
      </c>
      <c r="D126" s="132" t="s">
        <v>229</v>
      </c>
      <c r="E126" s="133" t="s">
        <v>4843</v>
      </c>
      <c r="F126" s="134" t="s">
        <v>4844</v>
      </c>
      <c r="G126" s="135" t="s">
        <v>396</v>
      </c>
      <c r="H126" s="136">
        <v>1</v>
      </c>
      <c r="I126" s="137"/>
      <c r="J126" s="138">
        <f t="shared" si="2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21"/>
        <v>0</v>
      </c>
      <c r="Q126" s="141">
        <v>0</v>
      </c>
      <c r="R126" s="141">
        <f t="shared" si="22"/>
        <v>0</v>
      </c>
      <c r="S126" s="141">
        <v>0</v>
      </c>
      <c r="T126" s="142">
        <f t="shared" si="23"/>
        <v>0</v>
      </c>
      <c r="AR126" s="143" t="s">
        <v>234</v>
      </c>
      <c r="AT126" s="143" t="s">
        <v>229</v>
      </c>
      <c r="AU126" s="143" t="s">
        <v>80</v>
      </c>
      <c r="AY126" s="18" t="s">
        <v>227</v>
      </c>
      <c r="BE126" s="144">
        <f t="shared" si="24"/>
        <v>0</v>
      </c>
      <c r="BF126" s="144">
        <f t="shared" si="25"/>
        <v>0</v>
      </c>
      <c r="BG126" s="144">
        <f t="shared" si="26"/>
        <v>0</v>
      </c>
      <c r="BH126" s="144">
        <f t="shared" si="27"/>
        <v>0</v>
      </c>
      <c r="BI126" s="144">
        <f t="shared" si="28"/>
        <v>0</v>
      </c>
      <c r="BJ126" s="18" t="s">
        <v>86</v>
      </c>
      <c r="BK126" s="144">
        <f t="shared" si="29"/>
        <v>0</v>
      </c>
      <c r="BL126" s="18" t="s">
        <v>234</v>
      </c>
      <c r="BM126" s="143" t="s">
        <v>1286</v>
      </c>
    </row>
    <row r="127" spans="2:65" s="1" customFormat="1" ht="24.2" customHeight="1">
      <c r="B127" s="33"/>
      <c r="C127" s="132" t="s">
        <v>445</v>
      </c>
      <c r="D127" s="132" t="s">
        <v>229</v>
      </c>
      <c r="E127" s="133" t="s">
        <v>4845</v>
      </c>
      <c r="F127" s="134" t="s">
        <v>4846</v>
      </c>
      <c r="G127" s="135" t="s">
        <v>396</v>
      </c>
      <c r="H127" s="136">
        <v>50</v>
      </c>
      <c r="I127" s="137"/>
      <c r="J127" s="138">
        <f t="shared" si="2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21"/>
        <v>0</v>
      </c>
      <c r="Q127" s="141">
        <v>0</v>
      </c>
      <c r="R127" s="141">
        <f t="shared" si="22"/>
        <v>0</v>
      </c>
      <c r="S127" s="141">
        <v>0</v>
      </c>
      <c r="T127" s="142">
        <f t="shared" si="23"/>
        <v>0</v>
      </c>
      <c r="AR127" s="143" t="s">
        <v>234</v>
      </c>
      <c r="AT127" s="143" t="s">
        <v>229</v>
      </c>
      <c r="AU127" s="143" t="s">
        <v>80</v>
      </c>
      <c r="AY127" s="18" t="s">
        <v>227</v>
      </c>
      <c r="BE127" s="144">
        <f t="shared" si="24"/>
        <v>0</v>
      </c>
      <c r="BF127" s="144">
        <f t="shared" si="25"/>
        <v>0</v>
      </c>
      <c r="BG127" s="144">
        <f t="shared" si="26"/>
        <v>0</v>
      </c>
      <c r="BH127" s="144">
        <f t="shared" si="27"/>
        <v>0</v>
      </c>
      <c r="BI127" s="144">
        <f t="shared" si="28"/>
        <v>0</v>
      </c>
      <c r="BJ127" s="18" t="s">
        <v>86</v>
      </c>
      <c r="BK127" s="144">
        <f t="shared" si="29"/>
        <v>0</v>
      </c>
      <c r="BL127" s="18" t="s">
        <v>234</v>
      </c>
      <c r="BM127" s="143" t="s">
        <v>804</v>
      </c>
    </row>
    <row r="128" spans="2:65" s="1" customFormat="1" ht="24.2" customHeight="1">
      <c r="B128" s="33"/>
      <c r="C128" s="132" t="s">
        <v>450</v>
      </c>
      <c r="D128" s="132" t="s">
        <v>229</v>
      </c>
      <c r="E128" s="133" t="s">
        <v>4847</v>
      </c>
      <c r="F128" s="134" t="s">
        <v>4848</v>
      </c>
      <c r="G128" s="135" t="s">
        <v>326</v>
      </c>
      <c r="H128" s="136">
        <v>154</v>
      </c>
      <c r="I128" s="137"/>
      <c r="J128" s="138">
        <f t="shared" si="2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21"/>
        <v>0</v>
      </c>
      <c r="Q128" s="141">
        <v>0</v>
      </c>
      <c r="R128" s="141">
        <f t="shared" si="22"/>
        <v>0</v>
      </c>
      <c r="S128" s="141">
        <v>0</v>
      </c>
      <c r="T128" s="142">
        <f t="shared" si="23"/>
        <v>0</v>
      </c>
      <c r="AR128" s="143" t="s">
        <v>234</v>
      </c>
      <c r="AT128" s="143" t="s">
        <v>229</v>
      </c>
      <c r="AU128" s="143" t="s">
        <v>80</v>
      </c>
      <c r="AY128" s="18" t="s">
        <v>227</v>
      </c>
      <c r="BE128" s="144">
        <f t="shared" si="24"/>
        <v>0</v>
      </c>
      <c r="BF128" s="144">
        <f t="shared" si="25"/>
        <v>0</v>
      </c>
      <c r="BG128" s="144">
        <f t="shared" si="26"/>
        <v>0</v>
      </c>
      <c r="BH128" s="144">
        <f t="shared" si="27"/>
        <v>0</v>
      </c>
      <c r="BI128" s="144">
        <f t="shared" si="28"/>
        <v>0</v>
      </c>
      <c r="BJ128" s="18" t="s">
        <v>86</v>
      </c>
      <c r="BK128" s="144">
        <f t="shared" si="29"/>
        <v>0</v>
      </c>
      <c r="BL128" s="18" t="s">
        <v>234</v>
      </c>
      <c r="BM128" s="143" t="s">
        <v>1312</v>
      </c>
    </row>
    <row r="129" spans="2:65" s="1" customFormat="1" ht="16.5" customHeight="1">
      <c r="B129" s="33"/>
      <c r="C129" s="132" t="s">
        <v>459</v>
      </c>
      <c r="D129" s="132" t="s">
        <v>229</v>
      </c>
      <c r="E129" s="133" t="s">
        <v>4833</v>
      </c>
      <c r="F129" s="134" t="s">
        <v>4834</v>
      </c>
      <c r="G129" s="135" t="s">
        <v>326</v>
      </c>
      <c r="H129" s="136">
        <v>154</v>
      </c>
      <c r="I129" s="137"/>
      <c r="J129" s="138">
        <f t="shared" si="2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21"/>
        <v>0</v>
      </c>
      <c r="Q129" s="141">
        <v>0</v>
      </c>
      <c r="R129" s="141">
        <f t="shared" si="22"/>
        <v>0</v>
      </c>
      <c r="S129" s="141">
        <v>0</v>
      </c>
      <c r="T129" s="142">
        <f t="shared" si="23"/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 t="shared" si="24"/>
        <v>0</v>
      </c>
      <c r="BF129" s="144">
        <f t="shared" si="25"/>
        <v>0</v>
      </c>
      <c r="BG129" s="144">
        <f t="shared" si="26"/>
        <v>0</v>
      </c>
      <c r="BH129" s="144">
        <f t="shared" si="27"/>
        <v>0</v>
      </c>
      <c r="BI129" s="144">
        <f t="shared" si="28"/>
        <v>0</v>
      </c>
      <c r="BJ129" s="18" t="s">
        <v>86</v>
      </c>
      <c r="BK129" s="144">
        <f t="shared" si="29"/>
        <v>0</v>
      </c>
      <c r="BL129" s="18" t="s">
        <v>234</v>
      </c>
      <c r="BM129" s="143" t="s">
        <v>1322</v>
      </c>
    </row>
    <row r="130" spans="2:65" s="1" customFormat="1" ht="16.5" customHeight="1">
      <c r="B130" s="33"/>
      <c r="C130" s="132" t="s">
        <v>464</v>
      </c>
      <c r="D130" s="132" t="s">
        <v>229</v>
      </c>
      <c r="E130" s="133" t="s">
        <v>4849</v>
      </c>
      <c r="F130" s="134" t="s">
        <v>4850</v>
      </c>
      <c r="G130" s="135" t="s">
        <v>396</v>
      </c>
      <c r="H130" s="136">
        <v>50</v>
      </c>
      <c r="I130" s="137"/>
      <c r="J130" s="138">
        <f t="shared" si="2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234</v>
      </c>
      <c r="AT130" s="143" t="s">
        <v>229</v>
      </c>
      <c r="AU130" s="143" t="s">
        <v>80</v>
      </c>
      <c r="AY130" s="18" t="s">
        <v>227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234</v>
      </c>
      <c r="BM130" s="143" t="s">
        <v>1335</v>
      </c>
    </row>
    <row r="131" spans="2:65" s="1" customFormat="1" ht="16.5" customHeight="1">
      <c r="B131" s="33"/>
      <c r="C131" s="132" t="s">
        <v>577</v>
      </c>
      <c r="D131" s="132" t="s">
        <v>229</v>
      </c>
      <c r="E131" s="133" t="s">
        <v>4851</v>
      </c>
      <c r="F131" s="134" t="s">
        <v>4852</v>
      </c>
      <c r="G131" s="135" t="s">
        <v>396</v>
      </c>
      <c r="H131" s="136">
        <v>50</v>
      </c>
      <c r="I131" s="137"/>
      <c r="J131" s="138">
        <f t="shared" si="2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234</v>
      </c>
      <c r="BM131" s="143" t="s">
        <v>1349</v>
      </c>
    </row>
    <row r="132" spans="2:65" s="1" customFormat="1" ht="16.5" customHeight="1">
      <c r="B132" s="33"/>
      <c r="C132" s="132" t="s">
        <v>1115</v>
      </c>
      <c r="D132" s="132" t="s">
        <v>229</v>
      </c>
      <c r="E132" s="133" t="s">
        <v>4853</v>
      </c>
      <c r="F132" s="134" t="s">
        <v>4854</v>
      </c>
      <c r="G132" s="135" t="s">
        <v>396</v>
      </c>
      <c r="H132" s="136">
        <v>200</v>
      </c>
      <c r="I132" s="137"/>
      <c r="J132" s="138">
        <f t="shared" si="2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234</v>
      </c>
      <c r="AT132" s="143" t="s">
        <v>229</v>
      </c>
      <c r="AU132" s="143" t="s">
        <v>80</v>
      </c>
      <c r="AY132" s="18" t="s">
        <v>227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234</v>
      </c>
      <c r="BM132" s="143" t="s">
        <v>1369</v>
      </c>
    </row>
    <row r="133" spans="2:65" s="1" customFormat="1" ht="16.5" customHeight="1">
      <c r="B133" s="33"/>
      <c r="C133" s="132" t="s">
        <v>1120</v>
      </c>
      <c r="D133" s="132" t="s">
        <v>229</v>
      </c>
      <c r="E133" s="133" t="s">
        <v>4837</v>
      </c>
      <c r="F133" s="134" t="s">
        <v>4838</v>
      </c>
      <c r="G133" s="135" t="s">
        <v>326</v>
      </c>
      <c r="H133" s="136">
        <v>50</v>
      </c>
      <c r="I133" s="137"/>
      <c r="J133" s="138">
        <f t="shared" si="2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234</v>
      </c>
      <c r="AT133" s="143" t="s">
        <v>229</v>
      </c>
      <c r="AU133" s="143" t="s">
        <v>80</v>
      </c>
      <c r="AY133" s="18" t="s">
        <v>227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234</v>
      </c>
      <c r="BM133" s="143" t="s">
        <v>1379</v>
      </c>
    </row>
    <row r="134" spans="2:65" s="1" customFormat="1" ht="16.5" customHeight="1">
      <c r="B134" s="33"/>
      <c r="C134" s="132" t="s">
        <v>1140</v>
      </c>
      <c r="D134" s="132" t="s">
        <v>229</v>
      </c>
      <c r="E134" s="133" t="s">
        <v>4839</v>
      </c>
      <c r="F134" s="134" t="s">
        <v>4840</v>
      </c>
      <c r="G134" s="135" t="s">
        <v>396</v>
      </c>
      <c r="H134" s="136">
        <v>50</v>
      </c>
      <c r="I134" s="137"/>
      <c r="J134" s="138">
        <f t="shared" si="2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234</v>
      </c>
      <c r="AT134" s="143" t="s">
        <v>229</v>
      </c>
      <c r="AU134" s="143" t="s">
        <v>80</v>
      </c>
      <c r="AY134" s="18" t="s">
        <v>227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234</v>
      </c>
      <c r="BM134" s="143" t="s">
        <v>1389</v>
      </c>
    </row>
    <row r="135" spans="2:65" s="11" customFormat="1" ht="25.9" customHeight="1">
      <c r="B135" s="120"/>
      <c r="D135" s="121" t="s">
        <v>72</v>
      </c>
      <c r="E135" s="122" t="s">
        <v>4824</v>
      </c>
      <c r="F135" s="122" t="s">
        <v>4824</v>
      </c>
      <c r="I135" s="123"/>
      <c r="J135" s="124">
        <f>BK135</f>
        <v>0</v>
      </c>
      <c r="L135" s="120"/>
      <c r="M135" s="125"/>
      <c r="P135" s="126">
        <f>P136+SUM(P137:P146)</f>
        <v>0</v>
      </c>
      <c r="R135" s="126">
        <f>R136+SUM(R137:R146)</f>
        <v>0</v>
      </c>
      <c r="T135" s="127">
        <f>T136+SUM(T137:T146)</f>
        <v>0</v>
      </c>
      <c r="AR135" s="121" t="s">
        <v>80</v>
      </c>
      <c r="AT135" s="128" t="s">
        <v>72</v>
      </c>
      <c r="AU135" s="128" t="s">
        <v>73</v>
      </c>
      <c r="AY135" s="121" t="s">
        <v>227</v>
      </c>
      <c r="BK135" s="129">
        <f>BK136+SUM(BK137:BK146)</f>
        <v>0</v>
      </c>
    </row>
    <row r="136" spans="2:65" s="1" customFormat="1" ht="24.2" customHeight="1">
      <c r="B136" s="33"/>
      <c r="C136" s="132" t="s">
        <v>1145</v>
      </c>
      <c r="D136" s="132" t="s">
        <v>229</v>
      </c>
      <c r="E136" s="133" t="s">
        <v>4855</v>
      </c>
      <c r="F136" s="134" t="s">
        <v>4856</v>
      </c>
      <c r="G136" s="135" t="s">
        <v>396</v>
      </c>
      <c r="H136" s="136">
        <v>35</v>
      </c>
      <c r="I136" s="137"/>
      <c r="J136" s="138">
        <f t="shared" ref="J136:J145" si="30">ROUND(I136*H136,2)</f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ref="P136:P145" si="31">O136*H136</f>
        <v>0</v>
      </c>
      <c r="Q136" s="141">
        <v>0</v>
      </c>
      <c r="R136" s="141">
        <f t="shared" ref="R136:R145" si="32">Q136*H136</f>
        <v>0</v>
      </c>
      <c r="S136" s="141">
        <v>0</v>
      </c>
      <c r="T136" s="142">
        <f t="shared" ref="T136:T145" si="33">S136*H136</f>
        <v>0</v>
      </c>
      <c r="AR136" s="143" t="s">
        <v>234</v>
      </c>
      <c r="AT136" s="143" t="s">
        <v>229</v>
      </c>
      <c r="AU136" s="143" t="s">
        <v>80</v>
      </c>
      <c r="AY136" s="18" t="s">
        <v>227</v>
      </c>
      <c r="BE136" s="144">
        <f t="shared" ref="BE136:BE145" si="34">IF(N136="základní",J136,0)</f>
        <v>0</v>
      </c>
      <c r="BF136" s="144">
        <f t="shared" ref="BF136:BF145" si="35">IF(N136="snížená",J136,0)</f>
        <v>0</v>
      </c>
      <c r="BG136" s="144">
        <f t="shared" ref="BG136:BG145" si="36">IF(N136="zákl. přenesená",J136,0)</f>
        <v>0</v>
      </c>
      <c r="BH136" s="144">
        <f t="shared" ref="BH136:BH145" si="37">IF(N136="sníž. přenesená",J136,0)</f>
        <v>0</v>
      </c>
      <c r="BI136" s="144">
        <f t="shared" ref="BI136:BI145" si="38">IF(N136="nulová",J136,0)</f>
        <v>0</v>
      </c>
      <c r="BJ136" s="18" t="s">
        <v>86</v>
      </c>
      <c r="BK136" s="144">
        <f t="shared" ref="BK136:BK145" si="39">ROUND(I136*H136,2)</f>
        <v>0</v>
      </c>
      <c r="BL136" s="18" t="s">
        <v>234</v>
      </c>
      <c r="BM136" s="143" t="s">
        <v>1400</v>
      </c>
    </row>
    <row r="137" spans="2:65" s="1" customFormat="1" ht="21.75" customHeight="1">
      <c r="B137" s="33"/>
      <c r="C137" s="132" t="s">
        <v>1151</v>
      </c>
      <c r="D137" s="132" t="s">
        <v>229</v>
      </c>
      <c r="E137" s="133" t="s">
        <v>4857</v>
      </c>
      <c r="F137" s="134" t="s">
        <v>4858</v>
      </c>
      <c r="G137" s="135" t="s">
        <v>396</v>
      </c>
      <c r="H137" s="136">
        <v>50</v>
      </c>
      <c r="I137" s="137"/>
      <c r="J137" s="138">
        <f t="shared" si="3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31"/>
        <v>0</v>
      </c>
      <c r="Q137" s="141">
        <v>0</v>
      </c>
      <c r="R137" s="141">
        <f t="shared" si="32"/>
        <v>0</v>
      </c>
      <c r="S137" s="141">
        <v>0</v>
      </c>
      <c r="T137" s="142">
        <f t="shared" si="33"/>
        <v>0</v>
      </c>
      <c r="AR137" s="143" t="s">
        <v>234</v>
      </c>
      <c r="AT137" s="143" t="s">
        <v>229</v>
      </c>
      <c r="AU137" s="143" t="s">
        <v>80</v>
      </c>
      <c r="AY137" s="18" t="s">
        <v>227</v>
      </c>
      <c r="BE137" s="144">
        <f t="shared" si="34"/>
        <v>0</v>
      </c>
      <c r="BF137" s="144">
        <f t="shared" si="35"/>
        <v>0</v>
      </c>
      <c r="BG137" s="144">
        <f t="shared" si="36"/>
        <v>0</v>
      </c>
      <c r="BH137" s="144">
        <f t="shared" si="37"/>
        <v>0</v>
      </c>
      <c r="BI137" s="144">
        <f t="shared" si="38"/>
        <v>0</v>
      </c>
      <c r="BJ137" s="18" t="s">
        <v>86</v>
      </c>
      <c r="BK137" s="144">
        <f t="shared" si="39"/>
        <v>0</v>
      </c>
      <c r="BL137" s="18" t="s">
        <v>234</v>
      </c>
      <c r="BM137" s="143" t="s">
        <v>1412</v>
      </c>
    </row>
    <row r="138" spans="2:65" s="1" customFormat="1" ht="24.2" customHeight="1">
      <c r="B138" s="33"/>
      <c r="C138" s="132" t="s">
        <v>1156</v>
      </c>
      <c r="D138" s="132" t="s">
        <v>229</v>
      </c>
      <c r="E138" s="133" t="s">
        <v>4859</v>
      </c>
      <c r="F138" s="134" t="s">
        <v>4860</v>
      </c>
      <c r="G138" s="135" t="s">
        <v>396</v>
      </c>
      <c r="H138" s="136">
        <v>4</v>
      </c>
      <c r="I138" s="137"/>
      <c r="J138" s="138">
        <f t="shared" si="30"/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 t="shared" si="31"/>
        <v>0</v>
      </c>
      <c r="Q138" s="141">
        <v>0</v>
      </c>
      <c r="R138" s="141">
        <f t="shared" si="32"/>
        <v>0</v>
      </c>
      <c r="S138" s="141">
        <v>0</v>
      </c>
      <c r="T138" s="142">
        <f t="shared" si="33"/>
        <v>0</v>
      </c>
      <c r="AR138" s="143" t="s">
        <v>234</v>
      </c>
      <c r="AT138" s="143" t="s">
        <v>229</v>
      </c>
      <c r="AU138" s="143" t="s">
        <v>80</v>
      </c>
      <c r="AY138" s="18" t="s">
        <v>227</v>
      </c>
      <c r="BE138" s="144">
        <f t="shared" si="34"/>
        <v>0</v>
      </c>
      <c r="BF138" s="144">
        <f t="shared" si="35"/>
        <v>0</v>
      </c>
      <c r="BG138" s="144">
        <f t="shared" si="36"/>
        <v>0</v>
      </c>
      <c r="BH138" s="144">
        <f t="shared" si="37"/>
        <v>0</v>
      </c>
      <c r="BI138" s="144">
        <f t="shared" si="38"/>
        <v>0</v>
      </c>
      <c r="BJ138" s="18" t="s">
        <v>86</v>
      </c>
      <c r="BK138" s="144">
        <f t="shared" si="39"/>
        <v>0</v>
      </c>
      <c r="BL138" s="18" t="s">
        <v>234</v>
      </c>
      <c r="BM138" s="143" t="s">
        <v>1425</v>
      </c>
    </row>
    <row r="139" spans="2:65" s="1" customFormat="1" ht="24.2" customHeight="1">
      <c r="B139" s="33"/>
      <c r="C139" s="132" t="s">
        <v>1161</v>
      </c>
      <c r="D139" s="132" t="s">
        <v>229</v>
      </c>
      <c r="E139" s="133" t="s">
        <v>4831</v>
      </c>
      <c r="F139" s="134" t="s">
        <v>4832</v>
      </c>
      <c r="G139" s="135" t="s">
        <v>326</v>
      </c>
      <c r="H139" s="136">
        <v>174</v>
      </c>
      <c r="I139" s="137"/>
      <c r="J139" s="138">
        <f t="shared" si="30"/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 t="shared" si="31"/>
        <v>0</v>
      </c>
      <c r="Q139" s="141">
        <v>0</v>
      </c>
      <c r="R139" s="141">
        <f t="shared" si="32"/>
        <v>0</v>
      </c>
      <c r="S139" s="141">
        <v>0</v>
      </c>
      <c r="T139" s="142">
        <f t="shared" si="33"/>
        <v>0</v>
      </c>
      <c r="AR139" s="143" t="s">
        <v>234</v>
      </c>
      <c r="AT139" s="143" t="s">
        <v>229</v>
      </c>
      <c r="AU139" s="143" t="s">
        <v>80</v>
      </c>
      <c r="AY139" s="18" t="s">
        <v>227</v>
      </c>
      <c r="BE139" s="144">
        <f t="shared" si="34"/>
        <v>0</v>
      </c>
      <c r="BF139" s="144">
        <f t="shared" si="35"/>
        <v>0</v>
      </c>
      <c r="BG139" s="144">
        <f t="shared" si="36"/>
        <v>0</v>
      </c>
      <c r="BH139" s="144">
        <f t="shared" si="37"/>
        <v>0</v>
      </c>
      <c r="BI139" s="144">
        <f t="shared" si="38"/>
        <v>0</v>
      </c>
      <c r="BJ139" s="18" t="s">
        <v>86</v>
      </c>
      <c r="BK139" s="144">
        <f t="shared" si="39"/>
        <v>0</v>
      </c>
      <c r="BL139" s="18" t="s">
        <v>234</v>
      </c>
      <c r="BM139" s="143" t="s">
        <v>1439</v>
      </c>
    </row>
    <row r="140" spans="2:65" s="1" customFormat="1" ht="16.5" customHeight="1">
      <c r="B140" s="33"/>
      <c r="C140" s="132" t="s">
        <v>1168</v>
      </c>
      <c r="D140" s="132" t="s">
        <v>229</v>
      </c>
      <c r="E140" s="133" t="s">
        <v>4833</v>
      </c>
      <c r="F140" s="134" t="s">
        <v>4834</v>
      </c>
      <c r="G140" s="135" t="s">
        <v>326</v>
      </c>
      <c r="H140" s="136">
        <v>174</v>
      </c>
      <c r="I140" s="137"/>
      <c r="J140" s="138">
        <f t="shared" si="30"/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si="31"/>
        <v>0</v>
      </c>
      <c r="Q140" s="141">
        <v>0</v>
      </c>
      <c r="R140" s="141">
        <f t="shared" si="32"/>
        <v>0</v>
      </c>
      <c r="S140" s="141">
        <v>0</v>
      </c>
      <c r="T140" s="142">
        <f t="shared" si="33"/>
        <v>0</v>
      </c>
      <c r="AR140" s="143" t="s">
        <v>234</v>
      </c>
      <c r="AT140" s="143" t="s">
        <v>229</v>
      </c>
      <c r="AU140" s="143" t="s">
        <v>80</v>
      </c>
      <c r="AY140" s="18" t="s">
        <v>227</v>
      </c>
      <c r="BE140" s="144">
        <f t="shared" si="34"/>
        <v>0</v>
      </c>
      <c r="BF140" s="144">
        <f t="shared" si="35"/>
        <v>0</v>
      </c>
      <c r="BG140" s="144">
        <f t="shared" si="36"/>
        <v>0</v>
      </c>
      <c r="BH140" s="144">
        <f t="shared" si="37"/>
        <v>0</v>
      </c>
      <c r="BI140" s="144">
        <f t="shared" si="38"/>
        <v>0</v>
      </c>
      <c r="BJ140" s="18" t="s">
        <v>86</v>
      </c>
      <c r="BK140" s="144">
        <f t="shared" si="39"/>
        <v>0</v>
      </c>
      <c r="BL140" s="18" t="s">
        <v>234</v>
      </c>
      <c r="BM140" s="143" t="s">
        <v>1451</v>
      </c>
    </row>
    <row r="141" spans="2:65" s="1" customFormat="1" ht="16.5" customHeight="1">
      <c r="B141" s="33"/>
      <c r="C141" s="132" t="s">
        <v>1173</v>
      </c>
      <c r="D141" s="132" t="s">
        <v>229</v>
      </c>
      <c r="E141" s="133" t="s">
        <v>4835</v>
      </c>
      <c r="F141" s="134" t="s">
        <v>4836</v>
      </c>
      <c r="G141" s="135" t="s">
        <v>396</v>
      </c>
      <c r="H141" s="136">
        <v>54</v>
      </c>
      <c r="I141" s="137"/>
      <c r="J141" s="138">
        <f t="shared" si="3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31"/>
        <v>0</v>
      </c>
      <c r="Q141" s="141">
        <v>0</v>
      </c>
      <c r="R141" s="141">
        <f t="shared" si="32"/>
        <v>0</v>
      </c>
      <c r="S141" s="141">
        <v>0</v>
      </c>
      <c r="T141" s="142">
        <f t="shared" si="33"/>
        <v>0</v>
      </c>
      <c r="AR141" s="143" t="s">
        <v>234</v>
      </c>
      <c r="AT141" s="143" t="s">
        <v>229</v>
      </c>
      <c r="AU141" s="143" t="s">
        <v>80</v>
      </c>
      <c r="AY141" s="18" t="s">
        <v>227</v>
      </c>
      <c r="BE141" s="144">
        <f t="shared" si="34"/>
        <v>0</v>
      </c>
      <c r="BF141" s="144">
        <f t="shared" si="35"/>
        <v>0</v>
      </c>
      <c r="BG141" s="144">
        <f t="shared" si="36"/>
        <v>0</v>
      </c>
      <c r="BH141" s="144">
        <f t="shared" si="37"/>
        <v>0</v>
      </c>
      <c r="BI141" s="144">
        <f t="shared" si="38"/>
        <v>0</v>
      </c>
      <c r="BJ141" s="18" t="s">
        <v>86</v>
      </c>
      <c r="BK141" s="144">
        <f t="shared" si="39"/>
        <v>0</v>
      </c>
      <c r="BL141" s="18" t="s">
        <v>234</v>
      </c>
      <c r="BM141" s="143" t="s">
        <v>1469</v>
      </c>
    </row>
    <row r="142" spans="2:65" s="1" customFormat="1" ht="16.5" customHeight="1">
      <c r="B142" s="33"/>
      <c r="C142" s="132" t="s">
        <v>1181</v>
      </c>
      <c r="D142" s="132" t="s">
        <v>229</v>
      </c>
      <c r="E142" s="133" t="s">
        <v>4861</v>
      </c>
      <c r="F142" s="134" t="s">
        <v>4862</v>
      </c>
      <c r="G142" s="135" t="s">
        <v>396</v>
      </c>
      <c r="H142" s="136">
        <v>54</v>
      </c>
      <c r="I142" s="137"/>
      <c r="J142" s="138">
        <f t="shared" si="3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31"/>
        <v>0</v>
      </c>
      <c r="Q142" s="141">
        <v>0</v>
      </c>
      <c r="R142" s="141">
        <f t="shared" si="32"/>
        <v>0</v>
      </c>
      <c r="S142" s="141">
        <v>0</v>
      </c>
      <c r="T142" s="142">
        <f t="shared" si="33"/>
        <v>0</v>
      </c>
      <c r="AR142" s="143" t="s">
        <v>234</v>
      </c>
      <c r="AT142" s="143" t="s">
        <v>229</v>
      </c>
      <c r="AU142" s="143" t="s">
        <v>80</v>
      </c>
      <c r="AY142" s="18" t="s">
        <v>227</v>
      </c>
      <c r="BE142" s="144">
        <f t="shared" si="34"/>
        <v>0</v>
      </c>
      <c r="BF142" s="144">
        <f t="shared" si="35"/>
        <v>0</v>
      </c>
      <c r="BG142" s="144">
        <f t="shared" si="36"/>
        <v>0</v>
      </c>
      <c r="BH142" s="144">
        <f t="shared" si="37"/>
        <v>0</v>
      </c>
      <c r="BI142" s="144">
        <f t="shared" si="38"/>
        <v>0</v>
      </c>
      <c r="BJ142" s="18" t="s">
        <v>86</v>
      </c>
      <c r="BK142" s="144">
        <f t="shared" si="39"/>
        <v>0</v>
      </c>
      <c r="BL142" s="18" t="s">
        <v>234</v>
      </c>
      <c r="BM142" s="143" t="s">
        <v>1488</v>
      </c>
    </row>
    <row r="143" spans="2:65" s="1" customFormat="1" ht="16.5" customHeight="1">
      <c r="B143" s="33"/>
      <c r="C143" s="132" t="s">
        <v>1186</v>
      </c>
      <c r="D143" s="132" t="s">
        <v>229</v>
      </c>
      <c r="E143" s="133" t="s">
        <v>4837</v>
      </c>
      <c r="F143" s="134" t="s">
        <v>4838</v>
      </c>
      <c r="G143" s="135" t="s">
        <v>326</v>
      </c>
      <c r="H143" s="136">
        <v>54</v>
      </c>
      <c r="I143" s="137"/>
      <c r="J143" s="138">
        <f t="shared" si="3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31"/>
        <v>0</v>
      </c>
      <c r="Q143" s="141">
        <v>0</v>
      </c>
      <c r="R143" s="141">
        <f t="shared" si="32"/>
        <v>0</v>
      </c>
      <c r="S143" s="141">
        <v>0</v>
      </c>
      <c r="T143" s="142">
        <f t="shared" si="33"/>
        <v>0</v>
      </c>
      <c r="AR143" s="143" t="s">
        <v>234</v>
      </c>
      <c r="AT143" s="143" t="s">
        <v>229</v>
      </c>
      <c r="AU143" s="143" t="s">
        <v>80</v>
      </c>
      <c r="AY143" s="18" t="s">
        <v>227</v>
      </c>
      <c r="BE143" s="144">
        <f t="shared" si="34"/>
        <v>0</v>
      </c>
      <c r="BF143" s="144">
        <f t="shared" si="35"/>
        <v>0</v>
      </c>
      <c r="BG143" s="144">
        <f t="shared" si="36"/>
        <v>0</v>
      </c>
      <c r="BH143" s="144">
        <f t="shared" si="37"/>
        <v>0</v>
      </c>
      <c r="BI143" s="144">
        <f t="shared" si="38"/>
        <v>0</v>
      </c>
      <c r="BJ143" s="18" t="s">
        <v>86</v>
      </c>
      <c r="BK143" s="144">
        <f t="shared" si="39"/>
        <v>0</v>
      </c>
      <c r="BL143" s="18" t="s">
        <v>234</v>
      </c>
      <c r="BM143" s="143" t="s">
        <v>1499</v>
      </c>
    </row>
    <row r="144" spans="2:65" s="1" customFormat="1" ht="24.2" customHeight="1">
      <c r="B144" s="33"/>
      <c r="C144" s="132" t="s">
        <v>1217</v>
      </c>
      <c r="D144" s="132" t="s">
        <v>229</v>
      </c>
      <c r="E144" s="133" t="s">
        <v>4863</v>
      </c>
      <c r="F144" s="134" t="s">
        <v>4864</v>
      </c>
      <c r="G144" s="135" t="s">
        <v>4865</v>
      </c>
      <c r="H144" s="136">
        <v>170</v>
      </c>
      <c r="I144" s="137"/>
      <c r="J144" s="138">
        <f t="shared" si="30"/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 t="shared" si="31"/>
        <v>0</v>
      </c>
      <c r="Q144" s="141">
        <v>0</v>
      </c>
      <c r="R144" s="141">
        <f t="shared" si="32"/>
        <v>0</v>
      </c>
      <c r="S144" s="141">
        <v>0</v>
      </c>
      <c r="T144" s="142">
        <f t="shared" si="33"/>
        <v>0</v>
      </c>
      <c r="AR144" s="143" t="s">
        <v>234</v>
      </c>
      <c r="AT144" s="143" t="s">
        <v>229</v>
      </c>
      <c r="AU144" s="143" t="s">
        <v>80</v>
      </c>
      <c r="AY144" s="18" t="s">
        <v>227</v>
      </c>
      <c r="BE144" s="144">
        <f t="shared" si="34"/>
        <v>0</v>
      </c>
      <c r="BF144" s="144">
        <f t="shared" si="35"/>
        <v>0</v>
      </c>
      <c r="BG144" s="144">
        <f t="shared" si="36"/>
        <v>0</v>
      </c>
      <c r="BH144" s="144">
        <f t="shared" si="37"/>
        <v>0</v>
      </c>
      <c r="BI144" s="144">
        <f t="shared" si="38"/>
        <v>0</v>
      </c>
      <c r="BJ144" s="18" t="s">
        <v>86</v>
      </c>
      <c r="BK144" s="144">
        <f t="shared" si="39"/>
        <v>0</v>
      </c>
      <c r="BL144" s="18" t="s">
        <v>234</v>
      </c>
      <c r="BM144" s="143" t="s">
        <v>1516</v>
      </c>
    </row>
    <row r="145" spans="2:65" s="1" customFormat="1" ht="33" customHeight="1">
      <c r="B145" s="33"/>
      <c r="C145" s="132" t="s">
        <v>1222</v>
      </c>
      <c r="D145" s="132" t="s">
        <v>229</v>
      </c>
      <c r="E145" s="133" t="s">
        <v>4866</v>
      </c>
      <c r="F145" s="134" t="s">
        <v>4867</v>
      </c>
      <c r="G145" s="135" t="s">
        <v>396</v>
      </c>
      <c r="H145" s="136">
        <v>50</v>
      </c>
      <c r="I145" s="137"/>
      <c r="J145" s="138">
        <f t="shared" si="30"/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 t="shared" si="31"/>
        <v>0</v>
      </c>
      <c r="Q145" s="141">
        <v>0</v>
      </c>
      <c r="R145" s="141">
        <f t="shared" si="32"/>
        <v>0</v>
      </c>
      <c r="S145" s="141">
        <v>0</v>
      </c>
      <c r="T145" s="142">
        <f t="shared" si="33"/>
        <v>0</v>
      </c>
      <c r="AR145" s="143" t="s">
        <v>234</v>
      </c>
      <c r="AT145" s="143" t="s">
        <v>229</v>
      </c>
      <c r="AU145" s="143" t="s">
        <v>80</v>
      </c>
      <c r="AY145" s="18" t="s">
        <v>227</v>
      </c>
      <c r="BE145" s="144">
        <f t="shared" si="34"/>
        <v>0</v>
      </c>
      <c r="BF145" s="144">
        <f t="shared" si="35"/>
        <v>0</v>
      </c>
      <c r="BG145" s="144">
        <f t="shared" si="36"/>
        <v>0</v>
      </c>
      <c r="BH145" s="144">
        <f t="shared" si="37"/>
        <v>0</v>
      </c>
      <c r="BI145" s="144">
        <f t="shared" si="38"/>
        <v>0</v>
      </c>
      <c r="BJ145" s="18" t="s">
        <v>86</v>
      </c>
      <c r="BK145" s="144">
        <f t="shared" si="39"/>
        <v>0</v>
      </c>
      <c r="BL145" s="18" t="s">
        <v>234</v>
      </c>
      <c r="BM145" s="143" t="s">
        <v>1528</v>
      </c>
    </row>
    <row r="146" spans="2:65" s="11" customFormat="1" ht="22.9" customHeight="1">
      <c r="B146" s="120"/>
      <c r="D146" s="121" t="s">
        <v>72</v>
      </c>
      <c r="E146" s="130" t="s">
        <v>474</v>
      </c>
      <c r="F146" s="130" t="s">
        <v>21</v>
      </c>
      <c r="I146" s="123"/>
      <c r="J146" s="131">
        <f>BK146</f>
        <v>0</v>
      </c>
      <c r="L146" s="120"/>
      <c r="M146" s="125"/>
      <c r="P146" s="126">
        <f>SUM(P147:P158)</f>
        <v>0</v>
      </c>
      <c r="R146" s="126">
        <f>SUM(R147:R158)</f>
        <v>0</v>
      </c>
      <c r="T146" s="127">
        <f>SUM(T147:T158)</f>
        <v>0</v>
      </c>
      <c r="AR146" s="121" t="s">
        <v>80</v>
      </c>
      <c r="AT146" s="128" t="s">
        <v>72</v>
      </c>
      <c r="AU146" s="128" t="s">
        <v>80</v>
      </c>
      <c r="AY146" s="121" t="s">
        <v>227</v>
      </c>
      <c r="BK146" s="129">
        <f>SUM(BK147:BK158)</f>
        <v>0</v>
      </c>
    </row>
    <row r="147" spans="2:65" s="1" customFormat="1" ht="37.9" customHeight="1">
      <c r="B147" s="33"/>
      <c r="C147" s="132" t="s">
        <v>1227</v>
      </c>
      <c r="D147" s="132" t="s">
        <v>229</v>
      </c>
      <c r="E147" s="133" t="s">
        <v>4868</v>
      </c>
      <c r="F147" s="134" t="s">
        <v>4869</v>
      </c>
      <c r="G147" s="135" t="s">
        <v>396</v>
      </c>
      <c r="H147" s="136">
        <v>12</v>
      </c>
      <c r="I147" s="137"/>
      <c r="J147" s="138">
        <f t="shared" ref="J147:J158" si="40">ROUND(I147*H147,2)</f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ref="P147:P158" si="41">O147*H147</f>
        <v>0</v>
      </c>
      <c r="Q147" s="141">
        <v>0</v>
      </c>
      <c r="R147" s="141">
        <f t="shared" ref="R147:R158" si="42">Q147*H147</f>
        <v>0</v>
      </c>
      <c r="S147" s="141">
        <v>0</v>
      </c>
      <c r="T147" s="142">
        <f t="shared" ref="T147:T158" si="43">S147*H147</f>
        <v>0</v>
      </c>
      <c r="AR147" s="143" t="s">
        <v>234</v>
      </c>
      <c r="AT147" s="143" t="s">
        <v>229</v>
      </c>
      <c r="AU147" s="143" t="s">
        <v>86</v>
      </c>
      <c r="AY147" s="18" t="s">
        <v>227</v>
      </c>
      <c r="BE147" s="144">
        <f t="shared" ref="BE147:BE158" si="44">IF(N147="základní",J147,0)</f>
        <v>0</v>
      </c>
      <c r="BF147" s="144">
        <f t="shared" ref="BF147:BF158" si="45">IF(N147="snížená",J147,0)</f>
        <v>0</v>
      </c>
      <c r="BG147" s="144">
        <f t="shared" ref="BG147:BG158" si="46">IF(N147="zákl. přenesená",J147,0)</f>
        <v>0</v>
      </c>
      <c r="BH147" s="144">
        <f t="shared" ref="BH147:BH158" si="47">IF(N147="sníž. přenesená",J147,0)</f>
        <v>0</v>
      </c>
      <c r="BI147" s="144">
        <f t="shared" ref="BI147:BI158" si="48">IF(N147="nulová",J147,0)</f>
        <v>0</v>
      </c>
      <c r="BJ147" s="18" t="s">
        <v>86</v>
      </c>
      <c r="BK147" s="144">
        <f t="shared" ref="BK147:BK158" si="49">ROUND(I147*H147,2)</f>
        <v>0</v>
      </c>
      <c r="BL147" s="18" t="s">
        <v>234</v>
      </c>
      <c r="BM147" s="143" t="s">
        <v>1540</v>
      </c>
    </row>
    <row r="148" spans="2:65" s="1" customFormat="1" ht="37.9" customHeight="1">
      <c r="B148" s="33"/>
      <c r="C148" s="132" t="s">
        <v>1232</v>
      </c>
      <c r="D148" s="132" t="s">
        <v>229</v>
      </c>
      <c r="E148" s="133" t="s">
        <v>4868</v>
      </c>
      <c r="F148" s="134" t="s">
        <v>4869</v>
      </c>
      <c r="G148" s="135" t="s">
        <v>396</v>
      </c>
      <c r="H148" s="136">
        <v>14</v>
      </c>
      <c r="I148" s="137"/>
      <c r="J148" s="138">
        <f t="shared" si="4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41"/>
        <v>0</v>
      </c>
      <c r="Q148" s="141">
        <v>0</v>
      </c>
      <c r="R148" s="141">
        <f t="shared" si="42"/>
        <v>0</v>
      </c>
      <c r="S148" s="141">
        <v>0</v>
      </c>
      <c r="T148" s="142">
        <f t="shared" si="43"/>
        <v>0</v>
      </c>
      <c r="AR148" s="143" t="s">
        <v>234</v>
      </c>
      <c r="AT148" s="143" t="s">
        <v>229</v>
      </c>
      <c r="AU148" s="143" t="s">
        <v>86</v>
      </c>
      <c r="AY148" s="18" t="s">
        <v>227</v>
      </c>
      <c r="BE148" s="144">
        <f t="shared" si="44"/>
        <v>0</v>
      </c>
      <c r="BF148" s="144">
        <f t="shared" si="45"/>
        <v>0</v>
      </c>
      <c r="BG148" s="144">
        <f t="shared" si="46"/>
        <v>0</v>
      </c>
      <c r="BH148" s="144">
        <f t="shared" si="47"/>
        <v>0</v>
      </c>
      <c r="BI148" s="144">
        <f t="shared" si="48"/>
        <v>0</v>
      </c>
      <c r="BJ148" s="18" t="s">
        <v>86</v>
      </c>
      <c r="BK148" s="144">
        <f t="shared" si="49"/>
        <v>0</v>
      </c>
      <c r="BL148" s="18" t="s">
        <v>234</v>
      </c>
      <c r="BM148" s="143" t="s">
        <v>1553</v>
      </c>
    </row>
    <row r="149" spans="2:65" s="1" customFormat="1" ht="33" customHeight="1">
      <c r="B149" s="33"/>
      <c r="C149" s="132" t="s">
        <v>1237</v>
      </c>
      <c r="D149" s="132" t="s">
        <v>229</v>
      </c>
      <c r="E149" s="133" t="s">
        <v>4870</v>
      </c>
      <c r="F149" s="134" t="s">
        <v>4871</v>
      </c>
      <c r="G149" s="135" t="s">
        <v>396</v>
      </c>
      <c r="H149" s="136">
        <v>14</v>
      </c>
      <c r="I149" s="137"/>
      <c r="J149" s="138">
        <f t="shared" si="4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41"/>
        <v>0</v>
      </c>
      <c r="Q149" s="141">
        <v>0</v>
      </c>
      <c r="R149" s="141">
        <f t="shared" si="42"/>
        <v>0</v>
      </c>
      <c r="S149" s="141">
        <v>0</v>
      </c>
      <c r="T149" s="142">
        <f t="shared" si="43"/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 t="shared" si="44"/>
        <v>0</v>
      </c>
      <c r="BF149" s="144">
        <f t="shared" si="45"/>
        <v>0</v>
      </c>
      <c r="BG149" s="144">
        <f t="shared" si="46"/>
        <v>0</v>
      </c>
      <c r="BH149" s="144">
        <f t="shared" si="47"/>
        <v>0</v>
      </c>
      <c r="BI149" s="144">
        <f t="shared" si="48"/>
        <v>0</v>
      </c>
      <c r="BJ149" s="18" t="s">
        <v>86</v>
      </c>
      <c r="BK149" s="144">
        <f t="shared" si="49"/>
        <v>0</v>
      </c>
      <c r="BL149" s="18" t="s">
        <v>234</v>
      </c>
      <c r="BM149" s="143" t="s">
        <v>1564</v>
      </c>
    </row>
    <row r="150" spans="2:65" s="1" customFormat="1" ht="37.9" customHeight="1">
      <c r="B150" s="33"/>
      <c r="C150" s="132" t="s">
        <v>1248</v>
      </c>
      <c r="D150" s="132" t="s">
        <v>229</v>
      </c>
      <c r="E150" s="133" t="s">
        <v>4872</v>
      </c>
      <c r="F150" s="134" t="s">
        <v>4873</v>
      </c>
      <c r="G150" s="135" t="s">
        <v>396</v>
      </c>
      <c r="H150" s="136">
        <v>18</v>
      </c>
      <c r="I150" s="137"/>
      <c r="J150" s="138">
        <f t="shared" si="4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41"/>
        <v>0</v>
      </c>
      <c r="Q150" s="141">
        <v>0</v>
      </c>
      <c r="R150" s="141">
        <f t="shared" si="42"/>
        <v>0</v>
      </c>
      <c r="S150" s="141">
        <v>0</v>
      </c>
      <c r="T150" s="142">
        <f t="shared" si="43"/>
        <v>0</v>
      </c>
      <c r="AR150" s="143" t="s">
        <v>234</v>
      </c>
      <c r="AT150" s="143" t="s">
        <v>229</v>
      </c>
      <c r="AU150" s="143" t="s">
        <v>86</v>
      </c>
      <c r="AY150" s="18" t="s">
        <v>227</v>
      </c>
      <c r="BE150" s="144">
        <f t="shared" si="44"/>
        <v>0</v>
      </c>
      <c r="BF150" s="144">
        <f t="shared" si="45"/>
        <v>0</v>
      </c>
      <c r="BG150" s="144">
        <f t="shared" si="46"/>
        <v>0</v>
      </c>
      <c r="BH150" s="144">
        <f t="shared" si="47"/>
        <v>0</v>
      </c>
      <c r="BI150" s="144">
        <f t="shared" si="48"/>
        <v>0</v>
      </c>
      <c r="BJ150" s="18" t="s">
        <v>86</v>
      </c>
      <c r="BK150" s="144">
        <f t="shared" si="49"/>
        <v>0</v>
      </c>
      <c r="BL150" s="18" t="s">
        <v>234</v>
      </c>
      <c r="BM150" s="143" t="s">
        <v>1581</v>
      </c>
    </row>
    <row r="151" spans="2:65" s="1" customFormat="1" ht="33" customHeight="1">
      <c r="B151" s="33"/>
      <c r="C151" s="132" t="s">
        <v>1253</v>
      </c>
      <c r="D151" s="132" t="s">
        <v>229</v>
      </c>
      <c r="E151" s="133" t="s">
        <v>4874</v>
      </c>
      <c r="F151" s="134" t="s">
        <v>4875</v>
      </c>
      <c r="G151" s="135" t="s">
        <v>396</v>
      </c>
      <c r="H151" s="136">
        <v>2</v>
      </c>
      <c r="I151" s="137"/>
      <c r="J151" s="138">
        <f t="shared" si="4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41"/>
        <v>0</v>
      </c>
      <c r="Q151" s="141">
        <v>0</v>
      </c>
      <c r="R151" s="141">
        <f t="shared" si="42"/>
        <v>0</v>
      </c>
      <c r="S151" s="141">
        <v>0</v>
      </c>
      <c r="T151" s="142">
        <f t="shared" si="43"/>
        <v>0</v>
      </c>
      <c r="AR151" s="143" t="s">
        <v>234</v>
      </c>
      <c r="AT151" s="143" t="s">
        <v>229</v>
      </c>
      <c r="AU151" s="143" t="s">
        <v>86</v>
      </c>
      <c r="AY151" s="18" t="s">
        <v>227</v>
      </c>
      <c r="BE151" s="144">
        <f t="shared" si="44"/>
        <v>0</v>
      </c>
      <c r="BF151" s="144">
        <f t="shared" si="45"/>
        <v>0</v>
      </c>
      <c r="BG151" s="144">
        <f t="shared" si="46"/>
        <v>0</v>
      </c>
      <c r="BH151" s="144">
        <f t="shared" si="47"/>
        <v>0</v>
      </c>
      <c r="BI151" s="144">
        <f t="shared" si="48"/>
        <v>0</v>
      </c>
      <c r="BJ151" s="18" t="s">
        <v>86</v>
      </c>
      <c r="BK151" s="144">
        <f t="shared" si="49"/>
        <v>0</v>
      </c>
      <c r="BL151" s="18" t="s">
        <v>234</v>
      </c>
      <c r="BM151" s="143" t="s">
        <v>1593</v>
      </c>
    </row>
    <row r="152" spans="2:65" s="1" customFormat="1" ht="37.9" customHeight="1">
      <c r="B152" s="33"/>
      <c r="C152" s="132" t="s">
        <v>1259</v>
      </c>
      <c r="D152" s="132" t="s">
        <v>229</v>
      </c>
      <c r="E152" s="133" t="s">
        <v>4876</v>
      </c>
      <c r="F152" s="134" t="s">
        <v>4877</v>
      </c>
      <c r="G152" s="135" t="s">
        <v>396</v>
      </c>
      <c r="H152" s="136">
        <v>10</v>
      </c>
      <c r="I152" s="137"/>
      <c r="J152" s="138">
        <f t="shared" si="40"/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 t="shared" si="41"/>
        <v>0</v>
      </c>
      <c r="Q152" s="141">
        <v>0</v>
      </c>
      <c r="R152" s="141">
        <f t="shared" si="42"/>
        <v>0</v>
      </c>
      <c r="S152" s="141">
        <v>0</v>
      </c>
      <c r="T152" s="142">
        <f t="shared" si="43"/>
        <v>0</v>
      </c>
      <c r="AR152" s="143" t="s">
        <v>234</v>
      </c>
      <c r="AT152" s="143" t="s">
        <v>229</v>
      </c>
      <c r="AU152" s="143" t="s">
        <v>86</v>
      </c>
      <c r="AY152" s="18" t="s">
        <v>227</v>
      </c>
      <c r="BE152" s="144">
        <f t="shared" si="44"/>
        <v>0</v>
      </c>
      <c r="BF152" s="144">
        <f t="shared" si="45"/>
        <v>0</v>
      </c>
      <c r="BG152" s="144">
        <f t="shared" si="46"/>
        <v>0</v>
      </c>
      <c r="BH152" s="144">
        <f t="shared" si="47"/>
        <v>0</v>
      </c>
      <c r="BI152" s="144">
        <f t="shared" si="48"/>
        <v>0</v>
      </c>
      <c r="BJ152" s="18" t="s">
        <v>86</v>
      </c>
      <c r="BK152" s="144">
        <f t="shared" si="49"/>
        <v>0</v>
      </c>
      <c r="BL152" s="18" t="s">
        <v>234</v>
      </c>
      <c r="BM152" s="143" t="s">
        <v>1604</v>
      </c>
    </row>
    <row r="153" spans="2:65" s="1" customFormat="1" ht="33" customHeight="1">
      <c r="B153" s="33"/>
      <c r="C153" s="132" t="s">
        <v>1277</v>
      </c>
      <c r="D153" s="132" t="s">
        <v>229</v>
      </c>
      <c r="E153" s="133" t="s">
        <v>4874</v>
      </c>
      <c r="F153" s="134" t="s">
        <v>4875</v>
      </c>
      <c r="G153" s="135" t="s">
        <v>396</v>
      </c>
      <c r="H153" s="136">
        <v>1</v>
      </c>
      <c r="I153" s="137"/>
      <c r="J153" s="138">
        <f t="shared" si="40"/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 t="shared" si="41"/>
        <v>0</v>
      </c>
      <c r="Q153" s="141">
        <v>0</v>
      </c>
      <c r="R153" s="141">
        <f t="shared" si="42"/>
        <v>0</v>
      </c>
      <c r="S153" s="141">
        <v>0</v>
      </c>
      <c r="T153" s="142">
        <f t="shared" si="43"/>
        <v>0</v>
      </c>
      <c r="AR153" s="143" t="s">
        <v>234</v>
      </c>
      <c r="AT153" s="143" t="s">
        <v>229</v>
      </c>
      <c r="AU153" s="143" t="s">
        <v>86</v>
      </c>
      <c r="AY153" s="18" t="s">
        <v>227</v>
      </c>
      <c r="BE153" s="144">
        <f t="shared" si="44"/>
        <v>0</v>
      </c>
      <c r="BF153" s="144">
        <f t="shared" si="45"/>
        <v>0</v>
      </c>
      <c r="BG153" s="144">
        <f t="shared" si="46"/>
        <v>0</v>
      </c>
      <c r="BH153" s="144">
        <f t="shared" si="47"/>
        <v>0</v>
      </c>
      <c r="BI153" s="144">
        <f t="shared" si="48"/>
        <v>0</v>
      </c>
      <c r="BJ153" s="18" t="s">
        <v>86</v>
      </c>
      <c r="BK153" s="144">
        <f t="shared" si="49"/>
        <v>0</v>
      </c>
      <c r="BL153" s="18" t="s">
        <v>234</v>
      </c>
      <c r="BM153" s="143" t="s">
        <v>1614</v>
      </c>
    </row>
    <row r="154" spans="2:65" s="1" customFormat="1" ht="21.75" customHeight="1">
      <c r="B154" s="33"/>
      <c r="C154" s="132" t="s">
        <v>1281</v>
      </c>
      <c r="D154" s="132" t="s">
        <v>229</v>
      </c>
      <c r="E154" s="133" t="s">
        <v>4878</v>
      </c>
      <c r="F154" s="134" t="s">
        <v>4879</v>
      </c>
      <c r="G154" s="135" t="s">
        <v>396</v>
      </c>
      <c r="H154" s="136">
        <v>1</v>
      </c>
      <c r="I154" s="137"/>
      <c r="J154" s="138">
        <f t="shared" si="40"/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 t="shared" si="41"/>
        <v>0</v>
      </c>
      <c r="Q154" s="141">
        <v>0</v>
      </c>
      <c r="R154" s="141">
        <f t="shared" si="42"/>
        <v>0</v>
      </c>
      <c r="S154" s="141">
        <v>0</v>
      </c>
      <c r="T154" s="142">
        <f t="shared" si="43"/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 t="shared" si="44"/>
        <v>0</v>
      </c>
      <c r="BF154" s="144">
        <f t="shared" si="45"/>
        <v>0</v>
      </c>
      <c r="BG154" s="144">
        <f t="shared" si="46"/>
        <v>0</v>
      </c>
      <c r="BH154" s="144">
        <f t="shared" si="47"/>
        <v>0</v>
      </c>
      <c r="BI154" s="144">
        <f t="shared" si="48"/>
        <v>0</v>
      </c>
      <c r="BJ154" s="18" t="s">
        <v>86</v>
      </c>
      <c r="BK154" s="144">
        <f t="shared" si="49"/>
        <v>0</v>
      </c>
      <c r="BL154" s="18" t="s">
        <v>234</v>
      </c>
      <c r="BM154" s="143" t="s">
        <v>1621</v>
      </c>
    </row>
    <row r="155" spans="2:65" s="1" customFormat="1" ht="24.2" customHeight="1">
      <c r="B155" s="33"/>
      <c r="C155" s="132" t="s">
        <v>1286</v>
      </c>
      <c r="D155" s="132" t="s">
        <v>229</v>
      </c>
      <c r="E155" s="133" t="s">
        <v>4880</v>
      </c>
      <c r="F155" s="134" t="s">
        <v>4881</v>
      </c>
      <c r="G155" s="135" t="s">
        <v>396</v>
      </c>
      <c r="H155" s="136">
        <v>2</v>
      </c>
      <c r="I155" s="137"/>
      <c r="J155" s="138">
        <f t="shared" si="40"/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 t="shared" si="41"/>
        <v>0</v>
      </c>
      <c r="Q155" s="141">
        <v>0</v>
      </c>
      <c r="R155" s="141">
        <f t="shared" si="42"/>
        <v>0</v>
      </c>
      <c r="S155" s="141">
        <v>0</v>
      </c>
      <c r="T155" s="142">
        <f t="shared" si="43"/>
        <v>0</v>
      </c>
      <c r="AR155" s="143" t="s">
        <v>234</v>
      </c>
      <c r="AT155" s="143" t="s">
        <v>229</v>
      </c>
      <c r="AU155" s="143" t="s">
        <v>86</v>
      </c>
      <c r="AY155" s="18" t="s">
        <v>227</v>
      </c>
      <c r="BE155" s="144">
        <f t="shared" si="44"/>
        <v>0</v>
      </c>
      <c r="BF155" s="144">
        <f t="shared" si="45"/>
        <v>0</v>
      </c>
      <c r="BG155" s="144">
        <f t="shared" si="46"/>
        <v>0</v>
      </c>
      <c r="BH155" s="144">
        <f t="shared" si="47"/>
        <v>0</v>
      </c>
      <c r="BI155" s="144">
        <f t="shared" si="48"/>
        <v>0</v>
      </c>
      <c r="BJ155" s="18" t="s">
        <v>86</v>
      </c>
      <c r="BK155" s="144">
        <f t="shared" si="49"/>
        <v>0</v>
      </c>
      <c r="BL155" s="18" t="s">
        <v>234</v>
      </c>
      <c r="BM155" s="143" t="s">
        <v>1636</v>
      </c>
    </row>
    <row r="156" spans="2:65" s="1" customFormat="1" ht="37.9" customHeight="1">
      <c r="B156" s="33"/>
      <c r="C156" s="132" t="s">
        <v>1291</v>
      </c>
      <c r="D156" s="132" t="s">
        <v>229</v>
      </c>
      <c r="E156" s="133" t="s">
        <v>4882</v>
      </c>
      <c r="F156" s="134" t="s">
        <v>4883</v>
      </c>
      <c r="G156" s="135" t="s">
        <v>396</v>
      </c>
      <c r="H156" s="136">
        <v>12</v>
      </c>
      <c r="I156" s="137"/>
      <c r="J156" s="138">
        <f t="shared" si="40"/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si="41"/>
        <v>0</v>
      </c>
      <c r="Q156" s="141">
        <v>0</v>
      </c>
      <c r="R156" s="141">
        <f t="shared" si="42"/>
        <v>0</v>
      </c>
      <c r="S156" s="141">
        <v>0</v>
      </c>
      <c r="T156" s="142">
        <f t="shared" si="43"/>
        <v>0</v>
      </c>
      <c r="AR156" s="143" t="s">
        <v>234</v>
      </c>
      <c r="AT156" s="143" t="s">
        <v>229</v>
      </c>
      <c r="AU156" s="143" t="s">
        <v>86</v>
      </c>
      <c r="AY156" s="18" t="s">
        <v>227</v>
      </c>
      <c r="BE156" s="144">
        <f t="shared" si="44"/>
        <v>0</v>
      </c>
      <c r="BF156" s="144">
        <f t="shared" si="45"/>
        <v>0</v>
      </c>
      <c r="BG156" s="144">
        <f t="shared" si="46"/>
        <v>0</v>
      </c>
      <c r="BH156" s="144">
        <f t="shared" si="47"/>
        <v>0</v>
      </c>
      <c r="BI156" s="144">
        <f t="shared" si="48"/>
        <v>0</v>
      </c>
      <c r="BJ156" s="18" t="s">
        <v>86</v>
      </c>
      <c r="BK156" s="144">
        <f t="shared" si="49"/>
        <v>0</v>
      </c>
      <c r="BL156" s="18" t="s">
        <v>234</v>
      </c>
      <c r="BM156" s="143" t="s">
        <v>1659</v>
      </c>
    </row>
    <row r="157" spans="2:65" s="1" customFormat="1" ht="24.2" customHeight="1">
      <c r="B157" s="33"/>
      <c r="C157" s="132" t="s">
        <v>804</v>
      </c>
      <c r="D157" s="132" t="s">
        <v>229</v>
      </c>
      <c r="E157" s="133" t="s">
        <v>4884</v>
      </c>
      <c r="F157" s="134" t="s">
        <v>4885</v>
      </c>
      <c r="G157" s="135" t="s">
        <v>396</v>
      </c>
      <c r="H157" s="136">
        <v>4</v>
      </c>
      <c r="I157" s="137"/>
      <c r="J157" s="138">
        <f t="shared" si="4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41"/>
        <v>0</v>
      </c>
      <c r="Q157" s="141">
        <v>0</v>
      </c>
      <c r="R157" s="141">
        <f t="shared" si="42"/>
        <v>0</v>
      </c>
      <c r="S157" s="141">
        <v>0</v>
      </c>
      <c r="T157" s="142">
        <f t="shared" si="43"/>
        <v>0</v>
      </c>
      <c r="AR157" s="143" t="s">
        <v>234</v>
      </c>
      <c r="AT157" s="143" t="s">
        <v>229</v>
      </c>
      <c r="AU157" s="143" t="s">
        <v>86</v>
      </c>
      <c r="AY157" s="18" t="s">
        <v>227</v>
      </c>
      <c r="BE157" s="144">
        <f t="shared" si="44"/>
        <v>0</v>
      </c>
      <c r="BF157" s="144">
        <f t="shared" si="45"/>
        <v>0</v>
      </c>
      <c r="BG157" s="144">
        <f t="shared" si="46"/>
        <v>0</v>
      </c>
      <c r="BH157" s="144">
        <f t="shared" si="47"/>
        <v>0</v>
      </c>
      <c r="BI157" s="144">
        <f t="shared" si="48"/>
        <v>0</v>
      </c>
      <c r="BJ157" s="18" t="s">
        <v>86</v>
      </c>
      <c r="BK157" s="144">
        <f t="shared" si="49"/>
        <v>0</v>
      </c>
      <c r="BL157" s="18" t="s">
        <v>234</v>
      </c>
      <c r="BM157" s="143" t="s">
        <v>1671</v>
      </c>
    </row>
    <row r="158" spans="2:65" s="1" customFormat="1" ht="37.9" customHeight="1">
      <c r="B158" s="33"/>
      <c r="C158" s="132" t="s">
        <v>1306</v>
      </c>
      <c r="D158" s="132" t="s">
        <v>229</v>
      </c>
      <c r="E158" s="133" t="s">
        <v>4886</v>
      </c>
      <c r="F158" s="134" t="s">
        <v>4887</v>
      </c>
      <c r="G158" s="135" t="s">
        <v>396</v>
      </c>
      <c r="H158" s="136">
        <v>2</v>
      </c>
      <c r="I158" s="137"/>
      <c r="J158" s="138">
        <f t="shared" si="40"/>
        <v>0</v>
      </c>
      <c r="K158" s="134" t="s">
        <v>336</v>
      </c>
      <c r="L158" s="33"/>
      <c r="M158" s="184" t="s">
        <v>21</v>
      </c>
      <c r="N158" s="185" t="s">
        <v>45</v>
      </c>
      <c r="O158" s="181"/>
      <c r="P158" s="186">
        <f t="shared" si="41"/>
        <v>0</v>
      </c>
      <c r="Q158" s="186">
        <v>0</v>
      </c>
      <c r="R158" s="186">
        <f t="shared" si="42"/>
        <v>0</v>
      </c>
      <c r="S158" s="186">
        <v>0</v>
      </c>
      <c r="T158" s="187">
        <f t="shared" si="43"/>
        <v>0</v>
      </c>
      <c r="AR158" s="143" t="s">
        <v>234</v>
      </c>
      <c r="AT158" s="143" t="s">
        <v>229</v>
      </c>
      <c r="AU158" s="143" t="s">
        <v>86</v>
      </c>
      <c r="AY158" s="18" t="s">
        <v>227</v>
      </c>
      <c r="BE158" s="144">
        <f t="shared" si="44"/>
        <v>0</v>
      </c>
      <c r="BF158" s="144">
        <f t="shared" si="45"/>
        <v>0</v>
      </c>
      <c r="BG158" s="144">
        <f t="shared" si="46"/>
        <v>0</v>
      </c>
      <c r="BH158" s="144">
        <f t="shared" si="47"/>
        <v>0</v>
      </c>
      <c r="BI158" s="144">
        <f t="shared" si="48"/>
        <v>0</v>
      </c>
      <c r="BJ158" s="18" t="s">
        <v>86</v>
      </c>
      <c r="BK158" s="144">
        <f t="shared" si="49"/>
        <v>0</v>
      </c>
      <c r="BL158" s="18" t="s">
        <v>234</v>
      </c>
      <c r="BM158" s="143" t="s">
        <v>1686</v>
      </c>
    </row>
    <row r="159" spans="2:65" s="1" customFormat="1" ht="6.95" customHeight="1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OfvTO0pF6EL6kqrdU7X32aPXe5liLUsQrSpXl+L19ZEiT05V+wA6yPsbhMnikicRJbrbaoKOFoo35OBJYp+NIA==" saltValue="w1CJoLJhSOaORLgCeoZIBQ+dbsq2oJ+Z1zGl9HisscYoaMeW8I5R8+fALi0q25GzOLdwmfMCQePs9NF8uFGB4w==" spinCount="100000" sheet="1" objects="1" scenarios="1" formatColumns="0" formatRows="0" autoFilter="0"/>
  <autoFilter ref="C95:K158" xr:uid="{00000000-0009-0000-0000-000013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1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4888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4889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19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ROUND(J99,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ROUND((SUM(BE99:BE217)),  2)</f>
        <v>0</v>
      </c>
      <c r="I37" s="94">
        <v>0.21</v>
      </c>
      <c r="J37" s="84">
        <f>ROUND(((SUM(BE99:BE217))*I37),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ROUND((SUM(BF99:BF217)),  2)</f>
        <v>0</v>
      </c>
      <c r="I38" s="94">
        <v>0.12</v>
      </c>
      <c r="J38" s="84">
        <f>ROUND(((SUM(BF99:BF217))*I38),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ROUND((SUM(BG99:BG217)),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ROUND((SUM(BH99:BH217)),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ROUND((SUM(BI99:BI217)),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4888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SO-04.05.01 - ÚT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J99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4890</v>
      </c>
      <c r="E68" s="106"/>
      <c r="F68" s="106"/>
      <c r="G68" s="106"/>
      <c r="H68" s="106"/>
      <c r="I68" s="106"/>
      <c r="J68" s="107">
        <f>J100</f>
        <v>0</v>
      </c>
      <c r="L68" s="104"/>
    </row>
    <row r="69" spans="2:47" s="9" customFormat="1" ht="19.899999999999999" customHeight="1">
      <c r="B69" s="108"/>
      <c r="D69" s="109" t="s">
        <v>4891</v>
      </c>
      <c r="E69" s="110"/>
      <c r="F69" s="110"/>
      <c r="G69" s="110"/>
      <c r="H69" s="110"/>
      <c r="I69" s="110"/>
      <c r="J69" s="111">
        <f>J101</f>
        <v>0</v>
      </c>
      <c r="L69" s="108"/>
    </row>
    <row r="70" spans="2:47" s="9" customFormat="1" ht="19.899999999999999" customHeight="1">
      <c r="B70" s="108"/>
      <c r="D70" s="109" t="s">
        <v>4892</v>
      </c>
      <c r="E70" s="110"/>
      <c r="F70" s="110"/>
      <c r="G70" s="110"/>
      <c r="H70" s="110"/>
      <c r="I70" s="110"/>
      <c r="J70" s="111">
        <f>J123</f>
        <v>0</v>
      </c>
      <c r="L70" s="108"/>
    </row>
    <row r="71" spans="2:47" s="9" customFormat="1" ht="19.899999999999999" customHeight="1">
      <c r="B71" s="108"/>
      <c r="D71" s="109" t="s">
        <v>4893</v>
      </c>
      <c r="E71" s="110"/>
      <c r="F71" s="110"/>
      <c r="G71" s="110"/>
      <c r="H71" s="110"/>
      <c r="I71" s="110"/>
      <c r="J71" s="111">
        <f>J145</f>
        <v>0</v>
      </c>
      <c r="L71" s="108"/>
    </row>
    <row r="72" spans="2:47" s="9" customFormat="1" ht="19.899999999999999" customHeight="1">
      <c r="B72" s="108"/>
      <c r="D72" s="109" t="s">
        <v>4894</v>
      </c>
      <c r="E72" s="110"/>
      <c r="F72" s="110"/>
      <c r="G72" s="110"/>
      <c r="H72" s="110"/>
      <c r="I72" s="110"/>
      <c r="J72" s="111">
        <f>J167</f>
        <v>0</v>
      </c>
      <c r="L72" s="108"/>
    </row>
    <row r="73" spans="2:47" s="8" customFormat="1" ht="24.95" customHeight="1">
      <c r="B73" s="104"/>
      <c r="D73" s="105" t="s">
        <v>4895</v>
      </c>
      <c r="E73" s="106"/>
      <c r="F73" s="106"/>
      <c r="G73" s="106"/>
      <c r="H73" s="106"/>
      <c r="I73" s="106"/>
      <c r="J73" s="107">
        <f>J185</f>
        <v>0</v>
      </c>
      <c r="L73" s="104"/>
    </row>
    <row r="74" spans="2:47" s="8" customFormat="1" ht="24.95" customHeight="1">
      <c r="B74" s="104"/>
      <c r="D74" s="105" t="s">
        <v>4896</v>
      </c>
      <c r="E74" s="106"/>
      <c r="F74" s="106"/>
      <c r="G74" s="106"/>
      <c r="H74" s="106"/>
      <c r="I74" s="106"/>
      <c r="J74" s="107">
        <f>J206</f>
        <v>0</v>
      </c>
      <c r="L74" s="104"/>
    </row>
    <row r="75" spans="2:47" s="8" customFormat="1" ht="24.95" customHeight="1">
      <c r="B75" s="104"/>
      <c r="D75" s="105" t="s">
        <v>4897</v>
      </c>
      <c r="E75" s="106"/>
      <c r="F75" s="106"/>
      <c r="G75" s="106"/>
      <c r="H75" s="106"/>
      <c r="I75" s="106"/>
      <c r="J75" s="107">
        <f>J214</f>
        <v>0</v>
      </c>
      <c r="L75" s="104"/>
    </row>
    <row r="76" spans="2:47" s="1" customFormat="1" ht="21.75" customHeight="1">
      <c r="B76" s="33"/>
      <c r="L76" s="33"/>
    </row>
    <row r="77" spans="2:47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12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12" s="1" customFormat="1" ht="24.95" customHeight="1">
      <c r="B82" s="33"/>
      <c r="C82" s="22" t="s">
        <v>212</v>
      </c>
      <c r="L82" s="33"/>
    </row>
    <row r="83" spans="2:12" s="1" customFormat="1" ht="6.95" customHeight="1">
      <c r="B83" s="33"/>
      <c r="L83" s="33"/>
    </row>
    <row r="84" spans="2:12" s="1" customFormat="1" ht="12" customHeight="1">
      <c r="B84" s="33"/>
      <c r="C84" s="28" t="s">
        <v>16</v>
      </c>
      <c r="L84" s="33"/>
    </row>
    <row r="85" spans="2:12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12" ht="12" customHeight="1">
      <c r="B86" s="21"/>
      <c r="C86" s="28" t="s">
        <v>201</v>
      </c>
      <c r="L86" s="21"/>
    </row>
    <row r="87" spans="2:12" ht="16.5" customHeight="1">
      <c r="B87" s="21"/>
      <c r="E87" s="338" t="s">
        <v>607</v>
      </c>
      <c r="F87" s="300"/>
      <c r="G87" s="300"/>
      <c r="H87" s="300"/>
      <c r="L87" s="21"/>
    </row>
    <row r="88" spans="2:12" ht="12" customHeight="1">
      <c r="B88" s="21"/>
      <c r="C88" s="28" t="s">
        <v>203</v>
      </c>
      <c r="L88" s="21"/>
    </row>
    <row r="89" spans="2:12" s="1" customFormat="1" ht="16.5" customHeight="1">
      <c r="B89" s="33"/>
      <c r="E89" s="334" t="s">
        <v>4888</v>
      </c>
      <c r="F89" s="340"/>
      <c r="G89" s="340"/>
      <c r="H89" s="340"/>
      <c r="L89" s="33"/>
    </row>
    <row r="90" spans="2:12" s="1" customFormat="1" ht="12" customHeight="1">
      <c r="B90" s="33"/>
      <c r="C90" s="28" t="s">
        <v>3367</v>
      </c>
      <c r="L90" s="33"/>
    </row>
    <row r="91" spans="2:12" s="1" customFormat="1" ht="16.5" customHeight="1">
      <c r="B91" s="33"/>
      <c r="E91" s="321" t="str">
        <f>E13</f>
        <v>SO-04.05.01 - ÚT</v>
      </c>
      <c r="F91" s="340"/>
      <c r="G91" s="340"/>
      <c r="H91" s="340"/>
      <c r="L91" s="33"/>
    </row>
    <row r="92" spans="2:12" s="1" customFormat="1" ht="6.95" customHeight="1">
      <c r="B92" s="33"/>
      <c r="L92" s="33"/>
    </row>
    <row r="93" spans="2:12" s="1" customFormat="1" ht="12" customHeight="1">
      <c r="B93" s="33"/>
      <c r="C93" s="28" t="s">
        <v>22</v>
      </c>
      <c r="F93" s="26" t="str">
        <f>F16</f>
        <v>Kolovraty</v>
      </c>
      <c r="I93" s="28" t="s">
        <v>24</v>
      </c>
      <c r="J93" s="50" t="str">
        <f>IF(J16="","",J16)</f>
        <v>28. 6. 2021</v>
      </c>
      <c r="L93" s="33"/>
    </row>
    <row r="94" spans="2:12" s="1" customFormat="1" ht="6.95" customHeight="1">
      <c r="B94" s="33"/>
      <c r="L94" s="33"/>
    </row>
    <row r="95" spans="2:12" s="1" customFormat="1" ht="15.2" customHeight="1">
      <c r="B95" s="33"/>
      <c r="C95" s="28" t="s">
        <v>26</v>
      </c>
      <c r="F95" s="26" t="str">
        <f>E19</f>
        <v>atelier HETA s.r.o.</v>
      </c>
      <c r="I95" s="28" t="s">
        <v>32</v>
      </c>
      <c r="J95" s="31" t="str">
        <f>E25</f>
        <v>atelier HETA s.r.o.</v>
      </c>
      <c r="L95" s="33"/>
    </row>
    <row r="96" spans="2:12" s="1" customFormat="1" ht="15.2" customHeight="1">
      <c r="B96" s="33"/>
      <c r="C96" s="28" t="s">
        <v>30</v>
      </c>
      <c r="F96" s="26" t="str">
        <f>IF(E22="","",E22)</f>
        <v>Vyplň údaj</v>
      </c>
      <c r="I96" s="28" t="s">
        <v>34</v>
      </c>
      <c r="J96" s="31" t="str">
        <f>E28</f>
        <v>Toman Martin</v>
      </c>
      <c r="L96" s="33"/>
    </row>
    <row r="97" spans="2:65" s="1" customFormat="1" ht="10.35" customHeight="1">
      <c r="B97" s="33"/>
      <c r="L97" s="33"/>
    </row>
    <row r="98" spans="2:65" s="10" customFormat="1" ht="29.25" customHeight="1">
      <c r="B98" s="112"/>
      <c r="C98" s="113" t="s">
        <v>213</v>
      </c>
      <c r="D98" s="114" t="s">
        <v>58</v>
      </c>
      <c r="E98" s="114" t="s">
        <v>54</v>
      </c>
      <c r="F98" s="114" t="s">
        <v>55</v>
      </c>
      <c r="G98" s="114" t="s">
        <v>214</v>
      </c>
      <c r="H98" s="114" t="s">
        <v>215</v>
      </c>
      <c r="I98" s="114" t="s">
        <v>216</v>
      </c>
      <c r="J98" s="114" t="s">
        <v>207</v>
      </c>
      <c r="K98" s="115" t="s">
        <v>217</v>
      </c>
      <c r="L98" s="112"/>
      <c r="M98" s="57" t="s">
        <v>21</v>
      </c>
      <c r="N98" s="58" t="s">
        <v>43</v>
      </c>
      <c r="O98" s="58" t="s">
        <v>218</v>
      </c>
      <c r="P98" s="58" t="s">
        <v>219</v>
      </c>
      <c r="Q98" s="58" t="s">
        <v>220</v>
      </c>
      <c r="R98" s="58" t="s">
        <v>221</v>
      </c>
      <c r="S98" s="58" t="s">
        <v>222</v>
      </c>
      <c r="T98" s="59" t="s">
        <v>223</v>
      </c>
    </row>
    <row r="99" spans="2:65" s="1" customFormat="1" ht="22.9" customHeight="1">
      <c r="B99" s="33"/>
      <c r="C99" s="62" t="s">
        <v>224</v>
      </c>
      <c r="J99" s="116">
        <f>BK99</f>
        <v>0</v>
      </c>
      <c r="L99" s="33"/>
      <c r="M99" s="60"/>
      <c r="N99" s="51"/>
      <c r="O99" s="51"/>
      <c r="P99" s="117">
        <f>P100+P185+P206+P214</f>
        <v>0</v>
      </c>
      <c r="Q99" s="51"/>
      <c r="R99" s="117">
        <f>R100+R185+R206+R214</f>
        <v>0</v>
      </c>
      <c r="S99" s="51"/>
      <c r="T99" s="118">
        <f>T100+T185+T206+T214</f>
        <v>0</v>
      </c>
      <c r="AT99" s="18" t="s">
        <v>72</v>
      </c>
      <c r="AU99" s="18" t="s">
        <v>208</v>
      </c>
      <c r="BK99" s="119">
        <f>BK100+BK185+BK206+BK214</f>
        <v>0</v>
      </c>
    </row>
    <row r="100" spans="2:65" s="11" customFormat="1" ht="25.9" customHeight="1">
      <c r="B100" s="120"/>
      <c r="D100" s="121" t="s">
        <v>72</v>
      </c>
      <c r="E100" s="122" t="s">
        <v>474</v>
      </c>
      <c r="F100" s="122" t="s">
        <v>4898</v>
      </c>
      <c r="I100" s="123"/>
      <c r="J100" s="124">
        <f>BK100</f>
        <v>0</v>
      </c>
      <c r="L100" s="120"/>
      <c r="M100" s="125"/>
      <c r="P100" s="126">
        <f>P101+P123+P145+P167</f>
        <v>0</v>
      </c>
      <c r="R100" s="126">
        <f>R101+R123+R145+R167</f>
        <v>0</v>
      </c>
      <c r="T100" s="127">
        <f>T101+T123+T145+T167</f>
        <v>0</v>
      </c>
      <c r="AR100" s="121" t="s">
        <v>80</v>
      </c>
      <c r="AT100" s="128" t="s">
        <v>72</v>
      </c>
      <c r="AU100" s="128" t="s">
        <v>73</v>
      </c>
      <c r="AY100" s="121" t="s">
        <v>227</v>
      </c>
      <c r="BK100" s="129">
        <f>BK101+BK123+BK145+BK167</f>
        <v>0</v>
      </c>
    </row>
    <row r="101" spans="2:65" s="11" customFormat="1" ht="22.9" customHeight="1">
      <c r="B101" s="120"/>
      <c r="D101" s="121" t="s">
        <v>72</v>
      </c>
      <c r="E101" s="130" t="s">
        <v>515</v>
      </c>
      <c r="F101" s="130" t="s">
        <v>4899</v>
      </c>
      <c r="I101" s="123"/>
      <c r="J101" s="131">
        <f>BK101</f>
        <v>0</v>
      </c>
      <c r="L101" s="120"/>
      <c r="M101" s="125"/>
      <c r="P101" s="126">
        <f>SUM(P102:P122)</f>
        <v>0</v>
      </c>
      <c r="R101" s="126">
        <f>SUM(R102:R122)</f>
        <v>0</v>
      </c>
      <c r="T101" s="127">
        <f>SUM(T102:T122)</f>
        <v>0</v>
      </c>
      <c r="AR101" s="121" t="s">
        <v>80</v>
      </c>
      <c r="AT101" s="128" t="s">
        <v>72</v>
      </c>
      <c r="AU101" s="128" t="s">
        <v>80</v>
      </c>
      <c r="AY101" s="121" t="s">
        <v>227</v>
      </c>
      <c r="BK101" s="129">
        <f>SUM(BK102:BK122)</f>
        <v>0</v>
      </c>
    </row>
    <row r="102" spans="2:65" s="1" customFormat="1" ht="49.15" customHeight="1">
      <c r="B102" s="33"/>
      <c r="C102" s="132" t="s">
        <v>80</v>
      </c>
      <c r="D102" s="132" t="s">
        <v>229</v>
      </c>
      <c r="E102" s="133" t="s">
        <v>4900</v>
      </c>
      <c r="F102" s="134" t="s">
        <v>4901</v>
      </c>
      <c r="G102" s="135" t="s">
        <v>3468</v>
      </c>
      <c r="H102" s="136">
        <v>1</v>
      </c>
      <c r="I102" s="137"/>
      <c r="J102" s="138">
        <f t="shared" ref="J102:J117" si="0">ROUND(I102*H102,2)</f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ref="P102:P117" si="1">O102*H102</f>
        <v>0</v>
      </c>
      <c r="Q102" s="141">
        <v>0</v>
      </c>
      <c r="R102" s="141">
        <f t="shared" ref="R102:R117" si="2">Q102*H102</f>
        <v>0</v>
      </c>
      <c r="S102" s="141">
        <v>0</v>
      </c>
      <c r="T102" s="142">
        <f t="shared" ref="T102:T117" si="3">S102*H102</f>
        <v>0</v>
      </c>
      <c r="AR102" s="143" t="s">
        <v>234</v>
      </c>
      <c r="AT102" s="143" t="s">
        <v>229</v>
      </c>
      <c r="AU102" s="143" t="s">
        <v>86</v>
      </c>
      <c r="AY102" s="18" t="s">
        <v>227</v>
      </c>
      <c r="BE102" s="144">
        <f t="shared" ref="BE102:BE117" si="4">IF(N102="základní",J102,0)</f>
        <v>0</v>
      </c>
      <c r="BF102" s="144">
        <f t="shared" ref="BF102:BF117" si="5">IF(N102="snížená",J102,0)</f>
        <v>0</v>
      </c>
      <c r="BG102" s="144">
        <f t="shared" ref="BG102:BG117" si="6">IF(N102="zákl. přenesená",J102,0)</f>
        <v>0</v>
      </c>
      <c r="BH102" s="144">
        <f t="shared" ref="BH102:BH117" si="7">IF(N102="sníž. přenesená",J102,0)</f>
        <v>0</v>
      </c>
      <c r="BI102" s="144">
        <f t="shared" ref="BI102:BI117" si="8">IF(N102="nulová",J102,0)</f>
        <v>0</v>
      </c>
      <c r="BJ102" s="18" t="s">
        <v>86</v>
      </c>
      <c r="BK102" s="144">
        <f t="shared" ref="BK102:BK117" si="9">ROUND(I102*H102,2)</f>
        <v>0</v>
      </c>
      <c r="BL102" s="18" t="s">
        <v>234</v>
      </c>
      <c r="BM102" s="143" t="s">
        <v>4902</v>
      </c>
    </row>
    <row r="103" spans="2:65" s="1" customFormat="1" ht="16.5" customHeight="1">
      <c r="B103" s="33"/>
      <c r="C103" s="132" t="s">
        <v>86</v>
      </c>
      <c r="D103" s="132" t="s">
        <v>229</v>
      </c>
      <c r="E103" s="133" t="s">
        <v>4903</v>
      </c>
      <c r="F103" s="134" t="s">
        <v>4904</v>
      </c>
      <c r="G103" s="135" t="s">
        <v>488</v>
      </c>
      <c r="H103" s="136">
        <v>8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86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4905</v>
      </c>
    </row>
    <row r="104" spans="2:65" s="1" customFormat="1" ht="24.2" customHeight="1">
      <c r="B104" s="33"/>
      <c r="C104" s="132" t="s">
        <v>120</v>
      </c>
      <c r="D104" s="132" t="s">
        <v>229</v>
      </c>
      <c r="E104" s="133" t="s">
        <v>4906</v>
      </c>
      <c r="F104" s="134" t="s">
        <v>4907</v>
      </c>
      <c r="G104" s="135" t="s">
        <v>3468</v>
      </c>
      <c r="H104" s="136">
        <v>1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4908</v>
      </c>
    </row>
    <row r="105" spans="2:65" s="1" customFormat="1" ht="33" customHeight="1">
      <c r="B105" s="33"/>
      <c r="C105" s="132" t="s">
        <v>234</v>
      </c>
      <c r="D105" s="132" t="s">
        <v>229</v>
      </c>
      <c r="E105" s="133" t="s">
        <v>4909</v>
      </c>
      <c r="F105" s="134" t="s">
        <v>4910</v>
      </c>
      <c r="G105" s="135" t="s">
        <v>3468</v>
      </c>
      <c r="H105" s="136">
        <v>1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86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4911</v>
      </c>
    </row>
    <row r="106" spans="2:65" s="1" customFormat="1" ht="24.2" customHeight="1">
      <c r="B106" s="33"/>
      <c r="C106" s="132" t="s">
        <v>264</v>
      </c>
      <c r="D106" s="132" t="s">
        <v>229</v>
      </c>
      <c r="E106" s="133" t="s">
        <v>4912</v>
      </c>
      <c r="F106" s="134" t="s">
        <v>4913</v>
      </c>
      <c r="G106" s="135" t="s">
        <v>3468</v>
      </c>
      <c r="H106" s="136">
        <v>1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86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4914</v>
      </c>
    </row>
    <row r="107" spans="2:65" s="1" customFormat="1" ht="44.25" customHeight="1">
      <c r="B107" s="33"/>
      <c r="C107" s="132" t="s">
        <v>270</v>
      </c>
      <c r="D107" s="132" t="s">
        <v>229</v>
      </c>
      <c r="E107" s="133" t="s">
        <v>4915</v>
      </c>
      <c r="F107" s="134" t="s">
        <v>4916</v>
      </c>
      <c r="G107" s="135" t="s">
        <v>3468</v>
      </c>
      <c r="H107" s="136">
        <v>1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86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4917</v>
      </c>
    </row>
    <row r="108" spans="2:65" s="1" customFormat="1" ht="16.5" customHeight="1">
      <c r="B108" s="33"/>
      <c r="C108" s="132" t="s">
        <v>278</v>
      </c>
      <c r="D108" s="132" t="s">
        <v>229</v>
      </c>
      <c r="E108" s="133" t="s">
        <v>4918</v>
      </c>
      <c r="F108" s="134" t="s">
        <v>4919</v>
      </c>
      <c r="G108" s="135" t="s">
        <v>488</v>
      </c>
      <c r="H108" s="136">
        <v>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4920</v>
      </c>
    </row>
    <row r="109" spans="2:65" s="1" customFormat="1" ht="16.5" customHeight="1">
      <c r="B109" s="33"/>
      <c r="C109" s="132" t="s">
        <v>283</v>
      </c>
      <c r="D109" s="132" t="s">
        <v>229</v>
      </c>
      <c r="E109" s="133" t="s">
        <v>4921</v>
      </c>
      <c r="F109" s="134" t="s">
        <v>4922</v>
      </c>
      <c r="G109" s="135" t="s">
        <v>488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86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4923</v>
      </c>
    </row>
    <row r="110" spans="2:65" s="1" customFormat="1" ht="16.5" customHeight="1">
      <c r="B110" s="33"/>
      <c r="C110" s="132" t="s">
        <v>290</v>
      </c>
      <c r="D110" s="132" t="s">
        <v>229</v>
      </c>
      <c r="E110" s="133" t="s">
        <v>4924</v>
      </c>
      <c r="F110" s="134" t="s">
        <v>4925</v>
      </c>
      <c r="G110" s="135" t="s">
        <v>488</v>
      </c>
      <c r="H110" s="136">
        <v>1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86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4926</v>
      </c>
    </row>
    <row r="111" spans="2:65" s="1" customFormat="1" ht="16.5" customHeight="1">
      <c r="B111" s="33"/>
      <c r="C111" s="132" t="s">
        <v>296</v>
      </c>
      <c r="D111" s="132" t="s">
        <v>229</v>
      </c>
      <c r="E111" s="133" t="s">
        <v>4927</v>
      </c>
      <c r="F111" s="134" t="s">
        <v>4928</v>
      </c>
      <c r="G111" s="135" t="s">
        <v>488</v>
      </c>
      <c r="H111" s="136">
        <v>1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4929</v>
      </c>
    </row>
    <row r="112" spans="2:65" s="1" customFormat="1" ht="16.5" customHeight="1">
      <c r="B112" s="33"/>
      <c r="C112" s="132" t="s">
        <v>308</v>
      </c>
      <c r="D112" s="132" t="s">
        <v>229</v>
      </c>
      <c r="E112" s="133" t="s">
        <v>4930</v>
      </c>
      <c r="F112" s="134" t="s">
        <v>4931</v>
      </c>
      <c r="G112" s="135" t="s">
        <v>3468</v>
      </c>
      <c r="H112" s="136">
        <v>1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4932</v>
      </c>
    </row>
    <row r="113" spans="2:65" s="1" customFormat="1" ht="16.5" customHeight="1">
      <c r="B113" s="33"/>
      <c r="C113" s="132" t="s">
        <v>8</v>
      </c>
      <c r="D113" s="132" t="s">
        <v>229</v>
      </c>
      <c r="E113" s="133" t="s">
        <v>4933</v>
      </c>
      <c r="F113" s="134" t="s">
        <v>4934</v>
      </c>
      <c r="G113" s="135" t="s">
        <v>3468</v>
      </c>
      <c r="H113" s="136">
        <v>1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86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4935</v>
      </c>
    </row>
    <row r="114" spans="2:65" s="1" customFormat="1" ht="16.5" customHeight="1">
      <c r="B114" s="33"/>
      <c r="C114" s="132" t="s">
        <v>370</v>
      </c>
      <c r="D114" s="132" t="s">
        <v>229</v>
      </c>
      <c r="E114" s="133" t="s">
        <v>4936</v>
      </c>
      <c r="F114" s="134" t="s">
        <v>4937</v>
      </c>
      <c r="G114" s="135" t="s">
        <v>488</v>
      </c>
      <c r="H114" s="136">
        <v>4</v>
      </c>
      <c r="I114" s="137"/>
      <c r="J114" s="138">
        <f t="shared" si="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4938</v>
      </c>
    </row>
    <row r="115" spans="2:65" s="1" customFormat="1" ht="16.5" customHeight="1">
      <c r="B115" s="33"/>
      <c r="C115" s="132" t="s">
        <v>376</v>
      </c>
      <c r="D115" s="132" t="s">
        <v>229</v>
      </c>
      <c r="E115" s="133" t="s">
        <v>4939</v>
      </c>
      <c r="F115" s="134" t="s">
        <v>4940</v>
      </c>
      <c r="G115" s="135" t="s">
        <v>3468</v>
      </c>
      <c r="H115" s="136">
        <v>1</v>
      </c>
      <c r="I115" s="137"/>
      <c r="J115" s="138">
        <f t="shared" si="0"/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234</v>
      </c>
      <c r="AT115" s="143" t="s">
        <v>229</v>
      </c>
      <c r="AU115" s="143" t="s">
        <v>86</v>
      </c>
      <c r="AY115" s="18" t="s">
        <v>227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234</v>
      </c>
      <c r="BM115" s="143" t="s">
        <v>4941</v>
      </c>
    </row>
    <row r="116" spans="2:65" s="1" customFormat="1" ht="16.5" customHeight="1">
      <c r="B116" s="33"/>
      <c r="C116" s="132" t="s">
        <v>382</v>
      </c>
      <c r="D116" s="132" t="s">
        <v>229</v>
      </c>
      <c r="E116" s="133" t="s">
        <v>4942</v>
      </c>
      <c r="F116" s="134" t="s">
        <v>4943</v>
      </c>
      <c r="G116" s="135" t="s">
        <v>4944</v>
      </c>
      <c r="H116" s="136">
        <v>15</v>
      </c>
      <c r="I116" s="137"/>
      <c r="J116" s="138">
        <f t="shared" si="0"/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234</v>
      </c>
      <c r="AT116" s="143" t="s">
        <v>229</v>
      </c>
      <c r="AU116" s="143" t="s">
        <v>86</v>
      </c>
      <c r="AY116" s="18" t="s">
        <v>227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234</v>
      </c>
      <c r="BM116" s="143" t="s">
        <v>4945</v>
      </c>
    </row>
    <row r="117" spans="2:65" s="1" customFormat="1" ht="16.5" customHeight="1">
      <c r="B117" s="33"/>
      <c r="C117" s="132" t="s">
        <v>388</v>
      </c>
      <c r="D117" s="132" t="s">
        <v>229</v>
      </c>
      <c r="E117" s="133" t="s">
        <v>4946</v>
      </c>
      <c r="F117" s="134" t="s">
        <v>4947</v>
      </c>
      <c r="G117" s="135" t="s">
        <v>4944</v>
      </c>
      <c r="H117" s="136">
        <v>6</v>
      </c>
      <c r="I117" s="137"/>
      <c r="J117" s="138">
        <f t="shared" si="0"/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234</v>
      </c>
      <c r="AT117" s="143" t="s">
        <v>229</v>
      </c>
      <c r="AU117" s="143" t="s">
        <v>86</v>
      </c>
      <c r="AY117" s="18" t="s">
        <v>227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234</v>
      </c>
      <c r="BM117" s="143" t="s">
        <v>4948</v>
      </c>
    </row>
    <row r="118" spans="2:65" s="1" customFormat="1" ht="19.5">
      <c r="B118" s="33"/>
      <c r="D118" s="150" t="s">
        <v>403</v>
      </c>
      <c r="F118" s="183" t="s">
        <v>4949</v>
      </c>
      <c r="I118" s="147"/>
      <c r="L118" s="33"/>
      <c r="M118" s="148"/>
      <c r="T118" s="54"/>
      <c r="AT118" s="18" t="s">
        <v>403</v>
      </c>
      <c r="AU118" s="18" t="s">
        <v>86</v>
      </c>
    </row>
    <row r="119" spans="2:65" s="1" customFormat="1" ht="21.75" customHeight="1">
      <c r="B119" s="33"/>
      <c r="C119" s="132" t="s">
        <v>393</v>
      </c>
      <c r="D119" s="132" t="s">
        <v>229</v>
      </c>
      <c r="E119" s="133" t="s">
        <v>4950</v>
      </c>
      <c r="F119" s="134" t="s">
        <v>4951</v>
      </c>
      <c r="G119" s="135" t="s">
        <v>4944</v>
      </c>
      <c r="H119" s="136">
        <v>130</v>
      </c>
      <c r="I119" s="137"/>
      <c r="J119" s="138">
        <f>ROUND(I119*H119,2)</f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234</v>
      </c>
      <c r="AT119" s="143" t="s">
        <v>229</v>
      </c>
      <c r="AU119" s="143" t="s">
        <v>86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234</v>
      </c>
      <c r="BM119" s="143" t="s">
        <v>4952</v>
      </c>
    </row>
    <row r="120" spans="2:65" s="1" customFormat="1" ht="49.15" customHeight="1">
      <c r="B120" s="33"/>
      <c r="C120" s="132" t="s">
        <v>399</v>
      </c>
      <c r="D120" s="132" t="s">
        <v>229</v>
      </c>
      <c r="E120" s="133" t="s">
        <v>4953</v>
      </c>
      <c r="F120" s="134" t="s">
        <v>4954</v>
      </c>
      <c r="G120" s="135" t="s">
        <v>232</v>
      </c>
      <c r="H120" s="136">
        <v>24</v>
      </c>
      <c r="I120" s="137"/>
      <c r="J120" s="138">
        <f>ROUND(I120*H120,2)</f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>O120*H120</f>
        <v>0</v>
      </c>
      <c r="Q120" s="141">
        <v>0</v>
      </c>
      <c r="R120" s="141">
        <f>Q120*H120</f>
        <v>0</v>
      </c>
      <c r="S120" s="141">
        <v>0</v>
      </c>
      <c r="T120" s="142">
        <f>S120*H120</f>
        <v>0</v>
      </c>
      <c r="AR120" s="143" t="s">
        <v>234</v>
      </c>
      <c r="AT120" s="143" t="s">
        <v>229</v>
      </c>
      <c r="AU120" s="143" t="s">
        <v>86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234</v>
      </c>
      <c r="BM120" s="143" t="s">
        <v>4955</v>
      </c>
    </row>
    <row r="121" spans="2:65" s="1" customFormat="1" ht="29.25">
      <c r="B121" s="33"/>
      <c r="D121" s="150" t="s">
        <v>403</v>
      </c>
      <c r="F121" s="183" t="s">
        <v>4956</v>
      </c>
      <c r="I121" s="147"/>
      <c r="L121" s="33"/>
      <c r="M121" s="148"/>
      <c r="T121" s="54"/>
      <c r="AT121" s="18" t="s">
        <v>403</v>
      </c>
      <c r="AU121" s="18" t="s">
        <v>86</v>
      </c>
    </row>
    <row r="122" spans="2:65" s="1" customFormat="1" ht="16.5" customHeight="1">
      <c r="B122" s="33"/>
      <c r="C122" s="132" t="s">
        <v>405</v>
      </c>
      <c r="D122" s="132" t="s">
        <v>229</v>
      </c>
      <c r="E122" s="133" t="s">
        <v>4957</v>
      </c>
      <c r="F122" s="134" t="s">
        <v>4958</v>
      </c>
      <c r="G122" s="135" t="s">
        <v>3468</v>
      </c>
      <c r="H122" s="136">
        <v>1</v>
      </c>
      <c r="I122" s="137"/>
      <c r="J122" s="138">
        <f>ROUND(I122*H122,2)</f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0</v>
      </c>
      <c r="R122" s="141">
        <f>Q122*H122</f>
        <v>0</v>
      </c>
      <c r="S122" s="141">
        <v>0</v>
      </c>
      <c r="T122" s="142">
        <f>S122*H122</f>
        <v>0</v>
      </c>
      <c r="AR122" s="143" t="s">
        <v>234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4959</v>
      </c>
    </row>
    <row r="123" spans="2:65" s="11" customFormat="1" ht="22.9" customHeight="1">
      <c r="B123" s="120"/>
      <c r="D123" s="121" t="s">
        <v>72</v>
      </c>
      <c r="E123" s="130" t="s">
        <v>475</v>
      </c>
      <c r="F123" s="130" t="s">
        <v>4960</v>
      </c>
      <c r="I123" s="123"/>
      <c r="J123" s="131">
        <f>BK123</f>
        <v>0</v>
      </c>
      <c r="L123" s="120"/>
      <c r="M123" s="125"/>
      <c r="P123" s="126">
        <f>SUM(P124:P144)</f>
        <v>0</v>
      </c>
      <c r="R123" s="126">
        <f>SUM(R124:R144)</f>
        <v>0</v>
      </c>
      <c r="T123" s="127">
        <f>SUM(T124:T144)</f>
        <v>0</v>
      </c>
      <c r="AR123" s="121" t="s">
        <v>80</v>
      </c>
      <c r="AT123" s="128" t="s">
        <v>72</v>
      </c>
      <c r="AU123" s="128" t="s">
        <v>80</v>
      </c>
      <c r="AY123" s="121" t="s">
        <v>227</v>
      </c>
      <c r="BK123" s="129">
        <f>SUM(BK124:BK144)</f>
        <v>0</v>
      </c>
    </row>
    <row r="124" spans="2:65" s="1" customFormat="1" ht="16.5" customHeight="1">
      <c r="B124" s="33"/>
      <c r="C124" s="132" t="s">
        <v>409</v>
      </c>
      <c r="D124" s="132" t="s">
        <v>229</v>
      </c>
      <c r="E124" s="133" t="s">
        <v>4903</v>
      </c>
      <c r="F124" s="134" t="s">
        <v>4904</v>
      </c>
      <c r="G124" s="135" t="s">
        <v>488</v>
      </c>
      <c r="H124" s="136">
        <v>12</v>
      </c>
      <c r="I124" s="137"/>
      <c r="J124" s="138">
        <f t="shared" ref="J124:J137" si="10">ROUND(I124*H124,2)</f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 t="shared" ref="P124:P137" si="11">O124*H124</f>
        <v>0</v>
      </c>
      <c r="Q124" s="141">
        <v>0</v>
      </c>
      <c r="R124" s="141">
        <f t="shared" ref="R124:R137" si="12">Q124*H124</f>
        <v>0</v>
      </c>
      <c r="S124" s="141">
        <v>0</v>
      </c>
      <c r="T124" s="142">
        <f t="shared" ref="T124:T137" si="13">S124*H124</f>
        <v>0</v>
      </c>
      <c r="AR124" s="143" t="s">
        <v>234</v>
      </c>
      <c r="AT124" s="143" t="s">
        <v>229</v>
      </c>
      <c r="AU124" s="143" t="s">
        <v>86</v>
      </c>
      <c r="AY124" s="18" t="s">
        <v>227</v>
      </c>
      <c r="BE124" s="144">
        <f t="shared" ref="BE124:BE137" si="14">IF(N124="základní",J124,0)</f>
        <v>0</v>
      </c>
      <c r="BF124" s="144">
        <f t="shared" ref="BF124:BF137" si="15">IF(N124="snížená",J124,0)</f>
        <v>0</v>
      </c>
      <c r="BG124" s="144">
        <f t="shared" ref="BG124:BG137" si="16">IF(N124="zákl. přenesená",J124,0)</f>
        <v>0</v>
      </c>
      <c r="BH124" s="144">
        <f t="shared" ref="BH124:BH137" si="17">IF(N124="sníž. přenesená",J124,0)</f>
        <v>0</v>
      </c>
      <c r="BI124" s="144">
        <f t="shared" ref="BI124:BI137" si="18">IF(N124="nulová",J124,0)</f>
        <v>0</v>
      </c>
      <c r="BJ124" s="18" t="s">
        <v>86</v>
      </c>
      <c r="BK124" s="144">
        <f t="shared" ref="BK124:BK137" si="19">ROUND(I124*H124,2)</f>
        <v>0</v>
      </c>
      <c r="BL124" s="18" t="s">
        <v>234</v>
      </c>
      <c r="BM124" s="143" t="s">
        <v>4961</v>
      </c>
    </row>
    <row r="125" spans="2:65" s="1" customFormat="1" ht="24.2" customHeight="1">
      <c r="B125" s="33"/>
      <c r="C125" s="132" t="s">
        <v>7</v>
      </c>
      <c r="D125" s="132" t="s">
        <v>229</v>
      </c>
      <c r="E125" s="133" t="s">
        <v>4906</v>
      </c>
      <c r="F125" s="134" t="s">
        <v>4907</v>
      </c>
      <c r="G125" s="135" t="s">
        <v>3468</v>
      </c>
      <c r="H125" s="136">
        <v>1</v>
      </c>
      <c r="I125" s="137"/>
      <c r="J125" s="138">
        <f t="shared" si="10"/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si="11"/>
        <v>0</v>
      </c>
      <c r="Q125" s="141">
        <v>0</v>
      </c>
      <c r="R125" s="141">
        <f t="shared" si="12"/>
        <v>0</v>
      </c>
      <c r="S125" s="141">
        <v>0</v>
      </c>
      <c r="T125" s="142">
        <f t="shared" si="13"/>
        <v>0</v>
      </c>
      <c r="AR125" s="143" t="s">
        <v>234</v>
      </c>
      <c r="AT125" s="143" t="s">
        <v>229</v>
      </c>
      <c r="AU125" s="143" t="s">
        <v>86</v>
      </c>
      <c r="AY125" s="18" t="s">
        <v>227</v>
      </c>
      <c r="BE125" s="144">
        <f t="shared" si="14"/>
        <v>0</v>
      </c>
      <c r="BF125" s="144">
        <f t="shared" si="15"/>
        <v>0</v>
      </c>
      <c r="BG125" s="144">
        <f t="shared" si="16"/>
        <v>0</v>
      </c>
      <c r="BH125" s="144">
        <f t="shared" si="17"/>
        <v>0</v>
      </c>
      <c r="BI125" s="144">
        <f t="shared" si="18"/>
        <v>0</v>
      </c>
      <c r="BJ125" s="18" t="s">
        <v>86</v>
      </c>
      <c r="BK125" s="144">
        <f t="shared" si="19"/>
        <v>0</v>
      </c>
      <c r="BL125" s="18" t="s">
        <v>234</v>
      </c>
      <c r="BM125" s="143" t="s">
        <v>4962</v>
      </c>
    </row>
    <row r="126" spans="2:65" s="1" customFormat="1" ht="33" customHeight="1">
      <c r="B126" s="33"/>
      <c r="C126" s="132" t="s">
        <v>416</v>
      </c>
      <c r="D126" s="132" t="s">
        <v>229</v>
      </c>
      <c r="E126" s="133" t="s">
        <v>4909</v>
      </c>
      <c r="F126" s="134" t="s">
        <v>4910</v>
      </c>
      <c r="G126" s="135" t="s">
        <v>3468</v>
      </c>
      <c r="H126" s="136">
        <v>1</v>
      </c>
      <c r="I126" s="137"/>
      <c r="J126" s="138">
        <f t="shared" si="1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11"/>
        <v>0</v>
      </c>
      <c r="Q126" s="141">
        <v>0</v>
      </c>
      <c r="R126" s="141">
        <f t="shared" si="12"/>
        <v>0</v>
      </c>
      <c r="S126" s="141">
        <v>0</v>
      </c>
      <c r="T126" s="142">
        <f t="shared" si="13"/>
        <v>0</v>
      </c>
      <c r="AR126" s="143" t="s">
        <v>234</v>
      </c>
      <c r="AT126" s="143" t="s">
        <v>229</v>
      </c>
      <c r="AU126" s="143" t="s">
        <v>86</v>
      </c>
      <c r="AY126" s="18" t="s">
        <v>227</v>
      </c>
      <c r="BE126" s="144">
        <f t="shared" si="14"/>
        <v>0</v>
      </c>
      <c r="BF126" s="144">
        <f t="shared" si="15"/>
        <v>0</v>
      </c>
      <c r="BG126" s="144">
        <f t="shared" si="16"/>
        <v>0</v>
      </c>
      <c r="BH126" s="144">
        <f t="shared" si="17"/>
        <v>0</v>
      </c>
      <c r="BI126" s="144">
        <f t="shared" si="18"/>
        <v>0</v>
      </c>
      <c r="BJ126" s="18" t="s">
        <v>86</v>
      </c>
      <c r="BK126" s="144">
        <f t="shared" si="19"/>
        <v>0</v>
      </c>
      <c r="BL126" s="18" t="s">
        <v>234</v>
      </c>
      <c r="BM126" s="143" t="s">
        <v>4963</v>
      </c>
    </row>
    <row r="127" spans="2:65" s="1" customFormat="1" ht="24.2" customHeight="1">
      <c r="B127" s="33"/>
      <c r="C127" s="132" t="s">
        <v>421</v>
      </c>
      <c r="D127" s="132" t="s">
        <v>229</v>
      </c>
      <c r="E127" s="133" t="s">
        <v>4912</v>
      </c>
      <c r="F127" s="134" t="s">
        <v>4913</v>
      </c>
      <c r="G127" s="135" t="s">
        <v>3468</v>
      </c>
      <c r="H127" s="136">
        <v>1</v>
      </c>
      <c r="I127" s="137"/>
      <c r="J127" s="138">
        <f t="shared" si="1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11"/>
        <v>0</v>
      </c>
      <c r="Q127" s="141">
        <v>0</v>
      </c>
      <c r="R127" s="141">
        <f t="shared" si="12"/>
        <v>0</v>
      </c>
      <c r="S127" s="141">
        <v>0</v>
      </c>
      <c r="T127" s="142">
        <f t="shared" si="13"/>
        <v>0</v>
      </c>
      <c r="AR127" s="143" t="s">
        <v>234</v>
      </c>
      <c r="AT127" s="143" t="s">
        <v>229</v>
      </c>
      <c r="AU127" s="143" t="s">
        <v>86</v>
      </c>
      <c r="AY127" s="18" t="s">
        <v>227</v>
      </c>
      <c r="BE127" s="144">
        <f t="shared" si="14"/>
        <v>0</v>
      </c>
      <c r="BF127" s="144">
        <f t="shared" si="15"/>
        <v>0</v>
      </c>
      <c r="BG127" s="144">
        <f t="shared" si="16"/>
        <v>0</v>
      </c>
      <c r="BH127" s="144">
        <f t="shared" si="17"/>
        <v>0</v>
      </c>
      <c r="BI127" s="144">
        <f t="shared" si="18"/>
        <v>0</v>
      </c>
      <c r="BJ127" s="18" t="s">
        <v>86</v>
      </c>
      <c r="BK127" s="144">
        <f t="shared" si="19"/>
        <v>0</v>
      </c>
      <c r="BL127" s="18" t="s">
        <v>234</v>
      </c>
      <c r="BM127" s="143" t="s">
        <v>4964</v>
      </c>
    </row>
    <row r="128" spans="2:65" s="1" customFormat="1" ht="16.5" customHeight="1">
      <c r="B128" s="33"/>
      <c r="C128" s="132" t="s">
        <v>425</v>
      </c>
      <c r="D128" s="132" t="s">
        <v>229</v>
      </c>
      <c r="E128" s="133" t="s">
        <v>4918</v>
      </c>
      <c r="F128" s="134" t="s">
        <v>4919</v>
      </c>
      <c r="G128" s="135" t="s">
        <v>488</v>
      </c>
      <c r="H128" s="136">
        <v>1</v>
      </c>
      <c r="I128" s="137"/>
      <c r="J128" s="138">
        <f t="shared" si="1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11"/>
        <v>0</v>
      </c>
      <c r="Q128" s="141">
        <v>0</v>
      </c>
      <c r="R128" s="141">
        <f t="shared" si="12"/>
        <v>0</v>
      </c>
      <c r="S128" s="141">
        <v>0</v>
      </c>
      <c r="T128" s="142">
        <f t="shared" si="13"/>
        <v>0</v>
      </c>
      <c r="AR128" s="143" t="s">
        <v>234</v>
      </c>
      <c r="AT128" s="143" t="s">
        <v>229</v>
      </c>
      <c r="AU128" s="143" t="s">
        <v>86</v>
      </c>
      <c r="AY128" s="18" t="s">
        <v>227</v>
      </c>
      <c r="BE128" s="144">
        <f t="shared" si="14"/>
        <v>0</v>
      </c>
      <c r="BF128" s="144">
        <f t="shared" si="15"/>
        <v>0</v>
      </c>
      <c r="BG128" s="144">
        <f t="shared" si="16"/>
        <v>0</v>
      </c>
      <c r="BH128" s="144">
        <f t="shared" si="17"/>
        <v>0</v>
      </c>
      <c r="BI128" s="144">
        <f t="shared" si="18"/>
        <v>0</v>
      </c>
      <c r="BJ128" s="18" t="s">
        <v>86</v>
      </c>
      <c r="BK128" s="144">
        <f t="shared" si="19"/>
        <v>0</v>
      </c>
      <c r="BL128" s="18" t="s">
        <v>234</v>
      </c>
      <c r="BM128" s="143" t="s">
        <v>4965</v>
      </c>
    </row>
    <row r="129" spans="2:65" s="1" customFormat="1" ht="16.5" customHeight="1">
      <c r="B129" s="33"/>
      <c r="C129" s="132" t="s">
        <v>430</v>
      </c>
      <c r="D129" s="132" t="s">
        <v>229</v>
      </c>
      <c r="E129" s="133" t="s">
        <v>4921</v>
      </c>
      <c r="F129" s="134" t="s">
        <v>4922</v>
      </c>
      <c r="G129" s="135" t="s">
        <v>488</v>
      </c>
      <c r="H129" s="136">
        <v>1</v>
      </c>
      <c r="I129" s="137"/>
      <c r="J129" s="138">
        <f t="shared" si="1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11"/>
        <v>0</v>
      </c>
      <c r="Q129" s="141">
        <v>0</v>
      </c>
      <c r="R129" s="141">
        <f t="shared" si="12"/>
        <v>0</v>
      </c>
      <c r="S129" s="141">
        <v>0</v>
      </c>
      <c r="T129" s="142">
        <f t="shared" si="13"/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 t="shared" si="14"/>
        <v>0</v>
      </c>
      <c r="BF129" s="144">
        <f t="shared" si="15"/>
        <v>0</v>
      </c>
      <c r="BG129" s="144">
        <f t="shared" si="16"/>
        <v>0</v>
      </c>
      <c r="BH129" s="144">
        <f t="shared" si="17"/>
        <v>0</v>
      </c>
      <c r="BI129" s="144">
        <f t="shared" si="18"/>
        <v>0</v>
      </c>
      <c r="BJ129" s="18" t="s">
        <v>86</v>
      </c>
      <c r="BK129" s="144">
        <f t="shared" si="19"/>
        <v>0</v>
      </c>
      <c r="BL129" s="18" t="s">
        <v>234</v>
      </c>
      <c r="BM129" s="143" t="s">
        <v>4966</v>
      </c>
    </row>
    <row r="130" spans="2:65" s="1" customFormat="1" ht="16.5" customHeight="1">
      <c r="B130" s="33"/>
      <c r="C130" s="132" t="s">
        <v>435</v>
      </c>
      <c r="D130" s="132" t="s">
        <v>229</v>
      </c>
      <c r="E130" s="133" t="s">
        <v>4924</v>
      </c>
      <c r="F130" s="134" t="s">
        <v>4925</v>
      </c>
      <c r="G130" s="135" t="s">
        <v>488</v>
      </c>
      <c r="H130" s="136">
        <v>1</v>
      </c>
      <c r="I130" s="137"/>
      <c r="J130" s="138">
        <f t="shared" si="1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11"/>
        <v>0</v>
      </c>
      <c r="Q130" s="141">
        <v>0</v>
      </c>
      <c r="R130" s="141">
        <f t="shared" si="12"/>
        <v>0</v>
      </c>
      <c r="S130" s="141">
        <v>0</v>
      </c>
      <c r="T130" s="142">
        <f t="shared" si="13"/>
        <v>0</v>
      </c>
      <c r="AR130" s="143" t="s">
        <v>234</v>
      </c>
      <c r="AT130" s="143" t="s">
        <v>229</v>
      </c>
      <c r="AU130" s="143" t="s">
        <v>86</v>
      </c>
      <c r="AY130" s="18" t="s">
        <v>227</v>
      </c>
      <c r="BE130" s="144">
        <f t="shared" si="14"/>
        <v>0</v>
      </c>
      <c r="BF130" s="144">
        <f t="shared" si="15"/>
        <v>0</v>
      </c>
      <c r="BG130" s="144">
        <f t="shared" si="16"/>
        <v>0</v>
      </c>
      <c r="BH130" s="144">
        <f t="shared" si="17"/>
        <v>0</v>
      </c>
      <c r="BI130" s="144">
        <f t="shared" si="18"/>
        <v>0</v>
      </c>
      <c r="BJ130" s="18" t="s">
        <v>86</v>
      </c>
      <c r="BK130" s="144">
        <f t="shared" si="19"/>
        <v>0</v>
      </c>
      <c r="BL130" s="18" t="s">
        <v>234</v>
      </c>
      <c r="BM130" s="143" t="s">
        <v>4967</v>
      </c>
    </row>
    <row r="131" spans="2:65" s="1" customFormat="1" ht="16.5" customHeight="1">
      <c r="B131" s="33"/>
      <c r="C131" s="132" t="s">
        <v>441</v>
      </c>
      <c r="D131" s="132" t="s">
        <v>229</v>
      </c>
      <c r="E131" s="133" t="s">
        <v>4927</v>
      </c>
      <c r="F131" s="134" t="s">
        <v>4928</v>
      </c>
      <c r="G131" s="135" t="s">
        <v>488</v>
      </c>
      <c r="H131" s="136">
        <v>1</v>
      </c>
      <c r="I131" s="137"/>
      <c r="J131" s="138">
        <f t="shared" si="1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11"/>
        <v>0</v>
      </c>
      <c r="Q131" s="141">
        <v>0</v>
      </c>
      <c r="R131" s="141">
        <f t="shared" si="12"/>
        <v>0</v>
      </c>
      <c r="S131" s="141">
        <v>0</v>
      </c>
      <c r="T131" s="142">
        <f t="shared" si="13"/>
        <v>0</v>
      </c>
      <c r="AR131" s="143" t="s">
        <v>234</v>
      </c>
      <c r="AT131" s="143" t="s">
        <v>229</v>
      </c>
      <c r="AU131" s="143" t="s">
        <v>86</v>
      </c>
      <c r="AY131" s="18" t="s">
        <v>227</v>
      </c>
      <c r="BE131" s="144">
        <f t="shared" si="14"/>
        <v>0</v>
      </c>
      <c r="BF131" s="144">
        <f t="shared" si="15"/>
        <v>0</v>
      </c>
      <c r="BG131" s="144">
        <f t="shared" si="16"/>
        <v>0</v>
      </c>
      <c r="BH131" s="144">
        <f t="shared" si="17"/>
        <v>0</v>
      </c>
      <c r="BI131" s="144">
        <f t="shared" si="18"/>
        <v>0</v>
      </c>
      <c r="BJ131" s="18" t="s">
        <v>86</v>
      </c>
      <c r="BK131" s="144">
        <f t="shared" si="19"/>
        <v>0</v>
      </c>
      <c r="BL131" s="18" t="s">
        <v>234</v>
      </c>
      <c r="BM131" s="143" t="s">
        <v>4968</v>
      </c>
    </row>
    <row r="132" spans="2:65" s="1" customFormat="1" ht="16.5" customHeight="1">
      <c r="B132" s="33"/>
      <c r="C132" s="132" t="s">
        <v>445</v>
      </c>
      <c r="D132" s="132" t="s">
        <v>229</v>
      </c>
      <c r="E132" s="133" t="s">
        <v>4930</v>
      </c>
      <c r="F132" s="134" t="s">
        <v>4931</v>
      </c>
      <c r="G132" s="135" t="s">
        <v>3468</v>
      </c>
      <c r="H132" s="136">
        <v>1</v>
      </c>
      <c r="I132" s="137"/>
      <c r="J132" s="138">
        <f t="shared" si="1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11"/>
        <v>0</v>
      </c>
      <c r="Q132" s="141">
        <v>0</v>
      </c>
      <c r="R132" s="141">
        <f t="shared" si="12"/>
        <v>0</v>
      </c>
      <c r="S132" s="141">
        <v>0</v>
      </c>
      <c r="T132" s="142">
        <f t="shared" si="13"/>
        <v>0</v>
      </c>
      <c r="AR132" s="143" t="s">
        <v>234</v>
      </c>
      <c r="AT132" s="143" t="s">
        <v>229</v>
      </c>
      <c r="AU132" s="143" t="s">
        <v>86</v>
      </c>
      <c r="AY132" s="18" t="s">
        <v>227</v>
      </c>
      <c r="BE132" s="144">
        <f t="shared" si="14"/>
        <v>0</v>
      </c>
      <c r="BF132" s="144">
        <f t="shared" si="15"/>
        <v>0</v>
      </c>
      <c r="BG132" s="144">
        <f t="shared" si="16"/>
        <v>0</v>
      </c>
      <c r="BH132" s="144">
        <f t="shared" si="17"/>
        <v>0</v>
      </c>
      <c r="BI132" s="144">
        <f t="shared" si="18"/>
        <v>0</v>
      </c>
      <c r="BJ132" s="18" t="s">
        <v>86</v>
      </c>
      <c r="BK132" s="144">
        <f t="shared" si="19"/>
        <v>0</v>
      </c>
      <c r="BL132" s="18" t="s">
        <v>234</v>
      </c>
      <c r="BM132" s="143" t="s">
        <v>4969</v>
      </c>
    </row>
    <row r="133" spans="2:65" s="1" customFormat="1" ht="16.5" customHeight="1">
      <c r="B133" s="33"/>
      <c r="C133" s="132" t="s">
        <v>450</v>
      </c>
      <c r="D133" s="132" t="s">
        <v>229</v>
      </c>
      <c r="E133" s="133" t="s">
        <v>4933</v>
      </c>
      <c r="F133" s="134" t="s">
        <v>4934</v>
      </c>
      <c r="G133" s="135" t="s">
        <v>3468</v>
      </c>
      <c r="H133" s="136">
        <v>1</v>
      </c>
      <c r="I133" s="137"/>
      <c r="J133" s="138">
        <f t="shared" si="1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11"/>
        <v>0</v>
      </c>
      <c r="Q133" s="141">
        <v>0</v>
      </c>
      <c r="R133" s="141">
        <f t="shared" si="12"/>
        <v>0</v>
      </c>
      <c r="S133" s="141">
        <v>0</v>
      </c>
      <c r="T133" s="142">
        <f t="shared" si="13"/>
        <v>0</v>
      </c>
      <c r="AR133" s="143" t="s">
        <v>234</v>
      </c>
      <c r="AT133" s="143" t="s">
        <v>229</v>
      </c>
      <c r="AU133" s="143" t="s">
        <v>86</v>
      </c>
      <c r="AY133" s="18" t="s">
        <v>227</v>
      </c>
      <c r="BE133" s="144">
        <f t="shared" si="14"/>
        <v>0</v>
      </c>
      <c r="BF133" s="144">
        <f t="shared" si="15"/>
        <v>0</v>
      </c>
      <c r="BG133" s="144">
        <f t="shared" si="16"/>
        <v>0</v>
      </c>
      <c r="BH133" s="144">
        <f t="shared" si="17"/>
        <v>0</v>
      </c>
      <c r="BI133" s="144">
        <f t="shared" si="18"/>
        <v>0</v>
      </c>
      <c r="BJ133" s="18" t="s">
        <v>86</v>
      </c>
      <c r="BK133" s="144">
        <f t="shared" si="19"/>
        <v>0</v>
      </c>
      <c r="BL133" s="18" t="s">
        <v>234</v>
      </c>
      <c r="BM133" s="143" t="s">
        <v>4970</v>
      </c>
    </row>
    <row r="134" spans="2:65" s="1" customFormat="1" ht="16.5" customHeight="1">
      <c r="B134" s="33"/>
      <c r="C134" s="132" t="s">
        <v>459</v>
      </c>
      <c r="D134" s="132" t="s">
        <v>229</v>
      </c>
      <c r="E134" s="133" t="s">
        <v>4936</v>
      </c>
      <c r="F134" s="134" t="s">
        <v>4937</v>
      </c>
      <c r="G134" s="135" t="s">
        <v>488</v>
      </c>
      <c r="H134" s="136">
        <v>6</v>
      </c>
      <c r="I134" s="137"/>
      <c r="J134" s="138">
        <f t="shared" si="1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11"/>
        <v>0</v>
      </c>
      <c r="Q134" s="141">
        <v>0</v>
      </c>
      <c r="R134" s="141">
        <f t="shared" si="12"/>
        <v>0</v>
      </c>
      <c r="S134" s="141">
        <v>0</v>
      </c>
      <c r="T134" s="142">
        <f t="shared" si="13"/>
        <v>0</v>
      </c>
      <c r="AR134" s="143" t="s">
        <v>234</v>
      </c>
      <c r="AT134" s="143" t="s">
        <v>229</v>
      </c>
      <c r="AU134" s="143" t="s">
        <v>86</v>
      </c>
      <c r="AY134" s="18" t="s">
        <v>227</v>
      </c>
      <c r="BE134" s="144">
        <f t="shared" si="14"/>
        <v>0</v>
      </c>
      <c r="BF134" s="144">
        <f t="shared" si="15"/>
        <v>0</v>
      </c>
      <c r="BG134" s="144">
        <f t="shared" si="16"/>
        <v>0</v>
      </c>
      <c r="BH134" s="144">
        <f t="shared" si="17"/>
        <v>0</v>
      </c>
      <c r="BI134" s="144">
        <f t="shared" si="18"/>
        <v>0</v>
      </c>
      <c r="BJ134" s="18" t="s">
        <v>86</v>
      </c>
      <c r="BK134" s="144">
        <f t="shared" si="19"/>
        <v>0</v>
      </c>
      <c r="BL134" s="18" t="s">
        <v>234</v>
      </c>
      <c r="BM134" s="143" t="s">
        <v>4971</v>
      </c>
    </row>
    <row r="135" spans="2:65" s="1" customFormat="1" ht="16.5" customHeight="1">
      <c r="B135" s="33"/>
      <c r="C135" s="132" t="s">
        <v>464</v>
      </c>
      <c r="D135" s="132" t="s">
        <v>229</v>
      </c>
      <c r="E135" s="133" t="s">
        <v>4939</v>
      </c>
      <c r="F135" s="134" t="s">
        <v>4940</v>
      </c>
      <c r="G135" s="135" t="s">
        <v>3468</v>
      </c>
      <c r="H135" s="136">
        <v>1</v>
      </c>
      <c r="I135" s="137"/>
      <c r="J135" s="138">
        <f t="shared" si="1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234</v>
      </c>
      <c r="AT135" s="143" t="s">
        <v>229</v>
      </c>
      <c r="AU135" s="143" t="s">
        <v>86</v>
      </c>
      <c r="AY135" s="18" t="s">
        <v>227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234</v>
      </c>
      <c r="BM135" s="143" t="s">
        <v>4972</v>
      </c>
    </row>
    <row r="136" spans="2:65" s="1" customFormat="1" ht="16.5" customHeight="1">
      <c r="B136" s="33"/>
      <c r="C136" s="132" t="s">
        <v>577</v>
      </c>
      <c r="D136" s="132" t="s">
        <v>229</v>
      </c>
      <c r="E136" s="133" t="s">
        <v>4942</v>
      </c>
      <c r="F136" s="134" t="s">
        <v>4943</v>
      </c>
      <c r="G136" s="135" t="s">
        <v>4944</v>
      </c>
      <c r="H136" s="136">
        <v>8</v>
      </c>
      <c r="I136" s="137"/>
      <c r="J136" s="138">
        <f t="shared" si="1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234</v>
      </c>
      <c r="BM136" s="143" t="s">
        <v>4973</v>
      </c>
    </row>
    <row r="137" spans="2:65" s="1" customFormat="1" ht="16.5" customHeight="1">
      <c r="B137" s="33"/>
      <c r="C137" s="132" t="s">
        <v>1115</v>
      </c>
      <c r="D137" s="132" t="s">
        <v>229</v>
      </c>
      <c r="E137" s="133" t="s">
        <v>4946</v>
      </c>
      <c r="F137" s="134" t="s">
        <v>4947</v>
      </c>
      <c r="G137" s="135" t="s">
        <v>4944</v>
      </c>
      <c r="H137" s="136">
        <v>10</v>
      </c>
      <c r="I137" s="137"/>
      <c r="J137" s="138">
        <f t="shared" si="1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234</v>
      </c>
      <c r="AT137" s="143" t="s">
        <v>229</v>
      </c>
      <c r="AU137" s="143" t="s">
        <v>86</v>
      </c>
      <c r="AY137" s="18" t="s">
        <v>227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234</v>
      </c>
      <c r="BM137" s="143" t="s">
        <v>4974</v>
      </c>
    </row>
    <row r="138" spans="2:65" s="1" customFormat="1" ht="19.5">
      <c r="B138" s="33"/>
      <c r="D138" s="150" t="s">
        <v>403</v>
      </c>
      <c r="F138" s="183" t="s">
        <v>4949</v>
      </c>
      <c r="I138" s="147"/>
      <c r="L138" s="33"/>
      <c r="M138" s="148"/>
      <c r="T138" s="54"/>
      <c r="AT138" s="18" t="s">
        <v>403</v>
      </c>
      <c r="AU138" s="18" t="s">
        <v>86</v>
      </c>
    </row>
    <row r="139" spans="2:65" s="1" customFormat="1" ht="21.75" customHeight="1">
      <c r="B139" s="33"/>
      <c r="C139" s="132" t="s">
        <v>1120</v>
      </c>
      <c r="D139" s="132" t="s">
        <v>229</v>
      </c>
      <c r="E139" s="133" t="s">
        <v>4950</v>
      </c>
      <c r="F139" s="134" t="s">
        <v>4951</v>
      </c>
      <c r="G139" s="135" t="s">
        <v>4944</v>
      </c>
      <c r="H139" s="136">
        <v>220</v>
      </c>
      <c r="I139" s="137"/>
      <c r="J139" s="138">
        <f>ROUND(I139*H139,2)</f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</v>
      </c>
      <c r="R139" s="141">
        <f>Q139*H139</f>
        <v>0</v>
      </c>
      <c r="S139" s="141">
        <v>0</v>
      </c>
      <c r="T139" s="142">
        <f>S139*H139</f>
        <v>0</v>
      </c>
      <c r="AR139" s="143" t="s">
        <v>234</v>
      </c>
      <c r="AT139" s="143" t="s">
        <v>229</v>
      </c>
      <c r="AU139" s="143" t="s">
        <v>86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234</v>
      </c>
      <c r="BM139" s="143" t="s">
        <v>4975</v>
      </c>
    </row>
    <row r="140" spans="2:65" s="1" customFormat="1" ht="49.15" customHeight="1">
      <c r="B140" s="33"/>
      <c r="C140" s="132" t="s">
        <v>1140</v>
      </c>
      <c r="D140" s="132" t="s">
        <v>229</v>
      </c>
      <c r="E140" s="133" t="s">
        <v>4953</v>
      </c>
      <c r="F140" s="134" t="s">
        <v>4954</v>
      </c>
      <c r="G140" s="135" t="s">
        <v>232</v>
      </c>
      <c r="H140" s="136">
        <v>47</v>
      </c>
      <c r="I140" s="137"/>
      <c r="J140" s="138">
        <f>ROUND(I140*H140,2)</f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>O140*H140</f>
        <v>0</v>
      </c>
      <c r="Q140" s="141">
        <v>0</v>
      </c>
      <c r="R140" s="141">
        <f>Q140*H140</f>
        <v>0</v>
      </c>
      <c r="S140" s="141">
        <v>0</v>
      </c>
      <c r="T140" s="142">
        <f>S140*H140</f>
        <v>0</v>
      </c>
      <c r="AR140" s="143" t="s">
        <v>234</v>
      </c>
      <c r="AT140" s="143" t="s">
        <v>229</v>
      </c>
      <c r="AU140" s="143" t="s">
        <v>86</v>
      </c>
      <c r="AY140" s="18" t="s">
        <v>227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234</v>
      </c>
      <c r="BM140" s="143" t="s">
        <v>4976</v>
      </c>
    </row>
    <row r="141" spans="2:65" s="1" customFormat="1" ht="29.25">
      <c r="B141" s="33"/>
      <c r="D141" s="150" t="s">
        <v>403</v>
      </c>
      <c r="F141" s="183" t="s">
        <v>4956</v>
      </c>
      <c r="I141" s="147"/>
      <c r="L141" s="33"/>
      <c r="M141" s="148"/>
      <c r="T141" s="54"/>
      <c r="AT141" s="18" t="s">
        <v>403</v>
      </c>
      <c r="AU141" s="18" t="s">
        <v>86</v>
      </c>
    </row>
    <row r="142" spans="2:65" s="1" customFormat="1" ht="49.15" customHeight="1">
      <c r="B142" s="33"/>
      <c r="C142" s="132" t="s">
        <v>1145</v>
      </c>
      <c r="D142" s="132" t="s">
        <v>229</v>
      </c>
      <c r="E142" s="133" t="s">
        <v>4977</v>
      </c>
      <c r="F142" s="134" t="s">
        <v>4978</v>
      </c>
      <c r="G142" s="135" t="s">
        <v>3468</v>
      </c>
      <c r="H142" s="136">
        <v>1</v>
      </c>
      <c r="I142" s="137"/>
      <c r="J142" s="138">
        <f>ROUND(I142*H142,2)</f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234</v>
      </c>
      <c r="BM142" s="143" t="s">
        <v>4979</v>
      </c>
    </row>
    <row r="143" spans="2:65" s="1" customFormat="1" ht="44.25" customHeight="1">
      <c r="B143" s="33"/>
      <c r="C143" s="132" t="s">
        <v>1151</v>
      </c>
      <c r="D143" s="132" t="s">
        <v>229</v>
      </c>
      <c r="E143" s="133" t="s">
        <v>4980</v>
      </c>
      <c r="F143" s="134" t="s">
        <v>4981</v>
      </c>
      <c r="G143" s="135" t="s">
        <v>3468</v>
      </c>
      <c r="H143" s="136">
        <v>1</v>
      </c>
      <c r="I143" s="137"/>
      <c r="J143" s="138">
        <f>ROUND(I143*H143,2)</f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234</v>
      </c>
      <c r="AT143" s="143" t="s">
        <v>229</v>
      </c>
      <c r="AU143" s="143" t="s">
        <v>86</v>
      </c>
      <c r="AY143" s="18" t="s">
        <v>227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234</v>
      </c>
      <c r="BM143" s="143" t="s">
        <v>4982</v>
      </c>
    </row>
    <row r="144" spans="2:65" s="1" customFormat="1" ht="16.5" customHeight="1">
      <c r="B144" s="33"/>
      <c r="C144" s="132" t="s">
        <v>1156</v>
      </c>
      <c r="D144" s="132" t="s">
        <v>229</v>
      </c>
      <c r="E144" s="133" t="s">
        <v>4983</v>
      </c>
      <c r="F144" s="134" t="s">
        <v>4958</v>
      </c>
      <c r="G144" s="135" t="s">
        <v>3468</v>
      </c>
      <c r="H144" s="136">
        <v>1</v>
      </c>
      <c r="I144" s="137"/>
      <c r="J144" s="138">
        <f>ROUND(I144*H144,2)</f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>O144*H144</f>
        <v>0</v>
      </c>
      <c r="Q144" s="141">
        <v>0</v>
      </c>
      <c r="R144" s="141">
        <f>Q144*H144</f>
        <v>0</v>
      </c>
      <c r="S144" s="141">
        <v>0</v>
      </c>
      <c r="T144" s="142">
        <f>S144*H144</f>
        <v>0</v>
      </c>
      <c r="AR144" s="143" t="s">
        <v>234</v>
      </c>
      <c r="AT144" s="143" t="s">
        <v>229</v>
      </c>
      <c r="AU144" s="143" t="s">
        <v>86</v>
      </c>
      <c r="AY144" s="18" t="s">
        <v>227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234</v>
      </c>
      <c r="BM144" s="143" t="s">
        <v>4984</v>
      </c>
    </row>
    <row r="145" spans="2:65" s="11" customFormat="1" ht="22.9" customHeight="1">
      <c r="B145" s="120"/>
      <c r="D145" s="121" t="s">
        <v>72</v>
      </c>
      <c r="E145" s="130" t="s">
        <v>4035</v>
      </c>
      <c r="F145" s="130" t="s">
        <v>4985</v>
      </c>
      <c r="I145" s="123"/>
      <c r="J145" s="131">
        <f>BK145</f>
        <v>0</v>
      </c>
      <c r="L145" s="120"/>
      <c r="M145" s="125"/>
      <c r="P145" s="126">
        <f>SUM(P146:P166)</f>
        <v>0</v>
      </c>
      <c r="R145" s="126">
        <f>SUM(R146:R166)</f>
        <v>0</v>
      </c>
      <c r="T145" s="127">
        <f>SUM(T146:T166)</f>
        <v>0</v>
      </c>
      <c r="AR145" s="121" t="s">
        <v>80</v>
      </c>
      <c r="AT145" s="128" t="s">
        <v>72</v>
      </c>
      <c r="AU145" s="128" t="s">
        <v>80</v>
      </c>
      <c r="AY145" s="121" t="s">
        <v>227</v>
      </c>
      <c r="BK145" s="129">
        <f>SUM(BK146:BK166)</f>
        <v>0</v>
      </c>
    </row>
    <row r="146" spans="2:65" s="1" customFormat="1" ht="16.5" customHeight="1">
      <c r="B146" s="33"/>
      <c r="C146" s="132" t="s">
        <v>1161</v>
      </c>
      <c r="D146" s="132" t="s">
        <v>229</v>
      </c>
      <c r="E146" s="133" t="s">
        <v>4903</v>
      </c>
      <c r="F146" s="134" t="s">
        <v>4904</v>
      </c>
      <c r="G146" s="135" t="s">
        <v>488</v>
      </c>
      <c r="H146" s="136">
        <v>14</v>
      </c>
      <c r="I146" s="137"/>
      <c r="J146" s="138">
        <f t="shared" ref="J146:J158" si="20">ROUND(I146*H146,2)</f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 t="shared" ref="P146:P158" si="21">O146*H146</f>
        <v>0</v>
      </c>
      <c r="Q146" s="141">
        <v>0</v>
      </c>
      <c r="R146" s="141">
        <f t="shared" ref="R146:R158" si="22">Q146*H146</f>
        <v>0</v>
      </c>
      <c r="S146" s="141">
        <v>0</v>
      </c>
      <c r="T146" s="142">
        <f t="shared" ref="T146:T158" si="23">S146*H146</f>
        <v>0</v>
      </c>
      <c r="AR146" s="143" t="s">
        <v>234</v>
      </c>
      <c r="AT146" s="143" t="s">
        <v>229</v>
      </c>
      <c r="AU146" s="143" t="s">
        <v>86</v>
      </c>
      <c r="AY146" s="18" t="s">
        <v>227</v>
      </c>
      <c r="BE146" s="144">
        <f t="shared" ref="BE146:BE158" si="24">IF(N146="základní",J146,0)</f>
        <v>0</v>
      </c>
      <c r="BF146" s="144">
        <f t="shared" ref="BF146:BF158" si="25">IF(N146="snížená",J146,0)</f>
        <v>0</v>
      </c>
      <c r="BG146" s="144">
        <f t="shared" ref="BG146:BG158" si="26">IF(N146="zákl. přenesená",J146,0)</f>
        <v>0</v>
      </c>
      <c r="BH146" s="144">
        <f t="shared" ref="BH146:BH158" si="27">IF(N146="sníž. přenesená",J146,0)</f>
        <v>0</v>
      </c>
      <c r="BI146" s="144">
        <f t="shared" ref="BI146:BI158" si="28">IF(N146="nulová",J146,0)</f>
        <v>0</v>
      </c>
      <c r="BJ146" s="18" t="s">
        <v>86</v>
      </c>
      <c r="BK146" s="144">
        <f t="shared" ref="BK146:BK158" si="29">ROUND(I146*H146,2)</f>
        <v>0</v>
      </c>
      <c r="BL146" s="18" t="s">
        <v>234</v>
      </c>
      <c r="BM146" s="143" t="s">
        <v>4986</v>
      </c>
    </row>
    <row r="147" spans="2:65" s="1" customFormat="1" ht="33" customHeight="1">
      <c r="B147" s="33"/>
      <c r="C147" s="132" t="s">
        <v>1168</v>
      </c>
      <c r="D147" s="132" t="s">
        <v>229</v>
      </c>
      <c r="E147" s="133" t="s">
        <v>4909</v>
      </c>
      <c r="F147" s="134" t="s">
        <v>4910</v>
      </c>
      <c r="G147" s="135" t="s">
        <v>3468</v>
      </c>
      <c r="H147" s="136">
        <v>1</v>
      </c>
      <c r="I147" s="137"/>
      <c r="J147" s="138">
        <f t="shared" si="20"/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234</v>
      </c>
      <c r="AT147" s="143" t="s">
        <v>229</v>
      </c>
      <c r="AU147" s="143" t="s">
        <v>86</v>
      </c>
      <c r="AY147" s="18" t="s">
        <v>227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234</v>
      </c>
      <c r="BM147" s="143" t="s">
        <v>4987</v>
      </c>
    </row>
    <row r="148" spans="2:65" s="1" customFormat="1" ht="24.2" customHeight="1">
      <c r="B148" s="33"/>
      <c r="C148" s="132" t="s">
        <v>1173</v>
      </c>
      <c r="D148" s="132" t="s">
        <v>229</v>
      </c>
      <c r="E148" s="133" t="s">
        <v>4912</v>
      </c>
      <c r="F148" s="134" t="s">
        <v>4913</v>
      </c>
      <c r="G148" s="135" t="s">
        <v>3468</v>
      </c>
      <c r="H148" s="136">
        <v>1</v>
      </c>
      <c r="I148" s="137"/>
      <c r="J148" s="138">
        <f t="shared" si="2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234</v>
      </c>
      <c r="AT148" s="143" t="s">
        <v>229</v>
      </c>
      <c r="AU148" s="143" t="s">
        <v>86</v>
      </c>
      <c r="AY148" s="18" t="s">
        <v>227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234</v>
      </c>
      <c r="BM148" s="143" t="s">
        <v>4988</v>
      </c>
    </row>
    <row r="149" spans="2:65" s="1" customFormat="1" ht="16.5" customHeight="1">
      <c r="B149" s="33"/>
      <c r="C149" s="132" t="s">
        <v>1181</v>
      </c>
      <c r="D149" s="132" t="s">
        <v>229</v>
      </c>
      <c r="E149" s="133" t="s">
        <v>4918</v>
      </c>
      <c r="F149" s="134" t="s">
        <v>4919</v>
      </c>
      <c r="G149" s="135" t="s">
        <v>488</v>
      </c>
      <c r="H149" s="136">
        <v>1</v>
      </c>
      <c r="I149" s="137"/>
      <c r="J149" s="138">
        <f t="shared" si="2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234</v>
      </c>
      <c r="BM149" s="143" t="s">
        <v>4989</v>
      </c>
    </row>
    <row r="150" spans="2:65" s="1" customFormat="1" ht="16.5" customHeight="1">
      <c r="B150" s="33"/>
      <c r="C150" s="132" t="s">
        <v>1186</v>
      </c>
      <c r="D150" s="132" t="s">
        <v>229</v>
      </c>
      <c r="E150" s="133" t="s">
        <v>4921</v>
      </c>
      <c r="F150" s="134" t="s">
        <v>4922</v>
      </c>
      <c r="G150" s="135" t="s">
        <v>488</v>
      </c>
      <c r="H150" s="136">
        <v>1</v>
      </c>
      <c r="I150" s="137"/>
      <c r="J150" s="138">
        <f t="shared" si="2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234</v>
      </c>
      <c r="AT150" s="143" t="s">
        <v>229</v>
      </c>
      <c r="AU150" s="143" t="s">
        <v>86</v>
      </c>
      <c r="AY150" s="18" t="s">
        <v>227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234</v>
      </c>
      <c r="BM150" s="143" t="s">
        <v>4990</v>
      </c>
    </row>
    <row r="151" spans="2:65" s="1" customFormat="1" ht="16.5" customHeight="1">
      <c r="B151" s="33"/>
      <c r="C151" s="132" t="s">
        <v>1217</v>
      </c>
      <c r="D151" s="132" t="s">
        <v>229</v>
      </c>
      <c r="E151" s="133" t="s">
        <v>4924</v>
      </c>
      <c r="F151" s="134" t="s">
        <v>4925</v>
      </c>
      <c r="G151" s="135" t="s">
        <v>488</v>
      </c>
      <c r="H151" s="136">
        <v>1</v>
      </c>
      <c r="I151" s="137"/>
      <c r="J151" s="138">
        <f t="shared" si="2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234</v>
      </c>
      <c r="AT151" s="143" t="s">
        <v>229</v>
      </c>
      <c r="AU151" s="143" t="s">
        <v>86</v>
      </c>
      <c r="AY151" s="18" t="s">
        <v>227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234</v>
      </c>
      <c r="BM151" s="143" t="s">
        <v>4991</v>
      </c>
    </row>
    <row r="152" spans="2:65" s="1" customFormat="1" ht="16.5" customHeight="1">
      <c r="B152" s="33"/>
      <c r="C152" s="132" t="s">
        <v>1222</v>
      </c>
      <c r="D152" s="132" t="s">
        <v>229</v>
      </c>
      <c r="E152" s="133" t="s">
        <v>4927</v>
      </c>
      <c r="F152" s="134" t="s">
        <v>4928</v>
      </c>
      <c r="G152" s="135" t="s">
        <v>488</v>
      </c>
      <c r="H152" s="136">
        <v>1</v>
      </c>
      <c r="I152" s="137"/>
      <c r="J152" s="138">
        <f t="shared" si="20"/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234</v>
      </c>
      <c r="AT152" s="143" t="s">
        <v>229</v>
      </c>
      <c r="AU152" s="143" t="s">
        <v>86</v>
      </c>
      <c r="AY152" s="18" t="s">
        <v>227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234</v>
      </c>
      <c r="BM152" s="143" t="s">
        <v>4992</v>
      </c>
    </row>
    <row r="153" spans="2:65" s="1" customFormat="1" ht="16.5" customHeight="1">
      <c r="B153" s="33"/>
      <c r="C153" s="132" t="s">
        <v>1227</v>
      </c>
      <c r="D153" s="132" t="s">
        <v>229</v>
      </c>
      <c r="E153" s="133" t="s">
        <v>4930</v>
      </c>
      <c r="F153" s="134" t="s">
        <v>4931</v>
      </c>
      <c r="G153" s="135" t="s">
        <v>3468</v>
      </c>
      <c r="H153" s="136">
        <v>1</v>
      </c>
      <c r="I153" s="137"/>
      <c r="J153" s="138">
        <f t="shared" si="20"/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234</v>
      </c>
      <c r="AT153" s="143" t="s">
        <v>229</v>
      </c>
      <c r="AU153" s="143" t="s">
        <v>86</v>
      </c>
      <c r="AY153" s="18" t="s">
        <v>227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234</v>
      </c>
      <c r="BM153" s="143" t="s">
        <v>4993</v>
      </c>
    </row>
    <row r="154" spans="2:65" s="1" customFormat="1" ht="16.5" customHeight="1">
      <c r="B154" s="33"/>
      <c r="C154" s="132" t="s">
        <v>1232</v>
      </c>
      <c r="D154" s="132" t="s">
        <v>229</v>
      </c>
      <c r="E154" s="133" t="s">
        <v>4933</v>
      </c>
      <c r="F154" s="134" t="s">
        <v>4934</v>
      </c>
      <c r="G154" s="135" t="s">
        <v>3468</v>
      </c>
      <c r="H154" s="136">
        <v>1</v>
      </c>
      <c r="I154" s="137"/>
      <c r="J154" s="138">
        <f t="shared" si="20"/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 t="shared" si="21"/>
        <v>0</v>
      </c>
      <c r="Q154" s="141">
        <v>0</v>
      </c>
      <c r="R154" s="141">
        <f t="shared" si="22"/>
        <v>0</v>
      </c>
      <c r="S154" s="141">
        <v>0</v>
      </c>
      <c r="T154" s="142">
        <f t="shared" si="23"/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 t="shared" si="24"/>
        <v>0</v>
      </c>
      <c r="BF154" s="144">
        <f t="shared" si="25"/>
        <v>0</v>
      </c>
      <c r="BG154" s="144">
        <f t="shared" si="26"/>
        <v>0</v>
      </c>
      <c r="BH154" s="144">
        <f t="shared" si="27"/>
        <v>0</v>
      </c>
      <c r="BI154" s="144">
        <f t="shared" si="28"/>
        <v>0</v>
      </c>
      <c r="BJ154" s="18" t="s">
        <v>86</v>
      </c>
      <c r="BK154" s="144">
        <f t="shared" si="29"/>
        <v>0</v>
      </c>
      <c r="BL154" s="18" t="s">
        <v>234</v>
      </c>
      <c r="BM154" s="143" t="s">
        <v>4994</v>
      </c>
    </row>
    <row r="155" spans="2:65" s="1" customFormat="1" ht="16.5" customHeight="1">
      <c r="B155" s="33"/>
      <c r="C155" s="132" t="s">
        <v>1237</v>
      </c>
      <c r="D155" s="132" t="s">
        <v>229</v>
      </c>
      <c r="E155" s="133" t="s">
        <v>4936</v>
      </c>
      <c r="F155" s="134" t="s">
        <v>4937</v>
      </c>
      <c r="G155" s="135" t="s">
        <v>488</v>
      </c>
      <c r="H155" s="136">
        <v>7</v>
      </c>
      <c r="I155" s="137"/>
      <c r="J155" s="138">
        <f t="shared" si="20"/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 t="shared" si="21"/>
        <v>0</v>
      </c>
      <c r="Q155" s="141">
        <v>0</v>
      </c>
      <c r="R155" s="141">
        <f t="shared" si="22"/>
        <v>0</v>
      </c>
      <c r="S155" s="141">
        <v>0</v>
      </c>
      <c r="T155" s="142">
        <f t="shared" si="23"/>
        <v>0</v>
      </c>
      <c r="AR155" s="143" t="s">
        <v>234</v>
      </c>
      <c r="AT155" s="143" t="s">
        <v>229</v>
      </c>
      <c r="AU155" s="143" t="s">
        <v>86</v>
      </c>
      <c r="AY155" s="18" t="s">
        <v>227</v>
      </c>
      <c r="BE155" s="144">
        <f t="shared" si="24"/>
        <v>0</v>
      </c>
      <c r="BF155" s="144">
        <f t="shared" si="25"/>
        <v>0</v>
      </c>
      <c r="BG155" s="144">
        <f t="shared" si="26"/>
        <v>0</v>
      </c>
      <c r="BH155" s="144">
        <f t="shared" si="27"/>
        <v>0</v>
      </c>
      <c r="BI155" s="144">
        <f t="shared" si="28"/>
        <v>0</v>
      </c>
      <c r="BJ155" s="18" t="s">
        <v>86</v>
      </c>
      <c r="BK155" s="144">
        <f t="shared" si="29"/>
        <v>0</v>
      </c>
      <c r="BL155" s="18" t="s">
        <v>234</v>
      </c>
      <c r="BM155" s="143" t="s">
        <v>4995</v>
      </c>
    </row>
    <row r="156" spans="2:65" s="1" customFormat="1" ht="16.5" customHeight="1">
      <c r="B156" s="33"/>
      <c r="C156" s="132" t="s">
        <v>1248</v>
      </c>
      <c r="D156" s="132" t="s">
        <v>229</v>
      </c>
      <c r="E156" s="133" t="s">
        <v>4939</v>
      </c>
      <c r="F156" s="134" t="s">
        <v>4940</v>
      </c>
      <c r="G156" s="135" t="s">
        <v>3468</v>
      </c>
      <c r="H156" s="136">
        <v>1</v>
      </c>
      <c r="I156" s="137"/>
      <c r="J156" s="138">
        <f t="shared" si="20"/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si="21"/>
        <v>0</v>
      </c>
      <c r="Q156" s="141">
        <v>0</v>
      </c>
      <c r="R156" s="141">
        <f t="shared" si="22"/>
        <v>0</v>
      </c>
      <c r="S156" s="141">
        <v>0</v>
      </c>
      <c r="T156" s="142">
        <f t="shared" si="23"/>
        <v>0</v>
      </c>
      <c r="AR156" s="143" t="s">
        <v>234</v>
      </c>
      <c r="AT156" s="143" t="s">
        <v>229</v>
      </c>
      <c r="AU156" s="143" t="s">
        <v>86</v>
      </c>
      <c r="AY156" s="18" t="s">
        <v>227</v>
      </c>
      <c r="BE156" s="144">
        <f t="shared" si="24"/>
        <v>0</v>
      </c>
      <c r="BF156" s="144">
        <f t="shared" si="25"/>
        <v>0</v>
      </c>
      <c r="BG156" s="144">
        <f t="shared" si="26"/>
        <v>0</v>
      </c>
      <c r="BH156" s="144">
        <f t="shared" si="27"/>
        <v>0</v>
      </c>
      <c r="BI156" s="144">
        <f t="shared" si="28"/>
        <v>0</v>
      </c>
      <c r="BJ156" s="18" t="s">
        <v>86</v>
      </c>
      <c r="BK156" s="144">
        <f t="shared" si="29"/>
        <v>0</v>
      </c>
      <c r="BL156" s="18" t="s">
        <v>234</v>
      </c>
      <c r="BM156" s="143" t="s">
        <v>4996</v>
      </c>
    </row>
    <row r="157" spans="2:65" s="1" customFormat="1" ht="16.5" customHeight="1">
      <c r="B157" s="33"/>
      <c r="C157" s="132" t="s">
        <v>1253</v>
      </c>
      <c r="D157" s="132" t="s">
        <v>229</v>
      </c>
      <c r="E157" s="133" t="s">
        <v>4942</v>
      </c>
      <c r="F157" s="134" t="s">
        <v>4943</v>
      </c>
      <c r="G157" s="135" t="s">
        <v>4944</v>
      </c>
      <c r="H157" s="136">
        <v>8</v>
      </c>
      <c r="I157" s="137"/>
      <c r="J157" s="138">
        <f t="shared" si="2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21"/>
        <v>0</v>
      </c>
      <c r="Q157" s="141">
        <v>0</v>
      </c>
      <c r="R157" s="141">
        <f t="shared" si="22"/>
        <v>0</v>
      </c>
      <c r="S157" s="141">
        <v>0</v>
      </c>
      <c r="T157" s="142">
        <f t="shared" si="23"/>
        <v>0</v>
      </c>
      <c r="AR157" s="143" t="s">
        <v>234</v>
      </c>
      <c r="AT157" s="143" t="s">
        <v>229</v>
      </c>
      <c r="AU157" s="143" t="s">
        <v>86</v>
      </c>
      <c r="AY157" s="18" t="s">
        <v>227</v>
      </c>
      <c r="BE157" s="144">
        <f t="shared" si="24"/>
        <v>0</v>
      </c>
      <c r="BF157" s="144">
        <f t="shared" si="25"/>
        <v>0</v>
      </c>
      <c r="BG157" s="144">
        <f t="shared" si="26"/>
        <v>0</v>
      </c>
      <c r="BH157" s="144">
        <f t="shared" si="27"/>
        <v>0</v>
      </c>
      <c r="BI157" s="144">
        <f t="shared" si="28"/>
        <v>0</v>
      </c>
      <c r="BJ157" s="18" t="s">
        <v>86</v>
      </c>
      <c r="BK157" s="144">
        <f t="shared" si="29"/>
        <v>0</v>
      </c>
      <c r="BL157" s="18" t="s">
        <v>234</v>
      </c>
      <c r="BM157" s="143" t="s">
        <v>4997</v>
      </c>
    </row>
    <row r="158" spans="2:65" s="1" customFormat="1" ht="16.5" customHeight="1">
      <c r="B158" s="33"/>
      <c r="C158" s="132" t="s">
        <v>1259</v>
      </c>
      <c r="D158" s="132" t="s">
        <v>229</v>
      </c>
      <c r="E158" s="133" t="s">
        <v>4946</v>
      </c>
      <c r="F158" s="134" t="s">
        <v>4947</v>
      </c>
      <c r="G158" s="135" t="s">
        <v>4944</v>
      </c>
      <c r="H158" s="136">
        <v>12</v>
      </c>
      <c r="I158" s="137"/>
      <c r="J158" s="138">
        <f t="shared" si="20"/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si="21"/>
        <v>0</v>
      </c>
      <c r="Q158" s="141">
        <v>0</v>
      </c>
      <c r="R158" s="141">
        <f t="shared" si="22"/>
        <v>0</v>
      </c>
      <c r="S158" s="141">
        <v>0</v>
      </c>
      <c r="T158" s="142">
        <f t="shared" si="23"/>
        <v>0</v>
      </c>
      <c r="AR158" s="143" t="s">
        <v>234</v>
      </c>
      <c r="AT158" s="143" t="s">
        <v>229</v>
      </c>
      <c r="AU158" s="143" t="s">
        <v>86</v>
      </c>
      <c r="AY158" s="18" t="s">
        <v>227</v>
      </c>
      <c r="BE158" s="144">
        <f t="shared" si="24"/>
        <v>0</v>
      </c>
      <c r="BF158" s="144">
        <f t="shared" si="25"/>
        <v>0</v>
      </c>
      <c r="BG158" s="144">
        <f t="shared" si="26"/>
        <v>0</v>
      </c>
      <c r="BH158" s="144">
        <f t="shared" si="27"/>
        <v>0</v>
      </c>
      <c r="BI158" s="144">
        <f t="shared" si="28"/>
        <v>0</v>
      </c>
      <c r="BJ158" s="18" t="s">
        <v>86</v>
      </c>
      <c r="BK158" s="144">
        <f t="shared" si="29"/>
        <v>0</v>
      </c>
      <c r="BL158" s="18" t="s">
        <v>234</v>
      </c>
      <c r="BM158" s="143" t="s">
        <v>4998</v>
      </c>
    </row>
    <row r="159" spans="2:65" s="1" customFormat="1" ht="19.5">
      <c r="B159" s="33"/>
      <c r="D159" s="150" t="s">
        <v>403</v>
      </c>
      <c r="F159" s="183" t="s">
        <v>4949</v>
      </c>
      <c r="I159" s="147"/>
      <c r="L159" s="33"/>
      <c r="M159" s="148"/>
      <c r="T159" s="54"/>
      <c r="AT159" s="18" t="s">
        <v>403</v>
      </c>
      <c r="AU159" s="18" t="s">
        <v>86</v>
      </c>
    </row>
    <row r="160" spans="2:65" s="1" customFormat="1" ht="21.75" customHeight="1">
      <c r="B160" s="33"/>
      <c r="C160" s="132" t="s">
        <v>1277</v>
      </c>
      <c r="D160" s="132" t="s">
        <v>229</v>
      </c>
      <c r="E160" s="133" t="s">
        <v>4950</v>
      </c>
      <c r="F160" s="134" t="s">
        <v>4951</v>
      </c>
      <c r="G160" s="135" t="s">
        <v>4944</v>
      </c>
      <c r="H160" s="136">
        <v>380</v>
      </c>
      <c r="I160" s="137"/>
      <c r="J160" s="138">
        <f>ROUND(I160*H160,2)</f>
        <v>0</v>
      </c>
      <c r="K160" s="134" t="s">
        <v>336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0</v>
      </c>
      <c r="R160" s="141">
        <f>Q160*H160</f>
        <v>0</v>
      </c>
      <c r="S160" s="141">
        <v>0</v>
      </c>
      <c r="T160" s="142">
        <f>S160*H160</f>
        <v>0</v>
      </c>
      <c r="AR160" s="143" t="s">
        <v>234</v>
      </c>
      <c r="AT160" s="143" t="s">
        <v>229</v>
      </c>
      <c r="AU160" s="143" t="s">
        <v>86</v>
      </c>
      <c r="AY160" s="18" t="s">
        <v>227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234</v>
      </c>
      <c r="BM160" s="143" t="s">
        <v>4999</v>
      </c>
    </row>
    <row r="161" spans="2:65" s="1" customFormat="1" ht="49.15" customHeight="1">
      <c r="B161" s="33"/>
      <c r="C161" s="132" t="s">
        <v>1281</v>
      </c>
      <c r="D161" s="132" t="s">
        <v>229</v>
      </c>
      <c r="E161" s="133" t="s">
        <v>4953</v>
      </c>
      <c r="F161" s="134" t="s">
        <v>4954</v>
      </c>
      <c r="G161" s="135" t="s">
        <v>232</v>
      </c>
      <c r="H161" s="136">
        <v>75</v>
      </c>
      <c r="I161" s="137"/>
      <c r="J161" s="138">
        <f>ROUND(I161*H161,2)</f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>O161*H161</f>
        <v>0</v>
      </c>
      <c r="Q161" s="141">
        <v>0</v>
      </c>
      <c r="R161" s="141">
        <f>Q161*H161</f>
        <v>0</v>
      </c>
      <c r="S161" s="141">
        <v>0</v>
      </c>
      <c r="T161" s="142">
        <f>S161*H161</f>
        <v>0</v>
      </c>
      <c r="AR161" s="143" t="s">
        <v>234</v>
      </c>
      <c r="AT161" s="143" t="s">
        <v>229</v>
      </c>
      <c r="AU161" s="143" t="s">
        <v>86</v>
      </c>
      <c r="AY161" s="18" t="s">
        <v>227</v>
      </c>
      <c r="BE161" s="144">
        <f>IF(N161="základní",J161,0)</f>
        <v>0</v>
      </c>
      <c r="BF161" s="144">
        <f>IF(N161="snížená",J161,0)</f>
        <v>0</v>
      </c>
      <c r="BG161" s="144">
        <f>IF(N161="zákl. přenesená",J161,0)</f>
        <v>0</v>
      </c>
      <c r="BH161" s="144">
        <f>IF(N161="sníž. přenesená",J161,0)</f>
        <v>0</v>
      </c>
      <c r="BI161" s="144">
        <f>IF(N161="nulová",J161,0)</f>
        <v>0</v>
      </c>
      <c r="BJ161" s="18" t="s">
        <v>86</v>
      </c>
      <c r="BK161" s="144">
        <f>ROUND(I161*H161,2)</f>
        <v>0</v>
      </c>
      <c r="BL161" s="18" t="s">
        <v>234</v>
      </c>
      <c r="BM161" s="143" t="s">
        <v>5000</v>
      </c>
    </row>
    <row r="162" spans="2:65" s="1" customFormat="1" ht="29.25">
      <c r="B162" s="33"/>
      <c r="D162" s="150" t="s">
        <v>403</v>
      </c>
      <c r="F162" s="183" t="s">
        <v>4956</v>
      </c>
      <c r="I162" s="147"/>
      <c r="L162" s="33"/>
      <c r="M162" s="148"/>
      <c r="T162" s="54"/>
      <c r="AT162" s="18" t="s">
        <v>403</v>
      </c>
      <c r="AU162" s="18" t="s">
        <v>86</v>
      </c>
    </row>
    <row r="163" spans="2:65" s="1" customFormat="1" ht="49.15" customHeight="1">
      <c r="B163" s="33"/>
      <c r="C163" s="132" t="s">
        <v>1286</v>
      </c>
      <c r="D163" s="132" t="s">
        <v>229</v>
      </c>
      <c r="E163" s="133" t="s">
        <v>5001</v>
      </c>
      <c r="F163" s="134" t="s">
        <v>5002</v>
      </c>
      <c r="G163" s="135" t="s">
        <v>3468</v>
      </c>
      <c r="H163" s="136">
        <v>1</v>
      </c>
      <c r="I163" s="137"/>
      <c r="J163" s="138">
        <f>ROUND(I163*H163,2)</f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0</v>
      </c>
      <c r="R163" s="141">
        <f>Q163*H163</f>
        <v>0</v>
      </c>
      <c r="S163" s="141">
        <v>0</v>
      </c>
      <c r="T163" s="142">
        <f>S163*H163</f>
        <v>0</v>
      </c>
      <c r="AR163" s="143" t="s">
        <v>234</v>
      </c>
      <c r="AT163" s="143" t="s">
        <v>229</v>
      </c>
      <c r="AU163" s="143" t="s">
        <v>86</v>
      </c>
      <c r="AY163" s="18" t="s">
        <v>227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234</v>
      </c>
      <c r="BM163" s="143" t="s">
        <v>5003</v>
      </c>
    </row>
    <row r="164" spans="2:65" s="1" customFormat="1" ht="24.2" customHeight="1">
      <c r="B164" s="33"/>
      <c r="C164" s="132" t="s">
        <v>1291</v>
      </c>
      <c r="D164" s="132" t="s">
        <v>229</v>
      </c>
      <c r="E164" s="133" t="s">
        <v>5004</v>
      </c>
      <c r="F164" s="134" t="s">
        <v>5005</v>
      </c>
      <c r="G164" s="135" t="s">
        <v>3468</v>
      </c>
      <c r="H164" s="136">
        <v>1</v>
      </c>
      <c r="I164" s="137"/>
      <c r="J164" s="138">
        <f>ROUND(I164*H164,2)</f>
        <v>0</v>
      </c>
      <c r="K164" s="134" t="s">
        <v>336</v>
      </c>
      <c r="L164" s="33"/>
      <c r="M164" s="139" t="s">
        <v>21</v>
      </c>
      <c r="N164" s="140" t="s">
        <v>45</v>
      </c>
      <c r="P164" s="141">
        <f>O164*H164</f>
        <v>0</v>
      </c>
      <c r="Q164" s="141">
        <v>0</v>
      </c>
      <c r="R164" s="141">
        <f>Q164*H164</f>
        <v>0</v>
      </c>
      <c r="S164" s="141">
        <v>0</v>
      </c>
      <c r="T164" s="142">
        <f>S164*H164</f>
        <v>0</v>
      </c>
      <c r="AR164" s="143" t="s">
        <v>234</v>
      </c>
      <c r="AT164" s="143" t="s">
        <v>229</v>
      </c>
      <c r="AU164" s="143" t="s">
        <v>86</v>
      </c>
      <c r="AY164" s="18" t="s">
        <v>227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234</v>
      </c>
      <c r="BM164" s="143" t="s">
        <v>5006</v>
      </c>
    </row>
    <row r="165" spans="2:65" s="1" customFormat="1" ht="49.15" customHeight="1">
      <c r="B165" s="33"/>
      <c r="C165" s="132" t="s">
        <v>804</v>
      </c>
      <c r="D165" s="132" t="s">
        <v>229</v>
      </c>
      <c r="E165" s="133" t="s">
        <v>5007</v>
      </c>
      <c r="F165" s="134" t="s">
        <v>5008</v>
      </c>
      <c r="G165" s="135" t="s">
        <v>3468</v>
      </c>
      <c r="H165" s="136">
        <v>1</v>
      </c>
      <c r="I165" s="137"/>
      <c r="J165" s="138">
        <f>ROUND(I165*H165,2)</f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>O165*H165</f>
        <v>0</v>
      </c>
      <c r="Q165" s="141">
        <v>0</v>
      </c>
      <c r="R165" s="141">
        <f>Q165*H165</f>
        <v>0</v>
      </c>
      <c r="S165" s="141">
        <v>0</v>
      </c>
      <c r="T165" s="142">
        <f>S165*H165</f>
        <v>0</v>
      </c>
      <c r="AR165" s="143" t="s">
        <v>234</v>
      </c>
      <c r="AT165" s="143" t="s">
        <v>229</v>
      </c>
      <c r="AU165" s="143" t="s">
        <v>86</v>
      </c>
      <c r="AY165" s="18" t="s">
        <v>227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234</v>
      </c>
      <c r="BM165" s="143" t="s">
        <v>5009</v>
      </c>
    </row>
    <row r="166" spans="2:65" s="1" customFormat="1" ht="16.5" customHeight="1">
      <c r="B166" s="33"/>
      <c r="C166" s="132" t="s">
        <v>1306</v>
      </c>
      <c r="D166" s="132" t="s">
        <v>229</v>
      </c>
      <c r="E166" s="133" t="s">
        <v>5010</v>
      </c>
      <c r="F166" s="134" t="s">
        <v>4958</v>
      </c>
      <c r="G166" s="135" t="s">
        <v>3468</v>
      </c>
      <c r="H166" s="136">
        <v>1</v>
      </c>
      <c r="I166" s="137"/>
      <c r="J166" s="138">
        <f>ROUND(I166*H166,2)</f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234</v>
      </c>
      <c r="AT166" s="143" t="s">
        <v>229</v>
      </c>
      <c r="AU166" s="143" t="s">
        <v>86</v>
      </c>
      <c r="AY166" s="18" t="s">
        <v>227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234</v>
      </c>
      <c r="BM166" s="143" t="s">
        <v>5011</v>
      </c>
    </row>
    <row r="167" spans="2:65" s="11" customFormat="1" ht="22.9" customHeight="1">
      <c r="B167" s="120"/>
      <c r="D167" s="121" t="s">
        <v>72</v>
      </c>
      <c r="E167" s="130" t="s">
        <v>4117</v>
      </c>
      <c r="F167" s="130" t="s">
        <v>4036</v>
      </c>
      <c r="I167" s="123"/>
      <c r="J167" s="131">
        <f>BK167</f>
        <v>0</v>
      </c>
      <c r="L167" s="120"/>
      <c r="M167" s="125"/>
      <c r="P167" s="126">
        <f>SUM(P168:P184)</f>
        <v>0</v>
      </c>
      <c r="R167" s="126">
        <f>SUM(R168:R184)</f>
        <v>0</v>
      </c>
      <c r="T167" s="127">
        <f>SUM(T168:T184)</f>
        <v>0</v>
      </c>
      <c r="AR167" s="121" t="s">
        <v>80</v>
      </c>
      <c r="AT167" s="128" t="s">
        <v>72</v>
      </c>
      <c r="AU167" s="128" t="s">
        <v>80</v>
      </c>
      <c r="AY167" s="121" t="s">
        <v>227</v>
      </c>
      <c r="BK167" s="129">
        <f>SUM(BK168:BK184)</f>
        <v>0</v>
      </c>
    </row>
    <row r="168" spans="2:65" s="1" customFormat="1" ht="16.5" customHeight="1">
      <c r="B168" s="33"/>
      <c r="C168" s="132" t="s">
        <v>1312</v>
      </c>
      <c r="D168" s="132" t="s">
        <v>229</v>
      </c>
      <c r="E168" s="133" t="s">
        <v>4903</v>
      </c>
      <c r="F168" s="134" t="s">
        <v>4904</v>
      </c>
      <c r="G168" s="135" t="s">
        <v>488</v>
      </c>
      <c r="H168" s="136">
        <v>12</v>
      </c>
      <c r="I168" s="137"/>
      <c r="J168" s="138">
        <f t="shared" ref="J168:J177" si="30">ROUND(I168*H168,2)</f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ref="P168:P177" si="31">O168*H168</f>
        <v>0</v>
      </c>
      <c r="Q168" s="141">
        <v>0</v>
      </c>
      <c r="R168" s="141">
        <f t="shared" ref="R168:R177" si="32">Q168*H168</f>
        <v>0</v>
      </c>
      <c r="S168" s="141">
        <v>0</v>
      </c>
      <c r="T168" s="142">
        <f t="shared" ref="T168:T177" si="33">S168*H168</f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 t="shared" ref="BE168:BE177" si="34">IF(N168="základní",J168,0)</f>
        <v>0</v>
      </c>
      <c r="BF168" s="144">
        <f t="shared" ref="BF168:BF177" si="35">IF(N168="snížená",J168,0)</f>
        <v>0</v>
      </c>
      <c r="BG168" s="144">
        <f t="shared" ref="BG168:BG177" si="36">IF(N168="zákl. přenesená",J168,0)</f>
        <v>0</v>
      </c>
      <c r="BH168" s="144">
        <f t="shared" ref="BH168:BH177" si="37">IF(N168="sníž. přenesená",J168,0)</f>
        <v>0</v>
      </c>
      <c r="BI168" s="144">
        <f t="shared" ref="BI168:BI177" si="38">IF(N168="nulová",J168,0)</f>
        <v>0</v>
      </c>
      <c r="BJ168" s="18" t="s">
        <v>86</v>
      </c>
      <c r="BK168" s="144">
        <f t="shared" ref="BK168:BK177" si="39">ROUND(I168*H168,2)</f>
        <v>0</v>
      </c>
      <c r="BL168" s="18" t="s">
        <v>234</v>
      </c>
      <c r="BM168" s="143" t="s">
        <v>5012</v>
      </c>
    </row>
    <row r="169" spans="2:65" s="1" customFormat="1" ht="24.2" customHeight="1">
      <c r="B169" s="33"/>
      <c r="C169" s="132" t="s">
        <v>1318</v>
      </c>
      <c r="D169" s="132" t="s">
        <v>229</v>
      </c>
      <c r="E169" s="133" t="s">
        <v>4906</v>
      </c>
      <c r="F169" s="134" t="s">
        <v>4907</v>
      </c>
      <c r="G169" s="135" t="s">
        <v>3468</v>
      </c>
      <c r="H169" s="136">
        <v>1</v>
      </c>
      <c r="I169" s="137"/>
      <c r="J169" s="138">
        <f t="shared" si="30"/>
        <v>0</v>
      </c>
      <c r="K169" s="134" t="s">
        <v>336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234</v>
      </c>
      <c r="AT169" s="143" t="s">
        <v>229</v>
      </c>
      <c r="AU169" s="143" t="s">
        <v>86</v>
      </c>
      <c r="AY169" s="18" t="s">
        <v>227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234</v>
      </c>
      <c r="BM169" s="143" t="s">
        <v>5013</v>
      </c>
    </row>
    <row r="170" spans="2:65" s="1" customFormat="1" ht="33" customHeight="1">
      <c r="B170" s="33"/>
      <c r="C170" s="132" t="s">
        <v>1322</v>
      </c>
      <c r="D170" s="132" t="s">
        <v>229</v>
      </c>
      <c r="E170" s="133" t="s">
        <v>4909</v>
      </c>
      <c r="F170" s="134" t="s">
        <v>4910</v>
      </c>
      <c r="G170" s="135" t="s">
        <v>3468</v>
      </c>
      <c r="H170" s="136">
        <v>1</v>
      </c>
      <c r="I170" s="137"/>
      <c r="J170" s="138">
        <f t="shared" si="30"/>
        <v>0</v>
      </c>
      <c r="K170" s="134" t="s">
        <v>336</v>
      </c>
      <c r="L170" s="33"/>
      <c r="M170" s="139" t="s">
        <v>21</v>
      </c>
      <c r="N170" s="140" t="s">
        <v>45</v>
      </c>
      <c r="P170" s="141">
        <f t="shared" si="31"/>
        <v>0</v>
      </c>
      <c r="Q170" s="141">
        <v>0</v>
      </c>
      <c r="R170" s="141">
        <f t="shared" si="32"/>
        <v>0</v>
      </c>
      <c r="S170" s="141">
        <v>0</v>
      </c>
      <c r="T170" s="142">
        <f t="shared" si="33"/>
        <v>0</v>
      </c>
      <c r="AR170" s="143" t="s">
        <v>234</v>
      </c>
      <c r="AT170" s="143" t="s">
        <v>229</v>
      </c>
      <c r="AU170" s="143" t="s">
        <v>86</v>
      </c>
      <c r="AY170" s="18" t="s">
        <v>227</v>
      </c>
      <c r="BE170" s="144">
        <f t="shared" si="34"/>
        <v>0</v>
      </c>
      <c r="BF170" s="144">
        <f t="shared" si="35"/>
        <v>0</v>
      </c>
      <c r="BG170" s="144">
        <f t="shared" si="36"/>
        <v>0</v>
      </c>
      <c r="BH170" s="144">
        <f t="shared" si="37"/>
        <v>0</v>
      </c>
      <c r="BI170" s="144">
        <f t="shared" si="38"/>
        <v>0</v>
      </c>
      <c r="BJ170" s="18" t="s">
        <v>86</v>
      </c>
      <c r="BK170" s="144">
        <f t="shared" si="39"/>
        <v>0</v>
      </c>
      <c r="BL170" s="18" t="s">
        <v>234</v>
      </c>
      <c r="BM170" s="143" t="s">
        <v>5014</v>
      </c>
    </row>
    <row r="171" spans="2:65" s="1" customFormat="1" ht="24.2" customHeight="1">
      <c r="B171" s="33"/>
      <c r="C171" s="132" t="s">
        <v>1326</v>
      </c>
      <c r="D171" s="132" t="s">
        <v>229</v>
      </c>
      <c r="E171" s="133" t="s">
        <v>4912</v>
      </c>
      <c r="F171" s="134" t="s">
        <v>4913</v>
      </c>
      <c r="G171" s="135" t="s">
        <v>3468</v>
      </c>
      <c r="H171" s="136">
        <v>1</v>
      </c>
      <c r="I171" s="137"/>
      <c r="J171" s="138">
        <f t="shared" si="30"/>
        <v>0</v>
      </c>
      <c r="K171" s="134" t="s">
        <v>336</v>
      </c>
      <c r="L171" s="33"/>
      <c r="M171" s="139" t="s">
        <v>21</v>
      </c>
      <c r="N171" s="140" t="s">
        <v>45</v>
      </c>
      <c r="P171" s="141">
        <f t="shared" si="31"/>
        <v>0</v>
      </c>
      <c r="Q171" s="141">
        <v>0</v>
      </c>
      <c r="R171" s="141">
        <f t="shared" si="32"/>
        <v>0</v>
      </c>
      <c r="S171" s="141">
        <v>0</v>
      </c>
      <c r="T171" s="142">
        <f t="shared" si="33"/>
        <v>0</v>
      </c>
      <c r="AR171" s="143" t="s">
        <v>234</v>
      </c>
      <c r="AT171" s="143" t="s">
        <v>229</v>
      </c>
      <c r="AU171" s="143" t="s">
        <v>86</v>
      </c>
      <c r="AY171" s="18" t="s">
        <v>227</v>
      </c>
      <c r="BE171" s="144">
        <f t="shared" si="34"/>
        <v>0</v>
      </c>
      <c r="BF171" s="144">
        <f t="shared" si="35"/>
        <v>0</v>
      </c>
      <c r="BG171" s="144">
        <f t="shared" si="36"/>
        <v>0</v>
      </c>
      <c r="BH171" s="144">
        <f t="shared" si="37"/>
        <v>0</v>
      </c>
      <c r="BI171" s="144">
        <f t="shared" si="38"/>
        <v>0</v>
      </c>
      <c r="BJ171" s="18" t="s">
        <v>86</v>
      </c>
      <c r="BK171" s="144">
        <f t="shared" si="39"/>
        <v>0</v>
      </c>
      <c r="BL171" s="18" t="s">
        <v>234</v>
      </c>
      <c r="BM171" s="143" t="s">
        <v>5015</v>
      </c>
    </row>
    <row r="172" spans="2:65" s="1" customFormat="1" ht="16.5" customHeight="1">
      <c r="B172" s="33"/>
      <c r="C172" s="132" t="s">
        <v>1335</v>
      </c>
      <c r="D172" s="132" t="s">
        <v>229</v>
      </c>
      <c r="E172" s="133" t="s">
        <v>4930</v>
      </c>
      <c r="F172" s="134" t="s">
        <v>4931</v>
      </c>
      <c r="G172" s="135" t="s">
        <v>3468</v>
      </c>
      <c r="H172" s="136">
        <v>1</v>
      </c>
      <c r="I172" s="137"/>
      <c r="J172" s="138">
        <f t="shared" si="30"/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 t="shared" si="31"/>
        <v>0</v>
      </c>
      <c r="Q172" s="141">
        <v>0</v>
      </c>
      <c r="R172" s="141">
        <f t="shared" si="32"/>
        <v>0</v>
      </c>
      <c r="S172" s="141">
        <v>0</v>
      </c>
      <c r="T172" s="142">
        <f t="shared" si="33"/>
        <v>0</v>
      </c>
      <c r="AR172" s="143" t="s">
        <v>234</v>
      </c>
      <c r="AT172" s="143" t="s">
        <v>229</v>
      </c>
      <c r="AU172" s="143" t="s">
        <v>86</v>
      </c>
      <c r="AY172" s="18" t="s">
        <v>227</v>
      </c>
      <c r="BE172" s="144">
        <f t="shared" si="34"/>
        <v>0</v>
      </c>
      <c r="BF172" s="144">
        <f t="shared" si="35"/>
        <v>0</v>
      </c>
      <c r="BG172" s="144">
        <f t="shared" si="36"/>
        <v>0</v>
      </c>
      <c r="BH172" s="144">
        <f t="shared" si="37"/>
        <v>0</v>
      </c>
      <c r="BI172" s="144">
        <f t="shared" si="38"/>
        <v>0</v>
      </c>
      <c r="BJ172" s="18" t="s">
        <v>86</v>
      </c>
      <c r="BK172" s="144">
        <f t="shared" si="39"/>
        <v>0</v>
      </c>
      <c r="BL172" s="18" t="s">
        <v>234</v>
      </c>
      <c r="BM172" s="143" t="s">
        <v>5016</v>
      </c>
    </row>
    <row r="173" spans="2:65" s="1" customFormat="1" ht="16.5" customHeight="1">
      <c r="B173" s="33"/>
      <c r="C173" s="132" t="s">
        <v>1342</v>
      </c>
      <c r="D173" s="132" t="s">
        <v>229</v>
      </c>
      <c r="E173" s="133" t="s">
        <v>4933</v>
      </c>
      <c r="F173" s="134" t="s">
        <v>4934</v>
      </c>
      <c r="G173" s="135" t="s">
        <v>3468</v>
      </c>
      <c r="H173" s="136">
        <v>1</v>
      </c>
      <c r="I173" s="137"/>
      <c r="J173" s="138">
        <f t="shared" si="30"/>
        <v>0</v>
      </c>
      <c r="K173" s="134" t="s">
        <v>336</v>
      </c>
      <c r="L173" s="33"/>
      <c r="M173" s="139" t="s">
        <v>21</v>
      </c>
      <c r="N173" s="140" t="s">
        <v>45</v>
      </c>
      <c r="P173" s="141">
        <f t="shared" si="31"/>
        <v>0</v>
      </c>
      <c r="Q173" s="141">
        <v>0</v>
      </c>
      <c r="R173" s="141">
        <f t="shared" si="32"/>
        <v>0</v>
      </c>
      <c r="S173" s="141">
        <v>0</v>
      </c>
      <c r="T173" s="142">
        <f t="shared" si="33"/>
        <v>0</v>
      </c>
      <c r="AR173" s="143" t="s">
        <v>234</v>
      </c>
      <c r="AT173" s="143" t="s">
        <v>229</v>
      </c>
      <c r="AU173" s="143" t="s">
        <v>86</v>
      </c>
      <c r="AY173" s="18" t="s">
        <v>227</v>
      </c>
      <c r="BE173" s="144">
        <f t="shared" si="34"/>
        <v>0</v>
      </c>
      <c r="BF173" s="144">
        <f t="shared" si="35"/>
        <v>0</v>
      </c>
      <c r="BG173" s="144">
        <f t="shared" si="36"/>
        <v>0</v>
      </c>
      <c r="BH173" s="144">
        <f t="shared" si="37"/>
        <v>0</v>
      </c>
      <c r="BI173" s="144">
        <f t="shared" si="38"/>
        <v>0</v>
      </c>
      <c r="BJ173" s="18" t="s">
        <v>86</v>
      </c>
      <c r="BK173" s="144">
        <f t="shared" si="39"/>
        <v>0</v>
      </c>
      <c r="BL173" s="18" t="s">
        <v>234</v>
      </c>
      <c r="BM173" s="143" t="s">
        <v>5017</v>
      </c>
    </row>
    <row r="174" spans="2:65" s="1" customFormat="1" ht="16.5" customHeight="1">
      <c r="B174" s="33"/>
      <c r="C174" s="132" t="s">
        <v>1349</v>
      </c>
      <c r="D174" s="132" t="s">
        <v>229</v>
      </c>
      <c r="E174" s="133" t="s">
        <v>4936</v>
      </c>
      <c r="F174" s="134" t="s">
        <v>4937</v>
      </c>
      <c r="G174" s="135" t="s">
        <v>488</v>
      </c>
      <c r="H174" s="136">
        <v>6</v>
      </c>
      <c r="I174" s="137"/>
      <c r="J174" s="138">
        <f t="shared" si="30"/>
        <v>0</v>
      </c>
      <c r="K174" s="134" t="s">
        <v>336</v>
      </c>
      <c r="L174" s="33"/>
      <c r="M174" s="139" t="s">
        <v>21</v>
      </c>
      <c r="N174" s="140" t="s">
        <v>45</v>
      </c>
      <c r="P174" s="141">
        <f t="shared" si="31"/>
        <v>0</v>
      </c>
      <c r="Q174" s="141">
        <v>0</v>
      </c>
      <c r="R174" s="141">
        <f t="shared" si="32"/>
        <v>0</v>
      </c>
      <c r="S174" s="141">
        <v>0</v>
      </c>
      <c r="T174" s="142">
        <f t="shared" si="33"/>
        <v>0</v>
      </c>
      <c r="AR174" s="143" t="s">
        <v>234</v>
      </c>
      <c r="AT174" s="143" t="s">
        <v>229</v>
      </c>
      <c r="AU174" s="143" t="s">
        <v>86</v>
      </c>
      <c r="AY174" s="18" t="s">
        <v>227</v>
      </c>
      <c r="BE174" s="144">
        <f t="shared" si="34"/>
        <v>0</v>
      </c>
      <c r="BF174" s="144">
        <f t="shared" si="35"/>
        <v>0</v>
      </c>
      <c r="BG174" s="144">
        <f t="shared" si="36"/>
        <v>0</v>
      </c>
      <c r="BH174" s="144">
        <f t="shared" si="37"/>
        <v>0</v>
      </c>
      <c r="BI174" s="144">
        <f t="shared" si="38"/>
        <v>0</v>
      </c>
      <c r="BJ174" s="18" t="s">
        <v>86</v>
      </c>
      <c r="BK174" s="144">
        <f t="shared" si="39"/>
        <v>0</v>
      </c>
      <c r="BL174" s="18" t="s">
        <v>234</v>
      </c>
      <c r="BM174" s="143" t="s">
        <v>5018</v>
      </c>
    </row>
    <row r="175" spans="2:65" s="1" customFormat="1" ht="16.5" customHeight="1">
      <c r="B175" s="33"/>
      <c r="C175" s="132" t="s">
        <v>1363</v>
      </c>
      <c r="D175" s="132" t="s">
        <v>229</v>
      </c>
      <c r="E175" s="133" t="s">
        <v>4939</v>
      </c>
      <c r="F175" s="134" t="s">
        <v>4940</v>
      </c>
      <c r="G175" s="135" t="s">
        <v>3468</v>
      </c>
      <c r="H175" s="136">
        <v>1</v>
      </c>
      <c r="I175" s="137"/>
      <c r="J175" s="138">
        <f t="shared" si="30"/>
        <v>0</v>
      </c>
      <c r="K175" s="134" t="s">
        <v>336</v>
      </c>
      <c r="L175" s="33"/>
      <c r="M175" s="139" t="s">
        <v>21</v>
      </c>
      <c r="N175" s="140" t="s">
        <v>45</v>
      </c>
      <c r="P175" s="141">
        <f t="shared" si="31"/>
        <v>0</v>
      </c>
      <c r="Q175" s="141">
        <v>0</v>
      </c>
      <c r="R175" s="141">
        <f t="shared" si="32"/>
        <v>0</v>
      </c>
      <c r="S175" s="141">
        <v>0</v>
      </c>
      <c r="T175" s="142">
        <f t="shared" si="33"/>
        <v>0</v>
      </c>
      <c r="AR175" s="143" t="s">
        <v>234</v>
      </c>
      <c r="AT175" s="143" t="s">
        <v>229</v>
      </c>
      <c r="AU175" s="143" t="s">
        <v>86</v>
      </c>
      <c r="AY175" s="18" t="s">
        <v>227</v>
      </c>
      <c r="BE175" s="144">
        <f t="shared" si="34"/>
        <v>0</v>
      </c>
      <c r="BF175" s="144">
        <f t="shared" si="35"/>
        <v>0</v>
      </c>
      <c r="BG175" s="144">
        <f t="shared" si="36"/>
        <v>0</v>
      </c>
      <c r="BH175" s="144">
        <f t="shared" si="37"/>
        <v>0</v>
      </c>
      <c r="BI175" s="144">
        <f t="shared" si="38"/>
        <v>0</v>
      </c>
      <c r="BJ175" s="18" t="s">
        <v>86</v>
      </c>
      <c r="BK175" s="144">
        <f t="shared" si="39"/>
        <v>0</v>
      </c>
      <c r="BL175" s="18" t="s">
        <v>234</v>
      </c>
      <c r="BM175" s="143" t="s">
        <v>5019</v>
      </c>
    </row>
    <row r="176" spans="2:65" s="1" customFormat="1" ht="16.5" customHeight="1">
      <c r="B176" s="33"/>
      <c r="C176" s="132" t="s">
        <v>1369</v>
      </c>
      <c r="D176" s="132" t="s">
        <v>229</v>
      </c>
      <c r="E176" s="133" t="s">
        <v>4942</v>
      </c>
      <c r="F176" s="134" t="s">
        <v>4943</v>
      </c>
      <c r="G176" s="135" t="s">
        <v>4944</v>
      </c>
      <c r="H176" s="136">
        <v>6</v>
      </c>
      <c r="I176" s="137"/>
      <c r="J176" s="138">
        <f t="shared" si="30"/>
        <v>0</v>
      </c>
      <c r="K176" s="134" t="s">
        <v>336</v>
      </c>
      <c r="L176" s="33"/>
      <c r="M176" s="139" t="s">
        <v>21</v>
      </c>
      <c r="N176" s="140" t="s">
        <v>45</v>
      </c>
      <c r="P176" s="141">
        <f t="shared" si="31"/>
        <v>0</v>
      </c>
      <c r="Q176" s="141">
        <v>0</v>
      </c>
      <c r="R176" s="141">
        <f t="shared" si="32"/>
        <v>0</v>
      </c>
      <c r="S176" s="141">
        <v>0</v>
      </c>
      <c r="T176" s="142">
        <f t="shared" si="33"/>
        <v>0</v>
      </c>
      <c r="AR176" s="143" t="s">
        <v>234</v>
      </c>
      <c r="AT176" s="143" t="s">
        <v>229</v>
      </c>
      <c r="AU176" s="143" t="s">
        <v>86</v>
      </c>
      <c r="AY176" s="18" t="s">
        <v>227</v>
      </c>
      <c r="BE176" s="144">
        <f t="shared" si="34"/>
        <v>0</v>
      </c>
      <c r="BF176" s="144">
        <f t="shared" si="35"/>
        <v>0</v>
      </c>
      <c r="BG176" s="144">
        <f t="shared" si="36"/>
        <v>0</v>
      </c>
      <c r="BH176" s="144">
        <f t="shared" si="37"/>
        <v>0</v>
      </c>
      <c r="BI176" s="144">
        <f t="shared" si="38"/>
        <v>0</v>
      </c>
      <c r="BJ176" s="18" t="s">
        <v>86</v>
      </c>
      <c r="BK176" s="144">
        <f t="shared" si="39"/>
        <v>0</v>
      </c>
      <c r="BL176" s="18" t="s">
        <v>234</v>
      </c>
      <c r="BM176" s="143" t="s">
        <v>5020</v>
      </c>
    </row>
    <row r="177" spans="2:65" s="1" customFormat="1" ht="16.5" customHeight="1">
      <c r="B177" s="33"/>
      <c r="C177" s="132" t="s">
        <v>1374</v>
      </c>
      <c r="D177" s="132" t="s">
        <v>229</v>
      </c>
      <c r="E177" s="133" t="s">
        <v>4946</v>
      </c>
      <c r="F177" s="134" t="s">
        <v>4947</v>
      </c>
      <c r="G177" s="135" t="s">
        <v>4944</v>
      </c>
      <c r="H177" s="136">
        <v>5</v>
      </c>
      <c r="I177" s="137"/>
      <c r="J177" s="138">
        <f t="shared" si="30"/>
        <v>0</v>
      </c>
      <c r="K177" s="134" t="s">
        <v>336</v>
      </c>
      <c r="L177" s="33"/>
      <c r="M177" s="139" t="s">
        <v>21</v>
      </c>
      <c r="N177" s="140" t="s">
        <v>45</v>
      </c>
      <c r="P177" s="141">
        <f t="shared" si="31"/>
        <v>0</v>
      </c>
      <c r="Q177" s="141">
        <v>0</v>
      </c>
      <c r="R177" s="141">
        <f t="shared" si="32"/>
        <v>0</v>
      </c>
      <c r="S177" s="141">
        <v>0</v>
      </c>
      <c r="T177" s="142">
        <f t="shared" si="33"/>
        <v>0</v>
      </c>
      <c r="AR177" s="143" t="s">
        <v>234</v>
      </c>
      <c r="AT177" s="143" t="s">
        <v>229</v>
      </c>
      <c r="AU177" s="143" t="s">
        <v>86</v>
      </c>
      <c r="AY177" s="18" t="s">
        <v>227</v>
      </c>
      <c r="BE177" s="144">
        <f t="shared" si="34"/>
        <v>0</v>
      </c>
      <c r="BF177" s="144">
        <f t="shared" si="35"/>
        <v>0</v>
      </c>
      <c r="BG177" s="144">
        <f t="shared" si="36"/>
        <v>0</v>
      </c>
      <c r="BH177" s="144">
        <f t="shared" si="37"/>
        <v>0</v>
      </c>
      <c r="BI177" s="144">
        <f t="shared" si="38"/>
        <v>0</v>
      </c>
      <c r="BJ177" s="18" t="s">
        <v>86</v>
      </c>
      <c r="BK177" s="144">
        <f t="shared" si="39"/>
        <v>0</v>
      </c>
      <c r="BL177" s="18" t="s">
        <v>234</v>
      </c>
      <c r="BM177" s="143" t="s">
        <v>5021</v>
      </c>
    </row>
    <row r="178" spans="2:65" s="1" customFormat="1" ht="19.5">
      <c r="B178" s="33"/>
      <c r="D178" s="150" t="s">
        <v>403</v>
      </c>
      <c r="F178" s="183" t="s">
        <v>4949</v>
      </c>
      <c r="I178" s="147"/>
      <c r="L178" s="33"/>
      <c r="M178" s="148"/>
      <c r="T178" s="54"/>
      <c r="AT178" s="18" t="s">
        <v>403</v>
      </c>
      <c r="AU178" s="18" t="s">
        <v>86</v>
      </c>
    </row>
    <row r="179" spans="2:65" s="1" customFormat="1" ht="21.75" customHeight="1">
      <c r="B179" s="33"/>
      <c r="C179" s="132" t="s">
        <v>1379</v>
      </c>
      <c r="D179" s="132" t="s">
        <v>229</v>
      </c>
      <c r="E179" s="133" t="s">
        <v>4950</v>
      </c>
      <c r="F179" s="134" t="s">
        <v>4951</v>
      </c>
      <c r="G179" s="135" t="s">
        <v>4944</v>
      </c>
      <c r="H179" s="136">
        <v>495</v>
      </c>
      <c r="I179" s="137"/>
      <c r="J179" s="138">
        <f>ROUND(I179*H179,2)</f>
        <v>0</v>
      </c>
      <c r="K179" s="134" t="s">
        <v>336</v>
      </c>
      <c r="L179" s="33"/>
      <c r="M179" s="139" t="s">
        <v>21</v>
      </c>
      <c r="N179" s="140" t="s">
        <v>45</v>
      </c>
      <c r="P179" s="141">
        <f>O179*H179</f>
        <v>0</v>
      </c>
      <c r="Q179" s="141">
        <v>0</v>
      </c>
      <c r="R179" s="141">
        <f>Q179*H179</f>
        <v>0</v>
      </c>
      <c r="S179" s="141">
        <v>0</v>
      </c>
      <c r="T179" s="142">
        <f>S179*H179</f>
        <v>0</v>
      </c>
      <c r="AR179" s="143" t="s">
        <v>234</v>
      </c>
      <c r="AT179" s="143" t="s">
        <v>229</v>
      </c>
      <c r="AU179" s="143" t="s">
        <v>86</v>
      </c>
      <c r="AY179" s="18" t="s">
        <v>227</v>
      </c>
      <c r="BE179" s="144">
        <f>IF(N179="základní",J179,0)</f>
        <v>0</v>
      </c>
      <c r="BF179" s="144">
        <f>IF(N179="snížená",J179,0)</f>
        <v>0</v>
      </c>
      <c r="BG179" s="144">
        <f>IF(N179="zákl. přenesená",J179,0)</f>
        <v>0</v>
      </c>
      <c r="BH179" s="144">
        <f>IF(N179="sníž. přenesená",J179,0)</f>
        <v>0</v>
      </c>
      <c r="BI179" s="144">
        <f>IF(N179="nulová",J179,0)</f>
        <v>0</v>
      </c>
      <c r="BJ179" s="18" t="s">
        <v>86</v>
      </c>
      <c r="BK179" s="144">
        <f>ROUND(I179*H179,2)</f>
        <v>0</v>
      </c>
      <c r="BL179" s="18" t="s">
        <v>234</v>
      </c>
      <c r="BM179" s="143" t="s">
        <v>5022</v>
      </c>
    </row>
    <row r="180" spans="2:65" s="1" customFormat="1" ht="49.15" customHeight="1">
      <c r="B180" s="33"/>
      <c r="C180" s="132" t="s">
        <v>1384</v>
      </c>
      <c r="D180" s="132" t="s">
        <v>229</v>
      </c>
      <c r="E180" s="133" t="s">
        <v>4953</v>
      </c>
      <c r="F180" s="134" t="s">
        <v>4954</v>
      </c>
      <c r="G180" s="135" t="s">
        <v>232</v>
      </c>
      <c r="H180" s="136">
        <v>73</v>
      </c>
      <c r="I180" s="137"/>
      <c r="J180" s="138">
        <f>ROUND(I180*H180,2)</f>
        <v>0</v>
      </c>
      <c r="K180" s="134" t="s">
        <v>336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234</v>
      </c>
      <c r="AT180" s="143" t="s">
        <v>229</v>
      </c>
      <c r="AU180" s="143" t="s">
        <v>86</v>
      </c>
      <c r="AY180" s="18" t="s">
        <v>227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234</v>
      </c>
      <c r="BM180" s="143" t="s">
        <v>5023</v>
      </c>
    </row>
    <row r="181" spans="2:65" s="1" customFormat="1" ht="29.25">
      <c r="B181" s="33"/>
      <c r="D181" s="150" t="s">
        <v>403</v>
      </c>
      <c r="F181" s="183" t="s">
        <v>4956</v>
      </c>
      <c r="I181" s="147"/>
      <c r="L181" s="33"/>
      <c r="M181" s="148"/>
      <c r="T181" s="54"/>
      <c r="AT181" s="18" t="s">
        <v>403</v>
      </c>
      <c r="AU181" s="18" t="s">
        <v>86</v>
      </c>
    </row>
    <row r="182" spans="2:65" s="1" customFormat="1" ht="49.15" customHeight="1">
      <c r="B182" s="33"/>
      <c r="C182" s="132" t="s">
        <v>1389</v>
      </c>
      <c r="D182" s="132" t="s">
        <v>229</v>
      </c>
      <c r="E182" s="133" t="s">
        <v>4977</v>
      </c>
      <c r="F182" s="134" t="s">
        <v>4978</v>
      </c>
      <c r="G182" s="135" t="s">
        <v>3468</v>
      </c>
      <c r="H182" s="136">
        <v>1</v>
      </c>
      <c r="I182" s="137"/>
      <c r="J182" s="138">
        <f>ROUND(I182*H182,2)</f>
        <v>0</v>
      </c>
      <c r="K182" s="134" t="s">
        <v>336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0</v>
      </c>
      <c r="R182" s="141">
        <f>Q182*H182</f>
        <v>0</v>
      </c>
      <c r="S182" s="141">
        <v>0</v>
      </c>
      <c r="T182" s="142">
        <f>S182*H182</f>
        <v>0</v>
      </c>
      <c r="AR182" s="143" t="s">
        <v>234</v>
      </c>
      <c r="AT182" s="143" t="s">
        <v>229</v>
      </c>
      <c r="AU182" s="143" t="s">
        <v>86</v>
      </c>
      <c r="AY182" s="18" t="s">
        <v>227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234</v>
      </c>
      <c r="BM182" s="143" t="s">
        <v>5024</v>
      </c>
    </row>
    <row r="183" spans="2:65" s="1" customFormat="1" ht="16.5" customHeight="1">
      <c r="B183" s="33"/>
      <c r="C183" s="132" t="s">
        <v>1394</v>
      </c>
      <c r="D183" s="132" t="s">
        <v>229</v>
      </c>
      <c r="E183" s="133" t="s">
        <v>5010</v>
      </c>
      <c r="F183" s="134" t="s">
        <v>4958</v>
      </c>
      <c r="G183" s="135" t="s">
        <v>3468</v>
      </c>
      <c r="H183" s="136">
        <v>1</v>
      </c>
      <c r="I183" s="137"/>
      <c r="J183" s="138">
        <f>ROUND(I183*H183,2)</f>
        <v>0</v>
      </c>
      <c r="K183" s="134" t="s">
        <v>336</v>
      </c>
      <c r="L183" s="33"/>
      <c r="M183" s="139" t="s">
        <v>21</v>
      </c>
      <c r="N183" s="140" t="s">
        <v>45</v>
      </c>
      <c r="P183" s="141">
        <f>O183*H183</f>
        <v>0</v>
      </c>
      <c r="Q183" s="141">
        <v>0</v>
      </c>
      <c r="R183" s="141">
        <f>Q183*H183</f>
        <v>0</v>
      </c>
      <c r="S183" s="141">
        <v>0</v>
      </c>
      <c r="T183" s="142">
        <f>S183*H183</f>
        <v>0</v>
      </c>
      <c r="AR183" s="143" t="s">
        <v>234</v>
      </c>
      <c r="AT183" s="143" t="s">
        <v>229</v>
      </c>
      <c r="AU183" s="143" t="s">
        <v>86</v>
      </c>
      <c r="AY183" s="18" t="s">
        <v>227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86</v>
      </c>
      <c r="BK183" s="144">
        <f>ROUND(I183*H183,2)</f>
        <v>0</v>
      </c>
      <c r="BL183" s="18" t="s">
        <v>234</v>
      </c>
      <c r="BM183" s="143" t="s">
        <v>5025</v>
      </c>
    </row>
    <row r="184" spans="2:65" s="1" customFormat="1" ht="49.15" customHeight="1">
      <c r="B184" s="33"/>
      <c r="C184" s="132" t="s">
        <v>1400</v>
      </c>
      <c r="D184" s="132" t="s">
        <v>229</v>
      </c>
      <c r="E184" s="133" t="s">
        <v>5026</v>
      </c>
      <c r="F184" s="134" t="s">
        <v>5027</v>
      </c>
      <c r="G184" s="135" t="s">
        <v>3468</v>
      </c>
      <c r="H184" s="136">
        <v>1</v>
      </c>
      <c r="I184" s="137"/>
      <c r="J184" s="138">
        <f>ROUND(I184*H184,2)</f>
        <v>0</v>
      </c>
      <c r="K184" s="134" t="s">
        <v>336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</v>
      </c>
      <c r="R184" s="141">
        <f>Q184*H184</f>
        <v>0</v>
      </c>
      <c r="S184" s="141">
        <v>0</v>
      </c>
      <c r="T184" s="142">
        <f>S184*H184</f>
        <v>0</v>
      </c>
      <c r="AR184" s="143" t="s">
        <v>234</v>
      </c>
      <c r="AT184" s="143" t="s">
        <v>229</v>
      </c>
      <c r="AU184" s="143" t="s">
        <v>86</v>
      </c>
      <c r="AY184" s="18" t="s">
        <v>227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234</v>
      </c>
      <c r="BM184" s="143" t="s">
        <v>5028</v>
      </c>
    </row>
    <row r="185" spans="2:65" s="11" customFormat="1" ht="25.9" customHeight="1">
      <c r="B185" s="120"/>
      <c r="D185" s="121" t="s">
        <v>72</v>
      </c>
      <c r="E185" s="122" t="s">
        <v>4158</v>
      </c>
      <c r="F185" s="122" t="s">
        <v>5029</v>
      </c>
      <c r="I185" s="123"/>
      <c r="J185" s="124">
        <f>BK185</f>
        <v>0</v>
      </c>
      <c r="L185" s="120"/>
      <c r="M185" s="125"/>
      <c r="P185" s="126">
        <f>SUM(P186:P205)</f>
        <v>0</v>
      </c>
      <c r="R185" s="126">
        <f>SUM(R186:R205)</f>
        <v>0</v>
      </c>
      <c r="T185" s="127">
        <f>SUM(T186:T205)</f>
        <v>0</v>
      </c>
      <c r="AR185" s="121" t="s">
        <v>80</v>
      </c>
      <c r="AT185" s="128" t="s">
        <v>72</v>
      </c>
      <c r="AU185" s="128" t="s">
        <v>73</v>
      </c>
      <c r="AY185" s="121" t="s">
        <v>227</v>
      </c>
      <c r="BK185" s="129">
        <f>SUM(BK186:BK205)</f>
        <v>0</v>
      </c>
    </row>
    <row r="186" spans="2:65" s="1" customFormat="1" ht="16.5" customHeight="1">
      <c r="B186" s="33"/>
      <c r="C186" s="132" t="s">
        <v>1405</v>
      </c>
      <c r="D186" s="132" t="s">
        <v>229</v>
      </c>
      <c r="E186" s="133" t="s">
        <v>5030</v>
      </c>
      <c r="F186" s="134" t="s">
        <v>5031</v>
      </c>
      <c r="G186" s="135" t="s">
        <v>4944</v>
      </c>
      <c r="H186" s="136">
        <v>128.1</v>
      </c>
      <c r="I186" s="137"/>
      <c r="J186" s="138">
        <f t="shared" ref="J186:J194" si="40">ROUND(I186*H186,2)</f>
        <v>0</v>
      </c>
      <c r="K186" s="134" t="s">
        <v>336</v>
      </c>
      <c r="L186" s="33"/>
      <c r="M186" s="139" t="s">
        <v>21</v>
      </c>
      <c r="N186" s="140" t="s">
        <v>45</v>
      </c>
      <c r="P186" s="141">
        <f t="shared" ref="P186:P194" si="41">O186*H186</f>
        <v>0</v>
      </c>
      <c r="Q186" s="141">
        <v>0</v>
      </c>
      <c r="R186" s="141">
        <f t="shared" ref="R186:R194" si="42">Q186*H186</f>
        <v>0</v>
      </c>
      <c r="S186" s="141">
        <v>0</v>
      </c>
      <c r="T186" s="142">
        <f t="shared" ref="T186:T194" si="43">S186*H186</f>
        <v>0</v>
      </c>
      <c r="AR186" s="143" t="s">
        <v>234</v>
      </c>
      <c r="AT186" s="143" t="s">
        <v>229</v>
      </c>
      <c r="AU186" s="143" t="s">
        <v>80</v>
      </c>
      <c r="AY186" s="18" t="s">
        <v>227</v>
      </c>
      <c r="BE186" s="144">
        <f t="shared" ref="BE186:BE194" si="44">IF(N186="základní",J186,0)</f>
        <v>0</v>
      </c>
      <c r="BF186" s="144">
        <f t="shared" ref="BF186:BF194" si="45">IF(N186="snížená",J186,0)</f>
        <v>0</v>
      </c>
      <c r="BG186" s="144">
        <f t="shared" ref="BG186:BG194" si="46">IF(N186="zákl. přenesená",J186,0)</f>
        <v>0</v>
      </c>
      <c r="BH186" s="144">
        <f t="shared" ref="BH186:BH194" si="47">IF(N186="sníž. přenesená",J186,0)</f>
        <v>0</v>
      </c>
      <c r="BI186" s="144">
        <f t="shared" ref="BI186:BI194" si="48">IF(N186="nulová",J186,0)</f>
        <v>0</v>
      </c>
      <c r="BJ186" s="18" t="s">
        <v>86</v>
      </c>
      <c r="BK186" s="144">
        <f t="shared" ref="BK186:BK194" si="49">ROUND(I186*H186,2)</f>
        <v>0</v>
      </c>
      <c r="BL186" s="18" t="s">
        <v>234</v>
      </c>
      <c r="BM186" s="143" t="s">
        <v>5032</v>
      </c>
    </row>
    <row r="187" spans="2:65" s="1" customFormat="1" ht="16.5" customHeight="1">
      <c r="B187" s="33"/>
      <c r="C187" s="132" t="s">
        <v>1412</v>
      </c>
      <c r="D187" s="132" t="s">
        <v>229</v>
      </c>
      <c r="E187" s="133" t="s">
        <v>5033</v>
      </c>
      <c r="F187" s="134" t="s">
        <v>5034</v>
      </c>
      <c r="G187" s="135" t="s">
        <v>4944</v>
      </c>
      <c r="H187" s="136">
        <v>78.08</v>
      </c>
      <c r="I187" s="137"/>
      <c r="J187" s="138">
        <f t="shared" si="40"/>
        <v>0</v>
      </c>
      <c r="K187" s="134" t="s">
        <v>336</v>
      </c>
      <c r="L187" s="33"/>
      <c r="M187" s="139" t="s">
        <v>21</v>
      </c>
      <c r="N187" s="140" t="s">
        <v>45</v>
      </c>
      <c r="P187" s="141">
        <f t="shared" si="41"/>
        <v>0</v>
      </c>
      <c r="Q187" s="141">
        <v>0</v>
      </c>
      <c r="R187" s="141">
        <f t="shared" si="42"/>
        <v>0</v>
      </c>
      <c r="S187" s="141">
        <v>0</v>
      </c>
      <c r="T187" s="142">
        <f t="shared" si="43"/>
        <v>0</v>
      </c>
      <c r="AR187" s="143" t="s">
        <v>234</v>
      </c>
      <c r="AT187" s="143" t="s">
        <v>229</v>
      </c>
      <c r="AU187" s="143" t="s">
        <v>80</v>
      </c>
      <c r="AY187" s="18" t="s">
        <v>227</v>
      </c>
      <c r="BE187" s="144">
        <f t="shared" si="44"/>
        <v>0</v>
      </c>
      <c r="BF187" s="144">
        <f t="shared" si="45"/>
        <v>0</v>
      </c>
      <c r="BG187" s="144">
        <f t="shared" si="46"/>
        <v>0</v>
      </c>
      <c r="BH187" s="144">
        <f t="shared" si="47"/>
        <v>0</v>
      </c>
      <c r="BI187" s="144">
        <f t="shared" si="48"/>
        <v>0</v>
      </c>
      <c r="BJ187" s="18" t="s">
        <v>86</v>
      </c>
      <c r="BK187" s="144">
        <f t="shared" si="49"/>
        <v>0</v>
      </c>
      <c r="BL187" s="18" t="s">
        <v>234</v>
      </c>
      <c r="BM187" s="143" t="s">
        <v>5035</v>
      </c>
    </row>
    <row r="188" spans="2:65" s="1" customFormat="1" ht="16.5" customHeight="1">
      <c r="B188" s="33"/>
      <c r="C188" s="132" t="s">
        <v>1417</v>
      </c>
      <c r="D188" s="132" t="s">
        <v>229</v>
      </c>
      <c r="E188" s="133" t="s">
        <v>5036</v>
      </c>
      <c r="F188" s="134" t="s">
        <v>5037</v>
      </c>
      <c r="G188" s="135" t="s">
        <v>4944</v>
      </c>
      <c r="H188" s="136">
        <v>76.86</v>
      </c>
      <c r="I188" s="137"/>
      <c r="J188" s="138">
        <f t="shared" si="40"/>
        <v>0</v>
      </c>
      <c r="K188" s="134" t="s">
        <v>336</v>
      </c>
      <c r="L188" s="33"/>
      <c r="M188" s="139" t="s">
        <v>21</v>
      </c>
      <c r="N188" s="140" t="s">
        <v>45</v>
      </c>
      <c r="P188" s="141">
        <f t="shared" si="41"/>
        <v>0</v>
      </c>
      <c r="Q188" s="141">
        <v>0</v>
      </c>
      <c r="R188" s="141">
        <f t="shared" si="42"/>
        <v>0</v>
      </c>
      <c r="S188" s="141">
        <v>0</v>
      </c>
      <c r="T188" s="142">
        <f t="shared" si="43"/>
        <v>0</v>
      </c>
      <c r="AR188" s="143" t="s">
        <v>234</v>
      </c>
      <c r="AT188" s="143" t="s">
        <v>229</v>
      </c>
      <c r="AU188" s="143" t="s">
        <v>80</v>
      </c>
      <c r="AY188" s="18" t="s">
        <v>227</v>
      </c>
      <c r="BE188" s="144">
        <f t="shared" si="44"/>
        <v>0</v>
      </c>
      <c r="BF188" s="144">
        <f t="shared" si="45"/>
        <v>0</v>
      </c>
      <c r="BG188" s="144">
        <f t="shared" si="46"/>
        <v>0</v>
      </c>
      <c r="BH188" s="144">
        <f t="shared" si="47"/>
        <v>0</v>
      </c>
      <c r="BI188" s="144">
        <f t="shared" si="48"/>
        <v>0</v>
      </c>
      <c r="BJ188" s="18" t="s">
        <v>86</v>
      </c>
      <c r="BK188" s="144">
        <f t="shared" si="49"/>
        <v>0</v>
      </c>
      <c r="BL188" s="18" t="s">
        <v>234</v>
      </c>
      <c r="BM188" s="143" t="s">
        <v>5038</v>
      </c>
    </row>
    <row r="189" spans="2:65" s="1" customFormat="1" ht="16.5" customHeight="1">
      <c r="B189" s="33"/>
      <c r="C189" s="132" t="s">
        <v>1425</v>
      </c>
      <c r="D189" s="132" t="s">
        <v>229</v>
      </c>
      <c r="E189" s="133" t="s">
        <v>5039</v>
      </c>
      <c r="F189" s="134" t="s">
        <v>5040</v>
      </c>
      <c r="G189" s="135" t="s">
        <v>4944</v>
      </c>
      <c r="H189" s="136">
        <v>91.5</v>
      </c>
      <c r="I189" s="137"/>
      <c r="J189" s="138">
        <f t="shared" si="40"/>
        <v>0</v>
      </c>
      <c r="K189" s="134" t="s">
        <v>336</v>
      </c>
      <c r="L189" s="33"/>
      <c r="M189" s="139" t="s">
        <v>21</v>
      </c>
      <c r="N189" s="140" t="s">
        <v>45</v>
      </c>
      <c r="P189" s="141">
        <f t="shared" si="41"/>
        <v>0</v>
      </c>
      <c r="Q189" s="141">
        <v>0</v>
      </c>
      <c r="R189" s="141">
        <f t="shared" si="42"/>
        <v>0</v>
      </c>
      <c r="S189" s="141">
        <v>0</v>
      </c>
      <c r="T189" s="142">
        <f t="shared" si="43"/>
        <v>0</v>
      </c>
      <c r="AR189" s="143" t="s">
        <v>234</v>
      </c>
      <c r="AT189" s="143" t="s">
        <v>229</v>
      </c>
      <c r="AU189" s="143" t="s">
        <v>80</v>
      </c>
      <c r="AY189" s="18" t="s">
        <v>227</v>
      </c>
      <c r="BE189" s="144">
        <f t="shared" si="44"/>
        <v>0</v>
      </c>
      <c r="BF189" s="144">
        <f t="shared" si="45"/>
        <v>0</v>
      </c>
      <c r="BG189" s="144">
        <f t="shared" si="46"/>
        <v>0</v>
      </c>
      <c r="BH189" s="144">
        <f t="shared" si="47"/>
        <v>0</v>
      </c>
      <c r="BI189" s="144">
        <f t="shared" si="48"/>
        <v>0</v>
      </c>
      <c r="BJ189" s="18" t="s">
        <v>86</v>
      </c>
      <c r="BK189" s="144">
        <f t="shared" si="49"/>
        <v>0</v>
      </c>
      <c r="BL189" s="18" t="s">
        <v>234</v>
      </c>
      <c r="BM189" s="143" t="s">
        <v>5041</v>
      </c>
    </row>
    <row r="190" spans="2:65" s="1" customFormat="1" ht="16.5" customHeight="1">
      <c r="B190" s="33"/>
      <c r="C190" s="132" t="s">
        <v>1430</v>
      </c>
      <c r="D190" s="132" t="s">
        <v>229</v>
      </c>
      <c r="E190" s="133" t="s">
        <v>5042</v>
      </c>
      <c r="F190" s="134" t="s">
        <v>5043</v>
      </c>
      <c r="G190" s="135" t="s">
        <v>4944</v>
      </c>
      <c r="H190" s="136">
        <v>63.44</v>
      </c>
      <c r="I190" s="137"/>
      <c r="J190" s="138">
        <f t="shared" si="40"/>
        <v>0</v>
      </c>
      <c r="K190" s="134" t="s">
        <v>336</v>
      </c>
      <c r="L190" s="33"/>
      <c r="M190" s="139" t="s">
        <v>21</v>
      </c>
      <c r="N190" s="140" t="s">
        <v>45</v>
      </c>
      <c r="P190" s="141">
        <f t="shared" si="41"/>
        <v>0</v>
      </c>
      <c r="Q190" s="141">
        <v>0</v>
      </c>
      <c r="R190" s="141">
        <f t="shared" si="42"/>
        <v>0</v>
      </c>
      <c r="S190" s="141">
        <v>0</v>
      </c>
      <c r="T190" s="142">
        <f t="shared" si="43"/>
        <v>0</v>
      </c>
      <c r="AR190" s="143" t="s">
        <v>234</v>
      </c>
      <c r="AT190" s="143" t="s">
        <v>229</v>
      </c>
      <c r="AU190" s="143" t="s">
        <v>80</v>
      </c>
      <c r="AY190" s="18" t="s">
        <v>227</v>
      </c>
      <c r="BE190" s="144">
        <f t="shared" si="44"/>
        <v>0</v>
      </c>
      <c r="BF190" s="144">
        <f t="shared" si="45"/>
        <v>0</v>
      </c>
      <c r="BG190" s="144">
        <f t="shared" si="46"/>
        <v>0</v>
      </c>
      <c r="BH190" s="144">
        <f t="shared" si="47"/>
        <v>0</v>
      </c>
      <c r="BI190" s="144">
        <f t="shared" si="48"/>
        <v>0</v>
      </c>
      <c r="BJ190" s="18" t="s">
        <v>86</v>
      </c>
      <c r="BK190" s="144">
        <f t="shared" si="49"/>
        <v>0</v>
      </c>
      <c r="BL190" s="18" t="s">
        <v>234</v>
      </c>
      <c r="BM190" s="143" t="s">
        <v>5044</v>
      </c>
    </row>
    <row r="191" spans="2:65" s="1" customFormat="1" ht="16.5" customHeight="1">
      <c r="B191" s="33"/>
      <c r="C191" s="132" t="s">
        <v>1439</v>
      </c>
      <c r="D191" s="132" t="s">
        <v>229</v>
      </c>
      <c r="E191" s="133" t="s">
        <v>5045</v>
      </c>
      <c r="F191" s="134" t="s">
        <v>5046</v>
      </c>
      <c r="G191" s="135" t="s">
        <v>4944</v>
      </c>
      <c r="H191" s="136">
        <v>45.14</v>
      </c>
      <c r="I191" s="137"/>
      <c r="J191" s="138">
        <f t="shared" si="40"/>
        <v>0</v>
      </c>
      <c r="K191" s="134" t="s">
        <v>336</v>
      </c>
      <c r="L191" s="33"/>
      <c r="M191" s="139" t="s">
        <v>21</v>
      </c>
      <c r="N191" s="140" t="s">
        <v>45</v>
      </c>
      <c r="P191" s="141">
        <f t="shared" si="41"/>
        <v>0</v>
      </c>
      <c r="Q191" s="141">
        <v>0</v>
      </c>
      <c r="R191" s="141">
        <f t="shared" si="42"/>
        <v>0</v>
      </c>
      <c r="S191" s="141">
        <v>0</v>
      </c>
      <c r="T191" s="142">
        <f t="shared" si="43"/>
        <v>0</v>
      </c>
      <c r="AR191" s="143" t="s">
        <v>234</v>
      </c>
      <c r="AT191" s="143" t="s">
        <v>229</v>
      </c>
      <c r="AU191" s="143" t="s">
        <v>80</v>
      </c>
      <c r="AY191" s="18" t="s">
        <v>227</v>
      </c>
      <c r="BE191" s="144">
        <f t="shared" si="44"/>
        <v>0</v>
      </c>
      <c r="BF191" s="144">
        <f t="shared" si="45"/>
        <v>0</v>
      </c>
      <c r="BG191" s="144">
        <f t="shared" si="46"/>
        <v>0</v>
      </c>
      <c r="BH191" s="144">
        <f t="shared" si="47"/>
        <v>0</v>
      </c>
      <c r="BI191" s="144">
        <f t="shared" si="48"/>
        <v>0</v>
      </c>
      <c r="BJ191" s="18" t="s">
        <v>86</v>
      </c>
      <c r="BK191" s="144">
        <f t="shared" si="49"/>
        <v>0</v>
      </c>
      <c r="BL191" s="18" t="s">
        <v>234</v>
      </c>
      <c r="BM191" s="143" t="s">
        <v>5047</v>
      </c>
    </row>
    <row r="192" spans="2:65" s="1" customFormat="1" ht="16.5" customHeight="1">
      <c r="B192" s="33"/>
      <c r="C192" s="132" t="s">
        <v>1444</v>
      </c>
      <c r="D192" s="132" t="s">
        <v>229</v>
      </c>
      <c r="E192" s="133" t="s">
        <v>5048</v>
      </c>
      <c r="F192" s="134" t="s">
        <v>5049</v>
      </c>
      <c r="G192" s="135" t="s">
        <v>4944</v>
      </c>
      <c r="H192" s="136">
        <v>29.28</v>
      </c>
      <c r="I192" s="137"/>
      <c r="J192" s="138">
        <f t="shared" si="40"/>
        <v>0</v>
      </c>
      <c r="K192" s="134" t="s">
        <v>336</v>
      </c>
      <c r="L192" s="33"/>
      <c r="M192" s="139" t="s">
        <v>21</v>
      </c>
      <c r="N192" s="140" t="s">
        <v>45</v>
      </c>
      <c r="P192" s="141">
        <f t="shared" si="41"/>
        <v>0</v>
      </c>
      <c r="Q192" s="141">
        <v>0</v>
      </c>
      <c r="R192" s="141">
        <f t="shared" si="42"/>
        <v>0</v>
      </c>
      <c r="S192" s="141">
        <v>0</v>
      </c>
      <c r="T192" s="142">
        <f t="shared" si="43"/>
        <v>0</v>
      </c>
      <c r="AR192" s="143" t="s">
        <v>234</v>
      </c>
      <c r="AT192" s="143" t="s">
        <v>229</v>
      </c>
      <c r="AU192" s="143" t="s">
        <v>80</v>
      </c>
      <c r="AY192" s="18" t="s">
        <v>227</v>
      </c>
      <c r="BE192" s="144">
        <f t="shared" si="44"/>
        <v>0</v>
      </c>
      <c r="BF192" s="144">
        <f t="shared" si="45"/>
        <v>0</v>
      </c>
      <c r="BG192" s="144">
        <f t="shared" si="46"/>
        <v>0</v>
      </c>
      <c r="BH192" s="144">
        <f t="shared" si="47"/>
        <v>0</v>
      </c>
      <c r="BI192" s="144">
        <f t="shared" si="48"/>
        <v>0</v>
      </c>
      <c r="BJ192" s="18" t="s">
        <v>86</v>
      </c>
      <c r="BK192" s="144">
        <f t="shared" si="49"/>
        <v>0</v>
      </c>
      <c r="BL192" s="18" t="s">
        <v>234</v>
      </c>
      <c r="BM192" s="143" t="s">
        <v>5050</v>
      </c>
    </row>
    <row r="193" spans="2:65" s="1" customFormat="1" ht="16.5" customHeight="1">
      <c r="B193" s="33"/>
      <c r="C193" s="132" t="s">
        <v>1451</v>
      </c>
      <c r="D193" s="132" t="s">
        <v>229</v>
      </c>
      <c r="E193" s="133" t="s">
        <v>5051</v>
      </c>
      <c r="F193" s="134" t="s">
        <v>5052</v>
      </c>
      <c r="G193" s="135" t="s">
        <v>4944</v>
      </c>
      <c r="H193" s="136">
        <v>15.86</v>
      </c>
      <c r="I193" s="137"/>
      <c r="J193" s="138">
        <f t="shared" si="40"/>
        <v>0</v>
      </c>
      <c r="K193" s="134" t="s">
        <v>336</v>
      </c>
      <c r="L193" s="33"/>
      <c r="M193" s="139" t="s">
        <v>21</v>
      </c>
      <c r="N193" s="140" t="s">
        <v>45</v>
      </c>
      <c r="P193" s="141">
        <f t="shared" si="41"/>
        <v>0</v>
      </c>
      <c r="Q193" s="141">
        <v>0</v>
      </c>
      <c r="R193" s="141">
        <f t="shared" si="42"/>
        <v>0</v>
      </c>
      <c r="S193" s="141">
        <v>0</v>
      </c>
      <c r="T193" s="142">
        <f t="shared" si="43"/>
        <v>0</v>
      </c>
      <c r="AR193" s="143" t="s">
        <v>234</v>
      </c>
      <c r="AT193" s="143" t="s">
        <v>229</v>
      </c>
      <c r="AU193" s="143" t="s">
        <v>80</v>
      </c>
      <c r="AY193" s="18" t="s">
        <v>227</v>
      </c>
      <c r="BE193" s="144">
        <f t="shared" si="44"/>
        <v>0</v>
      </c>
      <c r="BF193" s="144">
        <f t="shared" si="45"/>
        <v>0</v>
      </c>
      <c r="BG193" s="144">
        <f t="shared" si="46"/>
        <v>0</v>
      </c>
      <c r="BH193" s="144">
        <f t="shared" si="47"/>
        <v>0</v>
      </c>
      <c r="BI193" s="144">
        <f t="shared" si="48"/>
        <v>0</v>
      </c>
      <c r="BJ193" s="18" t="s">
        <v>86</v>
      </c>
      <c r="BK193" s="144">
        <f t="shared" si="49"/>
        <v>0</v>
      </c>
      <c r="BL193" s="18" t="s">
        <v>234</v>
      </c>
      <c r="BM193" s="143" t="s">
        <v>5053</v>
      </c>
    </row>
    <row r="194" spans="2:65" s="1" customFormat="1" ht="16.5" customHeight="1">
      <c r="B194" s="33"/>
      <c r="C194" s="132" t="s">
        <v>1461</v>
      </c>
      <c r="D194" s="132" t="s">
        <v>229</v>
      </c>
      <c r="E194" s="133" t="s">
        <v>5054</v>
      </c>
      <c r="F194" s="134" t="s">
        <v>5055</v>
      </c>
      <c r="G194" s="135" t="s">
        <v>4944</v>
      </c>
      <c r="H194" s="136">
        <v>12.2</v>
      </c>
      <c r="I194" s="137"/>
      <c r="J194" s="138">
        <f t="shared" si="40"/>
        <v>0</v>
      </c>
      <c r="K194" s="134" t="s">
        <v>336</v>
      </c>
      <c r="L194" s="33"/>
      <c r="M194" s="139" t="s">
        <v>21</v>
      </c>
      <c r="N194" s="140" t="s">
        <v>45</v>
      </c>
      <c r="P194" s="141">
        <f t="shared" si="41"/>
        <v>0</v>
      </c>
      <c r="Q194" s="141">
        <v>0</v>
      </c>
      <c r="R194" s="141">
        <f t="shared" si="42"/>
        <v>0</v>
      </c>
      <c r="S194" s="141">
        <v>0</v>
      </c>
      <c r="T194" s="142">
        <f t="shared" si="43"/>
        <v>0</v>
      </c>
      <c r="AR194" s="143" t="s">
        <v>234</v>
      </c>
      <c r="AT194" s="143" t="s">
        <v>229</v>
      </c>
      <c r="AU194" s="143" t="s">
        <v>80</v>
      </c>
      <c r="AY194" s="18" t="s">
        <v>227</v>
      </c>
      <c r="BE194" s="144">
        <f t="shared" si="44"/>
        <v>0</v>
      </c>
      <c r="BF194" s="144">
        <f t="shared" si="45"/>
        <v>0</v>
      </c>
      <c r="BG194" s="144">
        <f t="shared" si="46"/>
        <v>0</v>
      </c>
      <c r="BH194" s="144">
        <f t="shared" si="47"/>
        <v>0</v>
      </c>
      <c r="BI194" s="144">
        <f t="shared" si="48"/>
        <v>0</v>
      </c>
      <c r="BJ194" s="18" t="s">
        <v>86</v>
      </c>
      <c r="BK194" s="144">
        <f t="shared" si="49"/>
        <v>0</v>
      </c>
      <c r="BL194" s="18" t="s">
        <v>234</v>
      </c>
      <c r="BM194" s="143" t="s">
        <v>5056</v>
      </c>
    </row>
    <row r="195" spans="2:65" s="1" customFormat="1" ht="29.25">
      <c r="B195" s="33"/>
      <c r="D195" s="150" t="s">
        <v>403</v>
      </c>
      <c r="F195" s="183" t="s">
        <v>5057</v>
      </c>
      <c r="I195" s="147"/>
      <c r="L195" s="33"/>
      <c r="M195" s="148"/>
      <c r="T195" s="54"/>
      <c r="AT195" s="18" t="s">
        <v>403</v>
      </c>
      <c r="AU195" s="18" t="s">
        <v>80</v>
      </c>
    </row>
    <row r="196" spans="2:65" s="1" customFormat="1" ht="24.2" customHeight="1">
      <c r="B196" s="33"/>
      <c r="C196" s="132" t="s">
        <v>1469</v>
      </c>
      <c r="D196" s="132" t="s">
        <v>229</v>
      </c>
      <c r="E196" s="133" t="s">
        <v>5058</v>
      </c>
      <c r="F196" s="134" t="s">
        <v>5059</v>
      </c>
      <c r="G196" s="135" t="s">
        <v>326</v>
      </c>
      <c r="H196" s="136">
        <v>128.1</v>
      </c>
      <c r="I196" s="137"/>
      <c r="J196" s="138">
        <f t="shared" ref="J196:J204" si="50">ROUND(I196*H196,2)</f>
        <v>0</v>
      </c>
      <c r="K196" s="134" t="s">
        <v>336</v>
      </c>
      <c r="L196" s="33"/>
      <c r="M196" s="139" t="s">
        <v>21</v>
      </c>
      <c r="N196" s="140" t="s">
        <v>45</v>
      </c>
      <c r="P196" s="141">
        <f t="shared" ref="P196:P204" si="51">O196*H196</f>
        <v>0</v>
      </c>
      <c r="Q196" s="141">
        <v>0</v>
      </c>
      <c r="R196" s="141">
        <f t="shared" ref="R196:R204" si="52">Q196*H196</f>
        <v>0</v>
      </c>
      <c r="S196" s="141">
        <v>0</v>
      </c>
      <c r="T196" s="142">
        <f t="shared" ref="T196:T204" si="53">S196*H196</f>
        <v>0</v>
      </c>
      <c r="AR196" s="143" t="s">
        <v>234</v>
      </c>
      <c r="AT196" s="143" t="s">
        <v>229</v>
      </c>
      <c r="AU196" s="143" t="s">
        <v>80</v>
      </c>
      <c r="AY196" s="18" t="s">
        <v>227</v>
      </c>
      <c r="BE196" s="144">
        <f t="shared" ref="BE196:BE204" si="54">IF(N196="základní",J196,0)</f>
        <v>0</v>
      </c>
      <c r="BF196" s="144">
        <f t="shared" ref="BF196:BF204" si="55">IF(N196="snížená",J196,0)</f>
        <v>0</v>
      </c>
      <c r="BG196" s="144">
        <f t="shared" ref="BG196:BG204" si="56">IF(N196="zákl. přenesená",J196,0)</f>
        <v>0</v>
      </c>
      <c r="BH196" s="144">
        <f t="shared" ref="BH196:BH204" si="57">IF(N196="sníž. přenesená",J196,0)</f>
        <v>0</v>
      </c>
      <c r="BI196" s="144">
        <f t="shared" ref="BI196:BI204" si="58">IF(N196="nulová",J196,0)</f>
        <v>0</v>
      </c>
      <c r="BJ196" s="18" t="s">
        <v>86</v>
      </c>
      <c r="BK196" s="144">
        <f t="shared" ref="BK196:BK204" si="59">ROUND(I196*H196,2)</f>
        <v>0</v>
      </c>
      <c r="BL196" s="18" t="s">
        <v>234</v>
      </c>
      <c r="BM196" s="143" t="s">
        <v>5060</v>
      </c>
    </row>
    <row r="197" spans="2:65" s="1" customFormat="1" ht="24.2" customHeight="1">
      <c r="B197" s="33"/>
      <c r="C197" s="132" t="s">
        <v>1483</v>
      </c>
      <c r="D197" s="132" t="s">
        <v>229</v>
      </c>
      <c r="E197" s="133" t="s">
        <v>5061</v>
      </c>
      <c r="F197" s="134" t="s">
        <v>5062</v>
      </c>
      <c r="G197" s="135" t="s">
        <v>326</v>
      </c>
      <c r="H197" s="136">
        <v>78.08</v>
      </c>
      <c r="I197" s="137"/>
      <c r="J197" s="138">
        <f t="shared" si="50"/>
        <v>0</v>
      </c>
      <c r="K197" s="134" t="s">
        <v>336</v>
      </c>
      <c r="L197" s="33"/>
      <c r="M197" s="139" t="s">
        <v>21</v>
      </c>
      <c r="N197" s="140" t="s">
        <v>45</v>
      </c>
      <c r="P197" s="141">
        <f t="shared" si="51"/>
        <v>0</v>
      </c>
      <c r="Q197" s="141">
        <v>0</v>
      </c>
      <c r="R197" s="141">
        <f t="shared" si="52"/>
        <v>0</v>
      </c>
      <c r="S197" s="141">
        <v>0</v>
      </c>
      <c r="T197" s="142">
        <f t="shared" si="53"/>
        <v>0</v>
      </c>
      <c r="AR197" s="143" t="s">
        <v>234</v>
      </c>
      <c r="AT197" s="143" t="s">
        <v>229</v>
      </c>
      <c r="AU197" s="143" t="s">
        <v>80</v>
      </c>
      <c r="AY197" s="18" t="s">
        <v>227</v>
      </c>
      <c r="BE197" s="144">
        <f t="shared" si="54"/>
        <v>0</v>
      </c>
      <c r="BF197" s="144">
        <f t="shared" si="55"/>
        <v>0</v>
      </c>
      <c r="BG197" s="144">
        <f t="shared" si="56"/>
        <v>0</v>
      </c>
      <c r="BH197" s="144">
        <f t="shared" si="57"/>
        <v>0</v>
      </c>
      <c r="BI197" s="144">
        <f t="shared" si="58"/>
        <v>0</v>
      </c>
      <c r="BJ197" s="18" t="s">
        <v>86</v>
      </c>
      <c r="BK197" s="144">
        <f t="shared" si="59"/>
        <v>0</v>
      </c>
      <c r="BL197" s="18" t="s">
        <v>234</v>
      </c>
      <c r="BM197" s="143" t="s">
        <v>5063</v>
      </c>
    </row>
    <row r="198" spans="2:65" s="1" customFormat="1" ht="24.2" customHeight="1">
      <c r="B198" s="33"/>
      <c r="C198" s="132" t="s">
        <v>1488</v>
      </c>
      <c r="D198" s="132" t="s">
        <v>229</v>
      </c>
      <c r="E198" s="133" t="s">
        <v>5064</v>
      </c>
      <c r="F198" s="134" t="s">
        <v>5065</v>
      </c>
      <c r="G198" s="135" t="s">
        <v>326</v>
      </c>
      <c r="H198" s="136">
        <v>76.86</v>
      </c>
      <c r="I198" s="137"/>
      <c r="J198" s="138">
        <f t="shared" si="50"/>
        <v>0</v>
      </c>
      <c r="K198" s="134" t="s">
        <v>336</v>
      </c>
      <c r="L198" s="33"/>
      <c r="M198" s="139" t="s">
        <v>21</v>
      </c>
      <c r="N198" s="140" t="s">
        <v>45</v>
      </c>
      <c r="P198" s="141">
        <f t="shared" si="51"/>
        <v>0</v>
      </c>
      <c r="Q198" s="141">
        <v>0</v>
      </c>
      <c r="R198" s="141">
        <f t="shared" si="52"/>
        <v>0</v>
      </c>
      <c r="S198" s="141">
        <v>0</v>
      </c>
      <c r="T198" s="142">
        <f t="shared" si="53"/>
        <v>0</v>
      </c>
      <c r="AR198" s="143" t="s">
        <v>234</v>
      </c>
      <c r="AT198" s="143" t="s">
        <v>229</v>
      </c>
      <c r="AU198" s="143" t="s">
        <v>80</v>
      </c>
      <c r="AY198" s="18" t="s">
        <v>227</v>
      </c>
      <c r="BE198" s="144">
        <f t="shared" si="54"/>
        <v>0</v>
      </c>
      <c r="BF198" s="144">
        <f t="shared" si="55"/>
        <v>0</v>
      </c>
      <c r="BG198" s="144">
        <f t="shared" si="56"/>
        <v>0</v>
      </c>
      <c r="BH198" s="144">
        <f t="shared" si="57"/>
        <v>0</v>
      </c>
      <c r="BI198" s="144">
        <f t="shared" si="58"/>
        <v>0</v>
      </c>
      <c r="BJ198" s="18" t="s">
        <v>86</v>
      </c>
      <c r="BK198" s="144">
        <f t="shared" si="59"/>
        <v>0</v>
      </c>
      <c r="BL198" s="18" t="s">
        <v>234</v>
      </c>
      <c r="BM198" s="143" t="s">
        <v>5066</v>
      </c>
    </row>
    <row r="199" spans="2:65" s="1" customFormat="1" ht="24.2" customHeight="1">
      <c r="B199" s="33"/>
      <c r="C199" s="132" t="s">
        <v>1494</v>
      </c>
      <c r="D199" s="132" t="s">
        <v>229</v>
      </c>
      <c r="E199" s="133" t="s">
        <v>5067</v>
      </c>
      <c r="F199" s="134" t="s">
        <v>5068</v>
      </c>
      <c r="G199" s="135" t="s">
        <v>326</v>
      </c>
      <c r="H199" s="136">
        <v>91.5</v>
      </c>
      <c r="I199" s="137"/>
      <c r="J199" s="138">
        <f t="shared" si="50"/>
        <v>0</v>
      </c>
      <c r="K199" s="134" t="s">
        <v>336</v>
      </c>
      <c r="L199" s="33"/>
      <c r="M199" s="139" t="s">
        <v>21</v>
      </c>
      <c r="N199" s="140" t="s">
        <v>45</v>
      </c>
      <c r="P199" s="141">
        <f t="shared" si="51"/>
        <v>0</v>
      </c>
      <c r="Q199" s="141">
        <v>0</v>
      </c>
      <c r="R199" s="141">
        <f t="shared" si="52"/>
        <v>0</v>
      </c>
      <c r="S199" s="141">
        <v>0</v>
      </c>
      <c r="T199" s="142">
        <f t="shared" si="53"/>
        <v>0</v>
      </c>
      <c r="AR199" s="143" t="s">
        <v>234</v>
      </c>
      <c r="AT199" s="143" t="s">
        <v>229</v>
      </c>
      <c r="AU199" s="143" t="s">
        <v>80</v>
      </c>
      <c r="AY199" s="18" t="s">
        <v>227</v>
      </c>
      <c r="BE199" s="144">
        <f t="shared" si="54"/>
        <v>0</v>
      </c>
      <c r="BF199" s="144">
        <f t="shared" si="55"/>
        <v>0</v>
      </c>
      <c r="BG199" s="144">
        <f t="shared" si="56"/>
        <v>0</v>
      </c>
      <c r="BH199" s="144">
        <f t="shared" si="57"/>
        <v>0</v>
      </c>
      <c r="BI199" s="144">
        <f t="shared" si="58"/>
        <v>0</v>
      </c>
      <c r="BJ199" s="18" t="s">
        <v>86</v>
      </c>
      <c r="BK199" s="144">
        <f t="shared" si="59"/>
        <v>0</v>
      </c>
      <c r="BL199" s="18" t="s">
        <v>234</v>
      </c>
      <c r="BM199" s="143" t="s">
        <v>5069</v>
      </c>
    </row>
    <row r="200" spans="2:65" s="1" customFormat="1" ht="24.2" customHeight="1">
      <c r="B200" s="33"/>
      <c r="C200" s="132" t="s">
        <v>1499</v>
      </c>
      <c r="D200" s="132" t="s">
        <v>229</v>
      </c>
      <c r="E200" s="133" t="s">
        <v>5070</v>
      </c>
      <c r="F200" s="134" t="s">
        <v>5071</v>
      </c>
      <c r="G200" s="135" t="s">
        <v>326</v>
      </c>
      <c r="H200" s="136">
        <v>63.44</v>
      </c>
      <c r="I200" s="137"/>
      <c r="J200" s="138">
        <f t="shared" si="50"/>
        <v>0</v>
      </c>
      <c r="K200" s="134" t="s">
        <v>336</v>
      </c>
      <c r="L200" s="33"/>
      <c r="M200" s="139" t="s">
        <v>21</v>
      </c>
      <c r="N200" s="140" t="s">
        <v>45</v>
      </c>
      <c r="P200" s="141">
        <f t="shared" si="51"/>
        <v>0</v>
      </c>
      <c r="Q200" s="141">
        <v>0</v>
      </c>
      <c r="R200" s="141">
        <f t="shared" si="52"/>
        <v>0</v>
      </c>
      <c r="S200" s="141">
        <v>0</v>
      </c>
      <c r="T200" s="142">
        <f t="shared" si="53"/>
        <v>0</v>
      </c>
      <c r="AR200" s="143" t="s">
        <v>234</v>
      </c>
      <c r="AT200" s="143" t="s">
        <v>229</v>
      </c>
      <c r="AU200" s="143" t="s">
        <v>80</v>
      </c>
      <c r="AY200" s="18" t="s">
        <v>227</v>
      </c>
      <c r="BE200" s="144">
        <f t="shared" si="54"/>
        <v>0</v>
      </c>
      <c r="BF200" s="144">
        <f t="shared" si="55"/>
        <v>0</v>
      </c>
      <c r="BG200" s="144">
        <f t="shared" si="56"/>
        <v>0</v>
      </c>
      <c r="BH200" s="144">
        <f t="shared" si="57"/>
        <v>0</v>
      </c>
      <c r="BI200" s="144">
        <f t="shared" si="58"/>
        <v>0</v>
      </c>
      <c r="BJ200" s="18" t="s">
        <v>86</v>
      </c>
      <c r="BK200" s="144">
        <f t="shared" si="59"/>
        <v>0</v>
      </c>
      <c r="BL200" s="18" t="s">
        <v>234</v>
      </c>
      <c r="BM200" s="143" t="s">
        <v>5072</v>
      </c>
    </row>
    <row r="201" spans="2:65" s="1" customFormat="1" ht="24.2" customHeight="1">
      <c r="B201" s="33"/>
      <c r="C201" s="132" t="s">
        <v>1510</v>
      </c>
      <c r="D201" s="132" t="s">
        <v>229</v>
      </c>
      <c r="E201" s="133" t="s">
        <v>5073</v>
      </c>
      <c r="F201" s="134" t="s">
        <v>5074</v>
      </c>
      <c r="G201" s="135" t="s">
        <v>326</v>
      </c>
      <c r="H201" s="136">
        <v>45.14</v>
      </c>
      <c r="I201" s="137"/>
      <c r="J201" s="138">
        <f t="shared" si="50"/>
        <v>0</v>
      </c>
      <c r="K201" s="134" t="s">
        <v>336</v>
      </c>
      <c r="L201" s="33"/>
      <c r="M201" s="139" t="s">
        <v>21</v>
      </c>
      <c r="N201" s="140" t="s">
        <v>45</v>
      </c>
      <c r="P201" s="141">
        <f t="shared" si="51"/>
        <v>0</v>
      </c>
      <c r="Q201" s="141">
        <v>0</v>
      </c>
      <c r="R201" s="141">
        <f t="shared" si="52"/>
        <v>0</v>
      </c>
      <c r="S201" s="141">
        <v>0</v>
      </c>
      <c r="T201" s="142">
        <f t="shared" si="53"/>
        <v>0</v>
      </c>
      <c r="AR201" s="143" t="s">
        <v>234</v>
      </c>
      <c r="AT201" s="143" t="s">
        <v>229</v>
      </c>
      <c r="AU201" s="143" t="s">
        <v>80</v>
      </c>
      <c r="AY201" s="18" t="s">
        <v>227</v>
      </c>
      <c r="BE201" s="144">
        <f t="shared" si="54"/>
        <v>0</v>
      </c>
      <c r="BF201" s="144">
        <f t="shared" si="55"/>
        <v>0</v>
      </c>
      <c r="BG201" s="144">
        <f t="shared" si="56"/>
        <v>0</v>
      </c>
      <c r="BH201" s="144">
        <f t="shared" si="57"/>
        <v>0</v>
      </c>
      <c r="BI201" s="144">
        <f t="shared" si="58"/>
        <v>0</v>
      </c>
      <c r="BJ201" s="18" t="s">
        <v>86</v>
      </c>
      <c r="BK201" s="144">
        <f t="shared" si="59"/>
        <v>0</v>
      </c>
      <c r="BL201" s="18" t="s">
        <v>234</v>
      </c>
      <c r="BM201" s="143" t="s">
        <v>5075</v>
      </c>
    </row>
    <row r="202" spans="2:65" s="1" customFormat="1" ht="24.2" customHeight="1">
      <c r="B202" s="33"/>
      <c r="C202" s="132" t="s">
        <v>1516</v>
      </c>
      <c r="D202" s="132" t="s">
        <v>229</v>
      </c>
      <c r="E202" s="133" t="s">
        <v>5076</v>
      </c>
      <c r="F202" s="134" t="s">
        <v>5077</v>
      </c>
      <c r="G202" s="135" t="s">
        <v>326</v>
      </c>
      <c r="H202" s="136">
        <v>29.28</v>
      </c>
      <c r="I202" s="137"/>
      <c r="J202" s="138">
        <f t="shared" si="50"/>
        <v>0</v>
      </c>
      <c r="K202" s="134" t="s">
        <v>336</v>
      </c>
      <c r="L202" s="33"/>
      <c r="M202" s="139" t="s">
        <v>21</v>
      </c>
      <c r="N202" s="140" t="s">
        <v>45</v>
      </c>
      <c r="P202" s="141">
        <f t="shared" si="51"/>
        <v>0</v>
      </c>
      <c r="Q202" s="141">
        <v>0</v>
      </c>
      <c r="R202" s="141">
        <f t="shared" si="52"/>
        <v>0</v>
      </c>
      <c r="S202" s="141">
        <v>0</v>
      </c>
      <c r="T202" s="142">
        <f t="shared" si="53"/>
        <v>0</v>
      </c>
      <c r="AR202" s="143" t="s">
        <v>234</v>
      </c>
      <c r="AT202" s="143" t="s">
        <v>229</v>
      </c>
      <c r="AU202" s="143" t="s">
        <v>80</v>
      </c>
      <c r="AY202" s="18" t="s">
        <v>227</v>
      </c>
      <c r="BE202" s="144">
        <f t="shared" si="54"/>
        <v>0</v>
      </c>
      <c r="BF202" s="144">
        <f t="shared" si="55"/>
        <v>0</v>
      </c>
      <c r="BG202" s="144">
        <f t="shared" si="56"/>
        <v>0</v>
      </c>
      <c r="BH202" s="144">
        <f t="shared" si="57"/>
        <v>0</v>
      </c>
      <c r="BI202" s="144">
        <f t="shared" si="58"/>
        <v>0</v>
      </c>
      <c r="BJ202" s="18" t="s">
        <v>86</v>
      </c>
      <c r="BK202" s="144">
        <f t="shared" si="59"/>
        <v>0</v>
      </c>
      <c r="BL202" s="18" t="s">
        <v>234</v>
      </c>
      <c r="BM202" s="143" t="s">
        <v>5078</v>
      </c>
    </row>
    <row r="203" spans="2:65" s="1" customFormat="1" ht="24.2" customHeight="1">
      <c r="B203" s="33"/>
      <c r="C203" s="132" t="s">
        <v>1522</v>
      </c>
      <c r="D203" s="132" t="s">
        <v>229</v>
      </c>
      <c r="E203" s="133" t="s">
        <v>5079</v>
      </c>
      <c r="F203" s="134" t="s">
        <v>5080</v>
      </c>
      <c r="G203" s="135" t="s">
        <v>326</v>
      </c>
      <c r="H203" s="136">
        <v>15.86</v>
      </c>
      <c r="I203" s="137"/>
      <c r="J203" s="138">
        <f t="shared" si="50"/>
        <v>0</v>
      </c>
      <c r="K203" s="134" t="s">
        <v>336</v>
      </c>
      <c r="L203" s="33"/>
      <c r="M203" s="139" t="s">
        <v>21</v>
      </c>
      <c r="N203" s="140" t="s">
        <v>45</v>
      </c>
      <c r="P203" s="141">
        <f t="shared" si="51"/>
        <v>0</v>
      </c>
      <c r="Q203" s="141">
        <v>0</v>
      </c>
      <c r="R203" s="141">
        <f t="shared" si="52"/>
        <v>0</v>
      </c>
      <c r="S203" s="141">
        <v>0</v>
      </c>
      <c r="T203" s="142">
        <f t="shared" si="53"/>
        <v>0</v>
      </c>
      <c r="AR203" s="143" t="s">
        <v>234</v>
      </c>
      <c r="AT203" s="143" t="s">
        <v>229</v>
      </c>
      <c r="AU203" s="143" t="s">
        <v>80</v>
      </c>
      <c r="AY203" s="18" t="s">
        <v>227</v>
      </c>
      <c r="BE203" s="144">
        <f t="shared" si="54"/>
        <v>0</v>
      </c>
      <c r="BF203" s="144">
        <f t="shared" si="55"/>
        <v>0</v>
      </c>
      <c r="BG203" s="144">
        <f t="shared" si="56"/>
        <v>0</v>
      </c>
      <c r="BH203" s="144">
        <f t="shared" si="57"/>
        <v>0</v>
      </c>
      <c r="BI203" s="144">
        <f t="shared" si="58"/>
        <v>0</v>
      </c>
      <c r="BJ203" s="18" t="s">
        <v>86</v>
      </c>
      <c r="BK203" s="144">
        <f t="shared" si="59"/>
        <v>0</v>
      </c>
      <c r="BL203" s="18" t="s">
        <v>234</v>
      </c>
      <c r="BM203" s="143" t="s">
        <v>5081</v>
      </c>
    </row>
    <row r="204" spans="2:65" s="1" customFormat="1" ht="24.2" customHeight="1">
      <c r="B204" s="33"/>
      <c r="C204" s="132" t="s">
        <v>1528</v>
      </c>
      <c r="D204" s="132" t="s">
        <v>229</v>
      </c>
      <c r="E204" s="133" t="s">
        <v>5082</v>
      </c>
      <c r="F204" s="134" t="s">
        <v>5083</v>
      </c>
      <c r="G204" s="135" t="s">
        <v>326</v>
      </c>
      <c r="H204" s="136">
        <v>12.2</v>
      </c>
      <c r="I204" s="137"/>
      <c r="J204" s="138">
        <f t="shared" si="50"/>
        <v>0</v>
      </c>
      <c r="K204" s="134" t="s">
        <v>336</v>
      </c>
      <c r="L204" s="33"/>
      <c r="M204" s="139" t="s">
        <v>21</v>
      </c>
      <c r="N204" s="140" t="s">
        <v>45</v>
      </c>
      <c r="P204" s="141">
        <f t="shared" si="51"/>
        <v>0</v>
      </c>
      <c r="Q204" s="141">
        <v>0</v>
      </c>
      <c r="R204" s="141">
        <f t="shared" si="52"/>
        <v>0</v>
      </c>
      <c r="S204" s="141">
        <v>0</v>
      </c>
      <c r="T204" s="142">
        <f t="shared" si="53"/>
        <v>0</v>
      </c>
      <c r="AR204" s="143" t="s">
        <v>234</v>
      </c>
      <c r="AT204" s="143" t="s">
        <v>229</v>
      </c>
      <c r="AU204" s="143" t="s">
        <v>80</v>
      </c>
      <c r="AY204" s="18" t="s">
        <v>227</v>
      </c>
      <c r="BE204" s="144">
        <f t="shared" si="54"/>
        <v>0</v>
      </c>
      <c r="BF204" s="144">
        <f t="shared" si="55"/>
        <v>0</v>
      </c>
      <c r="BG204" s="144">
        <f t="shared" si="56"/>
        <v>0</v>
      </c>
      <c r="BH204" s="144">
        <f t="shared" si="57"/>
        <v>0</v>
      </c>
      <c r="BI204" s="144">
        <f t="shared" si="58"/>
        <v>0</v>
      </c>
      <c r="BJ204" s="18" t="s">
        <v>86</v>
      </c>
      <c r="BK204" s="144">
        <f t="shared" si="59"/>
        <v>0</v>
      </c>
      <c r="BL204" s="18" t="s">
        <v>234</v>
      </c>
      <c r="BM204" s="143" t="s">
        <v>5084</v>
      </c>
    </row>
    <row r="205" spans="2:65" s="1" customFormat="1" ht="19.5">
      <c r="B205" s="33"/>
      <c r="D205" s="150" t="s">
        <v>403</v>
      </c>
      <c r="F205" s="183" t="s">
        <v>5085</v>
      </c>
      <c r="I205" s="147"/>
      <c r="L205" s="33"/>
      <c r="M205" s="148"/>
      <c r="T205" s="54"/>
      <c r="AT205" s="18" t="s">
        <v>403</v>
      </c>
      <c r="AU205" s="18" t="s">
        <v>80</v>
      </c>
    </row>
    <row r="206" spans="2:65" s="11" customFormat="1" ht="25.9" customHeight="1">
      <c r="B206" s="120"/>
      <c r="D206" s="121" t="s">
        <v>72</v>
      </c>
      <c r="E206" s="122" t="s">
        <v>4166</v>
      </c>
      <c r="F206" s="122" t="s">
        <v>4767</v>
      </c>
      <c r="I206" s="123"/>
      <c r="J206" s="124">
        <f>BK206</f>
        <v>0</v>
      </c>
      <c r="L206" s="120"/>
      <c r="M206" s="125"/>
      <c r="P206" s="126">
        <f>SUM(P207:P213)</f>
        <v>0</v>
      </c>
      <c r="R206" s="126">
        <f>SUM(R207:R213)</f>
        <v>0</v>
      </c>
      <c r="T206" s="127">
        <f>SUM(T207:T213)</f>
        <v>0</v>
      </c>
      <c r="AR206" s="121" t="s">
        <v>80</v>
      </c>
      <c r="AT206" s="128" t="s">
        <v>72</v>
      </c>
      <c r="AU206" s="128" t="s">
        <v>73</v>
      </c>
      <c r="AY206" s="121" t="s">
        <v>227</v>
      </c>
      <c r="BK206" s="129">
        <f>SUM(BK207:BK213)</f>
        <v>0</v>
      </c>
    </row>
    <row r="207" spans="2:65" s="1" customFormat="1" ht="16.5" customHeight="1">
      <c r="B207" s="33"/>
      <c r="C207" s="132" t="s">
        <v>1533</v>
      </c>
      <c r="D207" s="132" t="s">
        <v>229</v>
      </c>
      <c r="E207" s="133" t="s">
        <v>5086</v>
      </c>
      <c r="F207" s="134" t="s">
        <v>5087</v>
      </c>
      <c r="G207" s="135" t="s">
        <v>5088</v>
      </c>
      <c r="H207" s="136">
        <v>300</v>
      </c>
      <c r="I207" s="137"/>
      <c r="J207" s="138">
        <f t="shared" ref="J207:J213" si="60">ROUND(I207*H207,2)</f>
        <v>0</v>
      </c>
      <c r="K207" s="134" t="s">
        <v>336</v>
      </c>
      <c r="L207" s="33"/>
      <c r="M207" s="139" t="s">
        <v>21</v>
      </c>
      <c r="N207" s="140" t="s">
        <v>45</v>
      </c>
      <c r="P207" s="141">
        <f t="shared" ref="P207:P213" si="61">O207*H207</f>
        <v>0</v>
      </c>
      <c r="Q207" s="141">
        <v>0</v>
      </c>
      <c r="R207" s="141">
        <f t="shared" ref="R207:R213" si="62">Q207*H207</f>
        <v>0</v>
      </c>
      <c r="S207" s="141">
        <v>0</v>
      </c>
      <c r="T207" s="142">
        <f t="shared" ref="T207:T213" si="63">S207*H207</f>
        <v>0</v>
      </c>
      <c r="AR207" s="143" t="s">
        <v>234</v>
      </c>
      <c r="AT207" s="143" t="s">
        <v>229</v>
      </c>
      <c r="AU207" s="143" t="s">
        <v>80</v>
      </c>
      <c r="AY207" s="18" t="s">
        <v>227</v>
      </c>
      <c r="BE207" s="144">
        <f t="shared" ref="BE207:BE213" si="64">IF(N207="základní",J207,0)</f>
        <v>0</v>
      </c>
      <c r="BF207" s="144">
        <f t="shared" ref="BF207:BF213" si="65">IF(N207="snížená",J207,0)</f>
        <v>0</v>
      </c>
      <c r="BG207" s="144">
        <f t="shared" ref="BG207:BG213" si="66">IF(N207="zákl. přenesená",J207,0)</f>
        <v>0</v>
      </c>
      <c r="BH207" s="144">
        <f t="shared" ref="BH207:BH213" si="67">IF(N207="sníž. přenesená",J207,0)</f>
        <v>0</v>
      </c>
      <c r="BI207" s="144">
        <f t="shared" ref="BI207:BI213" si="68">IF(N207="nulová",J207,0)</f>
        <v>0</v>
      </c>
      <c r="BJ207" s="18" t="s">
        <v>86</v>
      </c>
      <c r="BK207" s="144">
        <f t="shared" ref="BK207:BK213" si="69">ROUND(I207*H207,2)</f>
        <v>0</v>
      </c>
      <c r="BL207" s="18" t="s">
        <v>234</v>
      </c>
      <c r="BM207" s="143" t="s">
        <v>5089</v>
      </c>
    </row>
    <row r="208" spans="2:65" s="1" customFormat="1" ht="16.5" customHeight="1">
      <c r="B208" s="33"/>
      <c r="C208" s="132" t="s">
        <v>1540</v>
      </c>
      <c r="D208" s="132" t="s">
        <v>229</v>
      </c>
      <c r="E208" s="133" t="s">
        <v>5090</v>
      </c>
      <c r="F208" s="134" t="s">
        <v>5091</v>
      </c>
      <c r="G208" s="135" t="s">
        <v>488</v>
      </c>
      <c r="H208" s="136">
        <v>4</v>
      </c>
      <c r="I208" s="137"/>
      <c r="J208" s="138">
        <f t="shared" si="60"/>
        <v>0</v>
      </c>
      <c r="K208" s="134" t="s">
        <v>336</v>
      </c>
      <c r="L208" s="33"/>
      <c r="M208" s="139" t="s">
        <v>21</v>
      </c>
      <c r="N208" s="140" t="s">
        <v>45</v>
      </c>
      <c r="P208" s="141">
        <f t="shared" si="61"/>
        <v>0</v>
      </c>
      <c r="Q208" s="141">
        <v>0</v>
      </c>
      <c r="R208" s="141">
        <f t="shared" si="62"/>
        <v>0</v>
      </c>
      <c r="S208" s="141">
        <v>0</v>
      </c>
      <c r="T208" s="142">
        <f t="shared" si="63"/>
        <v>0</v>
      </c>
      <c r="AR208" s="143" t="s">
        <v>234</v>
      </c>
      <c r="AT208" s="143" t="s">
        <v>229</v>
      </c>
      <c r="AU208" s="143" t="s">
        <v>80</v>
      </c>
      <c r="AY208" s="18" t="s">
        <v>227</v>
      </c>
      <c r="BE208" s="144">
        <f t="shared" si="64"/>
        <v>0</v>
      </c>
      <c r="BF208" s="144">
        <f t="shared" si="65"/>
        <v>0</v>
      </c>
      <c r="BG208" s="144">
        <f t="shared" si="66"/>
        <v>0</v>
      </c>
      <c r="BH208" s="144">
        <f t="shared" si="67"/>
        <v>0</v>
      </c>
      <c r="BI208" s="144">
        <f t="shared" si="68"/>
        <v>0</v>
      </c>
      <c r="BJ208" s="18" t="s">
        <v>86</v>
      </c>
      <c r="BK208" s="144">
        <f t="shared" si="69"/>
        <v>0</v>
      </c>
      <c r="BL208" s="18" t="s">
        <v>234</v>
      </c>
      <c r="BM208" s="143" t="s">
        <v>5092</v>
      </c>
    </row>
    <row r="209" spans="2:65" s="1" customFormat="1" ht="16.5" customHeight="1">
      <c r="B209" s="33"/>
      <c r="C209" s="132" t="s">
        <v>1546</v>
      </c>
      <c r="D209" s="132" t="s">
        <v>229</v>
      </c>
      <c r="E209" s="133" t="s">
        <v>5093</v>
      </c>
      <c r="F209" s="134" t="s">
        <v>5094</v>
      </c>
      <c r="G209" s="135" t="s">
        <v>488</v>
      </c>
      <c r="H209" s="136">
        <v>4</v>
      </c>
      <c r="I209" s="137"/>
      <c r="J209" s="138">
        <f t="shared" si="60"/>
        <v>0</v>
      </c>
      <c r="K209" s="134" t="s">
        <v>336</v>
      </c>
      <c r="L209" s="33"/>
      <c r="M209" s="139" t="s">
        <v>21</v>
      </c>
      <c r="N209" s="140" t="s">
        <v>45</v>
      </c>
      <c r="P209" s="141">
        <f t="shared" si="61"/>
        <v>0</v>
      </c>
      <c r="Q209" s="141">
        <v>0</v>
      </c>
      <c r="R209" s="141">
        <f t="shared" si="62"/>
        <v>0</v>
      </c>
      <c r="S209" s="141">
        <v>0</v>
      </c>
      <c r="T209" s="142">
        <f t="shared" si="63"/>
        <v>0</v>
      </c>
      <c r="AR209" s="143" t="s">
        <v>234</v>
      </c>
      <c r="AT209" s="143" t="s">
        <v>229</v>
      </c>
      <c r="AU209" s="143" t="s">
        <v>80</v>
      </c>
      <c r="AY209" s="18" t="s">
        <v>227</v>
      </c>
      <c r="BE209" s="144">
        <f t="shared" si="64"/>
        <v>0</v>
      </c>
      <c r="BF209" s="144">
        <f t="shared" si="65"/>
        <v>0</v>
      </c>
      <c r="BG209" s="144">
        <f t="shared" si="66"/>
        <v>0</v>
      </c>
      <c r="BH209" s="144">
        <f t="shared" si="67"/>
        <v>0</v>
      </c>
      <c r="BI209" s="144">
        <f t="shared" si="68"/>
        <v>0</v>
      </c>
      <c r="BJ209" s="18" t="s">
        <v>86</v>
      </c>
      <c r="BK209" s="144">
        <f t="shared" si="69"/>
        <v>0</v>
      </c>
      <c r="BL209" s="18" t="s">
        <v>234</v>
      </c>
      <c r="BM209" s="143" t="s">
        <v>5095</v>
      </c>
    </row>
    <row r="210" spans="2:65" s="1" customFormat="1" ht="62.65" customHeight="1">
      <c r="B210" s="33"/>
      <c r="C210" s="132" t="s">
        <v>1553</v>
      </c>
      <c r="D210" s="132" t="s">
        <v>229</v>
      </c>
      <c r="E210" s="133" t="s">
        <v>5096</v>
      </c>
      <c r="F210" s="134" t="s">
        <v>5097</v>
      </c>
      <c r="G210" s="135" t="s">
        <v>3468</v>
      </c>
      <c r="H210" s="136">
        <v>1</v>
      </c>
      <c r="I210" s="137"/>
      <c r="J210" s="138">
        <f t="shared" si="60"/>
        <v>0</v>
      </c>
      <c r="K210" s="134" t="s">
        <v>336</v>
      </c>
      <c r="L210" s="33"/>
      <c r="M210" s="139" t="s">
        <v>21</v>
      </c>
      <c r="N210" s="140" t="s">
        <v>45</v>
      </c>
      <c r="P210" s="141">
        <f t="shared" si="61"/>
        <v>0</v>
      </c>
      <c r="Q210" s="141">
        <v>0</v>
      </c>
      <c r="R210" s="141">
        <f t="shared" si="62"/>
        <v>0</v>
      </c>
      <c r="S210" s="141">
        <v>0</v>
      </c>
      <c r="T210" s="142">
        <f t="shared" si="63"/>
        <v>0</v>
      </c>
      <c r="AR210" s="143" t="s">
        <v>234</v>
      </c>
      <c r="AT210" s="143" t="s">
        <v>229</v>
      </c>
      <c r="AU210" s="143" t="s">
        <v>80</v>
      </c>
      <c r="AY210" s="18" t="s">
        <v>227</v>
      </c>
      <c r="BE210" s="144">
        <f t="shared" si="64"/>
        <v>0</v>
      </c>
      <c r="BF210" s="144">
        <f t="shared" si="65"/>
        <v>0</v>
      </c>
      <c r="BG210" s="144">
        <f t="shared" si="66"/>
        <v>0</v>
      </c>
      <c r="BH210" s="144">
        <f t="shared" si="67"/>
        <v>0</v>
      </c>
      <c r="BI210" s="144">
        <f t="shared" si="68"/>
        <v>0</v>
      </c>
      <c r="BJ210" s="18" t="s">
        <v>86</v>
      </c>
      <c r="BK210" s="144">
        <f t="shared" si="69"/>
        <v>0</v>
      </c>
      <c r="BL210" s="18" t="s">
        <v>234</v>
      </c>
      <c r="BM210" s="143" t="s">
        <v>5098</v>
      </c>
    </row>
    <row r="211" spans="2:65" s="1" customFormat="1" ht="16.5" customHeight="1">
      <c r="B211" s="33"/>
      <c r="C211" s="132" t="s">
        <v>1559</v>
      </c>
      <c r="D211" s="132" t="s">
        <v>229</v>
      </c>
      <c r="E211" s="133" t="s">
        <v>5099</v>
      </c>
      <c r="F211" s="134" t="s">
        <v>5100</v>
      </c>
      <c r="G211" s="135" t="s">
        <v>3468</v>
      </c>
      <c r="H211" s="136">
        <v>1</v>
      </c>
      <c r="I211" s="137"/>
      <c r="J211" s="138">
        <f t="shared" si="60"/>
        <v>0</v>
      </c>
      <c r="K211" s="134" t="s">
        <v>336</v>
      </c>
      <c r="L211" s="33"/>
      <c r="M211" s="139" t="s">
        <v>21</v>
      </c>
      <c r="N211" s="140" t="s">
        <v>45</v>
      </c>
      <c r="P211" s="141">
        <f t="shared" si="61"/>
        <v>0</v>
      </c>
      <c r="Q211" s="141">
        <v>0</v>
      </c>
      <c r="R211" s="141">
        <f t="shared" si="62"/>
        <v>0</v>
      </c>
      <c r="S211" s="141">
        <v>0</v>
      </c>
      <c r="T211" s="142">
        <f t="shared" si="63"/>
        <v>0</v>
      </c>
      <c r="AR211" s="143" t="s">
        <v>234</v>
      </c>
      <c r="AT211" s="143" t="s">
        <v>229</v>
      </c>
      <c r="AU211" s="143" t="s">
        <v>80</v>
      </c>
      <c r="AY211" s="18" t="s">
        <v>227</v>
      </c>
      <c r="BE211" s="144">
        <f t="shared" si="64"/>
        <v>0</v>
      </c>
      <c r="BF211" s="144">
        <f t="shared" si="65"/>
        <v>0</v>
      </c>
      <c r="BG211" s="144">
        <f t="shared" si="66"/>
        <v>0</v>
      </c>
      <c r="BH211" s="144">
        <f t="shared" si="67"/>
        <v>0</v>
      </c>
      <c r="BI211" s="144">
        <f t="shared" si="68"/>
        <v>0</v>
      </c>
      <c r="BJ211" s="18" t="s">
        <v>86</v>
      </c>
      <c r="BK211" s="144">
        <f t="shared" si="69"/>
        <v>0</v>
      </c>
      <c r="BL211" s="18" t="s">
        <v>234</v>
      </c>
      <c r="BM211" s="143" t="s">
        <v>5101</v>
      </c>
    </row>
    <row r="212" spans="2:65" s="1" customFormat="1" ht="16.5" customHeight="1">
      <c r="B212" s="33"/>
      <c r="C212" s="132" t="s">
        <v>1564</v>
      </c>
      <c r="D212" s="132" t="s">
        <v>229</v>
      </c>
      <c r="E212" s="133" t="s">
        <v>5102</v>
      </c>
      <c r="F212" s="134" t="s">
        <v>5103</v>
      </c>
      <c r="G212" s="135" t="s">
        <v>3468</v>
      </c>
      <c r="H212" s="136">
        <v>1</v>
      </c>
      <c r="I212" s="137"/>
      <c r="J212" s="138">
        <f t="shared" si="60"/>
        <v>0</v>
      </c>
      <c r="K212" s="134" t="s">
        <v>336</v>
      </c>
      <c r="L212" s="33"/>
      <c r="M212" s="139" t="s">
        <v>21</v>
      </c>
      <c r="N212" s="140" t="s">
        <v>45</v>
      </c>
      <c r="P212" s="141">
        <f t="shared" si="61"/>
        <v>0</v>
      </c>
      <c r="Q212" s="141">
        <v>0</v>
      </c>
      <c r="R212" s="141">
        <f t="shared" si="62"/>
        <v>0</v>
      </c>
      <c r="S212" s="141">
        <v>0</v>
      </c>
      <c r="T212" s="142">
        <f t="shared" si="63"/>
        <v>0</v>
      </c>
      <c r="AR212" s="143" t="s">
        <v>234</v>
      </c>
      <c r="AT212" s="143" t="s">
        <v>229</v>
      </c>
      <c r="AU212" s="143" t="s">
        <v>80</v>
      </c>
      <c r="AY212" s="18" t="s">
        <v>227</v>
      </c>
      <c r="BE212" s="144">
        <f t="shared" si="64"/>
        <v>0</v>
      </c>
      <c r="BF212" s="144">
        <f t="shared" si="65"/>
        <v>0</v>
      </c>
      <c r="BG212" s="144">
        <f t="shared" si="66"/>
        <v>0</v>
      </c>
      <c r="BH212" s="144">
        <f t="shared" si="67"/>
        <v>0</v>
      </c>
      <c r="BI212" s="144">
        <f t="shared" si="68"/>
        <v>0</v>
      </c>
      <c r="BJ212" s="18" t="s">
        <v>86</v>
      </c>
      <c r="BK212" s="144">
        <f t="shared" si="69"/>
        <v>0</v>
      </c>
      <c r="BL212" s="18" t="s">
        <v>234</v>
      </c>
      <c r="BM212" s="143" t="s">
        <v>5104</v>
      </c>
    </row>
    <row r="213" spans="2:65" s="1" customFormat="1" ht="24.2" customHeight="1">
      <c r="B213" s="33"/>
      <c r="C213" s="132" t="s">
        <v>1569</v>
      </c>
      <c r="D213" s="132" t="s">
        <v>229</v>
      </c>
      <c r="E213" s="133" t="s">
        <v>5105</v>
      </c>
      <c r="F213" s="134" t="s">
        <v>5106</v>
      </c>
      <c r="G213" s="135" t="s">
        <v>3468</v>
      </c>
      <c r="H213" s="136">
        <v>1</v>
      </c>
      <c r="I213" s="137"/>
      <c r="J213" s="138">
        <f t="shared" si="60"/>
        <v>0</v>
      </c>
      <c r="K213" s="134" t="s">
        <v>336</v>
      </c>
      <c r="L213" s="33"/>
      <c r="M213" s="139" t="s">
        <v>21</v>
      </c>
      <c r="N213" s="140" t="s">
        <v>45</v>
      </c>
      <c r="P213" s="141">
        <f t="shared" si="61"/>
        <v>0</v>
      </c>
      <c r="Q213" s="141">
        <v>0</v>
      </c>
      <c r="R213" s="141">
        <f t="shared" si="62"/>
        <v>0</v>
      </c>
      <c r="S213" s="141">
        <v>0</v>
      </c>
      <c r="T213" s="142">
        <f t="shared" si="63"/>
        <v>0</v>
      </c>
      <c r="AR213" s="143" t="s">
        <v>234</v>
      </c>
      <c r="AT213" s="143" t="s">
        <v>229</v>
      </c>
      <c r="AU213" s="143" t="s">
        <v>80</v>
      </c>
      <c r="AY213" s="18" t="s">
        <v>227</v>
      </c>
      <c r="BE213" s="144">
        <f t="shared" si="64"/>
        <v>0</v>
      </c>
      <c r="BF213" s="144">
        <f t="shared" si="65"/>
        <v>0</v>
      </c>
      <c r="BG213" s="144">
        <f t="shared" si="66"/>
        <v>0</v>
      </c>
      <c r="BH213" s="144">
        <f t="shared" si="67"/>
        <v>0</v>
      </c>
      <c r="BI213" s="144">
        <f t="shared" si="68"/>
        <v>0</v>
      </c>
      <c r="BJ213" s="18" t="s">
        <v>86</v>
      </c>
      <c r="BK213" s="144">
        <f t="shared" si="69"/>
        <v>0</v>
      </c>
      <c r="BL213" s="18" t="s">
        <v>234</v>
      </c>
      <c r="BM213" s="143" t="s">
        <v>5107</v>
      </c>
    </row>
    <row r="214" spans="2:65" s="11" customFormat="1" ht="25.9" customHeight="1">
      <c r="B214" s="120"/>
      <c r="D214" s="121" t="s">
        <v>72</v>
      </c>
      <c r="E214" s="122" t="s">
        <v>4186</v>
      </c>
      <c r="F214" s="122" t="s">
        <v>5108</v>
      </c>
      <c r="I214" s="123"/>
      <c r="J214" s="124">
        <f>BK214</f>
        <v>0</v>
      </c>
      <c r="L214" s="120"/>
      <c r="M214" s="125"/>
      <c r="P214" s="126">
        <f>SUM(P215:P217)</f>
        <v>0</v>
      </c>
      <c r="R214" s="126">
        <f>SUM(R215:R217)</f>
        <v>0</v>
      </c>
      <c r="T214" s="127">
        <f>SUM(T215:T217)</f>
        <v>0</v>
      </c>
      <c r="AR214" s="121" t="s">
        <v>80</v>
      </c>
      <c r="AT214" s="128" t="s">
        <v>72</v>
      </c>
      <c r="AU214" s="128" t="s">
        <v>73</v>
      </c>
      <c r="AY214" s="121" t="s">
        <v>227</v>
      </c>
      <c r="BK214" s="129">
        <f>SUM(BK215:BK217)</f>
        <v>0</v>
      </c>
    </row>
    <row r="215" spans="2:65" s="1" customFormat="1" ht="16.5" customHeight="1">
      <c r="B215" s="33"/>
      <c r="C215" s="132" t="s">
        <v>1581</v>
      </c>
      <c r="D215" s="132" t="s">
        <v>229</v>
      </c>
      <c r="E215" s="133" t="s">
        <v>5109</v>
      </c>
      <c r="F215" s="134" t="s">
        <v>4899</v>
      </c>
      <c r="G215" s="135" t="s">
        <v>3468</v>
      </c>
      <c r="H215" s="136">
        <v>29</v>
      </c>
      <c r="I215" s="137"/>
      <c r="J215" s="138">
        <f>ROUND(I215*H215,2)</f>
        <v>0</v>
      </c>
      <c r="K215" s="134" t="s">
        <v>336</v>
      </c>
      <c r="L215" s="33"/>
      <c r="M215" s="139" t="s">
        <v>21</v>
      </c>
      <c r="N215" s="140" t="s">
        <v>45</v>
      </c>
      <c r="P215" s="141">
        <f>O215*H215</f>
        <v>0</v>
      </c>
      <c r="Q215" s="141">
        <v>0</v>
      </c>
      <c r="R215" s="141">
        <f>Q215*H215</f>
        <v>0</v>
      </c>
      <c r="S215" s="141">
        <v>0</v>
      </c>
      <c r="T215" s="142">
        <f>S215*H215</f>
        <v>0</v>
      </c>
      <c r="AR215" s="143" t="s">
        <v>234</v>
      </c>
      <c r="AT215" s="143" t="s">
        <v>229</v>
      </c>
      <c r="AU215" s="143" t="s">
        <v>80</v>
      </c>
      <c r="AY215" s="18" t="s">
        <v>227</v>
      </c>
      <c r="BE215" s="144">
        <f>IF(N215="základní",J215,0)</f>
        <v>0</v>
      </c>
      <c r="BF215" s="144">
        <f>IF(N215="snížená",J215,0)</f>
        <v>0</v>
      </c>
      <c r="BG215" s="144">
        <f>IF(N215="zákl. přenesená",J215,0)</f>
        <v>0</v>
      </c>
      <c r="BH215" s="144">
        <f>IF(N215="sníž. přenesená",J215,0)</f>
        <v>0</v>
      </c>
      <c r="BI215" s="144">
        <f>IF(N215="nulová",J215,0)</f>
        <v>0</v>
      </c>
      <c r="BJ215" s="18" t="s">
        <v>86</v>
      </c>
      <c r="BK215" s="144">
        <f>ROUND(I215*H215,2)</f>
        <v>0</v>
      </c>
      <c r="BL215" s="18" t="s">
        <v>234</v>
      </c>
      <c r="BM215" s="143" t="s">
        <v>5110</v>
      </c>
    </row>
    <row r="216" spans="2:65" s="1" customFormat="1" ht="16.5" customHeight="1">
      <c r="B216" s="33"/>
      <c r="C216" s="132" t="s">
        <v>1587</v>
      </c>
      <c r="D216" s="132" t="s">
        <v>229</v>
      </c>
      <c r="E216" s="133" t="s">
        <v>5111</v>
      </c>
      <c r="F216" s="134" t="s">
        <v>4960</v>
      </c>
      <c r="G216" s="135" t="s">
        <v>3468</v>
      </c>
      <c r="H216" s="136">
        <v>11</v>
      </c>
      <c r="I216" s="137"/>
      <c r="J216" s="138">
        <f>ROUND(I216*H216,2)</f>
        <v>0</v>
      </c>
      <c r="K216" s="134" t="s">
        <v>336</v>
      </c>
      <c r="L216" s="33"/>
      <c r="M216" s="139" t="s">
        <v>21</v>
      </c>
      <c r="N216" s="140" t="s">
        <v>45</v>
      </c>
      <c r="P216" s="141">
        <f>O216*H216</f>
        <v>0</v>
      </c>
      <c r="Q216" s="141">
        <v>0</v>
      </c>
      <c r="R216" s="141">
        <f>Q216*H216</f>
        <v>0</v>
      </c>
      <c r="S216" s="141">
        <v>0</v>
      </c>
      <c r="T216" s="142">
        <f>S216*H216</f>
        <v>0</v>
      </c>
      <c r="AR216" s="143" t="s">
        <v>234</v>
      </c>
      <c r="AT216" s="143" t="s">
        <v>229</v>
      </c>
      <c r="AU216" s="143" t="s">
        <v>80</v>
      </c>
      <c r="AY216" s="18" t="s">
        <v>227</v>
      </c>
      <c r="BE216" s="144">
        <f>IF(N216="základní",J216,0)</f>
        <v>0</v>
      </c>
      <c r="BF216" s="144">
        <f>IF(N216="snížená",J216,0)</f>
        <v>0</v>
      </c>
      <c r="BG216" s="144">
        <f>IF(N216="zákl. přenesená",J216,0)</f>
        <v>0</v>
      </c>
      <c r="BH216" s="144">
        <f>IF(N216="sníž. přenesená",J216,0)</f>
        <v>0</v>
      </c>
      <c r="BI216" s="144">
        <f>IF(N216="nulová",J216,0)</f>
        <v>0</v>
      </c>
      <c r="BJ216" s="18" t="s">
        <v>86</v>
      </c>
      <c r="BK216" s="144">
        <f>ROUND(I216*H216,2)</f>
        <v>0</v>
      </c>
      <c r="BL216" s="18" t="s">
        <v>234</v>
      </c>
      <c r="BM216" s="143" t="s">
        <v>5112</v>
      </c>
    </row>
    <row r="217" spans="2:65" s="1" customFormat="1" ht="16.5" customHeight="1">
      <c r="B217" s="33"/>
      <c r="C217" s="132" t="s">
        <v>1593</v>
      </c>
      <c r="D217" s="132" t="s">
        <v>229</v>
      </c>
      <c r="E217" s="133" t="s">
        <v>5113</v>
      </c>
      <c r="F217" s="134" t="s">
        <v>4985</v>
      </c>
      <c r="G217" s="135" t="s">
        <v>3468</v>
      </c>
      <c r="H217" s="136">
        <v>7</v>
      </c>
      <c r="I217" s="137"/>
      <c r="J217" s="138">
        <f>ROUND(I217*H217,2)</f>
        <v>0</v>
      </c>
      <c r="K217" s="134" t="s">
        <v>336</v>
      </c>
      <c r="L217" s="33"/>
      <c r="M217" s="184" t="s">
        <v>21</v>
      </c>
      <c r="N217" s="185" t="s">
        <v>45</v>
      </c>
      <c r="O217" s="181"/>
      <c r="P217" s="186">
        <f>O217*H217</f>
        <v>0</v>
      </c>
      <c r="Q217" s="186">
        <v>0</v>
      </c>
      <c r="R217" s="186">
        <f>Q217*H217</f>
        <v>0</v>
      </c>
      <c r="S217" s="186">
        <v>0</v>
      </c>
      <c r="T217" s="187">
        <f>S217*H217</f>
        <v>0</v>
      </c>
      <c r="AR217" s="143" t="s">
        <v>234</v>
      </c>
      <c r="AT217" s="143" t="s">
        <v>229</v>
      </c>
      <c r="AU217" s="143" t="s">
        <v>80</v>
      </c>
      <c r="AY217" s="18" t="s">
        <v>227</v>
      </c>
      <c r="BE217" s="144">
        <f>IF(N217="základní",J217,0)</f>
        <v>0</v>
      </c>
      <c r="BF217" s="144">
        <f>IF(N217="snížená",J217,0)</f>
        <v>0</v>
      </c>
      <c r="BG217" s="144">
        <f>IF(N217="zákl. přenesená",J217,0)</f>
        <v>0</v>
      </c>
      <c r="BH217" s="144">
        <f>IF(N217="sníž. přenesená",J217,0)</f>
        <v>0</v>
      </c>
      <c r="BI217" s="144">
        <f>IF(N217="nulová",J217,0)</f>
        <v>0</v>
      </c>
      <c r="BJ217" s="18" t="s">
        <v>86</v>
      </c>
      <c r="BK217" s="144">
        <f>ROUND(I217*H217,2)</f>
        <v>0</v>
      </c>
      <c r="BL217" s="18" t="s">
        <v>234</v>
      </c>
      <c r="BM217" s="143" t="s">
        <v>5114</v>
      </c>
    </row>
    <row r="218" spans="2:65" s="1" customFormat="1" ht="6.95" customHeight="1">
      <c r="B218" s="42"/>
      <c r="C218" s="43"/>
      <c r="D218" s="43"/>
      <c r="E218" s="43"/>
      <c r="F218" s="43"/>
      <c r="G218" s="43"/>
      <c r="H218" s="43"/>
      <c r="I218" s="43"/>
      <c r="J218" s="43"/>
      <c r="K218" s="43"/>
      <c r="L218" s="33"/>
    </row>
  </sheetData>
  <sheetProtection algorithmName="SHA-512" hashValue="BeIhu81FJXzseR+qcBm2KUmMB1lfHidnsYF57DP1XajkhlxTBzGCr4E6AeCN6h2ZqLtp42u5hhKPPcMze7gWaw==" saltValue="bQym7+hruxjfJUbPTYKRxF6EzKnKI9eFmw+payLY5ToGrbzrSeL8MW3j/lMmIFulni+uDKUN+9bX4cy9SUscjg==" spinCount="100000" sheet="1" objects="1" scenarios="1" formatColumns="0" formatRows="0" autoFilter="0"/>
  <autoFilter ref="C98:K217" xr:uid="{00000000-0009-0000-0000-000014000000}"/>
  <mergeCells count="15">
    <mergeCell ref="E85:H85"/>
    <mergeCell ref="E89:H89"/>
    <mergeCell ref="E87:H87"/>
    <mergeCell ref="E91:H91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0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4888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5115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ROUND((SUM(BE97:BE208)),  2)</f>
        <v>0</v>
      </c>
      <c r="I37" s="94">
        <v>0.21</v>
      </c>
      <c r="J37" s="84">
        <f>ROUND(((SUM(BE97:BE208))*I37),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ROUND((SUM(BF97:BF208)),  2)</f>
        <v>0</v>
      </c>
      <c r="I38" s="94">
        <v>0.12</v>
      </c>
      <c r="J38" s="84">
        <f>ROUND(((SUM(BF97:BF208))*I38),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ROUND((SUM(BG97:BG208)),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ROUND((SUM(BH97:BH208)),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ROUND((SUM(BI97:BI208)),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4888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 xml:space="preserve">SO-04.05.02 - Tepelné čerpadlo 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5116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9" customFormat="1" ht="19.899999999999999" customHeight="1">
      <c r="B69" s="108"/>
      <c r="D69" s="109" t="s">
        <v>5117</v>
      </c>
      <c r="E69" s="110"/>
      <c r="F69" s="110"/>
      <c r="G69" s="110"/>
      <c r="H69" s="110"/>
      <c r="I69" s="110"/>
      <c r="J69" s="111">
        <f>J133</f>
        <v>0</v>
      </c>
      <c r="L69" s="108"/>
    </row>
    <row r="70" spans="2:47" s="8" customFormat="1" ht="24.95" customHeight="1">
      <c r="B70" s="104"/>
      <c r="D70" s="105" t="s">
        <v>5118</v>
      </c>
      <c r="E70" s="106"/>
      <c r="F70" s="106"/>
      <c r="G70" s="106"/>
      <c r="H70" s="106"/>
      <c r="I70" s="106"/>
      <c r="J70" s="107">
        <f>J144</f>
        <v>0</v>
      </c>
      <c r="L70" s="104"/>
    </row>
    <row r="71" spans="2:47" s="8" customFormat="1" ht="24.95" customHeight="1">
      <c r="B71" s="104"/>
      <c r="D71" s="105" t="s">
        <v>5119</v>
      </c>
      <c r="E71" s="106"/>
      <c r="F71" s="106"/>
      <c r="G71" s="106"/>
      <c r="H71" s="106"/>
      <c r="I71" s="106"/>
      <c r="J71" s="107">
        <f>J154</f>
        <v>0</v>
      </c>
      <c r="L71" s="104"/>
    </row>
    <row r="72" spans="2:47" s="9" customFormat="1" ht="19.899999999999999" customHeight="1">
      <c r="B72" s="108"/>
      <c r="D72" s="109" t="s">
        <v>5120</v>
      </c>
      <c r="E72" s="110"/>
      <c r="F72" s="110"/>
      <c r="G72" s="110"/>
      <c r="H72" s="110"/>
      <c r="I72" s="110"/>
      <c r="J72" s="111">
        <f>J186</f>
        <v>0</v>
      </c>
      <c r="L72" s="108"/>
    </row>
    <row r="73" spans="2:47" s="9" customFormat="1" ht="19.899999999999999" customHeight="1">
      <c r="B73" s="108"/>
      <c r="D73" s="109" t="s">
        <v>5121</v>
      </c>
      <c r="E73" s="110"/>
      <c r="F73" s="110"/>
      <c r="G73" s="110"/>
      <c r="H73" s="110"/>
      <c r="I73" s="110"/>
      <c r="J73" s="111">
        <f>J203</f>
        <v>0</v>
      </c>
      <c r="L73" s="108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212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201</v>
      </c>
      <c r="L84" s="21"/>
    </row>
    <row r="85" spans="2:20" ht="16.5" customHeight="1">
      <c r="B85" s="21"/>
      <c r="E85" s="338" t="s">
        <v>607</v>
      </c>
      <c r="F85" s="300"/>
      <c r="G85" s="300"/>
      <c r="H85" s="300"/>
      <c r="L85" s="21"/>
    </row>
    <row r="86" spans="2:20" ht="12" customHeight="1">
      <c r="B86" s="21"/>
      <c r="C86" s="28" t="s">
        <v>203</v>
      </c>
      <c r="L86" s="21"/>
    </row>
    <row r="87" spans="2:20" s="1" customFormat="1" ht="16.5" customHeight="1">
      <c r="B87" s="33"/>
      <c r="E87" s="334" t="s">
        <v>4888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3367</v>
      </c>
      <c r="L88" s="33"/>
    </row>
    <row r="89" spans="2:20" s="1" customFormat="1" ht="16.5" customHeight="1">
      <c r="B89" s="33"/>
      <c r="E89" s="321" t="str">
        <f>E13</f>
        <v xml:space="preserve">SO-04.05.02 - Tepelné čerpadlo 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213</v>
      </c>
      <c r="D96" s="114" t="s">
        <v>58</v>
      </c>
      <c r="E96" s="114" t="s">
        <v>54</v>
      </c>
      <c r="F96" s="114" t="s">
        <v>55</v>
      </c>
      <c r="G96" s="114" t="s">
        <v>214</v>
      </c>
      <c r="H96" s="114" t="s">
        <v>215</v>
      </c>
      <c r="I96" s="114" t="s">
        <v>216</v>
      </c>
      <c r="J96" s="114" t="s">
        <v>207</v>
      </c>
      <c r="K96" s="115" t="s">
        <v>217</v>
      </c>
      <c r="L96" s="112"/>
      <c r="M96" s="57" t="s">
        <v>21</v>
      </c>
      <c r="N96" s="58" t="s">
        <v>43</v>
      </c>
      <c r="O96" s="58" t="s">
        <v>218</v>
      </c>
      <c r="P96" s="58" t="s">
        <v>219</v>
      </c>
      <c r="Q96" s="58" t="s">
        <v>220</v>
      </c>
      <c r="R96" s="58" t="s">
        <v>221</v>
      </c>
      <c r="S96" s="58" t="s">
        <v>222</v>
      </c>
      <c r="T96" s="59" t="s">
        <v>223</v>
      </c>
    </row>
    <row r="97" spans="2:65" s="1" customFormat="1" ht="22.9" customHeight="1">
      <c r="B97" s="33"/>
      <c r="C97" s="62" t="s">
        <v>224</v>
      </c>
      <c r="J97" s="116">
        <f>BK97</f>
        <v>0</v>
      </c>
      <c r="L97" s="33"/>
      <c r="M97" s="60"/>
      <c r="N97" s="51"/>
      <c r="O97" s="51"/>
      <c r="P97" s="117">
        <f>P98+P144+P154</f>
        <v>0</v>
      </c>
      <c r="Q97" s="51"/>
      <c r="R97" s="117">
        <f>R98+R144+R154</f>
        <v>0</v>
      </c>
      <c r="S97" s="51"/>
      <c r="T97" s="118">
        <f>T98+T144+T154</f>
        <v>0</v>
      </c>
      <c r="AT97" s="18" t="s">
        <v>72</v>
      </c>
      <c r="AU97" s="18" t="s">
        <v>208</v>
      </c>
      <c r="BK97" s="119">
        <f>BK98+BK144+BK154</f>
        <v>0</v>
      </c>
    </row>
    <row r="98" spans="2:65" s="11" customFormat="1" ht="25.9" customHeight="1">
      <c r="B98" s="120"/>
      <c r="D98" s="121" t="s">
        <v>72</v>
      </c>
      <c r="E98" s="122" t="s">
        <v>474</v>
      </c>
      <c r="F98" s="122" t="s">
        <v>5122</v>
      </c>
      <c r="I98" s="123"/>
      <c r="J98" s="124">
        <f>BK98</f>
        <v>0</v>
      </c>
      <c r="L98" s="120"/>
      <c r="M98" s="125"/>
      <c r="P98" s="126">
        <f>P99+SUM(P100:P133)</f>
        <v>0</v>
      </c>
      <c r="R98" s="126">
        <f>R99+SUM(R100:R133)</f>
        <v>0</v>
      </c>
      <c r="T98" s="127">
        <f>T99+SUM(T100:T133)</f>
        <v>0</v>
      </c>
      <c r="AR98" s="121" t="s">
        <v>80</v>
      </c>
      <c r="AT98" s="128" t="s">
        <v>72</v>
      </c>
      <c r="AU98" s="128" t="s">
        <v>73</v>
      </c>
      <c r="AY98" s="121" t="s">
        <v>227</v>
      </c>
      <c r="BK98" s="129">
        <f>BK99+SUM(BK100:BK133)</f>
        <v>0</v>
      </c>
    </row>
    <row r="99" spans="2:65" s="1" customFormat="1" ht="24.2" customHeight="1">
      <c r="B99" s="33"/>
      <c r="C99" s="132" t="s">
        <v>80</v>
      </c>
      <c r="D99" s="132" t="s">
        <v>229</v>
      </c>
      <c r="E99" s="133" t="s">
        <v>5123</v>
      </c>
      <c r="F99" s="134" t="s">
        <v>5124</v>
      </c>
      <c r="G99" s="135" t="s">
        <v>3468</v>
      </c>
      <c r="H99" s="136">
        <v>2</v>
      </c>
      <c r="I99" s="137"/>
      <c r="J99" s="138">
        <f t="shared" ref="J99:J129" si="0">ROUND(I99*H99,2)</f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ref="P99:P129" si="1">O99*H99</f>
        <v>0</v>
      </c>
      <c r="Q99" s="141">
        <v>0</v>
      </c>
      <c r="R99" s="141">
        <f t="shared" ref="R99:R129" si="2">Q99*H99</f>
        <v>0</v>
      </c>
      <c r="S99" s="141">
        <v>0</v>
      </c>
      <c r="T99" s="142">
        <f t="shared" ref="T99:T129" si="3">S99*H99</f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 t="shared" ref="BE99:BE129" si="4">IF(N99="základní",J99,0)</f>
        <v>0</v>
      </c>
      <c r="BF99" s="144">
        <f t="shared" ref="BF99:BF129" si="5">IF(N99="snížená",J99,0)</f>
        <v>0</v>
      </c>
      <c r="BG99" s="144">
        <f t="shared" ref="BG99:BG129" si="6">IF(N99="zákl. přenesená",J99,0)</f>
        <v>0</v>
      </c>
      <c r="BH99" s="144">
        <f t="shared" ref="BH99:BH129" si="7">IF(N99="sníž. přenesená",J99,0)</f>
        <v>0</v>
      </c>
      <c r="BI99" s="144">
        <f t="shared" ref="BI99:BI129" si="8">IF(N99="nulová",J99,0)</f>
        <v>0</v>
      </c>
      <c r="BJ99" s="18" t="s">
        <v>86</v>
      </c>
      <c r="BK99" s="144">
        <f t="shared" ref="BK99:BK129" si="9">ROUND(I99*H99,2)</f>
        <v>0</v>
      </c>
      <c r="BL99" s="18" t="s">
        <v>234</v>
      </c>
      <c r="BM99" s="143" t="s">
        <v>234</v>
      </c>
    </row>
    <row r="100" spans="2:65" s="1" customFormat="1" ht="16.5" customHeight="1">
      <c r="B100" s="33"/>
      <c r="C100" s="132" t="s">
        <v>86</v>
      </c>
      <c r="D100" s="132" t="s">
        <v>229</v>
      </c>
      <c r="E100" s="133" t="s">
        <v>5125</v>
      </c>
      <c r="F100" s="134" t="s">
        <v>5126</v>
      </c>
      <c r="G100" s="135" t="s">
        <v>3468</v>
      </c>
      <c r="H100" s="136">
        <v>2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270</v>
      </c>
    </row>
    <row r="101" spans="2:65" s="1" customFormat="1" ht="16.5" customHeight="1">
      <c r="B101" s="33"/>
      <c r="C101" s="132" t="s">
        <v>120</v>
      </c>
      <c r="D101" s="132" t="s">
        <v>229</v>
      </c>
      <c r="E101" s="133" t="s">
        <v>5127</v>
      </c>
      <c r="F101" s="134" t="s">
        <v>5128</v>
      </c>
      <c r="G101" s="135" t="s">
        <v>488</v>
      </c>
      <c r="H101" s="136">
        <v>1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283</v>
      </c>
    </row>
    <row r="102" spans="2:65" s="1" customFormat="1" ht="55.5" customHeight="1">
      <c r="B102" s="33"/>
      <c r="C102" s="132" t="s">
        <v>234</v>
      </c>
      <c r="D102" s="132" t="s">
        <v>229</v>
      </c>
      <c r="E102" s="133" t="s">
        <v>5129</v>
      </c>
      <c r="F102" s="134" t="s">
        <v>5130</v>
      </c>
      <c r="G102" s="135" t="s">
        <v>3468</v>
      </c>
      <c r="H102" s="136">
        <v>2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80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296</v>
      </c>
    </row>
    <row r="103" spans="2:65" s="1" customFormat="1" ht="16.5" customHeight="1">
      <c r="B103" s="33"/>
      <c r="C103" s="132" t="s">
        <v>264</v>
      </c>
      <c r="D103" s="132" t="s">
        <v>229</v>
      </c>
      <c r="E103" s="133" t="s">
        <v>5131</v>
      </c>
      <c r="F103" s="134" t="s">
        <v>5132</v>
      </c>
      <c r="G103" s="135" t="s">
        <v>488</v>
      </c>
      <c r="H103" s="136">
        <v>1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8</v>
      </c>
    </row>
    <row r="104" spans="2:65" s="1" customFormat="1" ht="16.5" customHeight="1">
      <c r="B104" s="33"/>
      <c r="C104" s="132" t="s">
        <v>270</v>
      </c>
      <c r="D104" s="132" t="s">
        <v>229</v>
      </c>
      <c r="E104" s="133" t="s">
        <v>5133</v>
      </c>
      <c r="F104" s="134" t="s">
        <v>5134</v>
      </c>
      <c r="G104" s="135" t="s">
        <v>3468</v>
      </c>
      <c r="H104" s="136">
        <v>1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376</v>
      </c>
    </row>
    <row r="105" spans="2:65" s="1" customFormat="1" ht="37.9" customHeight="1">
      <c r="B105" s="33"/>
      <c r="C105" s="132" t="s">
        <v>278</v>
      </c>
      <c r="D105" s="132" t="s">
        <v>229</v>
      </c>
      <c r="E105" s="133" t="s">
        <v>5135</v>
      </c>
      <c r="F105" s="134" t="s">
        <v>5136</v>
      </c>
      <c r="G105" s="135" t="s">
        <v>3468</v>
      </c>
      <c r="H105" s="136">
        <v>2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388</v>
      </c>
    </row>
    <row r="106" spans="2:65" s="1" customFormat="1" ht="24.2" customHeight="1">
      <c r="B106" s="33"/>
      <c r="C106" s="132" t="s">
        <v>283</v>
      </c>
      <c r="D106" s="132" t="s">
        <v>229</v>
      </c>
      <c r="E106" s="133" t="s">
        <v>5137</v>
      </c>
      <c r="F106" s="134" t="s">
        <v>5138</v>
      </c>
      <c r="G106" s="135" t="s">
        <v>488</v>
      </c>
      <c r="H106" s="136">
        <v>4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399</v>
      </c>
    </row>
    <row r="107" spans="2:65" s="1" customFormat="1" ht="24.2" customHeight="1">
      <c r="B107" s="33"/>
      <c r="C107" s="132" t="s">
        <v>290</v>
      </c>
      <c r="D107" s="132" t="s">
        <v>229</v>
      </c>
      <c r="E107" s="133" t="s">
        <v>5139</v>
      </c>
      <c r="F107" s="134" t="s">
        <v>5140</v>
      </c>
      <c r="G107" s="135" t="s">
        <v>488</v>
      </c>
      <c r="H107" s="136">
        <v>1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409</v>
      </c>
    </row>
    <row r="108" spans="2:65" s="1" customFormat="1" ht="16.5" customHeight="1">
      <c r="B108" s="33"/>
      <c r="C108" s="132" t="s">
        <v>296</v>
      </c>
      <c r="D108" s="132" t="s">
        <v>229</v>
      </c>
      <c r="E108" s="133" t="s">
        <v>5141</v>
      </c>
      <c r="F108" s="134" t="s">
        <v>5142</v>
      </c>
      <c r="G108" s="135" t="s">
        <v>488</v>
      </c>
      <c r="H108" s="136">
        <v>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416</v>
      </c>
    </row>
    <row r="109" spans="2:65" s="1" customFormat="1" ht="24.2" customHeight="1">
      <c r="B109" s="33"/>
      <c r="C109" s="132" t="s">
        <v>308</v>
      </c>
      <c r="D109" s="132" t="s">
        <v>229</v>
      </c>
      <c r="E109" s="133" t="s">
        <v>5143</v>
      </c>
      <c r="F109" s="134" t="s">
        <v>5144</v>
      </c>
      <c r="G109" s="135" t="s">
        <v>488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425</v>
      </c>
    </row>
    <row r="110" spans="2:65" s="1" customFormat="1" ht="21.75" customHeight="1">
      <c r="B110" s="33"/>
      <c r="C110" s="132" t="s">
        <v>8</v>
      </c>
      <c r="D110" s="132" t="s">
        <v>229</v>
      </c>
      <c r="E110" s="133" t="s">
        <v>5145</v>
      </c>
      <c r="F110" s="134" t="s">
        <v>5146</v>
      </c>
      <c r="G110" s="135" t="s">
        <v>488</v>
      </c>
      <c r="H110" s="136">
        <v>1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80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435</v>
      </c>
    </row>
    <row r="111" spans="2:65" s="1" customFormat="1" ht="16.5" customHeight="1">
      <c r="B111" s="33"/>
      <c r="C111" s="132" t="s">
        <v>370</v>
      </c>
      <c r="D111" s="132" t="s">
        <v>229</v>
      </c>
      <c r="E111" s="133" t="s">
        <v>5147</v>
      </c>
      <c r="F111" s="134" t="s">
        <v>5148</v>
      </c>
      <c r="G111" s="135" t="s">
        <v>3468</v>
      </c>
      <c r="H111" s="136">
        <v>2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80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445</v>
      </c>
    </row>
    <row r="112" spans="2:65" s="1" customFormat="1" ht="16.5" customHeight="1">
      <c r="B112" s="33"/>
      <c r="C112" s="132" t="s">
        <v>376</v>
      </c>
      <c r="D112" s="132" t="s">
        <v>229</v>
      </c>
      <c r="E112" s="133" t="s">
        <v>5149</v>
      </c>
      <c r="F112" s="134" t="s">
        <v>5150</v>
      </c>
      <c r="G112" s="135" t="s">
        <v>3468</v>
      </c>
      <c r="H112" s="136">
        <v>2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80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459</v>
      </c>
    </row>
    <row r="113" spans="2:65" s="1" customFormat="1" ht="16.5" customHeight="1">
      <c r="B113" s="33"/>
      <c r="C113" s="132" t="s">
        <v>382</v>
      </c>
      <c r="D113" s="132" t="s">
        <v>229</v>
      </c>
      <c r="E113" s="133" t="s">
        <v>5151</v>
      </c>
      <c r="F113" s="134" t="s">
        <v>5152</v>
      </c>
      <c r="G113" s="135" t="s">
        <v>488</v>
      </c>
      <c r="H113" s="136">
        <v>1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80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577</v>
      </c>
    </row>
    <row r="114" spans="2:65" s="1" customFormat="1" ht="21.75" customHeight="1">
      <c r="B114" s="33"/>
      <c r="C114" s="132" t="s">
        <v>388</v>
      </c>
      <c r="D114" s="132" t="s">
        <v>229</v>
      </c>
      <c r="E114" s="133" t="s">
        <v>5153</v>
      </c>
      <c r="F114" s="134" t="s">
        <v>5154</v>
      </c>
      <c r="G114" s="135" t="s">
        <v>3468</v>
      </c>
      <c r="H114" s="136">
        <v>3</v>
      </c>
      <c r="I114" s="137"/>
      <c r="J114" s="138">
        <f t="shared" si="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"/>
        <v>0</v>
      </c>
      <c r="Q114" s="141">
        <v>0</v>
      </c>
      <c r="R114" s="141">
        <f t="shared" si="2"/>
        <v>0</v>
      </c>
      <c r="S114" s="141">
        <v>0</v>
      </c>
      <c r="T114" s="142">
        <f t="shared" si="3"/>
        <v>0</v>
      </c>
      <c r="AR114" s="143" t="s">
        <v>234</v>
      </c>
      <c r="AT114" s="143" t="s">
        <v>229</v>
      </c>
      <c r="AU114" s="143" t="s">
        <v>80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1120</v>
      </c>
    </row>
    <row r="115" spans="2:65" s="1" customFormat="1" ht="37.9" customHeight="1">
      <c r="B115" s="33"/>
      <c r="C115" s="132" t="s">
        <v>393</v>
      </c>
      <c r="D115" s="132" t="s">
        <v>229</v>
      </c>
      <c r="E115" s="133" t="s">
        <v>5155</v>
      </c>
      <c r="F115" s="134" t="s">
        <v>5156</v>
      </c>
      <c r="G115" s="135" t="s">
        <v>3468</v>
      </c>
      <c r="H115" s="136">
        <v>1</v>
      </c>
      <c r="I115" s="137"/>
      <c r="J115" s="138">
        <f t="shared" si="0"/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 t="shared" si="1"/>
        <v>0</v>
      </c>
      <c r="Q115" s="141">
        <v>0</v>
      </c>
      <c r="R115" s="141">
        <f t="shared" si="2"/>
        <v>0</v>
      </c>
      <c r="S115" s="141">
        <v>0</v>
      </c>
      <c r="T115" s="142">
        <f t="shared" si="3"/>
        <v>0</v>
      </c>
      <c r="AR115" s="143" t="s">
        <v>234</v>
      </c>
      <c r="AT115" s="143" t="s">
        <v>229</v>
      </c>
      <c r="AU115" s="143" t="s">
        <v>80</v>
      </c>
      <c r="AY115" s="18" t="s">
        <v>227</v>
      </c>
      <c r="BE115" s="144">
        <f t="shared" si="4"/>
        <v>0</v>
      </c>
      <c r="BF115" s="144">
        <f t="shared" si="5"/>
        <v>0</v>
      </c>
      <c r="BG115" s="144">
        <f t="shared" si="6"/>
        <v>0</v>
      </c>
      <c r="BH115" s="144">
        <f t="shared" si="7"/>
        <v>0</v>
      </c>
      <c r="BI115" s="144">
        <f t="shared" si="8"/>
        <v>0</v>
      </c>
      <c r="BJ115" s="18" t="s">
        <v>86</v>
      </c>
      <c r="BK115" s="144">
        <f t="shared" si="9"/>
        <v>0</v>
      </c>
      <c r="BL115" s="18" t="s">
        <v>234</v>
      </c>
      <c r="BM115" s="143" t="s">
        <v>1145</v>
      </c>
    </row>
    <row r="116" spans="2:65" s="1" customFormat="1" ht="37.9" customHeight="1">
      <c r="B116" s="33"/>
      <c r="C116" s="132" t="s">
        <v>399</v>
      </c>
      <c r="D116" s="132" t="s">
        <v>229</v>
      </c>
      <c r="E116" s="133" t="s">
        <v>5157</v>
      </c>
      <c r="F116" s="134" t="s">
        <v>5158</v>
      </c>
      <c r="G116" s="135" t="s">
        <v>3468</v>
      </c>
      <c r="H116" s="136">
        <v>6</v>
      </c>
      <c r="I116" s="137"/>
      <c r="J116" s="138">
        <f t="shared" si="0"/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 t="shared" si="1"/>
        <v>0</v>
      </c>
      <c r="Q116" s="141">
        <v>0</v>
      </c>
      <c r="R116" s="141">
        <f t="shared" si="2"/>
        <v>0</v>
      </c>
      <c r="S116" s="141">
        <v>0</v>
      </c>
      <c r="T116" s="142">
        <f t="shared" si="3"/>
        <v>0</v>
      </c>
      <c r="AR116" s="143" t="s">
        <v>234</v>
      </c>
      <c r="AT116" s="143" t="s">
        <v>229</v>
      </c>
      <c r="AU116" s="143" t="s">
        <v>80</v>
      </c>
      <c r="AY116" s="18" t="s">
        <v>227</v>
      </c>
      <c r="BE116" s="144">
        <f t="shared" si="4"/>
        <v>0</v>
      </c>
      <c r="BF116" s="144">
        <f t="shared" si="5"/>
        <v>0</v>
      </c>
      <c r="BG116" s="144">
        <f t="shared" si="6"/>
        <v>0</v>
      </c>
      <c r="BH116" s="144">
        <f t="shared" si="7"/>
        <v>0</v>
      </c>
      <c r="BI116" s="144">
        <f t="shared" si="8"/>
        <v>0</v>
      </c>
      <c r="BJ116" s="18" t="s">
        <v>86</v>
      </c>
      <c r="BK116" s="144">
        <f t="shared" si="9"/>
        <v>0</v>
      </c>
      <c r="BL116" s="18" t="s">
        <v>234</v>
      </c>
      <c r="BM116" s="143" t="s">
        <v>1156</v>
      </c>
    </row>
    <row r="117" spans="2:65" s="1" customFormat="1" ht="37.9" customHeight="1">
      <c r="B117" s="33"/>
      <c r="C117" s="132" t="s">
        <v>405</v>
      </c>
      <c r="D117" s="132" t="s">
        <v>229</v>
      </c>
      <c r="E117" s="133" t="s">
        <v>5159</v>
      </c>
      <c r="F117" s="134" t="s">
        <v>5160</v>
      </c>
      <c r="G117" s="135" t="s">
        <v>3468</v>
      </c>
      <c r="H117" s="136">
        <v>1</v>
      </c>
      <c r="I117" s="137"/>
      <c r="J117" s="138">
        <f t="shared" si="0"/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si="1"/>
        <v>0</v>
      </c>
      <c r="Q117" s="141">
        <v>0</v>
      </c>
      <c r="R117" s="141">
        <f t="shared" si="2"/>
        <v>0</v>
      </c>
      <c r="S117" s="141">
        <v>0</v>
      </c>
      <c r="T117" s="142">
        <f t="shared" si="3"/>
        <v>0</v>
      </c>
      <c r="AR117" s="143" t="s">
        <v>234</v>
      </c>
      <c r="AT117" s="143" t="s">
        <v>229</v>
      </c>
      <c r="AU117" s="143" t="s">
        <v>80</v>
      </c>
      <c r="AY117" s="18" t="s">
        <v>227</v>
      </c>
      <c r="BE117" s="144">
        <f t="shared" si="4"/>
        <v>0</v>
      </c>
      <c r="BF117" s="144">
        <f t="shared" si="5"/>
        <v>0</v>
      </c>
      <c r="BG117" s="144">
        <f t="shared" si="6"/>
        <v>0</v>
      </c>
      <c r="BH117" s="144">
        <f t="shared" si="7"/>
        <v>0</v>
      </c>
      <c r="BI117" s="144">
        <f t="shared" si="8"/>
        <v>0</v>
      </c>
      <c r="BJ117" s="18" t="s">
        <v>86</v>
      </c>
      <c r="BK117" s="144">
        <f t="shared" si="9"/>
        <v>0</v>
      </c>
      <c r="BL117" s="18" t="s">
        <v>234</v>
      </c>
      <c r="BM117" s="143" t="s">
        <v>1168</v>
      </c>
    </row>
    <row r="118" spans="2:65" s="1" customFormat="1" ht="37.9" customHeight="1">
      <c r="B118" s="33"/>
      <c r="C118" s="132" t="s">
        <v>409</v>
      </c>
      <c r="D118" s="132" t="s">
        <v>229</v>
      </c>
      <c r="E118" s="133" t="s">
        <v>5161</v>
      </c>
      <c r="F118" s="134" t="s">
        <v>5162</v>
      </c>
      <c r="G118" s="135" t="s">
        <v>326</v>
      </c>
      <c r="H118" s="136">
        <v>10</v>
      </c>
      <c r="I118" s="137"/>
      <c r="J118" s="138">
        <f t="shared" si="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"/>
        <v>0</v>
      </c>
      <c r="Q118" s="141">
        <v>0</v>
      </c>
      <c r="R118" s="141">
        <f t="shared" si="2"/>
        <v>0</v>
      </c>
      <c r="S118" s="141">
        <v>0</v>
      </c>
      <c r="T118" s="142">
        <f t="shared" si="3"/>
        <v>0</v>
      </c>
      <c r="AR118" s="143" t="s">
        <v>234</v>
      </c>
      <c r="AT118" s="143" t="s">
        <v>229</v>
      </c>
      <c r="AU118" s="143" t="s">
        <v>80</v>
      </c>
      <c r="AY118" s="18" t="s">
        <v>227</v>
      </c>
      <c r="BE118" s="144">
        <f t="shared" si="4"/>
        <v>0</v>
      </c>
      <c r="BF118" s="144">
        <f t="shared" si="5"/>
        <v>0</v>
      </c>
      <c r="BG118" s="144">
        <f t="shared" si="6"/>
        <v>0</v>
      </c>
      <c r="BH118" s="144">
        <f t="shared" si="7"/>
        <v>0</v>
      </c>
      <c r="BI118" s="144">
        <f t="shared" si="8"/>
        <v>0</v>
      </c>
      <c r="BJ118" s="18" t="s">
        <v>86</v>
      </c>
      <c r="BK118" s="144">
        <f t="shared" si="9"/>
        <v>0</v>
      </c>
      <c r="BL118" s="18" t="s">
        <v>234</v>
      </c>
      <c r="BM118" s="143" t="s">
        <v>1181</v>
      </c>
    </row>
    <row r="119" spans="2:65" s="1" customFormat="1" ht="24.2" customHeight="1">
      <c r="B119" s="33"/>
      <c r="C119" s="132" t="s">
        <v>7</v>
      </c>
      <c r="D119" s="132" t="s">
        <v>229</v>
      </c>
      <c r="E119" s="133" t="s">
        <v>5163</v>
      </c>
      <c r="F119" s="134" t="s">
        <v>5164</v>
      </c>
      <c r="G119" s="135" t="s">
        <v>3468</v>
      </c>
      <c r="H119" s="136">
        <v>4</v>
      </c>
      <c r="I119" s="137"/>
      <c r="J119" s="138">
        <f t="shared" si="0"/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 t="shared" si="1"/>
        <v>0</v>
      </c>
      <c r="Q119" s="141">
        <v>0</v>
      </c>
      <c r="R119" s="141">
        <f t="shared" si="2"/>
        <v>0</v>
      </c>
      <c r="S119" s="141">
        <v>0</v>
      </c>
      <c r="T119" s="142">
        <f t="shared" si="3"/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 t="shared" si="4"/>
        <v>0</v>
      </c>
      <c r="BF119" s="144">
        <f t="shared" si="5"/>
        <v>0</v>
      </c>
      <c r="BG119" s="144">
        <f t="shared" si="6"/>
        <v>0</v>
      </c>
      <c r="BH119" s="144">
        <f t="shared" si="7"/>
        <v>0</v>
      </c>
      <c r="BI119" s="144">
        <f t="shared" si="8"/>
        <v>0</v>
      </c>
      <c r="BJ119" s="18" t="s">
        <v>86</v>
      </c>
      <c r="BK119" s="144">
        <f t="shared" si="9"/>
        <v>0</v>
      </c>
      <c r="BL119" s="18" t="s">
        <v>234</v>
      </c>
      <c r="BM119" s="143" t="s">
        <v>1217</v>
      </c>
    </row>
    <row r="120" spans="2:65" s="1" customFormat="1" ht="62.65" customHeight="1">
      <c r="B120" s="33"/>
      <c r="C120" s="132" t="s">
        <v>416</v>
      </c>
      <c r="D120" s="132" t="s">
        <v>229</v>
      </c>
      <c r="E120" s="133" t="s">
        <v>5165</v>
      </c>
      <c r="F120" s="134" t="s">
        <v>5166</v>
      </c>
      <c r="G120" s="135" t="s">
        <v>326</v>
      </c>
      <c r="H120" s="136">
        <v>60</v>
      </c>
      <c r="I120" s="137"/>
      <c r="J120" s="138">
        <f t="shared" si="0"/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 t="shared" si="1"/>
        <v>0</v>
      </c>
      <c r="Q120" s="141">
        <v>0</v>
      </c>
      <c r="R120" s="141">
        <f t="shared" si="2"/>
        <v>0</v>
      </c>
      <c r="S120" s="141">
        <v>0</v>
      </c>
      <c r="T120" s="142">
        <f t="shared" si="3"/>
        <v>0</v>
      </c>
      <c r="AR120" s="143" t="s">
        <v>234</v>
      </c>
      <c r="AT120" s="143" t="s">
        <v>229</v>
      </c>
      <c r="AU120" s="143" t="s">
        <v>80</v>
      </c>
      <c r="AY120" s="18" t="s">
        <v>227</v>
      </c>
      <c r="BE120" s="144">
        <f t="shared" si="4"/>
        <v>0</v>
      </c>
      <c r="BF120" s="144">
        <f t="shared" si="5"/>
        <v>0</v>
      </c>
      <c r="BG120" s="144">
        <f t="shared" si="6"/>
        <v>0</v>
      </c>
      <c r="BH120" s="144">
        <f t="shared" si="7"/>
        <v>0</v>
      </c>
      <c r="BI120" s="144">
        <f t="shared" si="8"/>
        <v>0</v>
      </c>
      <c r="BJ120" s="18" t="s">
        <v>86</v>
      </c>
      <c r="BK120" s="144">
        <f t="shared" si="9"/>
        <v>0</v>
      </c>
      <c r="BL120" s="18" t="s">
        <v>234</v>
      </c>
      <c r="BM120" s="143" t="s">
        <v>1227</v>
      </c>
    </row>
    <row r="121" spans="2:65" s="1" customFormat="1" ht="55.5" customHeight="1">
      <c r="B121" s="33"/>
      <c r="C121" s="132" t="s">
        <v>421</v>
      </c>
      <c r="D121" s="132" t="s">
        <v>229</v>
      </c>
      <c r="E121" s="133" t="s">
        <v>5167</v>
      </c>
      <c r="F121" s="134" t="s">
        <v>5168</v>
      </c>
      <c r="G121" s="135" t="s">
        <v>326</v>
      </c>
      <c r="H121" s="136">
        <v>30</v>
      </c>
      <c r="I121" s="137"/>
      <c r="J121" s="138">
        <f t="shared" si="0"/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 t="shared" si="1"/>
        <v>0</v>
      </c>
      <c r="Q121" s="141">
        <v>0</v>
      </c>
      <c r="R121" s="141">
        <f t="shared" si="2"/>
        <v>0</v>
      </c>
      <c r="S121" s="141">
        <v>0</v>
      </c>
      <c r="T121" s="142">
        <f t="shared" si="3"/>
        <v>0</v>
      </c>
      <c r="AR121" s="143" t="s">
        <v>234</v>
      </c>
      <c r="AT121" s="143" t="s">
        <v>229</v>
      </c>
      <c r="AU121" s="143" t="s">
        <v>80</v>
      </c>
      <c r="AY121" s="18" t="s">
        <v>227</v>
      </c>
      <c r="BE121" s="144">
        <f t="shared" si="4"/>
        <v>0</v>
      </c>
      <c r="BF121" s="144">
        <f t="shared" si="5"/>
        <v>0</v>
      </c>
      <c r="BG121" s="144">
        <f t="shared" si="6"/>
        <v>0</v>
      </c>
      <c r="BH121" s="144">
        <f t="shared" si="7"/>
        <v>0</v>
      </c>
      <c r="BI121" s="144">
        <f t="shared" si="8"/>
        <v>0</v>
      </c>
      <c r="BJ121" s="18" t="s">
        <v>86</v>
      </c>
      <c r="BK121" s="144">
        <f t="shared" si="9"/>
        <v>0</v>
      </c>
      <c r="BL121" s="18" t="s">
        <v>234</v>
      </c>
      <c r="BM121" s="143" t="s">
        <v>1237</v>
      </c>
    </row>
    <row r="122" spans="2:65" s="1" customFormat="1" ht="101.25" customHeight="1">
      <c r="B122" s="33"/>
      <c r="C122" s="132" t="s">
        <v>425</v>
      </c>
      <c r="D122" s="132" t="s">
        <v>229</v>
      </c>
      <c r="E122" s="133" t="s">
        <v>5169</v>
      </c>
      <c r="F122" s="134" t="s">
        <v>5170</v>
      </c>
      <c r="G122" s="135" t="s">
        <v>3468</v>
      </c>
      <c r="H122" s="136">
        <v>1</v>
      </c>
      <c r="I122" s="137"/>
      <c r="J122" s="138">
        <f t="shared" si="0"/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18" t="s">
        <v>86</v>
      </c>
      <c r="BK122" s="144">
        <f t="shared" si="9"/>
        <v>0</v>
      </c>
      <c r="BL122" s="18" t="s">
        <v>234</v>
      </c>
      <c r="BM122" s="143" t="s">
        <v>1253</v>
      </c>
    </row>
    <row r="123" spans="2:65" s="1" customFormat="1" ht="21.75" customHeight="1">
      <c r="B123" s="33"/>
      <c r="C123" s="132" t="s">
        <v>430</v>
      </c>
      <c r="D123" s="132" t="s">
        <v>229</v>
      </c>
      <c r="E123" s="133" t="s">
        <v>5171</v>
      </c>
      <c r="F123" s="134" t="s">
        <v>5172</v>
      </c>
      <c r="G123" s="135" t="s">
        <v>488</v>
      </c>
      <c r="H123" s="136">
        <v>1</v>
      </c>
      <c r="I123" s="137"/>
      <c r="J123" s="138">
        <f t="shared" si="0"/>
        <v>0</v>
      </c>
      <c r="K123" s="134" t="s">
        <v>336</v>
      </c>
      <c r="L123" s="33"/>
      <c r="M123" s="139" t="s">
        <v>21</v>
      </c>
      <c r="N123" s="140" t="s">
        <v>45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AR123" s="143" t="s">
        <v>234</v>
      </c>
      <c r="AT123" s="143" t="s">
        <v>229</v>
      </c>
      <c r="AU123" s="143" t="s">
        <v>80</v>
      </c>
      <c r="AY123" s="18" t="s">
        <v>227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18" t="s">
        <v>86</v>
      </c>
      <c r="BK123" s="144">
        <f t="shared" si="9"/>
        <v>0</v>
      </c>
      <c r="BL123" s="18" t="s">
        <v>234</v>
      </c>
      <c r="BM123" s="143" t="s">
        <v>1277</v>
      </c>
    </row>
    <row r="124" spans="2:65" s="1" customFormat="1" ht="24.2" customHeight="1">
      <c r="B124" s="33"/>
      <c r="C124" s="132" t="s">
        <v>435</v>
      </c>
      <c r="D124" s="132" t="s">
        <v>229</v>
      </c>
      <c r="E124" s="133" t="s">
        <v>5173</v>
      </c>
      <c r="F124" s="134" t="s">
        <v>5174</v>
      </c>
      <c r="G124" s="135" t="s">
        <v>488</v>
      </c>
      <c r="H124" s="136">
        <v>1</v>
      </c>
      <c r="I124" s="137"/>
      <c r="J124" s="138">
        <f t="shared" si="0"/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AR124" s="143" t="s">
        <v>234</v>
      </c>
      <c r="AT124" s="143" t="s">
        <v>229</v>
      </c>
      <c r="AU124" s="143" t="s">
        <v>80</v>
      </c>
      <c r="AY124" s="18" t="s">
        <v>227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18" t="s">
        <v>86</v>
      </c>
      <c r="BK124" s="144">
        <f t="shared" si="9"/>
        <v>0</v>
      </c>
      <c r="BL124" s="18" t="s">
        <v>234</v>
      </c>
      <c r="BM124" s="143" t="s">
        <v>1286</v>
      </c>
    </row>
    <row r="125" spans="2:65" s="1" customFormat="1" ht="24.2" customHeight="1">
      <c r="B125" s="33"/>
      <c r="C125" s="132" t="s">
        <v>441</v>
      </c>
      <c r="D125" s="132" t="s">
        <v>229</v>
      </c>
      <c r="E125" s="133" t="s">
        <v>5175</v>
      </c>
      <c r="F125" s="134" t="s">
        <v>5176</v>
      </c>
      <c r="G125" s="135" t="s">
        <v>488</v>
      </c>
      <c r="H125" s="136">
        <v>1</v>
      </c>
      <c r="I125" s="137"/>
      <c r="J125" s="138">
        <f t="shared" si="0"/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AR125" s="143" t="s">
        <v>234</v>
      </c>
      <c r="AT125" s="143" t="s">
        <v>229</v>
      </c>
      <c r="AU125" s="143" t="s">
        <v>80</v>
      </c>
      <c r="AY125" s="18" t="s">
        <v>227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18" t="s">
        <v>86</v>
      </c>
      <c r="BK125" s="144">
        <f t="shared" si="9"/>
        <v>0</v>
      </c>
      <c r="BL125" s="18" t="s">
        <v>234</v>
      </c>
      <c r="BM125" s="143" t="s">
        <v>804</v>
      </c>
    </row>
    <row r="126" spans="2:65" s="1" customFormat="1" ht="24.2" customHeight="1">
      <c r="B126" s="33"/>
      <c r="C126" s="132" t="s">
        <v>445</v>
      </c>
      <c r="D126" s="132" t="s">
        <v>229</v>
      </c>
      <c r="E126" s="133" t="s">
        <v>5177</v>
      </c>
      <c r="F126" s="134" t="s">
        <v>5178</v>
      </c>
      <c r="G126" s="135" t="s">
        <v>3468</v>
      </c>
      <c r="H126" s="136">
        <v>1</v>
      </c>
      <c r="I126" s="137"/>
      <c r="J126" s="138">
        <f t="shared" si="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AR126" s="143" t="s">
        <v>234</v>
      </c>
      <c r="AT126" s="143" t="s">
        <v>229</v>
      </c>
      <c r="AU126" s="143" t="s">
        <v>80</v>
      </c>
      <c r="AY126" s="18" t="s">
        <v>227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18" t="s">
        <v>86</v>
      </c>
      <c r="BK126" s="144">
        <f t="shared" si="9"/>
        <v>0</v>
      </c>
      <c r="BL126" s="18" t="s">
        <v>234</v>
      </c>
      <c r="BM126" s="143" t="s">
        <v>1322</v>
      </c>
    </row>
    <row r="127" spans="2:65" s="1" customFormat="1" ht="24.2" customHeight="1">
      <c r="B127" s="33"/>
      <c r="C127" s="132" t="s">
        <v>450</v>
      </c>
      <c r="D127" s="132" t="s">
        <v>229</v>
      </c>
      <c r="E127" s="133" t="s">
        <v>5179</v>
      </c>
      <c r="F127" s="134" t="s">
        <v>5180</v>
      </c>
      <c r="G127" s="135" t="s">
        <v>3468</v>
      </c>
      <c r="H127" s="136">
        <v>1</v>
      </c>
      <c r="I127" s="137"/>
      <c r="J127" s="138">
        <f t="shared" si="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AR127" s="143" t="s">
        <v>234</v>
      </c>
      <c r="AT127" s="143" t="s">
        <v>229</v>
      </c>
      <c r="AU127" s="143" t="s">
        <v>80</v>
      </c>
      <c r="AY127" s="18" t="s">
        <v>227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18" t="s">
        <v>86</v>
      </c>
      <c r="BK127" s="144">
        <f t="shared" si="9"/>
        <v>0</v>
      </c>
      <c r="BL127" s="18" t="s">
        <v>234</v>
      </c>
      <c r="BM127" s="143" t="s">
        <v>1335</v>
      </c>
    </row>
    <row r="128" spans="2:65" s="1" customFormat="1" ht="55.5" customHeight="1">
      <c r="B128" s="33"/>
      <c r="C128" s="132" t="s">
        <v>459</v>
      </c>
      <c r="D128" s="132" t="s">
        <v>229</v>
      </c>
      <c r="E128" s="133" t="s">
        <v>5181</v>
      </c>
      <c r="F128" s="134" t="s">
        <v>5182</v>
      </c>
      <c r="G128" s="135" t="s">
        <v>3468</v>
      </c>
      <c r="H128" s="136">
        <v>2</v>
      </c>
      <c r="I128" s="137"/>
      <c r="J128" s="138">
        <f t="shared" si="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AR128" s="143" t="s">
        <v>234</v>
      </c>
      <c r="AT128" s="143" t="s">
        <v>229</v>
      </c>
      <c r="AU128" s="143" t="s">
        <v>80</v>
      </c>
      <c r="AY128" s="18" t="s">
        <v>227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18" t="s">
        <v>86</v>
      </c>
      <c r="BK128" s="144">
        <f t="shared" si="9"/>
        <v>0</v>
      </c>
      <c r="BL128" s="18" t="s">
        <v>234</v>
      </c>
      <c r="BM128" s="143" t="s">
        <v>1349</v>
      </c>
    </row>
    <row r="129" spans="2:65" s="1" customFormat="1" ht="55.5" customHeight="1">
      <c r="B129" s="33"/>
      <c r="C129" s="132" t="s">
        <v>464</v>
      </c>
      <c r="D129" s="132" t="s">
        <v>229</v>
      </c>
      <c r="E129" s="133" t="s">
        <v>5183</v>
      </c>
      <c r="F129" s="134" t="s">
        <v>5184</v>
      </c>
      <c r="G129" s="135" t="s">
        <v>3468</v>
      </c>
      <c r="H129" s="136">
        <v>2</v>
      </c>
      <c r="I129" s="137"/>
      <c r="J129" s="138">
        <f t="shared" si="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1"/>
        <v>0</v>
      </c>
      <c r="Q129" s="141">
        <v>0</v>
      </c>
      <c r="R129" s="141">
        <f t="shared" si="2"/>
        <v>0</v>
      </c>
      <c r="S129" s="141">
        <v>0</v>
      </c>
      <c r="T129" s="142">
        <f t="shared" si="3"/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 t="shared" si="4"/>
        <v>0</v>
      </c>
      <c r="BF129" s="144">
        <f t="shared" si="5"/>
        <v>0</v>
      </c>
      <c r="BG129" s="144">
        <f t="shared" si="6"/>
        <v>0</v>
      </c>
      <c r="BH129" s="144">
        <f t="shared" si="7"/>
        <v>0</v>
      </c>
      <c r="BI129" s="144">
        <f t="shared" si="8"/>
        <v>0</v>
      </c>
      <c r="BJ129" s="18" t="s">
        <v>86</v>
      </c>
      <c r="BK129" s="144">
        <f t="shared" si="9"/>
        <v>0</v>
      </c>
      <c r="BL129" s="18" t="s">
        <v>234</v>
      </c>
      <c r="BM129" s="143" t="s">
        <v>1369</v>
      </c>
    </row>
    <row r="130" spans="2:65" s="1" customFormat="1" ht="19.5">
      <c r="B130" s="33"/>
      <c r="D130" s="150" t="s">
        <v>403</v>
      </c>
      <c r="F130" s="183" t="s">
        <v>5185</v>
      </c>
      <c r="I130" s="147"/>
      <c r="L130" s="33"/>
      <c r="M130" s="148"/>
      <c r="T130" s="54"/>
      <c r="AT130" s="18" t="s">
        <v>403</v>
      </c>
      <c r="AU130" s="18" t="s">
        <v>80</v>
      </c>
    </row>
    <row r="131" spans="2:65" s="1" customFormat="1" ht="90" customHeight="1">
      <c r="B131" s="33"/>
      <c r="C131" s="132" t="s">
        <v>577</v>
      </c>
      <c r="D131" s="132" t="s">
        <v>229</v>
      </c>
      <c r="E131" s="133" t="s">
        <v>5186</v>
      </c>
      <c r="F131" s="134" t="s">
        <v>5187</v>
      </c>
      <c r="G131" s="135" t="s">
        <v>3468</v>
      </c>
      <c r="H131" s="136">
        <v>1</v>
      </c>
      <c r="I131" s="137"/>
      <c r="J131" s="138">
        <f>ROUND(I131*H131,2)</f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>O131*H131</f>
        <v>0</v>
      </c>
      <c r="Q131" s="141">
        <v>0</v>
      </c>
      <c r="R131" s="141">
        <f>Q131*H131</f>
        <v>0</v>
      </c>
      <c r="S131" s="141">
        <v>0</v>
      </c>
      <c r="T131" s="142">
        <f>S131*H131</f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234</v>
      </c>
      <c r="BM131" s="143" t="s">
        <v>1379</v>
      </c>
    </row>
    <row r="132" spans="2:65" s="1" customFormat="1" ht="24.2" customHeight="1">
      <c r="B132" s="33"/>
      <c r="C132" s="132" t="s">
        <v>1115</v>
      </c>
      <c r="D132" s="132" t="s">
        <v>229</v>
      </c>
      <c r="E132" s="133" t="s">
        <v>5188</v>
      </c>
      <c r="F132" s="134" t="s">
        <v>5189</v>
      </c>
      <c r="G132" s="135" t="s">
        <v>3468</v>
      </c>
      <c r="H132" s="136">
        <v>1</v>
      </c>
      <c r="I132" s="137"/>
      <c r="J132" s="138">
        <f>ROUND(I132*H132,2)</f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234</v>
      </c>
      <c r="AT132" s="143" t="s">
        <v>229</v>
      </c>
      <c r="AU132" s="143" t="s">
        <v>80</v>
      </c>
      <c r="AY132" s="18" t="s">
        <v>227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234</v>
      </c>
      <c r="BM132" s="143" t="s">
        <v>1389</v>
      </c>
    </row>
    <row r="133" spans="2:65" s="11" customFormat="1" ht="22.9" customHeight="1">
      <c r="B133" s="120"/>
      <c r="D133" s="121" t="s">
        <v>72</v>
      </c>
      <c r="E133" s="130" t="s">
        <v>515</v>
      </c>
      <c r="F133" s="130" t="s">
        <v>5190</v>
      </c>
      <c r="I133" s="123"/>
      <c r="J133" s="131">
        <f>BK133</f>
        <v>0</v>
      </c>
      <c r="L133" s="120"/>
      <c r="M133" s="125"/>
      <c r="P133" s="126">
        <f>SUM(P134:P143)</f>
        <v>0</v>
      </c>
      <c r="R133" s="126">
        <f>SUM(R134:R143)</f>
        <v>0</v>
      </c>
      <c r="T133" s="127">
        <f>SUM(T134:T143)</f>
        <v>0</v>
      </c>
      <c r="AR133" s="121" t="s">
        <v>80</v>
      </c>
      <c r="AT133" s="128" t="s">
        <v>72</v>
      </c>
      <c r="AU133" s="128" t="s">
        <v>80</v>
      </c>
      <c r="AY133" s="121" t="s">
        <v>227</v>
      </c>
      <c r="BK133" s="129">
        <f>SUM(BK134:BK143)</f>
        <v>0</v>
      </c>
    </row>
    <row r="134" spans="2:65" s="1" customFormat="1" ht="78" customHeight="1">
      <c r="B134" s="33"/>
      <c r="C134" s="132" t="s">
        <v>1120</v>
      </c>
      <c r="D134" s="132" t="s">
        <v>229</v>
      </c>
      <c r="E134" s="133" t="s">
        <v>5191</v>
      </c>
      <c r="F134" s="134" t="s">
        <v>5192</v>
      </c>
      <c r="G134" s="135" t="s">
        <v>3468</v>
      </c>
      <c r="H134" s="136">
        <v>1</v>
      </c>
      <c r="I134" s="137"/>
      <c r="J134" s="138">
        <f t="shared" ref="J134:J143" si="10">ROUND(I134*H134,2)</f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ref="P134:P143" si="11">O134*H134</f>
        <v>0</v>
      </c>
      <c r="Q134" s="141">
        <v>0</v>
      </c>
      <c r="R134" s="141">
        <f t="shared" ref="R134:R143" si="12">Q134*H134</f>
        <v>0</v>
      </c>
      <c r="S134" s="141">
        <v>0</v>
      </c>
      <c r="T134" s="142">
        <f t="shared" ref="T134:T143" si="13">S134*H134</f>
        <v>0</v>
      </c>
      <c r="AR134" s="143" t="s">
        <v>234</v>
      </c>
      <c r="AT134" s="143" t="s">
        <v>229</v>
      </c>
      <c r="AU134" s="143" t="s">
        <v>86</v>
      </c>
      <c r="AY134" s="18" t="s">
        <v>227</v>
      </c>
      <c r="BE134" s="144">
        <f t="shared" ref="BE134:BE143" si="14">IF(N134="základní",J134,0)</f>
        <v>0</v>
      </c>
      <c r="BF134" s="144">
        <f t="shared" ref="BF134:BF143" si="15">IF(N134="snížená",J134,0)</f>
        <v>0</v>
      </c>
      <c r="BG134" s="144">
        <f t="shared" ref="BG134:BG143" si="16">IF(N134="zákl. přenesená",J134,0)</f>
        <v>0</v>
      </c>
      <c r="BH134" s="144">
        <f t="shared" ref="BH134:BH143" si="17">IF(N134="sníž. přenesená",J134,0)</f>
        <v>0</v>
      </c>
      <c r="BI134" s="144">
        <f t="shared" ref="BI134:BI143" si="18">IF(N134="nulová",J134,0)</f>
        <v>0</v>
      </c>
      <c r="BJ134" s="18" t="s">
        <v>86</v>
      </c>
      <c r="BK134" s="144">
        <f t="shared" ref="BK134:BK143" si="19">ROUND(I134*H134,2)</f>
        <v>0</v>
      </c>
      <c r="BL134" s="18" t="s">
        <v>234</v>
      </c>
      <c r="BM134" s="143" t="s">
        <v>1400</v>
      </c>
    </row>
    <row r="135" spans="2:65" s="1" customFormat="1" ht="24.2" customHeight="1">
      <c r="B135" s="33"/>
      <c r="C135" s="132" t="s">
        <v>1140</v>
      </c>
      <c r="D135" s="132" t="s">
        <v>229</v>
      </c>
      <c r="E135" s="133" t="s">
        <v>5193</v>
      </c>
      <c r="F135" s="134" t="s">
        <v>5194</v>
      </c>
      <c r="G135" s="135" t="s">
        <v>3468</v>
      </c>
      <c r="H135" s="136">
        <v>5</v>
      </c>
      <c r="I135" s="137"/>
      <c r="J135" s="138">
        <f t="shared" si="1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11"/>
        <v>0</v>
      </c>
      <c r="Q135" s="141">
        <v>0</v>
      </c>
      <c r="R135" s="141">
        <f t="shared" si="12"/>
        <v>0</v>
      </c>
      <c r="S135" s="141">
        <v>0</v>
      </c>
      <c r="T135" s="142">
        <f t="shared" si="13"/>
        <v>0</v>
      </c>
      <c r="AR135" s="143" t="s">
        <v>234</v>
      </c>
      <c r="AT135" s="143" t="s">
        <v>229</v>
      </c>
      <c r="AU135" s="143" t="s">
        <v>86</v>
      </c>
      <c r="AY135" s="18" t="s">
        <v>227</v>
      </c>
      <c r="BE135" s="144">
        <f t="shared" si="14"/>
        <v>0</v>
      </c>
      <c r="BF135" s="144">
        <f t="shared" si="15"/>
        <v>0</v>
      </c>
      <c r="BG135" s="144">
        <f t="shared" si="16"/>
        <v>0</v>
      </c>
      <c r="BH135" s="144">
        <f t="shared" si="17"/>
        <v>0</v>
      </c>
      <c r="BI135" s="144">
        <f t="shared" si="18"/>
        <v>0</v>
      </c>
      <c r="BJ135" s="18" t="s">
        <v>86</v>
      </c>
      <c r="BK135" s="144">
        <f t="shared" si="19"/>
        <v>0</v>
      </c>
      <c r="BL135" s="18" t="s">
        <v>234</v>
      </c>
      <c r="BM135" s="143" t="s">
        <v>1412</v>
      </c>
    </row>
    <row r="136" spans="2:65" s="1" customFormat="1" ht="55.5" customHeight="1">
      <c r="B136" s="33"/>
      <c r="C136" s="132" t="s">
        <v>1145</v>
      </c>
      <c r="D136" s="132" t="s">
        <v>229</v>
      </c>
      <c r="E136" s="133" t="s">
        <v>5195</v>
      </c>
      <c r="F136" s="134" t="s">
        <v>5196</v>
      </c>
      <c r="G136" s="135" t="s">
        <v>3468</v>
      </c>
      <c r="H136" s="136">
        <v>1</v>
      </c>
      <c r="I136" s="137"/>
      <c r="J136" s="138">
        <f t="shared" si="10"/>
        <v>0</v>
      </c>
      <c r="K136" s="134" t="s">
        <v>336</v>
      </c>
      <c r="L136" s="33"/>
      <c r="M136" s="139" t="s">
        <v>21</v>
      </c>
      <c r="N136" s="140" t="s">
        <v>45</v>
      </c>
      <c r="P136" s="141">
        <f t="shared" si="11"/>
        <v>0</v>
      </c>
      <c r="Q136" s="141">
        <v>0</v>
      </c>
      <c r="R136" s="141">
        <f t="shared" si="12"/>
        <v>0</v>
      </c>
      <c r="S136" s="141">
        <v>0</v>
      </c>
      <c r="T136" s="142">
        <f t="shared" si="13"/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 t="shared" si="14"/>
        <v>0</v>
      </c>
      <c r="BF136" s="144">
        <f t="shared" si="15"/>
        <v>0</v>
      </c>
      <c r="BG136" s="144">
        <f t="shared" si="16"/>
        <v>0</v>
      </c>
      <c r="BH136" s="144">
        <f t="shared" si="17"/>
        <v>0</v>
      </c>
      <c r="BI136" s="144">
        <f t="shared" si="18"/>
        <v>0</v>
      </c>
      <c r="BJ136" s="18" t="s">
        <v>86</v>
      </c>
      <c r="BK136" s="144">
        <f t="shared" si="19"/>
        <v>0</v>
      </c>
      <c r="BL136" s="18" t="s">
        <v>234</v>
      </c>
      <c r="BM136" s="143" t="s">
        <v>1425</v>
      </c>
    </row>
    <row r="137" spans="2:65" s="1" customFormat="1" ht="37.9" customHeight="1">
      <c r="B137" s="33"/>
      <c r="C137" s="132" t="s">
        <v>1151</v>
      </c>
      <c r="D137" s="132" t="s">
        <v>229</v>
      </c>
      <c r="E137" s="133" t="s">
        <v>5197</v>
      </c>
      <c r="F137" s="134" t="s">
        <v>5198</v>
      </c>
      <c r="G137" s="135" t="s">
        <v>488</v>
      </c>
      <c r="H137" s="136">
        <v>1</v>
      </c>
      <c r="I137" s="137"/>
      <c r="J137" s="138">
        <f t="shared" si="10"/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 t="shared" si="11"/>
        <v>0</v>
      </c>
      <c r="Q137" s="141">
        <v>0</v>
      </c>
      <c r="R137" s="141">
        <f t="shared" si="12"/>
        <v>0</v>
      </c>
      <c r="S137" s="141">
        <v>0</v>
      </c>
      <c r="T137" s="142">
        <f t="shared" si="13"/>
        <v>0</v>
      </c>
      <c r="AR137" s="143" t="s">
        <v>234</v>
      </c>
      <c r="AT137" s="143" t="s">
        <v>229</v>
      </c>
      <c r="AU137" s="143" t="s">
        <v>86</v>
      </c>
      <c r="AY137" s="18" t="s">
        <v>227</v>
      </c>
      <c r="BE137" s="144">
        <f t="shared" si="14"/>
        <v>0</v>
      </c>
      <c r="BF137" s="144">
        <f t="shared" si="15"/>
        <v>0</v>
      </c>
      <c r="BG137" s="144">
        <f t="shared" si="16"/>
        <v>0</v>
      </c>
      <c r="BH137" s="144">
        <f t="shared" si="17"/>
        <v>0</v>
      </c>
      <c r="BI137" s="144">
        <f t="shared" si="18"/>
        <v>0</v>
      </c>
      <c r="BJ137" s="18" t="s">
        <v>86</v>
      </c>
      <c r="BK137" s="144">
        <f t="shared" si="19"/>
        <v>0</v>
      </c>
      <c r="BL137" s="18" t="s">
        <v>234</v>
      </c>
      <c r="BM137" s="143" t="s">
        <v>1439</v>
      </c>
    </row>
    <row r="138" spans="2:65" s="1" customFormat="1" ht="24.2" customHeight="1">
      <c r="B138" s="33"/>
      <c r="C138" s="132" t="s">
        <v>1156</v>
      </c>
      <c r="D138" s="132" t="s">
        <v>229</v>
      </c>
      <c r="E138" s="133" t="s">
        <v>5199</v>
      </c>
      <c r="F138" s="134" t="s">
        <v>5200</v>
      </c>
      <c r="G138" s="135" t="s">
        <v>488</v>
      </c>
      <c r="H138" s="136">
        <v>1</v>
      </c>
      <c r="I138" s="137"/>
      <c r="J138" s="138">
        <f t="shared" si="10"/>
        <v>0</v>
      </c>
      <c r="K138" s="134" t="s">
        <v>336</v>
      </c>
      <c r="L138" s="33"/>
      <c r="M138" s="139" t="s">
        <v>21</v>
      </c>
      <c r="N138" s="140" t="s">
        <v>45</v>
      </c>
      <c r="P138" s="141">
        <f t="shared" si="11"/>
        <v>0</v>
      </c>
      <c r="Q138" s="141">
        <v>0</v>
      </c>
      <c r="R138" s="141">
        <f t="shared" si="12"/>
        <v>0</v>
      </c>
      <c r="S138" s="141">
        <v>0</v>
      </c>
      <c r="T138" s="142">
        <f t="shared" si="13"/>
        <v>0</v>
      </c>
      <c r="AR138" s="143" t="s">
        <v>234</v>
      </c>
      <c r="AT138" s="143" t="s">
        <v>229</v>
      </c>
      <c r="AU138" s="143" t="s">
        <v>86</v>
      </c>
      <c r="AY138" s="18" t="s">
        <v>227</v>
      </c>
      <c r="BE138" s="144">
        <f t="shared" si="14"/>
        <v>0</v>
      </c>
      <c r="BF138" s="144">
        <f t="shared" si="15"/>
        <v>0</v>
      </c>
      <c r="BG138" s="144">
        <f t="shared" si="16"/>
        <v>0</v>
      </c>
      <c r="BH138" s="144">
        <f t="shared" si="17"/>
        <v>0</v>
      </c>
      <c r="BI138" s="144">
        <f t="shared" si="18"/>
        <v>0</v>
      </c>
      <c r="BJ138" s="18" t="s">
        <v>86</v>
      </c>
      <c r="BK138" s="144">
        <f t="shared" si="19"/>
        <v>0</v>
      </c>
      <c r="BL138" s="18" t="s">
        <v>234</v>
      </c>
      <c r="BM138" s="143" t="s">
        <v>1451</v>
      </c>
    </row>
    <row r="139" spans="2:65" s="1" customFormat="1" ht="24.2" customHeight="1">
      <c r="B139" s="33"/>
      <c r="C139" s="132" t="s">
        <v>1161</v>
      </c>
      <c r="D139" s="132" t="s">
        <v>229</v>
      </c>
      <c r="E139" s="133" t="s">
        <v>5201</v>
      </c>
      <c r="F139" s="134" t="s">
        <v>5202</v>
      </c>
      <c r="G139" s="135" t="s">
        <v>488</v>
      </c>
      <c r="H139" s="136">
        <v>1</v>
      </c>
      <c r="I139" s="137"/>
      <c r="J139" s="138">
        <f t="shared" si="10"/>
        <v>0</v>
      </c>
      <c r="K139" s="134" t="s">
        <v>336</v>
      </c>
      <c r="L139" s="33"/>
      <c r="M139" s="139" t="s">
        <v>21</v>
      </c>
      <c r="N139" s="140" t="s">
        <v>45</v>
      </c>
      <c r="P139" s="141">
        <f t="shared" si="11"/>
        <v>0</v>
      </c>
      <c r="Q139" s="141">
        <v>0</v>
      </c>
      <c r="R139" s="141">
        <f t="shared" si="12"/>
        <v>0</v>
      </c>
      <c r="S139" s="141">
        <v>0</v>
      </c>
      <c r="T139" s="142">
        <f t="shared" si="13"/>
        <v>0</v>
      </c>
      <c r="AR139" s="143" t="s">
        <v>234</v>
      </c>
      <c r="AT139" s="143" t="s">
        <v>229</v>
      </c>
      <c r="AU139" s="143" t="s">
        <v>86</v>
      </c>
      <c r="AY139" s="18" t="s">
        <v>227</v>
      </c>
      <c r="BE139" s="144">
        <f t="shared" si="14"/>
        <v>0</v>
      </c>
      <c r="BF139" s="144">
        <f t="shared" si="15"/>
        <v>0</v>
      </c>
      <c r="BG139" s="144">
        <f t="shared" si="16"/>
        <v>0</v>
      </c>
      <c r="BH139" s="144">
        <f t="shared" si="17"/>
        <v>0</v>
      </c>
      <c r="BI139" s="144">
        <f t="shared" si="18"/>
        <v>0</v>
      </c>
      <c r="BJ139" s="18" t="s">
        <v>86</v>
      </c>
      <c r="BK139" s="144">
        <f t="shared" si="19"/>
        <v>0</v>
      </c>
      <c r="BL139" s="18" t="s">
        <v>234</v>
      </c>
      <c r="BM139" s="143" t="s">
        <v>1469</v>
      </c>
    </row>
    <row r="140" spans="2:65" s="1" customFormat="1" ht="24.2" customHeight="1">
      <c r="B140" s="33"/>
      <c r="C140" s="132" t="s">
        <v>1168</v>
      </c>
      <c r="D140" s="132" t="s">
        <v>229</v>
      </c>
      <c r="E140" s="133" t="s">
        <v>5203</v>
      </c>
      <c r="F140" s="134" t="s">
        <v>5204</v>
      </c>
      <c r="G140" s="135" t="s">
        <v>3468</v>
      </c>
      <c r="H140" s="136">
        <v>2</v>
      </c>
      <c r="I140" s="137"/>
      <c r="J140" s="138">
        <f t="shared" si="10"/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si="11"/>
        <v>0</v>
      </c>
      <c r="Q140" s="141">
        <v>0</v>
      </c>
      <c r="R140" s="141">
        <f t="shared" si="12"/>
        <v>0</v>
      </c>
      <c r="S140" s="141">
        <v>0</v>
      </c>
      <c r="T140" s="142">
        <f t="shared" si="13"/>
        <v>0</v>
      </c>
      <c r="AR140" s="143" t="s">
        <v>234</v>
      </c>
      <c r="AT140" s="143" t="s">
        <v>229</v>
      </c>
      <c r="AU140" s="143" t="s">
        <v>86</v>
      </c>
      <c r="AY140" s="18" t="s">
        <v>227</v>
      </c>
      <c r="BE140" s="144">
        <f t="shared" si="14"/>
        <v>0</v>
      </c>
      <c r="BF140" s="144">
        <f t="shared" si="15"/>
        <v>0</v>
      </c>
      <c r="BG140" s="144">
        <f t="shared" si="16"/>
        <v>0</v>
      </c>
      <c r="BH140" s="144">
        <f t="shared" si="17"/>
        <v>0</v>
      </c>
      <c r="BI140" s="144">
        <f t="shared" si="18"/>
        <v>0</v>
      </c>
      <c r="BJ140" s="18" t="s">
        <v>86</v>
      </c>
      <c r="BK140" s="144">
        <f t="shared" si="19"/>
        <v>0</v>
      </c>
      <c r="BL140" s="18" t="s">
        <v>234</v>
      </c>
      <c r="BM140" s="143" t="s">
        <v>1488</v>
      </c>
    </row>
    <row r="141" spans="2:65" s="1" customFormat="1" ht="21.75" customHeight="1">
      <c r="B141" s="33"/>
      <c r="C141" s="132" t="s">
        <v>1173</v>
      </c>
      <c r="D141" s="132" t="s">
        <v>229</v>
      </c>
      <c r="E141" s="133" t="s">
        <v>5205</v>
      </c>
      <c r="F141" s="134" t="s">
        <v>5206</v>
      </c>
      <c r="G141" s="135" t="s">
        <v>488</v>
      </c>
      <c r="H141" s="136">
        <v>3</v>
      </c>
      <c r="I141" s="137"/>
      <c r="J141" s="138">
        <f t="shared" si="1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11"/>
        <v>0</v>
      </c>
      <c r="Q141" s="141">
        <v>0</v>
      </c>
      <c r="R141" s="141">
        <f t="shared" si="12"/>
        <v>0</v>
      </c>
      <c r="S141" s="141">
        <v>0</v>
      </c>
      <c r="T141" s="142">
        <f t="shared" si="13"/>
        <v>0</v>
      </c>
      <c r="AR141" s="143" t="s">
        <v>234</v>
      </c>
      <c r="AT141" s="143" t="s">
        <v>229</v>
      </c>
      <c r="AU141" s="143" t="s">
        <v>86</v>
      </c>
      <c r="AY141" s="18" t="s">
        <v>227</v>
      </c>
      <c r="BE141" s="144">
        <f t="shared" si="14"/>
        <v>0</v>
      </c>
      <c r="BF141" s="144">
        <f t="shared" si="15"/>
        <v>0</v>
      </c>
      <c r="BG141" s="144">
        <f t="shared" si="16"/>
        <v>0</v>
      </c>
      <c r="BH141" s="144">
        <f t="shared" si="17"/>
        <v>0</v>
      </c>
      <c r="BI141" s="144">
        <f t="shared" si="18"/>
        <v>0</v>
      </c>
      <c r="BJ141" s="18" t="s">
        <v>86</v>
      </c>
      <c r="BK141" s="144">
        <f t="shared" si="19"/>
        <v>0</v>
      </c>
      <c r="BL141" s="18" t="s">
        <v>234</v>
      </c>
      <c r="BM141" s="143" t="s">
        <v>1499</v>
      </c>
    </row>
    <row r="142" spans="2:65" s="1" customFormat="1" ht="21.75" customHeight="1">
      <c r="B142" s="33"/>
      <c r="C142" s="132" t="s">
        <v>1181</v>
      </c>
      <c r="D142" s="132" t="s">
        <v>229</v>
      </c>
      <c r="E142" s="133" t="s">
        <v>5207</v>
      </c>
      <c r="F142" s="134" t="s">
        <v>5208</v>
      </c>
      <c r="G142" s="135" t="s">
        <v>488</v>
      </c>
      <c r="H142" s="136">
        <v>2</v>
      </c>
      <c r="I142" s="137"/>
      <c r="J142" s="138">
        <f t="shared" si="1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11"/>
        <v>0</v>
      </c>
      <c r="Q142" s="141">
        <v>0</v>
      </c>
      <c r="R142" s="141">
        <f t="shared" si="12"/>
        <v>0</v>
      </c>
      <c r="S142" s="141">
        <v>0</v>
      </c>
      <c r="T142" s="142">
        <f t="shared" si="13"/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 t="shared" si="14"/>
        <v>0</v>
      </c>
      <c r="BF142" s="144">
        <f t="shared" si="15"/>
        <v>0</v>
      </c>
      <c r="BG142" s="144">
        <f t="shared" si="16"/>
        <v>0</v>
      </c>
      <c r="BH142" s="144">
        <f t="shared" si="17"/>
        <v>0</v>
      </c>
      <c r="BI142" s="144">
        <f t="shared" si="18"/>
        <v>0</v>
      </c>
      <c r="BJ142" s="18" t="s">
        <v>86</v>
      </c>
      <c r="BK142" s="144">
        <f t="shared" si="19"/>
        <v>0</v>
      </c>
      <c r="BL142" s="18" t="s">
        <v>234</v>
      </c>
      <c r="BM142" s="143" t="s">
        <v>1516</v>
      </c>
    </row>
    <row r="143" spans="2:65" s="1" customFormat="1" ht="44.25" customHeight="1">
      <c r="B143" s="33"/>
      <c r="C143" s="132" t="s">
        <v>1186</v>
      </c>
      <c r="D143" s="132" t="s">
        <v>229</v>
      </c>
      <c r="E143" s="133" t="s">
        <v>5209</v>
      </c>
      <c r="F143" s="134" t="s">
        <v>5210</v>
      </c>
      <c r="G143" s="135" t="s">
        <v>3468</v>
      </c>
      <c r="H143" s="136">
        <v>1</v>
      </c>
      <c r="I143" s="137"/>
      <c r="J143" s="138">
        <f t="shared" si="1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11"/>
        <v>0</v>
      </c>
      <c r="Q143" s="141">
        <v>0</v>
      </c>
      <c r="R143" s="141">
        <f t="shared" si="12"/>
        <v>0</v>
      </c>
      <c r="S143" s="141">
        <v>0</v>
      </c>
      <c r="T143" s="142">
        <f t="shared" si="13"/>
        <v>0</v>
      </c>
      <c r="AR143" s="143" t="s">
        <v>234</v>
      </c>
      <c r="AT143" s="143" t="s">
        <v>229</v>
      </c>
      <c r="AU143" s="143" t="s">
        <v>86</v>
      </c>
      <c r="AY143" s="18" t="s">
        <v>227</v>
      </c>
      <c r="BE143" s="144">
        <f t="shared" si="14"/>
        <v>0</v>
      </c>
      <c r="BF143" s="144">
        <f t="shared" si="15"/>
        <v>0</v>
      </c>
      <c r="BG143" s="144">
        <f t="shared" si="16"/>
        <v>0</v>
      </c>
      <c r="BH143" s="144">
        <f t="shared" si="17"/>
        <v>0</v>
      </c>
      <c r="BI143" s="144">
        <f t="shared" si="18"/>
        <v>0</v>
      </c>
      <c r="BJ143" s="18" t="s">
        <v>86</v>
      </c>
      <c r="BK143" s="144">
        <f t="shared" si="19"/>
        <v>0</v>
      </c>
      <c r="BL143" s="18" t="s">
        <v>234</v>
      </c>
      <c r="BM143" s="143" t="s">
        <v>1528</v>
      </c>
    </row>
    <row r="144" spans="2:65" s="11" customFormat="1" ht="25.9" customHeight="1">
      <c r="B144" s="120"/>
      <c r="D144" s="121" t="s">
        <v>72</v>
      </c>
      <c r="E144" s="122" t="s">
        <v>475</v>
      </c>
      <c r="F144" s="122" t="s">
        <v>5211</v>
      </c>
      <c r="I144" s="123"/>
      <c r="J144" s="124">
        <f>BK144</f>
        <v>0</v>
      </c>
      <c r="L144" s="120"/>
      <c r="M144" s="125"/>
      <c r="P144" s="126">
        <f>SUM(P145:P153)</f>
        <v>0</v>
      </c>
      <c r="R144" s="126">
        <f>SUM(R145:R153)</f>
        <v>0</v>
      </c>
      <c r="T144" s="127">
        <f>SUM(T145:T153)</f>
        <v>0</v>
      </c>
      <c r="AR144" s="121" t="s">
        <v>80</v>
      </c>
      <c r="AT144" s="128" t="s">
        <v>72</v>
      </c>
      <c r="AU144" s="128" t="s">
        <v>73</v>
      </c>
      <c r="AY144" s="121" t="s">
        <v>227</v>
      </c>
      <c r="BK144" s="129">
        <f>SUM(BK145:BK153)</f>
        <v>0</v>
      </c>
    </row>
    <row r="145" spans="2:65" s="1" customFormat="1" ht="24.2" customHeight="1">
      <c r="B145" s="33"/>
      <c r="C145" s="132" t="s">
        <v>1217</v>
      </c>
      <c r="D145" s="132" t="s">
        <v>229</v>
      </c>
      <c r="E145" s="133" t="s">
        <v>5212</v>
      </c>
      <c r="F145" s="134" t="s">
        <v>5213</v>
      </c>
      <c r="G145" s="135" t="s">
        <v>3468</v>
      </c>
      <c r="H145" s="136">
        <v>2</v>
      </c>
      <c r="I145" s="137"/>
      <c r="J145" s="138">
        <f t="shared" ref="J145:J153" si="20">ROUND(I145*H145,2)</f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 t="shared" ref="P145:P153" si="21">O145*H145</f>
        <v>0</v>
      </c>
      <c r="Q145" s="141">
        <v>0</v>
      </c>
      <c r="R145" s="141">
        <f t="shared" ref="R145:R153" si="22">Q145*H145</f>
        <v>0</v>
      </c>
      <c r="S145" s="141">
        <v>0</v>
      </c>
      <c r="T145" s="142">
        <f t="shared" ref="T145:T153" si="23">S145*H145</f>
        <v>0</v>
      </c>
      <c r="AR145" s="143" t="s">
        <v>234</v>
      </c>
      <c r="AT145" s="143" t="s">
        <v>229</v>
      </c>
      <c r="AU145" s="143" t="s">
        <v>80</v>
      </c>
      <c r="AY145" s="18" t="s">
        <v>227</v>
      </c>
      <c r="BE145" s="144">
        <f t="shared" ref="BE145:BE153" si="24">IF(N145="základní",J145,0)</f>
        <v>0</v>
      </c>
      <c r="BF145" s="144">
        <f t="shared" ref="BF145:BF153" si="25">IF(N145="snížená",J145,0)</f>
        <v>0</v>
      </c>
      <c r="BG145" s="144">
        <f t="shared" ref="BG145:BG153" si="26">IF(N145="zákl. přenesená",J145,0)</f>
        <v>0</v>
      </c>
      <c r="BH145" s="144">
        <f t="shared" ref="BH145:BH153" si="27">IF(N145="sníž. přenesená",J145,0)</f>
        <v>0</v>
      </c>
      <c r="BI145" s="144">
        <f t="shared" ref="BI145:BI153" si="28">IF(N145="nulová",J145,0)</f>
        <v>0</v>
      </c>
      <c r="BJ145" s="18" t="s">
        <v>86</v>
      </c>
      <c r="BK145" s="144">
        <f t="shared" ref="BK145:BK153" si="29">ROUND(I145*H145,2)</f>
        <v>0</v>
      </c>
      <c r="BL145" s="18" t="s">
        <v>234</v>
      </c>
      <c r="BM145" s="143" t="s">
        <v>1540</v>
      </c>
    </row>
    <row r="146" spans="2:65" s="1" customFormat="1" ht="37.9" customHeight="1">
      <c r="B146" s="33"/>
      <c r="C146" s="132" t="s">
        <v>1222</v>
      </c>
      <c r="D146" s="132" t="s">
        <v>229</v>
      </c>
      <c r="E146" s="133" t="s">
        <v>5214</v>
      </c>
      <c r="F146" s="134" t="s">
        <v>5215</v>
      </c>
      <c r="G146" s="135" t="s">
        <v>3468</v>
      </c>
      <c r="H146" s="136">
        <v>12</v>
      </c>
      <c r="I146" s="137"/>
      <c r="J146" s="138">
        <f t="shared" si="20"/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 t="shared" si="21"/>
        <v>0</v>
      </c>
      <c r="Q146" s="141">
        <v>0</v>
      </c>
      <c r="R146" s="141">
        <f t="shared" si="22"/>
        <v>0</v>
      </c>
      <c r="S146" s="141">
        <v>0</v>
      </c>
      <c r="T146" s="142">
        <f t="shared" si="23"/>
        <v>0</v>
      </c>
      <c r="AR146" s="143" t="s">
        <v>234</v>
      </c>
      <c r="AT146" s="143" t="s">
        <v>229</v>
      </c>
      <c r="AU146" s="143" t="s">
        <v>80</v>
      </c>
      <c r="AY146" s="18" t="s">
        <v>227</v>
      </c>
      <c r="BE146" s="144">
        <f t="shared" si="24"/>
        <v>0</v>
      </c>
      <c r="BF146" s="144">
        <f t="shared" si="25"/>
        <v>0</v>
      </c>
      <c r="BG146" s="144">
        <f t="shared" si="26"/>
        <v>0</v>
      </c>
      <c r="BH146" s="144">
        <f t="shared" si="27"/>
        <v>0</v>
      </c>
      <c r="BI146" s="144">
        <f t="shared" si="28"/>
        <v>0</v>
      </c>
      <c r="BJ146" s="18" t="s">
        <v>86</v>
      </c>
      <c r="BK146" s="144">
        <f t="shared" si="29"/>
        <v>0</v>
      </c>
      <c r="BL146" s="18" t="s">
        <v>234</v>
      </c>
      <c r="BM146" s="143" t="s">
        <v>1553</v>
      </c>
    </row>
    <row r="147" spans="2:65" s="1" customFormat="1" ht="37.9" customHeight="1">
      <c r="B147" s="33"/>
      <c r="C147" s="132" t="s">
        <v>1227</v>
      </c>
      <c r="D147" s="132" t="s">
        <v>229</v>
      </c>
      <c r="E147" s="133" t="s">
        <v>5216</v>
      </c>
      <c r="F147" s="134" t="s">
        <v>5217</v>
      </c>
      <c r="G147" s="135" t="s">
        <v>3468</v>
      </c>
      <c r="H147" s="136">
        <v>3</v>
      </c>
      <c r="I147" s="137"/>
      <c r="J147" s="138">
        <f t="shared" si="20"/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si="21"/>
        <v>0</v>
      </c>
      <c r="Q147" s="141">
        <v>0</v>
      </c>
      <c r="R147" s="141">
        <f t="shared" si="22"/>
        <v>0</v>
      </c>
      <c r="S147" s="141">
        <v>0</v>
      </c>
      <c r="T147" s="142">
        <f t="shared" si="23"/>
        <v>0</v>
      </c>
      <c r="AR147" s="143" t="s">
        <v>234</v>
      </c>
      <c r="AT147" s="143" t="s">
        <v>229</v>
      </c>
      <c r="AU147" s="143" t="s">
        <v>80</v>
      </c>
      <c r="AY147" s="18" t="s">
        <v>227</v>
      </c>
      <c r="BE147" s="144">
        <f t="shared" si="24"/>
        <v>0</v>
      </c>
      <c r="BF147" s="144">
        <f t="shared" si="25"/>
        <v>0</v>
      </c>
      <c r="BG147" s="144">
        <f t="shared" si="26"/>
        <v>0</v>
      </c>
      <c r="BH147" s="144">
        <f t="shared" si="27"/>
        <v>0</v>
      </c>
      <c r="BI147" s="144">
        <f t="shared" si="28"/>
        <v>0</v>
      </c>
      <c r="BJ147" s="18" t="s">
        <v>86</v>
      </c>
      <c r="BK147" s="144">
        <f t="shared" si="29"/>
        <v>0</v>
      </c>
      <c r="BL147" s="18" t="s">
        <v>234</v>
      </c>
      <c r="BM147" s="143" t="s">
        <v>1564</v>
      </c>
    </row>
    <row r="148" spans="2:65" s="1" customFormat="1" ht="37.9" customHeight="1">
      <c r="B148" s="33"/>
      <c r="C148" s="132" t="s">
        <v>1232</v>
      </c>
      <c r="D148" s="132" t="s">
        <v>229</v>
      </c>
      <c r="E148" s="133" t="s">
        <v>5218</v>
      </c>
      <c r="F148" s="134" t="s">
        <v>5219</v>
      </c>
      <c r="G148" s="135" t="s">
        <v>3468</v>
      </c>
      <c r="H148" s="136">
        <v>6</v>
      </c>
      <c r="I148" s="137"/>
      <c r="J148" s="138">
        <f t="shared" si="2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21"/>
        <v>0</v>
      </c>
      <c r="Q148" s="141">
        <v>0</v>
      </c>
      <c r="R148" s="141">
        <f t="shared" si="22"/>
        <v>0</v>
      </c>
      <c r="S148" s="141">
        <v>0</v>
      </c>
      <c r="T148" s="142">
        <f t="shared" si="23"/>
        <v>0</v>
      </c>
      <c r="AR148" s="143" t="s">
        <v>234</v>
      </c>
      <c r="AT148" s="143" t="s">
        <v>229</v>
      </c>
      <c r="AU148" s="143" t="s">
        <v>80</v>
      </c>
      <c r="AY148" s="18" t="s">
        <v>227</v>
      </c>
      <c r="BE148" s="144">
        <f t="shared" si="24"/>
        <v>0</v>
      </c>
      <c r="BF148" s="144">
        <f t="shared" si="25"/>
        <v>0</v>
      </c>
      <c r="BG148" s="144">
        <f t="shared" si="26"/>
        <v>0</v>
      </c>
      <c r="BH148" s="144">
        <f t="shared" si="27"/>
        <v>0</v>
      </c>
      <c r="BI148" s="144">
        <f t="shared" si="28"/>
        <v>0</v>
      </c>
      <c r="BJ148" s="18" t="s">
        <v>86</v>
      </c>
      <c r="BK148" s="144">
        <f t="shared" si="29"/>
        <v>0</v>
      </c>
      <c r="BL148" s="18" t="s">
        <v>234</v>
      </c>
      <c r="BM148" s="143" t="s">
        <v>1581</v>
      </c>
    </row>
    <row r="149" spans="2:65" s="1" customFormat="1" ht="21.75" customHeight="1">
      <c r="B149" s="33"/>
      <c r="C149" s="132" t="s">
        <v>1237</v>
      </c>
      <c r="D149" s="132" t="s">
        <v>229</v>
      </c>
      <c r="E149" s="133" t="s">
        <v>5220</v>
      </c>
      <c r="F149" s="134" t="s">
        <v>5221</v>
      </c>
      <c r="G149" s="135" t="s">
        <v>488</v>
      </c>
      <c r="H149" s="136">
        <v>1</v>
      </c>
      <c r="I149" s="137"/>
      <c r="J149" s="138">
        <f t="shared" si="2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21"/>
        <v>0</v>
      </c>
      <c r="Q149" s="141">
        <v>0</v>
      </c>
      <c r="R149" s="141">
        <f t="shared" si="22"/>
        <v>0</v>
      </c>
      <c r="S149" s="141">
        <v>0</v>
      </c>
      <c r="T149" s="142">
        <f t="shared" si="23"/>
        <v>0</v>
      </c>
      <c r="AR149" s="143" t="s">
        <v>234</v>
      </c>
      <c r="AT149" s="143" t="s">
        <v>229</v>
      </c>
      <c r="AU149" s="143" t="s">
        <v>80</v>
      </c>
      <c r="AY149" s="18" t="s">
        <v>227</v>
      </c>
      <c r="BE149" s="144">
        <f t="shared" si="24"/>
        <v>0</v>
      </c>
      <c r="BF149" s="144">
        <f t="shared" si="25"/>
        <v>0</v>
      </c>
      <c r="BG149" s="144">
        <f t="shared" si="26"/>
        <v>0</v>
      </c>
      <c r="BH149" s="144">
        <f t="shared" si="27"/>
        <v>0</v>
      </c>
      <c r="BI149" s="144">
        <f t="shared" si="28"/>
        <v>0</v>
      </c>
      <c r="BJ149" s="18" t="s">
        <v>86</v>
      </c>
      <c r="BK149" s="144">
        <f t="shared" si="29"/>
        <v>0</v>
      </c>
      <c r="BL149" s="18" t="s">
        <v>234</v>
      </c>
      <c r="BM149" s="143" t="s">
        <v>1593</v>
      </c>
    </row>
    <row r="150" spans="2:65" s="1" customFormat="1" ht="21.75" customHeight="1">
      <c r="B150" s="33"/>
      <c r="C150" s="132" t="s">
        <v>1248</v>
      </c>
      <c r="D150" s="132" t="s">
        <v>229</v>
      </c>
      <c r="E150" s="133" t="s">
        <v>5222</v>
      </c>
      <c r="F150" s="134" t="s">
        <v>5223</v>
      </c>
      <c r="G150" s="135" t="s">
        <v>488</v>
      </c>
      <c r="H150" s="136">
        <v>1</v>
      </c>
      <c r="I150" s="137"/>
      <c r="J150" s="138">
        <f t="shared" si="2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21"/>
        <v>0</v>
      </c>
      <c r="Q150" s="141">
        <v>0</v>
      </c>
      <c r="R150" s="141">
        <f t="shared" si="22"/>
        <v>0</v>
      </c>
      <c r="S150" s="141">
        <v>0</v>
      </c>
      <c r="T150" s="142">
        <f t="shared" si="23"/>
        <v>0</v>
      </c>
      <c r="AR150" s="143" t="s">
        <v>234</v>
      </c>
      <c r="AT150" s="143" t="s">
        <v>229</v>
      </c>
      <c r="AU150" s="143" t="s">
        <v>80</v>
      </c>
      <c r="AY150" s="18" t="s">
        <v>227</v>
      </c>
      <c r="BE150" s="144">
        <f t="shared" si="24"/>
        <v>0</v>
      </c>
      <c r="BF150" s="144">
        <f t="shared" si="25"/>
        <v>0</v>
      </c>
      <c r="BG150" s="144">
        <f t="shared" si="26"/>
        <v>0</v>
      </c>
      <c r="BH150" s="144">
        <f t="shared" si="27"/>
        <v>0</v>
      </c>
      <c r="BI150" s="144">
        <f t="shared" si="28"/>
        <v>0</v>
      </c>
      <c r="BJ150" s="18" t="s">
        <v>86</v>
      </c>
      <c r="BK150" s="144">
        <f t="shared" si="29"/>
        <v>0</v>
      </c>
      <c r="BL150" s="18" t="s">
        <v>234</v>
      </c>
      <c r="BM150" s="143" t="s">
        <v>1604</v>
      </c>
    </row>
    <row r="151" spans="2:65" s="1" customFormat="1" ht="44.25" customHeight="1">
      <c r="B151" s="33"/>
      <c r="C151" s="132" t="s">
        <v>1253</v>
      </c>
      <c r="D151" s="132" t="s">
        <v>229</v>
      </c>
      <c r="E151" s="133" t="s">
        <v>5224</v>
      </c>
      <c r="F151" s="134" t="s">
        <v>5225</v>
      </c>
      <c r="G151" s="135" t="s">
        <v>488</v>
      </c>
      <c r="H151" s="136">
        <v>2</v>
      </c>
      <c r="I151" s="137"/>
      <c r="J151" s="138">
        <f t="shared" si="2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21"/>
        <v>0</v>
      </c>
      <c r="Q151" s="141">
        <v>0</v>
      </c>
      <c r="R151" s="141">
        <f t="shared" si="22"/>
        <v>0</v>
      </c>
      <c r="S151" s="141">
        <v>0</v>
      </c>
      <c r="T151" s="142">
        <f t="shared" si="23"/>
        <v>0</v>
      </c>
      <c r="AR151" s="143" t="s">
        <v>234</v>
      </c>
      <c r="AT151" s="143" t="s">
        <v>229</v>
      </c>
      <c r="AU151" s="143" t="s">
        <v>80</v>
      </c>
      <c r="AY151" s="18" t="s">
        <v>227</v>
      </c>
      <c r="BE151" s="144">
        <f t="shared" si="24"/>
        <v>0</v>
      </c>
      <c r="BF151" s="144">
        <f t="shared" si="25"/>
        <v>0</v>
      </c>
      <c r="BG151" s="144">
        <f t="shared" si="26"/>
        <v>0</v>
      </c>
      <c r="BH151" s="144">
        <f t="shared" si="27"/>
        <v>0</v>
      </c>
      <c r="BI151" s="144">
        <f t="shared" si="28"/>
        <v>0</v>
      </c>
      <c r="BJ151" s="18" t="s">
        <v>86</v>
      </c>
      <c r="BK151" s="144">
        <f t="shared" si="29"/>
        <v>0</v>
      </c>
      <c r="BL151" s="18" t="s">
        <v>234</v>
      </c>
      <c r="BM151" s="143" t="s">
        <v>1614</v>
      </c>
    </row>
    <row r="152" spans="2:65" s="1" customFormat="1" ht="55.5" customHeight="1">
      <c r="B152" s="33"/>
      <c r="C152" s="132" t="s">
        <v>1259</v>
      </c>
      <c r="D152" s="132" t="s">
        <v>229</v>
      </c>
      <c r="E152" s="133" t="s">
        <v>5226</v>
      </c>
      <c r="F152" s="134" t="s">
        <v>5227</v>
      </c>
      <c r="G152" s="135" t="s">
        <v>3468</v>
      </c>
      <c r="H152" s="136">
        <v>3</v>
      </c>
      <c r="I152" s="137"/>
      <c r="J152" s="138">
        <f t="shared" si="20"/>
        <v>0</v>
      </c>
      <c r="K152" s="134" t="s">
        <v>336</v>
      </c>
      <c r="L152" s="33"/>
      <c r="M152" s="139" t="s">
        <v>21</v>
      </c>
      <c r="N152" s="140" t="s">
        <v>45</v>
      </c>
      <c r="P152" s="141">
        <f t="shared" si="21"/>
        <v>0</v>
      </c>
      <c r="Q152" s="141">
        <v>0</v>
      </c>
      <c r="R152" s="141">
        <f t="shared" si="22"/>
        <v>0</v>
      </c>
      <c r="S152" s="141">
        <v>0</v>
      </c>
      <c r="T152" s="142">
        <f t="shared" si="23"/>
        <v>0</v>
      </c>
      <c r="AR152" s="143" t="s">
        <v>234</v>
      </c>
      <c r="AT152" s="143" t="s">
        <v>229</v>
      </c>
      <c r="AU152" s="143" t="s">
        <v>80</v>
      </c>
      <c r="AY152" s="18" t="s">
        <v>227</v>
      </c>
      <c r="BE152" s="144">
        <f t="shared" si="24"/>
        <v>0</v>
      </c>
      <c r="BF152" s="144">
        <f t="shared" si="25"/>
        <v>0</v>
      </c>
      <c r="BG152" s="144">
        <f t="shared" si="26"/>
        <v>0</v>
      </c>
      <c r="BH152" s="144">
        <f t="shared" si="27"/>
        <v>0</v>
      </c>
      <c r="BI152" s="144">
        <f t="shared" si="28"/>
        <v>0</v>
      </c>
      <c r="BJ152" s="18" t="s">
        <v>86</v>
      </c>
      <c r="BK152" s="144">
        <f t="shared" si="29"/>
        <v>0</v>
      </c>
      <c r="BL152" s="18" t="s">
        <v>234</v>
      </c>
      <c r="BM152" s="143" t="s">
        <v>1621</v>
      </c>
    </row>
    <row r="153" spans="2:65" s="1" customFormat="1" ht="24.2" customHeight="1">
      <c r="B153" s="33"/>
      <c r="C153" s="132" t="s">
        <v>1277</v>
      </c>
      <c r="D153" s="132" t="s">
        <v>229</v>
      </c>
      <c r="E153" s="133" t="s">
        <v>5228</v>
      </c>
      <c r="F153" s="134" t="s">
        <v>5229</v>
      </c>
      <c r="G153" s="135" t="s">
        <v>3468</v>
      </c>
      <c r="H153" s="136">
        <v>1</v>
      </c>
      <c r="I153" s="137"/>
      <c r="J153" s="138">
        <f t="shared" si="20"/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 t="shared" si="21"/>
        <v>0</v>
      </c>
      <c r="Q153" s="141">
        <v>0</v>
      </c>
      <c r="R153" s="141">
        <f t="shared" si="22"/>
        <v>0</v>
      </c>
      <c r="S153" s="141">
        <v>0</v>
      </c>
      <c r="T153" s="142">
        <f t="shared" si="23"/>
        <v>0</v>
      </c>
      <c r="AR153" s="143" t="s">
        <v>234</v>
      </c>
      <c r="AT153" s="143" t="s">
        <v>229</v>
      </c>
      <c r="AU153" s="143" t="s">
        <v>80</v>
      </c>
      <c r="AY153" s="18" t="s">
        <v>227</v>
      </c>
      <c r="BE153" s="144">
        <f t="shared" si="24"/>
        <v>0</v>
      </c>
      <c r="BF153" s="144">
        <f t="shared" si="25"/>
        <v>0</v>
      </c>
      <c r="BG153" s="144">
        <f t="shared" si="26"/>
        <v>0</v>
      </c>
      <c r="BH153" s="144">
        <f t="shared" si="27"/>
        <v>0</v>
      </c>
      <c r="BI153" s="144">
        <f t="shared" si="28"/>
        <v>0</v>
      </c>
      <c r="BJ153" s="18" t="s">
        <v>86</v>
      </c>
      <c r="BK153" s="144">
        <f t="shared" si="29"/>
        <v>0</v>
      </c>
      <c r="BL153" s="18" t="s">
        <v>234</v>
      </c>
      <c r="BM153" s="143" t="s">
        <v>1636</v>
      </c>
    </row>
    <row r="154" spans="2:65" s="11" customFormat="1" ht="25.9" customHeight="1">
      <c r="B154" s="120"/>
      <c r="D154" s="121" t="s">
        <v>72</v>
      </c>
      <c r="E154" s="122" t="s">
        <v>4035</v>
      </c>
      <c r="F154" s="122" t="s">
        <v>5230</v>
      </c>
      <c r="I154" s="123"/>
      <c r="J154" s="124">
        <f>BK154</f>
        <v>0</v>
      </c>
      <c r="L154" s="120"/>
      <c r="M154" s="125"/>
      <c r="P154" s="126">
        <f>P155+SUM(P156:P186)+P203</f>
        <v>0</v>
      </c>
      <c r="R154" s="126">
        <f>R155+SUM(R156:R186)+R203</f>
        <v>0</v>
      </c>
      <c r="T154" s="127">
        <f>T155+SUM(T156:T186)+T203</f>
        <v>0</v>
      </c>
      <c r="AR154" s="121" t="s">
        <v>80</v>
      </c>
      <c r="AT154" s="128" t="s">
        <v>72</v>
      </c>
      <c r="AU154" s="128" t="s">
        <v>73</v>
      </c>
      <c r="AY154" s="121" t="s">
        <v>227</v>
      </c>
      <c r="BK154" s="129">
        <f>BK155+SUM(BK156:BK186)+BK203</f>
        <v>0</v>
      </c>
    </row>
    <row r="155" spans="2:65" s="1" customFormat="1" ht="16.5" customHeight="1">
      <c r="B155" s="33"/>
      <c r="C155" s="132" t="s">
        <v>1281</v>
      </c>
      <c r="D155" s="132" t="s">
        <v>229</v>
      </c>
      <c r="E155" s="133" t="s">
        <v>5231</v>
      </c>
      <c r="F155" s="134" t="s">
        <v>5232</v>
      </c>
      <c r="G155" s="135" t="s">
        <v>488</v>
      </c>
      <c r="H155" s="136">
        <v>2</v>
      </c>
      <c r="I155" s="137"/>
      <c r="J155" s="138">
        <f t="shared" ref="J155:J169" si="30">ROUND(I155*H155,2)</f>
        <v>0</v>
      </c>
      <c r="K155" s="134" t="s">
        <v>336</v>
      </c>
      <c r="L155" s="33"/>
      <c r="M155" s="139" t="s">
        <v>21</v>
      </c>
      <c r="N155" s="140" t="s">
        <v>45</v>
      </c>
      <c r="P155" s="141">
        <f t="shared" ref="P155:P169" si="31">O155*H155</f>
        <v>0</v>
      </c>
      <c r="Q155" s="141">
        <v>0</v>
      </c>
      <c r="R155" s="141">
        <f t="shared" ref="R155:R169" si="32">Q155*H155</f>
        <v>0</v>
      </c>
      <c r="S155" s="141">
        <v>0</v>
      </c>
      <c r="T155" s="142">
        <f t="shared" ref="T155:T169" si="33">S155*H155</f>
        <v>0</v>
      </c>
      <c r="AR155" s="143" t="s">
        <v>234</v>
      </c>
      <c r="AT155" s="143" t="s">
        <v>229</v>
      </c>
      <c r="AU155" s="143" t="s">
        <v>80</v>
      </c>
      <c r="AY155" s="18" t="s">
        <v>227</v>
      </c>
      <c r="BE155" s="144">
        <f t="shared" ref="BE155:BE169" si="34">IF(N155="základní",J155,0)</f>
        <v>0</v>
      </c>
      <c r="BF155" s="144">
        <f t="shared" ref="BF155:BF169" si="35">IF(N155="snížená",J155,0)</f>
        <v>0</v>
      </c>
      <c r="BG155" s="144">
        <f t="shared" ref="BG155:BG169" si="36">IF(N155="zákl. přenesená",J155,0)</f>
        <v>0</v>
      </c>
      <c r="BH155" s="144">
        <f t="shared" ref="BH155:BH169" si="37">IF(N155="sníž. přenesená",J155,0)</f>
        <v>0</v>
      </c>
      <c r="BI155" s="144">
        <f t="shared" ref="BI155:BI169" si="38">IF(N155="nulová",J155,0)</f>
        <v>0</v>
      </c>
      <c r="BJ155" s="18" t="s">
        <v>86</v>
      </c>
      <c r="BK155" s="144">
        <f t="shared" ref="BK155:BK169" si="39">ROUND(I155*H155,2)</f>
        <v>0</v>
      </c>
      <c r="BL155" s="18" t="s">
        <v>234</v>
      </c>
      <c r="BM155" s="143" t="s">
        <v>1659</v>
      </c>
    </row>
    <row r="156" spans="2:65" s="1" customFormat="1" ht="16.5" customHeight="1">
      <c r="B156" s="33"/>
      <c r="C156" s="132" t="s">
        <v>1286</v>
      </c>
      <c r="D156" s="132" t="s">
        <v>229</v>
      </c>
      <c r="E156" s="133" t="s">
        <v>5233</v>
      </c>
      <c r="F156" s="134" t="s">
        <v>5234</v>
      </c>
      <c r="G156" s="135" t="s">
        <v>488</v>
      </c>
      <c r="H156" s="136">
        <v>1</v>
      </c>
      <c r="I156" s="137"/>
      <c r="J156" s="138">
        <f t="shared" si="30"/>
        <v>0</v>
      </c>
      <c r="K156" s="134" t="s">
        <v>336</v>
      </c>
      <c r="L156" s="33"/>
      <c r="M156" s="139" t="s">
        <v>21</v>
      </c>
      <c r="N156" s="140" t="s">
        <v>45</v>
      </c>
      <c r="P156" s="141">
        <f t="shared" si="31"/>
        <v>0</v>
      </c>
      <c r="Q156" s="141">
        <v>0</v>
      </c>
      <c r="R156" s="141">
        <f t="shared" si="32"/>
        <v>0</v>
      </c>
      <c r="S156" s="141">
        <v>0</v>
      </c>
      <c r="T156" s="142">
        <f t="shared" si="33"/>
        <v>0</v>
      </c>
      <c r="AR156" s="143" t="s">
        <v>234</v>
      </c>
      <c r="AT156" s="143" t="s">
        <v>229</v>
      </c>
      <c r="AU156" s="143" t="s">
        <v>80</v>
      </c>
      <c r="AY156" s="18" t="s">
        <v>227</v>
      </c>
      <c r="BE156" s="144">
        <f t="shared" si="34"/>
        <v>0</v>
      </c>
      <c r="BF156" s="144">
        <f t="shared" si="35"/>
        <v>0</v>
      </c>
      <c r="BG156" s="144">
        <f t="shared" si="36"/>
        <v>0</v>
      </c>
      <c r="BH156" s="144">
        <f t="shared" si="37"/>
        <v>0</v>
      </c>
      <c r="BI156" s="144">
        <f t="shared" si="38"/>
        <v>0</v>
      </c>
      <c r="BJ156" s="18" t="s">
        <v>86</v>
      </c>
      <c r="BK156" s="144">
        <f t="shared" si="39"/>
        <v>0</v>
      </c>
      <c r="BL156" s="18" t="s">
        <v>234</v>
      </c>
      <c r="BM156" s="143" t="s">
        <v>1671</v>
      </c>
    </row>
    <row r="157" spans="2:65" s="1" customFormat="1" ht="24.2" customHeight="1">
      <c r="B157" s="33"/>
      <c r="C157" s="132" t="s">
        <v>1291</v>
      </c>
      <c r="D157" s="132" t="s">
        <v>229</v>
      </c>
      <c r="E157" s="133" t="s">
        <v>5235</v>
      </c>
      <c r="F157" s="134" t="s">
        <v>5236</v>
      </c>
      <c r="G157" s="135" t="s">
        <v>488</v>
      </c>
      <c r="H157" s="136">
        <v>2</v>
      </c>
      <c r="I157" s="137"/>
      <c r="J157" s="138">
        <f t="shared" si="30"/>
        <v>0</v>
      </c>
      <c r="K157" s="134" t="s">
        <v>336</v>
      </c>
      <c r="L157" s="33"/>
      <c r="M157" s="139" t="s">
        <v>21</v>
      </c>
      <c r="N157" s="140" t="s">
        <v>45</v>
      </c>
      <c r="P157" s="141">
        <f t="shared" si="31"/>
        <v>0</v>
      </c>
      <c r="Q157" s="141">
        <v>0</v>
      </c>
      <c r="R157" s="141">
        <f t="shared" si="32"/>
        <v>0</v>
      </c>
      <c r="S157" s="141">
        <v>0</v>
      </c>
      <c r="T157" s="142">
        <f t="shared" si="33"/>
        <v>0</v>
      </c>
      <c r="AR157" s="143" t="s">
        <v>234</v>
      </c>
      <c r="AT157" s="143" t="s">
        <v>229</v>
      </c>
      <c r="AU157" s="143" t="s">
        <v>80</v>
      </c>
      <c r="AY157" s="18" t="s">
        <v>227</v>
      </c>
      <c r="BE157" s="144">
        <f t="shared" si="34"/>
        <v>0</v>
      </c>
      <c r="BF157" s="144">
        <f t="shared" si="35"/>
        <v>0</v>
      </c>
      <c r="BG157" s="144">
        <f t="shared" si="36"/>
        <v>0</v>
      </c>
      <c r="BH157" s="144">
        <f t="shared" si="37"/>
        <v>0</v>
      </c>
      <c r="BI157" s="144">
        <f t="shared" si="38"/>
        <v>0</v>
      </c>
      <c r="BJ157" s="18" t="s">
        <v>86</v>
      </c>
      <c r="BK157" s="144">
        <f t="shared" si="39"/>
        <v>0</v>
      </c>
      <c r="BL157" s="18" t="s">
        <v>234</v>
      </c>
      <c r="BM157" s="143" t="s">
        <v>1686</v>
      </c>
    </row>
    <row r="158" spans="2:65" s="1" customFormat="1" ht="24.2" customHeight="1">
      <c r="B158" s="33"/>
      <c r="C158" s="132" t="s">
        <v>804</v>
      </c>
      <c r="D158" s="132" t="s">
        <v>229</v>
      </c>
      <c r="E158" s="133" t="s">
        <v>5237</v>
      </c>
      <c r="F158" s="134" t="s">
        <v>5238</v>
      </c>
      <c r="G158" s="135" t="s">
        <v>488</v>
      </c>
      <c r="H158" s="136">
        <v>8</v>
      </c>
      <c r="I158" s="137"/>
      <c r="J158" s="138">
        <f t="shared" si="30"/>
        <v>0</v>
      </c>
      <c r="K158" s="134" t="s">
        <v>336</v>
      </c>
      <c r="L158" s="33"/>
      <c r="M158" s="139" t="s">
        <v>21</v>
      </c>
      <c r="N158" s="140" t="s">
        <v>45</v>
      </c>
      <c r="P158" s="141">
        <f t="shared" si="31"/>
        <v>0</v>
      </c>
      <c r="Q158" s="141">
        <v>0</v>
      </c>
      <c r="R158" s="141">
        <f t="shared" si="32"/>
        <v>0</v>
      </c>
      <c r="S158" s="141">
        <v>0</v>
      </c>
      <c r="T158" s="142">
        <f t="shared" si="33"/>
        <v>0</v>
      </c>
      <c r="AR158" s="143" t="s">
        <v>234</v>
      </c>
      <c r="AT158" s="143" t="s">
        <v>229</v>
      </c>
      <c r="AU158" s="143" t="s">
        <v>80</v>
      </c>
      <c r="AY158" s="18" t="s">
        <v>227</v>
      </c>
      <c r="BE158" s="144">
        <f t="shared" si="34"/>
        <v>0</v>
      </c>
      <c r="BF158" s="144">
        <f t="shared" si="35"/>
        <v>0</v>
      </c>
      <c r="BG158" s="144">
        <f t="shared" si="36"/>
        <v>0</v>
      </c>
      <c r="BH158" s="144">
        <f t="shared" si="37"/>
        <v>0</v>
      </c>
      <c r="BI158" s="144">
        <f t="shared" si="38"/>
        <v>0</v>
      </c>
      <c r="BJ158" s="18" t="s">
        <v>86</v>
      </c>
      <c r="BK158" s="144">
        <f t="shared" si="39"/>
        <v>0</v>
      </c>
      <c r="BL158" s="18" t="s">
        <v>234</v>
      </c>
      <c r="BM158" s="143" t="s">
        <v>1696</v>
      </c>
    </row>
    <row r="159" spans="2:65" s="1" customFormat="1" ht="16.5" customHeight="1">
      <c r="B159" s="33"/>
      <c r="C159" s="132" t="s">
        <v>1306</v>
      </c>
      <c r="D159" s="132" t="s">
        <v>229</v>
      </c>
      <c r="E159" s="133" t="s">
        <v>5239</v>
      </c>
      <c r="F159" s="134" t="s">
        <v>5240</v>
      </c>
      <c r="G159" s="135" t="s">
        <v>488</v>
      </c>
      <c r="H159" s="136">
        <v>2</v>
      </c>
      <c r="I159" s="137"/>
      <c r="J159" s="138">
        <f t="shared" si="30"/>
        <v>0</v>
      </c>
      <c r="K159" s="134" t="s">
        <v>336</v>
      </c>
      <c r="L159" s="33"/>
      <c r="M159" s="139" t="s">
        <v>21</v>
      </c>
      <c r="N159" s="140" t="s">
        <v>45</v>
      </c>
      <c r="P159" s="141">
        <f t="shared" si="31"/>
        <v>0</v>
      </c>
      <c r="Q159" s="141">
        <v>0</v>
      </c>
      <c r="R159" s="141">
        <f t="shared" si="32"/>
        <v>0</v>
      </c>
      <c r="S159" s="141">
        <v>0</v>
      </c>
      <c r="T159" s="142">
        <f t="shared" si="33"/>
        <v>0</v>
      </c>
      <c r="AR159" s="143" t="s">
        <v>234</v>
      </c>
      <c r="AT159" s="143" t="s">
        <v>229</v>
      </c>
      <c r="AU159" s="143" t="s">
        <v>80</v>
      </c>
      <c r="AY159" s="18" t="s">
        <v>227</v>
      </c>
      <c r="BE159" s="144">
        <f t="shared" si="34"/>
        <v>0</v>
      </c>
      <c r="BF159" s="144">
        <f t="shared" si="35"/>
        <v>0</v>
      </c>
      <c r="BG159" s="144">
        <f t="shared" si="36"/>
        <v>0</v>
      </c>
      <c r="BH159" s="144">
        <f t="shared" si="37"/>
        <v>0</v>
      </c>
      <c r="BI159" s="144">
        <f t="shared" si="38"/>
        <v>0</v>
      </c>
      <c r="BJ159" s="18" t="s">
        <v>86</v>
      </c>
      <c r="BK159" s="144">
        <f t="shared" si="39"/>
        <v>0</v>
      </c>
      <c r="BL159" s="18" t="s">
        <v>234</v>
      </c>
      <c r="BM159" s="143" t="s">
        <v>1704</v>
      </c>
    </row>
    <row r="160" spans="2:65" s="1" customFormat="1" ht="16.5" customHeight="1">
      <c r="B160" s="33"/>
      <c r="C160" s="132" t="s">
        <v>1312</v>
      </c>
      <c r="D160" s="132" t="s">
        <v>229</v>
      </c>
      <c r="E160" s="133" t="s">
        <v>5241</v>
      </c>
      <c r="F160" s="134" t="s">
        <v>5242</v>
      </c>
      <c r="G160" s="135" t="s">
        <v>488</v>
      </c>
      <c r="H160" s="136">
        <v>2</v>
      </c>
      <c r="I160" s="137"/>
      <c r="J160" s="138">
        <f t="shared" si="30"/>
        <v>0</v>
      </c>
      <c r="K160" s="134" t="s">
        <v>336</v>
      </c>
      <c r="L160" s="33"/>
      <c r="M160" s="139" t="s">
        <v>21</v>
      </c>
      <c r="N160" s="140" t="s">
        <v>45</v>
      </c>
      <c r="P160" s="141">
        <f t="shared" si="31"/>
        <v>0</v>
      </c>
      <c r="Q160" s="141">
        <v>0</v>
      </c>
      <c r="R160" s="141">
        <f t="shared" si="32"/>
        <v>0</v>
      </c>
      <c r="S160" s="141">
        <v>0</v>
      </c>
      <c r="T160" s="142">
        <f t="shared" si="33"/>
        <v>0</v>
      </c>
      <c r="AR160" s="143" t="s">
        <v>234</v>
      </c>
      <c r="AT160" s="143" t="s">
        <v>229</v>
      </c>
      <c r="AU160" s="143" t="s">
        <v>80</v>
      </c>
      <c r="AY160" s="18" t="s">
        <v>227</v>
      </c>
      <c r="BE160" s="144">
        <f t="shared" si="34"/>
        <v>0</v>
      </c>
      <c r="BF160" s="144">
        <f t="shared" si="35"/>
        <v>0</v>
      </c>
      <c r="BG160" s="144">
        <f t="shared" si="36"/>
        <v>0</v>
      </c>
      <c r="BH160" s="144">
        <f t="shared" si="37"/>
        <v>0</v>
      </c>
      <c r="BI160" s="144">
        <f t="shared" si="38"/>
        <v>0</v>
      </c>
      <c r="BJ160" s="18" t="s">
        <v>86</v>
      </c>
      <c r="BK160" s="144">
        <f t="shared" si="39"/>
        <v>0</v>
      </c>
      <c r="BL160" s="18" t="s">
        <v>234</v>
      </c>
      <c r="BM160" s="143" t="s">
        <v>1716</v>
      </c>
    </row>
    <row r="161" spans="2:65" s="1" customFormat="1" ht="24.2" customHeight="1">
      <c r="B161" s="33"/>
      <c r="C161" s="132" t="s">
        <v>1318</v>
      </c>
      <c r="D161" s="132" t="s">
        <v>229</v>
      </c>
      <c r="E161" s="133" t="s">
        <v>5243</v>
      </c>
      <c r="F161" s="134" t="s">
        <v>5244</v>
      </c>
      <c r="G161" s="135" t="s">
        <v>488</v>
      </c>
      <c r="H161" s="136">
        <v>36</v>
      </c>
      <c r="I161" s="137"/>
      <c r="J161" s="138">
        <f t="shared" si="30"/>
        <v>0</v>
      </c>
      <c r="K161" s="134" t="s">
        <v>336</v>
      </c>
      <c r="L161" s="33"/>
      <c r="M161" s="139" t="s">
        <v>21</v>
      </c>
      <c r="N161" s="140" t="s">
        <v>45</v>
      </c>
      <c r="P161" s="141">
        <f t="shared" si="31"/>
        <v>0</v>
      </c>
      <c r="Q161" s="141">
        <v>0</v>
      </c>
      <c r="R161" s="141">
        <f t="shared" si="32"/>
        <v>0</v>
      </c>
      <c r="S161" s="141">
        <v>0</v>
      </c>
      <c r="T161" s="142">
        <f t="shared" si="33"/>
        <v>0</v>
      </c>
      <c r="AR161" s="143" t="s">
        <v>234</v>
      </c>
      <c r="AT161" s="143" t="s">
        <v>229</v>
      </c>
      <c r="AU161" s="143" t="s">
        <v>80</v>
      </c>
      <c r="AY161" s="18" t="s">
        <v>227</v>
      </c>
      <c r="BE161" s="144">
        <f t="shared" si="34"/>
        <v>0</v>
      </c>
      <c r="BF161" s="144">
        <f t="shared" si="35"/>
        <v>0</v>
      </c>
      <c r="BG161" s="144">
        <f t="shared" si="36"/>
        <v>0</v>
      </c>
      <c r="BH161" s="144">
        <f t="shared" si="37"/>
        <v>0</v>
      </c>
      <c r="BI161" s="144">
        <f t="shared" si="38"/>
        <v>0</v>
      </c>
      <c r="BJ161" s="18" t="s">
        <v>86</v>
      </c>
      <c r="BK161" s="144">
        <f t="shared" si="39"/>
        <v>0</v>
      </c>
      <c r="BL161" s="18" t="s">
        <v>234</v>
      </c>
      <c r="BM161" s="143" t="s">
        <v>1724</v>
      </c>
    </row>
    <row r="162" spans="2:65" s="1" customFormat="1" ht="16.5" customHeight="1">
      <c r="B162" s="33"/>
      <c r="C162" s="132" t="s">
        <v>1322</v>
      </c>
      <c r="D162" s="132" t="s">
        <v>229</v>
      </c>
      <c r="E162" s="133" t="s">
        <v>5245</v>
      </c>
      <c r="F162" s="134" t="s">
        <v>5246</v>
      </c>
      <c r="G162" s="135" t="s">
        <v>488</v>
      </c>
      <c r="H162" s="136">
        <v>8</v>
      </c>
      <c r="I162" s="137"/>
      <c r="J162" s="138">
        <f t="shared" si="30"/>
        <v>0</v>
      </c>
      <c r="K162" s="134" t="s">
        <v>336</v>
      </c>
      <c r="L162" s="33"/>
      <c r="M162" s="139" t="s">
        <v>21</v>
      </c>
      <c r="N162" s="140" t="s">
        <v>45</v>
      </c>
      <c r="P162" s="141">
        <f t="shared" si="31"/>
        <v>0</v>
      </c>
      <c r="Q162" s="141">
        <v>0</v>
      </c>
      <c r="R162" s="141">
        <f t="shared" si="32"/>
        <v>0</v>
      </c>
      <c r="S162" s="141">
        <v>0</v>
      </c>
      <c r="T162" s="142">
        <f t="shared" si="33"/>
        <v>0</v>
      </c>
      <c r="AR162" s="143" t="s">
        <v>234</v>
      </c>
      <c r="AT162" s="143" t="s">
        <v>229</v>
      </c>
      <c r="AU162" s="143" t="s">
        <v>80</v>
      </c>
      <c r="AY162" s="18" t="s">
        <v>227</v>
      </c>
      <c r="BE162" s="144">
        <f t="shared" si="34"/>
        <v>0</v>
      </c>
      <c r="BF162" s="144">
        <f t="shared" si="35"/>
        <v>0</v>
      </c>
      <c r="BG162" s="144">
        <f t="shared" si="36"/>
        <v>0</v>
      </c>
      <c r="BH162" s="144">
        <f t="shared" si="37"/>
        <v>0</v>
      </c>
      <c r="BI162" s="144">
        <f t="shared" si="38"/>
        <v>0</v>
      </c>
      <c r="BJ162" s="18" t="s">
        <v>86</v>
      </c>
      <c r="BK162" s="144">
        <f t="shared" si="39"/>
        <v>0</v>
      </c>
      <c r="BL162" s="18" t="s">
        <v>234</v>
      </c>
      <c r="BM162" s="143" t="s">
        <v>1739</v>
      </c>
    </row>
    <row r="163" spans="2:65" s="1" customFormat="1" ht="16.5" customHeight="1">
      <c r="B163" s="33"/>
      <c r="C163" s="132" t="s">
        <v>1326</v>
      </c>
      <c r="D163" s="132" t="s">
        <v>229</v>
      </c>
      <c r="E163" s="133" t="s">
        <v>5247</v>
      </c>
      <c r="F163" s="134" t="s">
        <v>5248</v>
      </c>
      <c r="G163" s="135" t="s">
        <v>488</v>
      </c>
      <c r="H163" s="136">
        <v>4</v>
      </c>
      <c r="I163" s="137"/>
      <c r="J163" s="138">
        <f t="shared" si="30"/>
        <v>0</v>
      </c>
      <c r="K163" s="134" t="s">
        <v>336</v>
      </c>
      <c r="L163" s="33"/>
      <c r="M163" s="139" t="s">
        <v>21</v>
      </c>
      <c r="N163" s="140" t="s">
        <v>45</v>
      </c>
      <c r="P163" s="141">
        <f t="shared" si="31"/>
        <v>0</v>
      </c>
      <c r="Q163" s="141">
        <v>0</v>
      </c>
      <c r="R163" s="141">
        <f t="shared" si="32"/>
        <v>0</v>
      </c>
      <c r="S163" s="141">
        <v>0</v>
      </c>
      <c r="T163" s="142">
        <f t="shared" si="33"/>
        <v>0</v>
      </c>
      <c r="AR163" s="143" t="s">
        <v>234</v>
      </c>
      <c r="AT163" s="143" t="s">
        <v>229</v>
      </c>
      <c r="AU163" s="143" t="s">
        <v>80</v>
      </c>
      <c r="AY163" s="18" t="s">
        <v>227</v>
      </c>
      <c r="BE163" s="144">
        <f t="shared" si="34"/>
        <v>0</v>
      </c>
      <c r="BF163" s="144">
        <f t="shared" si="35"/>
        <v>0</v>
      </c>
      <c r="BG163" s="144">
        <f t="shared" si="36"/>
        <v>0</v>
      </c>
      <c r="BH163" s="144">
        <f t="shared" si="37"/>
        <v>0</v>
      </c>
      <c r="BI163" s="144">
        <f t="shared" si="38"/>
        <v>0</v>
      </c>
      <c r="BJ163" s="18" t="s">
        <v>86</v>
      </c>
      <c r="BK163" s="144">
        <f t="shared" si="39"/>
        <v>0</v>
      </c>
      <c r="BL163" s="18" t="s">
        <v>234</v>
      </c>
      <c r="BM163" s="143" t="s">
        <v>1487</v>
      </c>
    </row>
    <row r="164" spans="2:65" s="1" customFormat="1" ht="24.2" customHeight="1">
      <c r="B164" s="33"/>
      <c r="C164" s="132" t="s">
        <v>1335</v>
      </c>
      <c r="D164" s="132" t="s">
        <v>229</v>
      </c>
      <c r="E164" s="133" t="s">
        <v>5249</v>
      </c>
      <c r="F164" s="134" t="s">
        <v>5250</v>
      </c>
      <c r="G164" s="135" t="s">
        <v>488</v>
      </c>
      <c r="H164" s="136">
        <v>4</v>
      </c>
      <c r="I164" s="137"/>
      <c r="J164" s="138">
        <f t="shared" si="30"/>
        <v>0</v>
      </c>
      <c r="K164" s="134" t="s">
        <v>336</v>
      </c>
      <c r="L164" s="33"/>
      <c r="M164" s="139" t="s">
        <v>21</v>
      </c>
      <c r="N164" s="140" t="s">
        <v>45</v>
      </c>
      <c r="P164" s="141">
        <f t="shared" si="31"/>
        <v>0</v>
      </c>
      <c r="Q164" s="141">
        <v>0</v>
      </c>
      <c r="R164" s="141">
        <f t="shared" si="32"/>
        <v>0</v>
      </c>
      <c r="S164" s="141">
        <v>0</v>
      </c>
      <c r="T164" s="142">
        <f t="shared" si="33"/>
        <v>0</v>
      </c>
      <c r="AR164" s="143" t="s">
        <v>234</v>
      </c>
      <c r="AT164" s="143" t="s">
        <v>229</v>
      </c>
      <c r="AU164" s="143" t="s">
        <v>80</v>
      </c>
      <c r="AY164" s="18" t="s">
        <v>227</v>
      </c>
      <c r="BE164" s="144">
        <f t="shared" si="34"/>
        <v>0</v>
      </c>
      <c r="BF164" s="144">
        <f t="shared" si="35"/>
        <v>0</v>
      </c>
      <c r="BG164" s="144">
        <f t="shared" si="36"/>
        <v>0</v>
      </c>
      <c r="BH164" s="144">
        <f t="shared" si="37"/>
        <v>0</v>
      </c>
      <c r="BI164" s="144">
        <f t="shared" si="38"/>
        <v>0</v>
      </c>
      <c r="BJ164" s="18" t="s">
        <v>86</v>
      </c>
      <c r="BK164" s="144">
        <f t="shared" si="39"/>
        <v>0</v>
      </c>
      <c r="BL164" s="18" t="s">
        <v>234</v>
      </c>
      <c r="BM164" s="143" t="s">
        <v>1759</v>
      </c>
    </row>
    <row r="165" spans="2:65" s="1" customFormat="1" ht="21.75" customHeight="1">
      <c r="B165" s="33"/>
      <c r="C165" s="132" t="s">
        <v>1342</v>
      </c>
      <c r="D165" s="132" t="s">
        <v>229</v>
      </c>
      <c r="E165" s="133" t="s">
        <v>5251</v>
      </c>
      <c r="F165" s="134" t="s">
        <v>5252</v>
      </c>
      <c r="G165" s="135" t="s">
        <v>488</v>
      </c>
      <c r="H165" s="136">
        <v>3</v>
      </c>
      <c r="I165" s="137"/>
      <c r="J165" s="138">
        <f t="shared" si="30"/>
        <v>0</v>
      </c>
      <c r="K165" s="134" t="s">
        <v>336</v>
      </c>
      <c r="L165" s="33"/>
      <c r="M165" s="139" t="s">
        <v>21</v>
      </c>
      <c r="N165" s="140" t="s">
        <v>45</v>
      </c>
      <c r="P165" s="141">
        <f t="shared" si="31"/>
        <v>0</v>
      </c>
      <c r="Q165" s="141">
        <v>0</v>
      </c>
      <c r="R165" s="141">
        <f t="shared" si="32"/>
        <v>0</v>
      </c>
      <c r="S165" s="141">
        <v>0</v>
      </c>
      <c r="T165" s="142">
        <f t="shared" si="33"/>
        <v>0</v>
      </c>
      <c r="AR165" s="143" t="s">
        <v>234</v>
      </c>
      <c r="AT165" s="143" t="s">
        <v>229</v>
      </c>
      <c r="AU165" s="143" t="s">
        <v>80</v>
      </c>
      <c r="AY165" s="18" t="s">
        <v>227</v>
      </c>
      <c r="BE165" s="144">
        <f t="shared" si="34"/>
        <v>0</v>
      </c>
      <c r="BF165" s="144">
        <f t="shared" si="35"/>
        <v>0</v>
      </c>
      <c r="BG165" s="144">
        <f t="shared" si="36"/>
        <v>0</v>
      </c>
      <c r="BH165" s="144">
        <f t="shared" si="37"/>
        <v>0</v>
      </c>
      <c r="BI165" s="144">
        <f t="shared" si="38"/>
        <v>0</v>
      </c>
      <c r="BJ165" s="18" t="s">
        <v>86</v>
      </c>
      <c r="BK165" s="144">
        <f t="shared" si="39"/>
        <v>0</v>
      </c>
      <c r="BL165" s="18" t="s">
        <v>234</v>
      </c>
      <c r="BM165" s="143" t="s">
        <v>1767</v>
      </c>
    </row>
    <row r="166" spans="2:65" s="1" customFormat="1" ht="44.25" customHeight="1">
      <c r="B166" s="33"/>
      <c r="C166" s="132" t="s">
        <v>1349</v>
      </c>
      <c r="D166" s="132" t="s">
        <v>229</v>
      </c>
      <c r="E166" s="133" t="s">
        <v>5253</v>
      </c>
      <c r="F166" s="134" t="s">
        <v>5254</v>
      </c>
      <c r="G166" s="135" t="s">
        <v>3468</v>
      </c>
      <c r="H166" s="136">
        <v>12</v>
      </c>
      <c r="I166" s="137"/>
      <c r="J166" s="138">
        <f t="shared" si="30"/>
        <v>0</v>
      </c>
      <c r="K166" s="134" t="s">
        <v>336</v>
      </c>
      <c r="L166" s="33"/>
      <c r="M166" s="139" t="s">
        <v>21</v>
      </c>
      <c r="N166" s="140" t="s">
        <v>45</v>
      </c>
      <c r="P166" s="141">
        <f t="shared" si="31"/>
        <v>0</v>
      </c>
      <c r="Q166" s="141">
        <v>0</v>
      </c>
      <c r="R166" s="141">
        <f t="shared" si="32"/>
        <v>0</v>
      </c>
      <c r="S166" s="141">
        <v>0</v>
      </c>
      <c r="T166" s="142">
        <f t="shared" si="33"/>
        <v>0</v>
      </c>
      <c r="AR166" s="143" t="s">
        <v>234</v>
      </c>
      <c r="AT166" s="143" t="s">
        <v>229</v>
      </c>
      <c r="AU166" s="143" t="s">
        <v>80</v>
      </c>
      <c r="AY166" s="18" t="s">
        <v>227</v>
      </c>
      <c r="BE166" s="144">
        <f t="shared" si="34"/>
        <v>0</v>
      </c>
      <c r="BF166" s="144">
        <f t="shared" si="35"/>
        <v>0</v>
      </c>
      <c r="BG166" s="144">
        <f t="shared" si="36"/>
        <v>0</v>
      </c>
      <c r="BH166" s="144">
        <f t="shared" si="37"/>
        <v>0</v>
      </c>
      <c r="BI166" s="144">
        <f t="shared" si="38"/>
        <v>0</v>
      </c>
      <c r="BJ166" s="18" t="s">
        <v>86</v>
      </c>
      <c r="BK166" s="144">
        <f t="shared" si="39"/>
        <v>0</v>
      </c>
      <c r="BL166" s="18" t="s">
        <v>234</v>
      </c>
      <c r="BM166" s="143" t="s">
        <v>1777</v>
      </c>
    </row>
    <row r="167" spans="2:65" s="1" customFormat="1" ht="24.2" customHeight="1">
      <c r="B167" s="33"/>
      <c r="C167" s="132" t="s">
        <v>1363</v>
      </c>
      <c r="D167" s="132" t="s">
        <v>229</v>
      </c>
      <c r="E167" s="133" t="s">
        <v>5255</v>
      </c>
      <c r="F167" s="134" t="s">
        <v>5256</v>
      </c>
      <c r="G167" s="135" t="s">
        <v>488</v>
      </c>
      <c r="H167" s="136">
        <v>6</v>
      </c>
      <c r="I167" s="137"/>
      <c r="J167" s="138">
        <f t="shared" si="30"/>
        <v>0</v>
      </c>
      <c r="K167" s="134" t="s">
        <v>336</v>
      </c>
      <c r="L167" s="33"/>
      <c r="M167" s="139" t="s">
        <v>21</v>
      </c>
      <c r="N167" s="140" t="s">
        <v>45</v>
      </c>
      <c r="P167" s="141">
        <f t="shared" si="31"/>
        <v>0</v>
      </c>
      <c r="Q167" s="141">
        <v>0</v>
      </c>
      <c r="R167" s="141">
        <f t="shared" si="32"/>
        <v>0</v>
      </c>
      <c r="S167" s="141">
        <v>0</v>
      </c>
      <c r="T167" s="142">
        <f t="shared" si="33"/>
        <v>0</v>
      </c>
      <c r="AR167" s="143" t="s">
        <v>234</v>
      </c>
      <c r="AT167" s="143" t="s">
        <v>229</v>
      </c>
      <c r="AU167" s="143" t="s">
        <v>80</v>
      </c>
      <c r="AY167" s="18" t="s">
        <v>227</v>
      </c>
      <c r="BE167" s="144">
        <f t="shared" si="34"/>
        <v>0</v>
      </c>
      <c r="BF167" s="144">
        <f t="shared" si="35"/>
        <v>0</v>
      </c>
      <c r="BG167" s="144">
        <f t="shared" si="36"/>
        <v>0</v>
      </c>
      <c r="BH167" s="144">
        <f t="shared" si="37"/>
        <v>0</v>
      </c>
      <c r="BI167" s="144">
        <f t="shared" si="38"/>
        <v>0</v>
      </c>
      <c r="BJ167" s="18" t="s">
        <v>86</v>
      </c>
      <c r="BK167" s="144">
        <f t="shared" si="39"/>
        <v>0</v>
      </c>
      <c r="BL167" s="18" t="s">
        <v>234</v>
      </c>
      <c r="BM167" s="143" t="s">
        <v>1806</v>
      </c>
    </row>
    <row r="168" spans="2:65" s="1" customFormat="1" ht="24.2" customHeight="1">
      <c r="B168" s="33"/>
      <c r="C168" s="132" t="s">
        <v>1369</v>
      </c>
      <c r="D168" s="132" t="s">
        <v>229</v>
      </c>
      <c r="E168" s="133" t="s">
        <v>5257</v>
      </c>
      <c r="F168" s="134" t="s">
        <v>5258</v>
      </c>
      <c r="G168" s="135" t="s">
        <v>488</v>
      </c>
      <c r="H168" s="136">
        <v>2</v>
      </c>
      <c r="I168" s="137"/>
      <c r="J168" s="138">
        <f t="shared" si="30"/>
        <v>0</v>
      </c>
      <c r="K168" s="134" t="s">
        <v>336</v>
      </c>
      <c r="L168" s="33"/>
      <c r="M168" s="139" t="s">
        <v>21</v>
      </c>
      <c r="N168" s="140" t="s">
        <v>45</v>
      </c>
      <c r="P168" s="141">
        <f t="shared" si="31"/>
        <v>0</v>
      </c>
      <c r="Q168" s="141">
        <v>0</v>
      </c>
      <c r="R168" s="141">
        <f t="shared" si="32"/>
        <v>0</v>
      </c>
      <c r="S168" s="141">
        <v>0</v>
      </c>
      <c r="T168" s="142">
        <f t="shared" si="33"/>
        <v>0</v>
      </c>
      <c r="AR168" s="143" t="s">
        <v>234</v>
      </c>
      <c r="AT168" s="143" t="s">
        <v>229</v>
      </c>
      <c r="AU168" s="143" t="s">
        <v>80</v>
      </c>
      <c r="AY168" s="18" t="s">
        <v>227</v>
      </c>
      <c r="BE168" s="144">
        <f t="shared" si="34"/>
        <v>0</v>
      </c>
      <c r="BF168" s="144">
        <f t="shared" si="35"/>
        <v>0</v>
      </c>
      <c r="BG168" s="144">
        <f t="shared" si="36"/>
        <v>0</v>
      </c>
      <c r="BH168" s="144">
        <f t="shared" si="37"/>
        <v>0</v>
      </c>
      <c r="BI168" s="144">
        <f t="shared" si="38"/>
        <v>0</v>
      </c>
      <c r="BJ168" s="18" t="s">
        <v>86</v>
      </c>
      <c r="BK168" s="144">
        <f t="shared" si="39"/>
        <v>0</v>
      </c>
      <c r="BL168" s="18" t="s">
        <v>234</v>
      </c>
      <c r="BM168" s="143" t="s">
        <v>1815</v>
      </c>
    </row>
    <row r="169" spans="2:65" s="1" customFormat="1" ht="24.2" customHeight="1">
      <c r="B169" s="33"/>
      <c r="C169" s="132" t="s">
        <v>1374</v>
      </c>
      <c r="D169" s="132" t="s">
        <v>229</v>
      </c>
      <c r="E169" s="133" t="s">
        <v>5259</v>
      </c>
      <c r="F169" s="134" t="s">
        <v>5260</v>
      </c>
      <c r="G169" s="135" t="s">
        <v>488</v>
      </c>
      <c r="H169" s="136">
        <v>2</v>
      </c>
      <c r="I169" s="137"/>
      <c r="J169" s="138">
        <f t="shared" si="30"/>
        <v>0</v>
      </c>
      <c r="K169" s="134" t="s">
        <v>336</v>
      </c>
      <c r="L169" s="33"/>
      <c r="M169" s="139" t="s">
        <v>21</v>
      </c>
      <c r="N169" s="140" t="s">
        <v>45</v>
      </c>
      <c r="P169" s="141">
        <f t="shared" si="31"/>
        <v>0</v>
      </c>
      <c r="Q169" s="141">
        <v>0</v>
      </c>
      <c r="R169" s="141">
        <f t="shared" si="32"/>
        <v>0</v>
      </c>
      <c r="S169" s="141">
        <v>0</v>
      </c>
      <c r="T169" s="142">
        <f t="shared" si="33"/>
        <v>0</v>
      </c>
      <c r="AR169" s="143" t="s">
        <v>234</v>
      </c>
      <c r="AT169" s="143" t="s">
        <v>229</v>
      </c>
      <c r="AU169" s="143" t="s">
        <v>80</v>
      </c>
      <c r="AY169" s="18" t="s">
        <v>227</v>
      </c>
      <c r="BE169" s="144">
        <f t="shared" si="34"/>
        <v>0</v>
      </c>
      <c r="BF169" s="144">
        <f t="shared" si="35"/>
        <v>0</v>
      </c>
      <c r="BG169" s="144">
        <f t="shared" si="36"/>
        <v>0</v>
      </c>
      <c r="BH169" s="144">
        <f t="shared" si="37"/>
        <v>0</v>
      </c>
      <c r="BI169" s="144">
        <f t="shared" si="38"/>
        <v>0</v>
      </c>
      <c r="BJ169" s="18" t="s">
        <v>86</v>
      </c>
      <c r="BK169" s="144">
        <f t="shared" si="39"/>
        <v>0</v>
      </c>
      <c r="BL169" s="18" t="s">
        <v>234</v>
      </c>
      <c r="BM169" s="143" t="s">
        <v>1828</v>
      </c>
    </row>
    <row r="170" spans="2:65" s="1" customFormat="1" ht="19.5">
      <c r="B170" s="33"/>
      <c r="D170" s="150" t="s">
        <v>403</v>
      </c>
      <c r="F170" s="183" t="s">
        <v>5261</v>
      </c>
      <c r="I170" s="147"/>
      <c r="L170" s="33"/>
      <c r="M170" s="148"/>
      <c r="T170" s="54"/>
      <c r="AT170" s="18" t="s">
        <v>403</v>
      </c>
      <c r="AU170" s="18" t="s">
        <v>80</v>
      </c>
    </row>
    <row r="171" spans="2:65" s="1" customFormat="1" ht="16.5" customHeight="1">
      <c r="B171" s="33"/>
      <c r="C171" s="132" t="s">
        <v>1379</v>
      </c>
      <c r="D171" s="132" t="s">
        <v>229</v>
      </c>
      <c r="E171" s="133" t="s">
        <v>5262</v>
      </c>
      <c r="F171" s="134" t="s">
        <v>5263</v>
      </c>
      <c r="G171" s="135" t="s">
        <v>326</v>
      </c>
      <c r="H171" s="136">
        <v>6</v>
      </c>
      <c r="I171" s="137"/>
      <c r="J171" s="138">
        <f>ROUND(I171*H171,2)</f>
        <v>0</v>
      </c>
      <c r="K171" s="134" t="s">
        <v>336</v>
      </c>
      <c r="L171" s="33"/>
      <c r="M171" s="139" t="s">
        <v>21</v>
      </c>
      <c r="N171" s="140" t="s">
        <v>45</v>
      </c>
      <c r="P171" s="141">
        <f>O171*H171</f>
        <v>0</v>
      </c>
      <c r="Q171" s="141">
        <v>0</v>
      </c>
      <c r="R171" s="141">
        <f>Q171*H171</f>
        <v>0</v>
      </c>
      <c r="S171" s="141">
        <v>0</v>
      </c>
      <c r="T171" s="142">
        <f>S171*H171</f>
        <v>0</v>
      </c>
      <c r="AR171" s="143" t="s">
        <v>234</v>
      </c>
      <c r="AT171" s="143" t="s">
        <v>229</v>
      </c>
      <c r="AU171" s="143" t="s">
        <v>80</v>
      </c>
      <c r="AY171" s="18" t="s">
        <v>227</v>
      </c>
      <c r="BE171" s="144">
        <f>IF(N171="základní",J171,0)</f>
        <v>0</v>
      </c>
      <c r="BF171" s="144">
        <f>IF(N171="snížená",J171,0)</f>
        <v>0</v>
      </c>
      <c r="BG171" s="144">
        <f>IF(N171="zákl. přenesená",J171,0)</f>
        <v>0</v>
      </c>
      <c r="BH171" s="144">
        <f>IF(N171="sníž. přenesená",J171,0)</f>
        <v>0</v>
      </c>
      <c r="BI171" s="144">
        <f>IF(N171="nulová",J171,0)</f>
        <v>0</v>
      </c>
      <c r="BJ171" s="18" t="s">
        <v>86</v>
      </c>
      <c r="BK171" s="144">
        <f>ROUND(I171*H171,2)</f>
        <v>0</v>
      </c>
      <c r="BL171" s="18" t="s">
        <v>234</v>
      </c>
      <c r="BM171" s="143" t="s">
        <v>1835</v>
      </c>
    </row>
    <row r="172" spans="2:65" s="1" customFormat="1" ht="16.5" customHeight="1">
      <c r="B172" s="33"/>
      <c r="C172" s="132" t="s">
        <v>1384</v>
      </c>
      <c r="D172" s="132" t="s">
        <v>229</v>
      </c>
      <c r="E172" s="133" t="s">
        <v>5264</v>
      </c>
      <c r="F172" s="134" t="s">
        <v>5265</v>
      </c>
      <c r="G172" s="135" t="s">
        <v>326</v>
      </c>
      <c r="H172" s="136">
        <v>8</v>
      </c>
      <c r="I172" s="137"/>
      <c r="J172" s="138">
        <f>ROUND(I172*H172,2)</f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234</v>
      </c>
      <c r="AT172" s="143" t="s">
        <v>229</v>
      </c>
      <c r="AU172" s="143" t="s">
        <v>80</v>
      </c>
      <c r="AY172" s="18" t="s">
        <v>227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234</v>
      </c>
      <c r="BM172" s="143" t="s">
        <v>1848</v>
      </c>
    </row>
    <row r="173" spans="2:65" s="1" customFormat="1" ht="16.5" customHeight="1">
      <c r="B173" s="33"/>
      <c r="C173" s="132" t="s">
        <v>1389</v>
      </c>
      <c r="D173" s="132" t="s">
        <v>229</v>
      </c>
      <c r="E173" s="133" t="s">
        <v>5266</v>
      </c>
      <c r="F173" s="134" t="s">
        <v>5267</v>
      </c>
      <c r="G173" s="135" t="s">
        <v>326</v>
      </c>
      <c r="H173" s="136">
        <v>12</v>
      </c>
      <c r="I173" s="137"/>
      <c r="J173" s="138">
        <f>ROUND(I173*H173,2)</f>
        <v>0</v>
      </c>
      <c r="K173" s="134" t="s">
        <v>336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</v>
      </c>
      <c r="R173" s="141">
        <f>Q173*H173</f>
        <v>0</v>
      </c>
      <c r="S173" s="141">
        <v>0</v>
      </c>
      <c r="T173" s="142">
        <f>S173*H173</f>
        <v>0</v>
      </c>
      <c r="AR173" s="143" t="s">
        <v>234</v>
      </c>
      <c r="AT173" s="143" t="s">
        <v>229</v>
      </c>
      <c r="AU173" s="143" t="s">
        <v>80</v>
      </c>
      <c r="AY173" s="18" t="s">
        <v>227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234</v>
      </c>
      <c r="BM173" s="143" t="s">
        <v>1859</v>
      </c>
    </row>
    <row r="174" spans="2:65" s="1" customFormat="1" ht="29.25">
      <c r="B174" s="33"/>
      <c r="D174" s="150" t="s">
        <v>403</v>
      </c>
      <c r="F174" s="183" t="s">
        <v>5268</v>
      </c>
      <c r="I174" s="147"/>
      <c r="L174" s="33"/>
      <c r="M174" s="148"/>
      <c r="T174" s="54"/>
      <c r="AT174" s="18" t="s">
        <v>403</v>
      </c>
      <c r="AU174" s="18" t="s">
        <v>80</v>
      </c>
    </row>
    <row r="175" spans="2:65" s="1" customFormat="1" ht="21.75" customHeight="1">
      <c r="B175" s="33"/>
      <c r="C175" s="132" t="s">
        <v>1394</v>
      </c>
      <c r="D175" s="132" t="s">
        <v>229</v>
      </c>
      <c r="E175" s="133" t="s">
        <v>5269</v>
      </c>
      <c r="F175" s="134" t="s">
        <v>5270</v>
      </c>
      <c r="G175" s="135" t="s">
        <v>326</v>
      </c>
      <c r="H175" s="136">
        <v>8</v>
      </c>
      <c r="I175" s="137"/>
      <c r="J175" s="138">
        <f t="shared" ref="J175:J185" si="40">ROUND(I175*H175,2)</f>
        <v>0</v>
      </c>
      <c r="K175" s="134" t="s">
        <v>336</v>
      </c>
      <c r="L175" s="33"/>
      <c r="M175" s="139" t="s">
        <v>21</v>
      </c>
      <c r="N175" s="140" t="s">
        <v>45</v>
      </c>
      <c r="P175" s="141">
        <f t="shared" ref="P175:P185" si="41">O175*H175</f>
        <v>0</v>
      </c>
      <c r="Q175" s="141">
        <v>0</v>
      </c>
      <c r="R175" s="141">
        <f t="shared" ref="R175:R185" si="42">Q175*H175</f>
        <v>0</v>
      </c>
      <c r="S175" s="141">
        <v>0</v>
      </c>
      <c r="T175" s="142">
        <f t="shared" ref="T175:T185" si="43">S175*H175</f>
        <v>0</v>
      </c>
      <c r="AR175" s="143" t="s">
        <v>234</v>
      </c>
      <c r="AT175" s="143" t="s">
        <v>229</v>
      </c>
      <c r="AU175" s="143" t="s">
        <v>80</v>
      </c>
      <c r="AY175" s="18" t="s">
        <v>227</v>
      </c>
      <c r="BE175" s="144">
        <f t="shared" ref="BE175:BE185" si="44">IF(N175="základní",J175,0)</f>
        <v>0</v>
      </c>
      <c r="BF175" s="144">
        <f t="shared" ref="BF175:BF185" si="45">IF(N175="snížená",J175,0)</f>
        <v>0</v>
      </c>
      <c r="BG175" s="144">
        <f t="shared" ref="BG175:BG185" si="46">IF(N175="zákl. přenesená",J175,0)</f>
        <v>0</v>
      </c>
      <c r="BH175" s="144">
        <f t="shared" ref="BH175:BH185" si="47">IF(N175="sníž. přenesená",J175,0)</f>
        <v>0</v>
      </c>
      <c r="BI175" s="144">
        <f t="shared" ref="BI175:BI185" si="48">IF(N175="nulová",J175,0)</f>
        <v>0</v>
      </c>
      <c r="BJ175" s="18" t="s">
        <v>86</v>
      </c>
      <c r="BK175" s="144">
        <f t="shared" ref="BK175:BK185" si="49">ROUND(I175*H175,2)</f>
        <v>0</v>
      </c>
      <c r="BL175" s="18" t="s">
        <v>234</v>
      </c>
      <c r="BM175" s="143" t="s">
        <v>1872</v>
      </c>
    </row>
    <row r="176" spans="2:65" s="1" customFormat="1" ht="21.75" customHeight="1">
      <c r="B176" s="33"/>
      <c r="C176" s="132" t="s">
        <v>1400</v>
      </c>
      <c r="D176" s="132" t="s">
        <v>229</v>
      </c>
      <c r="E176" s="133" t="s">
        <v>5271</v>
      </c>
      <c r="F176" s="134" t="s">
        <v>5272</v>
      </c>
      <c r="G176" s="135" t="s">
        <v>326</v>
      </c>
      <c r="H176" s="136">
        <v>90</v>
      </c>
      <c r="I176" s="137"/>
      <c r="J176" s="138">
        <f t="shared" si="40"/>
        <v>0</v>
      </c>
      <c r="K176" s="134" t="s">
        <v>336</v>
      </c>
      <c r="L176" s="33"/>
      <c r="M176" s="139" t="s">
        <v>21</v>
      </c>
      <c r="N176" s="140" t="s">
        <v>45</v>
      </c>
      <c r="P176" s="141">
        <f t="shared" si="41"/>
        <v>0</v>
      </c>
      <c r="Q176" s="141">
        <v>0</v>
      </c>
      <c r="R176" s="141">
        <f t="shared" si="42"/>
        <v>0</v>
      </c>
      <c r="S176" s="141">
        <v>0</v>
      </c>
      <c r="T176" s="142">
        <f t="shared" si="43"/>
        <v>0</v>
      </c>
      <c r="AR176" s="143" t="s">
        <v>234</v>
      </c>
      <c r="AT176" s="143" t="s">
        <v>229</v>
      </c>
      <c r="AU176" s="143" t="s">
        <v>80</v>
      </c>
      <c r="AY176" s="18" t="s">
        <v>227</v>
      </c>
      <c r="BE176" s="144">
        <f t="shared" si="44"/>
        <v>0</v>
      </c>
      <c r="BF176" s="144">
        <f t="shared" si="45"/>
        <v>0</v>
      </c>
      <c r="BG176" s="144">
        <f t="shared" si="46"/>
        <v>0</v>
      </c>
      <c r="BH176" s="144">
        <f t="shared" si="47"/>
        <v>0</v>
      </c>
      <c r="BI176" s="144">
        <f t="shared" si="48"/>
        <v>0</v>
      </c>
      <c r="BJ176" s="18" t="s">
        <v>86</v>
      </c>
      <c r="BK176" s="144">
        <f t="shared" si="49"/>
        <v>0</v>
      </c>
      <c r="BL176" s="18" t="s">
        <v>234</v>
      </c>
      <c r="BM176" s="143" t="s">
        <v>1877</v>
      </c>
    </row>
    <row r="177" spans="2:65" s="1" customFormat="1" ht="21.75" customHeight="1">
      <c r="B177" s="33"/>
      <c r="C177" s="132" t="s">
        <v>1405</v>
      </c>
      <c r="D177" s="132" t="s">
        <v>229</v>
      </c>
      <c r="E177" s="133" t="s">
        <v>5273</v>
      </c>
      <c r="F177" s="134" t="s">
        <v>5274</v>
      </c>
      <c r="G177" s="135" t="s">
        <v>326</v>
      </c>
      <c r="H177" s="136">
        <v>20</v>
      </c>
      <c r="I177" s="137"/>
      <c r="J177" s="138">
        <f t="shared" si="40"/>
        <v>0</v>
      </c>
      <c r="K177" s="134" t="s">
        <v>336</v>
      </c>
      <c r="L177" s="33"/>
      <c r="M177" s="139" t="s">
        <v>21</v>
      </c>
      <c r="N177" s="140" t="s">
        <v>45</v>
      </c>
      <c r="P177" s="141">
        <f t="shared" si="41"/>
        <v>0</v>
      </c>
      <c r="Q177" s="141">
        <v>0</v>
      </c>
      <c r="R177" s="141">
        <f t="shared" si="42"/>
        <v>0</v>
      </c>
      <c r="S177" s="141">
        <v>0</v>
      </c>
      <c r="T177" s="142">
        <f t="shared" si="43"/>
        <v>0</v>
      </c>
      <c r="AR177" s="143" t="s">
        <v>234</v>
      </c>
      <c r="AT177" s="143" t="s">
        <v>229</v>
      </c>
      <c r="AU177" s="143" t="s">
        <v>80</v>
      </c>
      <c r="AY177" s="18" t="s">
        <v>227</v>
      </c>
      <c r="BE177" s="144">
        <f t="shared" si="44"/>
        <v>0</v>
      </c>
      <c r="BF177" s="144">
        <f t="shared" si="45"/>
        <v>0</v>
      </c>
      <c r="BG177" s="144">
        <f t="shared" si="46"/>
        <v>0</v>
      </c>
      <c r="BH177" s="144">
        <f t="shared" si="47"/>
        <v>0</v>
      </c>
      <c r="BI177" s="144">
        <f t="shared" si="48"/>
        <v>0</v>
      </c>
      <c r="BJ177" s="18" t="s">
        <v>86</v>
      </c>
      <c r="BK177" s="144">
        <f t="shared" si="49"/>
        <v>0</v>
      </c>
      <c r="BL177" s="18" t="s">
        <v>234</v>
      </c>
      <c r="BM177" s="143" t="s">
        <v>1887</v>
      </c>
    </row>
    <row r="178" spans="2:65" s="1" customFormat="1" ht="21.75" customHeight="1">
      <c r="B178" s="33"/>
      <c r="C178" s="132" t="s">
        <v>1412</v>
      </c>
      <c r="D178" s="132" t="s">
        <v>229</v>
      </c>
      <c r="E178" s="133" t="s">
        <v>5275</v>
      </c>
      <c r="F178" s="134" t="s">
        <v>5276</v>
      </c>
      <c r="G178" s="135" t="s">
        <v>326</v>
      </c>
      <c r="H178" s="136">
        <v>32</v>
      </c>
      <c r="I178" s="137"/>
      <c r="J178" s="138">
        <f t="shared" si="40"/>
        <v>0</v>
      </c>
      <c r="K178" s="134" t="s">
        <v>336</v>
      </c>
      <c r="L178" s="33"/>
      <c r="M178" s="139" t="s">
        <v>21</v>
      </c>
      <c r="N178" s="140" t="s">
        <v>45</v>
      </c>
      <c r="P178" s="141">
        <f t="shared" si="41"/>
        <v>0</v>
      </c>
      <c r="Q178" s="141">
        <v>0</v>
      </c>
      <c r="R178" s="141">
        <f t="shared" si="42"/>
        <v>0</v>
      </c>
      <c r="S178" s="141">
        <v>0</v>
      </c>
      <c r="T178" s="142">
        <f t="shared" si="43"/>
        <v>0</v>
      </c>
      <c r="AR178" s="143" t="s">
        <v>234</v>
      </c>
      <c r="AT178" s="143" t="s">
        <v>229</v>
      </c>
      <c r="AU178" s="143" t="s">
        <v>80</v>
      </c>
      <c r="AY178" s="18" t="s">
        <v>227</v>
      </c>
      <c r="BE178" s="144">
        <f t="shared" si="44"/>
        <v>0</v>
      </c>
      <c r="BF178" s="144">
        <f t="shared" si="45"/>
        <v>0</v>
      </c>
      <c r="BG178" s="144">
        <f t="shared" si="46"/>
        <v>0</v>
      </c>
      <c r="BH178" s="144">
        <f t="shared" si="47"/>
        <v>0</v>
      </c>
      <c r="BI178" s="144">
        <f t="shared" si="48"/>
        <v>0</v>
      </c>
      <c r="BJ178" s="18" t="s">
        <v>86</v>
      </c>
      <c r="BK178" s="144">
        <f t="shared" si="49"/>
        <v>0</v>
      </c>
      <c r="BL178" s="18" t="s">
        <v>234</v>
      </c>
      <c r="BM178" s="143" t="s">
        <v>1899</v>
      </c>
    </row>
    <row r="179" spans="2:65" s="1" customFormat="1" ht="24.2" customHeight="1">
      <c r="B179" s="33"/>
      <c r="C179" s="132" t="s">
        <v>1417</v>
      </c>
      <c r="D179" s="132" t="s">
        <v>229</v>
      </c>
      <c r="E179" s="133" t="s">
        <v>5277</v>
      </c>
      <c r="F179" s="134" t="s">
        <v>5278</v>
      </c>
      <c r="G179" s="135" t="s">
        <v>5088</v>
      </c>
      <c r="H179" s="136">
        <v>10</v>
      </c>
      <c r="I179" s="137"/>
      <c r="J179" s="138">
        <f t="shared" si="40"/>
        <v>0</v>
      </c>
      <c r="K179" s="134" t="s">
        <v>336</v>
      </c>
      <c r="L179" s="33"/>
      <c r="M179" s="139" t="s">
        <v>21</v>
      </c>
      <c r="N179" s="140" t="s">
        <v>45</v>
      </c>
      <c r="P179" s="141">
        <f t="shared" si="41"/>
        <v>0</v>
      </c>
      <c r="Q179" s="141">
        <v>0</v>
      </c>
      <c r="R179" s="141">
        <f t="shared" si="42"/>
        <v>0</v>
      </c>
      <c r="S179" s="141">
        <v>0</v>
      </c>
      <c r="T179" s="142">
        <f t="shared" si="43"/>
        <v>0</v>
      </c>
      <c r="AR179" s="143" t="s">
        <v>234</v>
      </c>
      <c r="AT179" s="143" t="s">
        <v>229</v>
      </c>
      <c r="AU179" s="143" t="s">
        <v>80</v>
      </c>
      <c r="AY179" s="18" t="s">
        <v>227</v>
      </c>
      <c r="BE179" s="144">
        <f t="shared" si="44"/>
        <v>0</v>
      </c>
      <c r="BF179" s="144">
        <f t="shared" si="45"/>
        <v>0</v>
      </c>
      <c r="BG179" s="144">
        <f t="shared" si="46"/>
        <v>0</v>
      </c>
      <c r="BH179" s="144">
        <f t="shared" si="47"/>
        <v>0</v>
      </c>
      <c r="BI179" s="144">
        <f t="shared" si="48"/>
        <v>0</v>
      </c>
      <c r="BJ179" s="18" t="s">
        <v>86</v>
      </c>
      <c r="BK179" s="144">
        <f t="shared" si="49"/>
        <v>0</v>
      </c>
      <c r="BL179" s="18" t="s">
        <v>234</v>
      </c>
      <c r="BM179" s="143" t="s">
        <v>1910</v>
      </c>
    </row>
    <row r="180" spans="2:65" s="1" customFormat="1" ht="62.65" customHeight="1">
      <c r="B180" s="33"/>
      <c r="C180" s="132" t="s">
        <v>1425</v>
      </c>
      <c r="D180" s="132" t="s">
        <v>229</v>
      </c>
      <c r="E180" s="133" t="s">
        <v>5279</v>
      </c>
      <c r="F180" s="134" t="s">
        <v>5280</v>
      </c>
      <c r="G180" s="135" t="s">
        <v>3468</v>
      </c>
      <c r="H180" s="136">
        <v>1</v>
      </c>
      <c r="I180" s="137"/>
      <c r="J180" s="138">
        <f t="shared" si="40"/>
        <v>0</v>
      </c>
      <c r="K180" s="134" t="s">
        <v>336</v>
      </c>
      <c r="L180" s="33"/>
      <c r="M180" s="139" t="s">
        <v>21</v>
      </c>
      <c r="N180" s="140" t="s">
        <v>45</v>
      </c>
      <c r="P180" s="141">
        <f t="shared" si="41"/>
        <v>0</v>
      </c>
      <c r="Q180" s="141">
        <v>0</v>
      </c>
      <c r="R180" s="141">
        <f t="shared" si="42"/>
        <v>0</v>
      </c>
      <c r="S180" s="141">
        <v>0</v>
      </c>
      <c r="T180" s="142">
        <f t="shared" si="43"/>
        <v>0</v>
      </c>
      <c r="AR180" s="143" t="s">
        <v>234</v>
      </c>
      <c r="AT180" s="143" t="s">
        <v>229</v>
      </c>
      <c r="AU180" s="143" t="s">
        <v>80</v>
      </c>
      <c r="AY180" s="18" t="s">
        <v>227</v>
      </c>
      <c r="BE180" s="144">
        <f t="shared" si="44"/>
        <v>0</v>
      </c>
      <c r="BF180" s="144">
        <f t="shared" si="45"/>
        <v>0</v>
      </c>
      <c r="BG180" s="144">
        <f t="shared" si="46"/>
        <v>0</v>
      </c>
      <c r="BH180" s="144">
        <f t="shared" si="47"/>
        <v>0</v>
      </c>
      <c r="BI180" s="144">
        <f t="shared" si="48"/>
        <v>0</v>
      </c>
      <c r="BJ180" s="18" t="s">
        <v>86</v>
      </c>
      <c r="BK180" s="144">
        <f t="shared" si="49"/>
        <v>0</v>
      </c>
      <c r="BL180" s="18" t="s">
        <v>234</v>
      </c>
      <c r="BM180" s="143" t="s">
        <v>1925</v>
      </c>
    </row>
    <row r="181" spans="2:65" s="1" customFormat="1" ht="21.75" customHeight="1">
      <c r="B181" s="33"/>
      <c r="C181" s="132" t="s">
        <v>1430</v>
      </c>
      <c r="D181" s="132" t="s">
        <v>229</v>
      </c>
      <c r="E181" s="133" t="s">
        <v>5281</v>
      </c>
      <c r="F181" s="134" t="s">
        <v>5282</v>
      </c>
      <c r="G181" s="135" t="s">
        <v>5283</v>
      </c>
      <c r="H181" s="136">
        <v>3</v>
      </c>
      <c r="I181" s="137"/>
      <c r="J181" s="138">
        <f t="shared" si="40"/>
        <v>0</v>
      </c>
      <c r="K181" s="134" t="s">
        <v>336</v>
      </c>
      <c r="L181" s="33"/>
      <c r="M181" s="139" t="s">
        <v>21</v>
      </c>
      <c r="N181" s="140" t="s">
        <v>45</v>
      </c>
      <c r="P181" s="141">
        <f t="shared" si="41"/>
        <v>0</v>
      </c>
      <c r="Q181" s="141">
        <v>0</v>
      </c>
      <c r="R181" s="141">
        <f t="shared" si="42"/>
        <v>0</v>
      </c>
      <c r="S181" s="141">
        <v>0</v>
      </c>
      <c r="T181" s="142">
        <f t="shared" si="43"/>
        <v>0</v>
      </c>
      <c r="AR181" s="143" t="s">
        <v>234</v>
      </c>
      <c r="AT181" s="143" t="s">
        <v>229</v>
      </c>
      <c r="AU181" s="143" t="s">
        <v>80</v>
      </c>
      <c r="AY181" s="18" t="s">
        <v>227</v>
      </c>
      <c r="BE181" s="144">
        <f t="shared" si="44"/>
        <v>0</v>
      </c>
      <c r="BF181" s="144">
        <f t="shared" si="45"/>
        <v>0</v>
      </c>
      <c r="BG181" s="144">
        <f t="shared" si="46"/>
        <v>0</v>
      </c>
      <c r="BH181" s="144">
        <f t="shared" si="47"/>
        <v>0</v>
      </c>
      <c r="BI181" s="144">
        <f t="shared" si="48"/>
        <v>0</v>
      </c>
      <c r="BJ181" s="18" t="s">
        <v>86</v>
      </c>
      <c r="BK181" s="144">
        <f t="shared" si="49"/>
        <v>0</v>
      </c>
      <c r="BL181" s="18" t="s">
        <v>234</v>
      </c>
      <c r="BM181" s="143" t="s">
        <v>1939</v>
      </c>
    </row>
    <row r="182" spans="2:65" s="1" customFormat="1" ht="16.5" customHeight="1">
      <c r="B182" s="33"/>
      <c r="C182" s="132" t="s">
        <v>1439</v>
      </c>
      <c r="D182" s="132" t="s">
        <v>229</v>
      </c>
      <c r="E182" s="133" t="s">
        <v>5284</v>
      </c>
      <c r="F182" s="134" t="s">
        <v>5285</v>
      </c>
      <c r="G182" s="135" t="s">
        <v>326</v>
      </c>
      <c r="H182" s="136">
        <v>8</v>
      </c>
      <c r="I182" s="137"/>
      <c r="J182" s="138">
        <f t="shared" si="40"/>
        <v>0</v>
      </c>
      <c r="K182" s="134" t="s">
        <v>336</v>
      </c>
      <c r="L182" s="33"/>
      <c r="M182" s="139" t="s">
        <v>21</v>
      </c>
      <c r="N182" s="140" t="s">
        <v>45</v>
      </c>
      <c r="P182" s="141">
        <f t="shared" si="41"/>
        <v>0</v>
      </c>
      <c r="Q182" s="141">
        <v>0</v>
      </c>
      <c r="R182" s="141">
        <f t="shared" si="42"/>
        <v>0</v>
      </c>
      <c r="S182" s="141">
        <v>0</v>
      </c>
      <c r="T182" s="142">
        <f t="shared" si="43"/>
        <v>0</v>
      </c>
      <c r="AR182" s="143" t="s">
        <v>234</v>
      </c>
      <c r="AT182" s="143" t="s">
        <v>229</v>
      </c>
      <c r="AU182" s="143" t="s">
        <v>80</v>
      </c>
      <c r="AY182" s="18" t="s">
        <v>227</v>
      </c>
      <c r="BE182" s="144">
        <f t="shared" si="44"/>
        <v>0</v>
      </c>
      <c r="BF182" s="144">
        <f t="shared" si="45"/>
        <v>0</v>
      </c>
      <c r="BG182" s="144">
        <f t="shared" si="46"/>
        <v>0</v>
      </c>
      <c r="BH182" s="144">
        <f t="shared" si="47"/>
        <v>0</v>
      </c>
      <c r="BI182" s="144">
        <f t="shared" si="48"/>
        <v>0</v>
      </c>
      <c r="BJ182" s="18" t="s">
        <v>86</v>
      </c>
      <c r="BK182" s="144">
        <f t="shared" si="49"/>
        <v>0</v>
      </c>
      <c r="BL182" s="18" t="s">
        <v>234</v>
      </c>
      <c r="BM182" s="143" t="s">
        <v>1949</v>
      </c>
    </row>
    <row r="183" spans="2:65" s="1" customFormat="1" ht="16.5" customHeight="1">
      <c r="B183" s="33"/>
      <c r="C183" s="132" t="s">
        <v>1444</v>
      </c>
      <c r="D183" s="132" t="s">
        <v>229</v>
      </c>
      <c r="E183" s="133" t="s">
        <v>5286</v>
      </c>
      <c r="F183" s="134" t="s">
        <v>5287</v>
      </c>
      <c r="G183" s="135" t="s">
        <v>326</v>
      </c>
      <c r="H183" s="136">
        <v>20</v>
      </c>
      <c r="I183" s="137"/>
      <c r="J183" s="138">
        <f t="shared" si="40"/>
        <v>0</v>
      </c>
      <c r="K183" s="134" t="s">
        <v>336</v>
      </c>
      <c r="L183" s="33"/>
      <c r="M183" s="139" t="s">
        <v>21</v>
      </c>
      <c r="N183" s="140" t="s">
        <v>45</v>
      </c>
      <c r="P183" s="141">
        <f t="shared" si="41"/>
        <v>0</v>
      </c>
      <c r="Q183" s="141">
        <v>0</v>
      </c>
      <c r="R183" s="141">
        <f t="shared" si="42"/>
        <v>0</v>
      </c>
      <c r="S183" s="141">
        <v>0</v>
      </c>
      <c r="T183" s="142">
        <f t="shared" si="43"/>
        <v>0</v>
      </c>
      <c r="AR183" s="143" t="s">
        <v>234</v>
      </c>
      <c r="AT183" s="143" t="s">
        <v>229</v>
      </c>
      <c r="AU183" s="143" t="s">
        <v>80</v>
      </c>
      <c r="AY183" s="18" t="s">
        <v>227</v>
      </c>
      <c r="BE183" s="144">
        <f t="shared" si="44"/>
        <v>0</v>
      </c>
      <c r="BF183" s="144">
        <f t="shared" si="45"/>
        <v>0</v>
      </c>
      <c r="BG183" s="144">
        <f t="shared" si="46"/>
        <v>0</v>
      </c>
      <c r="BH183" s="144">
        <f t="shared" si="47"/>
        <v>0</v>
      </c>
      <c r="BI183" s="144">
        <f t="shared" si="48"/>
        <v>0</v>
      </c>
      <c r="BJ183" s="18" t="s">
        <v>86</v>
      </c>
      <c r="BK183" s="144">
        <f t="shared" si="49"/>
        <v>0</v>
      </c>
      <c r="BL183" s="18" t="s">
        <v>234</v>
      </c>
      <c r="BM183" s="143" t="s">
        <v>1959</v>
      </c>
    </row>
    <row r="184" spans="2:65" s="1" customFormat="1" ht="16.5" customHeight="1">
      <c r="B184" s="33"/>
      <c r="C184" s="132" t="s">
        <v>1451</v>
      </c>
      <c r="D184" s="132" t="s">
        <v>229</v>
      </c>
      <c r="E184" s="133" t="s">
        <v>5288</v>
      </c>
      <c r="F184" s="134" t="s">
        <v>5289</v>
      </c>
      <c r="G184" s="135" t="s">
        <v>326</v>
      </c>
      <c r="H184" s="136">
        <v>14</v>
      </c>
      <c r="I184" s="137"/>
      <c r="J184" s="138">
        <f t="shared" si="40"/>
        <v>0</v>
      </c>
      <c r="K184" s="134" t="s">
        <v>336</v>
      </c>
      <c r="L184" s="33"/>
      <c r="M184" s="139" t="s">
        <v>21</v>
      </c>
      <c r="N184" s="140" t="s">
        <v>45</v>
      </c>
      <c r="P184" s="141">
        <f t="shared" si="41"/>
        <v>0</v>
      </c>
      <c r="Q184" s="141">
        <v>0</v>
      </c>
      <c r="R184" s="141">
        <f t="shared" si="42"/>
        <v>0</v>
      </c>
      <c r="S184" s="141">
        <v>0</v>
      </c>
      <c r="T184" s="142">
        <f t="shared" si="43"/>
        <v>0</v>
      </c>
      <c r="AR184" s="143" t="s">
        <v>234</v>
      </c>
      <c r="AT184" s="143" t="s">
        <v>229</v>
      </c>
      <c r="AU184" s="143" t="s">
        <v>80</v>
      </c>
      <c r="AY184" s="18" t="s">
        <v>227</v>
      </c>
      <c r="BE184" s="144">
        <f t="shared" si="44"/>
        <v>0</v>
      </c>
      <c r="BF184" s="144">
        <f t="shared" si="45"/>
        <v>0</v>
      </c>
      <c r="BG184" s="144">
        <f t="shared" si="46"/>
        <v>0</v>
      </c>
      <c r="BH184" s="144">
        <f t="shared" si="47"/>
        <v>0</v>
      </c>
      <c r="BI184" s="144">
        <f t="shared" si="48"/>
        <v>0</v>
      </c>
      <c r="BJ184" s="18" t="s">
        <v>86</v>
      </c>
      <c r="BK184" s="144">
        <f t="shared" si="49"/>
        <v>0</v>
      </c>
      <c r="BL184" s="18" t="s">
        <v>234</v>
      </c>
      <c r="BM184" s="143" t="s">
        <v>1969</v>
      </c>
    </row>
    <row r="185" spans="2:65" s="1" customFormat="1" ht="16.5" customHeight="1">
      <c r="B185" s="33"/>
      <c r="C185" s="132" t="s">
        <v>1461</v>
      </c>
      <c r="D185" s="132" t="s">
        <v>229</v>
      </c>
      <c r="E185" s="133" t="s">
        <v>5290</v>
      </c>
      <c r="F185" s="134" t="s">
        <v>5291</v>
      </c>
      <c r="G185" s="135" t="s">
        <v>326</v>
      </c>
      <c r="H185" s="136">
        <v>20</v>
      </c>
      <c r="I185" s="137"/>
      <c r="J185" s="138">
        <f t="shared" si="40"/>
        <v>0</v>
      </c>
      <c r="K185" s="134" t="s">
        <v>336</v>
      </c>
      <c r="L185" s="33"/>
      <c r="M185" s="139" t="s">
        <v>21</v>
      </c>
      <c r="N185" s="140" t="s">
        <v>45</v>
      </c>
      <c r="P185" s="141">
        <f t="shared" si="41"/>
        <v>0</v>
      </c>
      <c r="Q185" s="141">
        <v>0</v>
      </c>
      <c r="R185" s="141">
        <f t="shared" si="42"/>
        <v>0</v>
      </c>
      <c r="S185" s="141">
        <v>0</v>
      </c>
      <c r="T185" s="142">
        <f t="shared" si="43"/>
        <v>0</v>
      </c>
      <c r="AR185" s="143" t="s">
        <v>234</v>
      </c>
      <c r="AT185" s="143" t="s">
        <v>229</v>
      </c>
      <c r="AU185" s="143" t="s">
        <v>80</v>
      </c>
      <c r="AY185" s="18" t="s">
        <v>227</v>
      </c>
      <c r="BE185" s="144">
        <f t="shared" si="44"/>
        <v>0</v>
      </c>
      <c r="BF185" s="144">
        <f t="shared" si="45"/>
        <v>0</v>
      </c>
      <c r="BG185" s="144">
        <f t="shared" si="46"/>
        <v>0</v>
      </c>
      <c r="BH185" s="144">
        <f t="shared" si="47"/>
        <v>0</v>
      </c>
      <c r="BI185" s="144">
        <f t="shared" si="48"/>
        <v>0</v>
      </c>
      <c r="BJ185" s="18" t="s">
        <v>86</v>
      </c>
      <c r="BK185" s="144">
        <f t="shared" si="49"/>
        <v>0</v>
      </c>
      <c r="BL185" s="18" t="s">
        <v>234</v>
      </c>
      <c r="BM185" s="143" t="s">
        <v>1991</v>
      </c>
    </row>
    <row r="186" spans="2:65" s="11" customFormat="1" ht="22.9" customHeight="1">
      <c r="B186" s="120"/>
      <c r="D186" s="121" t="s">
        <v>72</v>
      </c>
      <c r="E186" s="130" t="s">
        <v>4158</v>
      </c>
      <c r="F186" s="130" t="s">
        <v>5292</v>
      </c>
      <c r="I186" s="123"/>
      <c r="J186" s="131">
        <f>BK186</f>
        <v>0</v>
      </c>
      <c r="L186" s="120"/>
      <c r="M186" s="125"/>
      <c r="P186" s="126">
        <f>SUM(P187:P202)</f>
        <v>0</v>
      </c>
      <c r="R186" s="126">
        <f>SUM(R187:R202)</f>
        <v>0</v>
      </c>
      <c r="T186" s="127">
        <f>SUM(T187:T202)</f>
        <v>0</v>
      </c>
      <c r="AR186" s="121" t="s">
        <v>80</v>
      </c>
      <c r="AT186" s="128" t="s">
        <v>72</v>
      </c>
      <c r="AU186" s="128" t="s">
        <v>80</v>
      </c>
      <c r="AY186" s="121" t="s">
        <v>227</v>
      </c>
      <c r="BK186" s="129">
        <f>SUM(BK187:BK202)</f>
        <v>0</v>
      </c>
    </row>
    <row r="187" spans="2:65" s="1" customFormat="1" ht="21.75" customHeight="1">
      <c r="B187" s="33"/>
      <c r="C187" s="132" t="s">
        <v>1469</v>
      </c>
      <c r="D187" s="132" t="s">
        <v>229</v>
      </c>
      <c r="E187" s="133" t="s">
        <v>5293</v>
      </c>
      <c r="F187" s="134" t="s">
        <v>5294</v>
      </c>
      <c r="G187" s="135" t="s">
        <v>326</v>
      </c>
      <c r="H187" s="136">
        <v>72</v>
      </c>
      <c r="I187" s="137"/>
      <c r="J187" s="138">
        <f t="shared" ref="J187:J202" si="50">ROUND(I187*H187,2)</f>
        <v>0</v>
      </c>
      <c r="K187" s="134" t="s">
        <v>336</v>
      </c>
      <c r="L187" s="33"/>
      <c r="M187" s="139" t="s">
        <v>21</v>
      </c>
      <c r="N187" s="140" t="s">
        <v>45</v>
      </c>
      <c r="P187" s="141">
        <f t="shared" ref="P187:P202" si="51">O187*H187</f>
        <v>0</v>
      </c>
      <c r="Q187" s="141">
        <v>0</v>
      </c>
      <c r="R187" s="141">
        <f t="shared" ref="R187:R202" si="52">Q187*H187</f>
        <v>0</v>
      </c>
      <c r="S187" s="141">
        <v>0</v>
      </c>
      <c r="T187" s="142">
        <f t="shared" ref="T187:T202" si="53">S187*H187</f>
        <v>0</v>
      </c>
      <c r="AR187" s="143" t="s">
        <v>234</v>
      </c>
      <c r="AT187" s="143" t="s">
        <v>229</v>
      </c>
      <c r="AU187" s="143" t="s">
        <v>86</v>
      </c>
      <c r="AY187" s="18" t="s">
        <v>227</v>
      </c>
      <c r="BE187" s="144">
        <f t="shared" ref="BE187:BE202" si="54">IF(N187="základní",J187,0)</f>
        <v>0</v>
      </c>
      <c r="BF187" s="144">
        <f t="shared" ref="BF187:BF202" si="55">IF(N187="snížená",J187,0)</f>
        <v>0</v>
      </c>
      <c r="BG187" s="144">
        <f t="shared" ref="BG187:BG202" si="56">IF(N187="zákl. přenesená",J187,0)</f>
        <v>0</v>
      </c>
      <c r="BH187" s="144">
        <f t="shared" ref="BH187:BH202" si="57">IF(N187="sníž. přenesená",J187,0)</f>
        <v>0</v>
      </c>
      <c r="BI187" s="144">
        <f t="shared" ref="BI187:BI202" si="58">IF(N187="nulová",J187,0)</f>
        <v>0</v>
      </c>
      <c r="BJ187" s="18" t="s">
        <v>86</v>
      </c>
      <c r="BK187" s="144">
        <f t="shared" ref="BK187:BK202" si="59">ROUND(I187*H187,2)</f>
        <v>0</v>
      </c>
      <c r="BL187" s="18" t="s">
        <v>234</v>
      </c>
      <c r="BM187" s="143" t="s">
        <v>2029</v>
      </c>
    </row>
    <row r="188" spans="2:65" s="1" customFormat="1" ht="16.5" customHeight="1">
      <c r="B188" s="33"/>
      <c r="C188" s="132" t="s">
        <v>1483</v>
      </c>
      <c r="D188" s="132" t="s">
        <v>229</v>
      </c>
      <c r="E188" s="133" t="s">
        <v>5295</v>
      </c>
      <c r="F188" s="134" t="s">
        <v>5296</v>
      </c>
      <c r="G188" s="135" t="s">
        <v>326</v>
      </c>
      <c r="H188" s="136">
        <v>70</v>
      </c>
      <c r="I188" s="137"/>
      <c r="J188" s="138">
        <f t="shared" si="50"/>
        <v>0</v>
      </c>
      <c r="K188" s="134" t="s">
        <v>336</v>
      </c>
      <c r="L188" s="33"/>
      <c r="M188" s="139" t="s">
        <v>21</v>
      </c>
      <c r="N188" s="140" t="s">
        <v>45</v>
      </c>
      <c r="P188" s="141">
        <f t="shared" si="51"/>
        <v>0</v>
      </c>
      <c r="Q188" s="141">
        <v>0</v>
      </c>
      <c r="R188" s="141">
        <f t="shared" si="52"/>
        <v>0</v>
      </c>
      <c r="S188" s="141">
        <v>0</v>
      </c>
      <c r="T188" s="142">
        <f t="shared" si="53"/>
        <v>0</v>
      </c>
      <c r="AR188" s="143" t="s">
        <v>234</v>
      </c>
      <c r="AT188" s="143" t="s">
        <v>229</v>
      </c>
      <c r="AU188" s="143" t="s">
        <v>86</v>
      </c>
      <c r="AY188" s="18" t="s">
        <v>227</v>
      </c>
      <c r="BE188" s="144">
        <f t="shared" si="54"/>
        <v>0</v>
      </c>
      <c r="BF188" s="144">
        <f t="shared" si="55"/>
        <v>0</v>
      </c>
      <c r="BG188" s="144">
        <f t="shared" si="56"/>
        <v>0</v>
      </c>
      <c r="BH188" s="144">
        <f t="shared" si="57"/>
        <v>0</v>
      </c>
      <c r="BI188" s="144">
        <f t="shared" si="58"/>
        <v>0</v>
      </c>
      <c r="BJ188" s="18" t="s">
        <v>86</v>
      </c>
      <c r="BK188" s="144">
        <f t="shared" si="59"/>
        <v>0</v>
      </c>
      <c r="BL188" s="18" t="s">
        <v>234</v>
      </c>
      <c r="BM188" s="143" t="s">
        <v>2042</v>
      </c>
    </row>
    <row r="189" spans="2:65" s="1" customFormat="1" ht="16.5" customHeight="1">
      <c r="B189" s="33"/>
      <c r="C189" s="132" t="s">
        <v>1488</v>
      </c>
      <c r="D189" s="132" t="s">
        <v>229</v>
      </c>
      <c r="E189" s="133" t="s">
        <v>5297</v>
      </c>
      <c r="F189" s="134" t="s">
        <v>5298</v>
      </c>
      <c r="G189" s="135" t="s">
        <v>326</v>
      </c>
      <c r="H189" s="136">
        <v>8</v>
      </c>
      <c r="I189" s="137"/>
      <c r="J189" s="138">
        <f t="shared" si="50"/>
        <v>0</v>
      </c>
      <c r="K189" s="134" t="s">
        <v>336</v>
      </c>
      <c r="L189" s="33"/>
      <c r="M189" s="139" t="s">
        <v>21</v>
      </c>
      <c r="N189" s="140" t="s">
        <v>45</v>
      </c>
      <c r="P189" s="141">
        <f t="shared" si="51"/>
        <v>0</v>
      </c>
      <c r="Q189" s="141">
        <v>0</v>
      </c>
      <c r="R189" s="141">
        <f t="shared" si="52"/>
        <v>0</v>
      </c>
      <c r="S189" s="141">
        <v>0</v>
      </c>
      <c r="T189" s="142">
        <f t="shared" si="53"/>
        <v>0</v>
      </c>
      <c r="AR189" s="143" t="s">
        <v>234</v>
      </c>
      <c r="AT189" s="143" t="s">
        <v>229</v>
      </c>
      <c r="AU189" s="143" t="s">
        <v>86</v>
      </c>
      <c r="AY189" s="18" t="s">
        <v>227</v>
      </c>
      <c r="BE189" s="144">
        <f t="shared" si="54"/>
        <v>0</v>
      </c>
      <c r="BF189" s="144">
        <f t="shared" si="55"/>
        <v>0</v>
      </c>
      <c r="BG189" s="144">
        <f t="shared" si="56"/>
        <v>0</v>
      </c>
      <c r="BH189" s="144">
        <f t="shared" si="57"/>
        <v>0</v>
      </c>
      <c r="BI189" s="144">
        <f t="shared" si="58"/>
        <v>0</v>
      </c>
      <c r="BJ189" s="18" t="s">
        <v>86</v>
      </c>
      <c r="BK189" s="144">
        <f t="shared" si="59"/>
        <v>0</v>
      </c>
      <c r="BL189" s="18" t="s">
        <v>234</v>
      </c>
      <c r="BM189" s="143" t="s">
        <v>2067</v>
      </c>
    </row>
    <row r="190" spans="2:65" s="1" customFormat="1" ht="16.5" customHeight="1">
      <c r="B190" s="33"/>
      <c r="C190" s="132" t="s">
        <v>1494</v>
      </c>
      <c r="D190" s="132" t="s">
        <v>229</v>
      </c>
      <c r="E190" s="133" t="s">
        <v>5299</v>
      </c>
      <c r="F190" s="134" t="s">
        <v>5300</v>
      </c>
      <c r="G190" s="135" t="s">
        <v>326</v>
      </c>
      <c r="H190" s="136">
        <v>16</v>
      </c>
      <c r="I190" s="137"/>
      <c r="J190" s="138">
        <f t="shared" si="50"/>
        <v>0</v>
      </c>
      <c r="K190" s="134" t="s">
        <v>336</v>
      </c>
      <c r="L190" s="33"/>
      <c r="M190" s="139" t="s">
        <v>21</v>
      </c>
      <c r="N190" s="140" t="s">
        <v>45</v>
      </c>
      <c r="P190" s="141">
        <f t="shared" si="51"/>
        <v>0</v>
      </c>
      <c r="Q190" s="141">
        <v>0</v>
      </c>
      <c r="R190" s="141">
        <f t="shared" si="52"/>
        <v>0</v>
      </c>
      <c r="S190" s="141">
        <v>0</v>
      </c>
      <c r="T190" s="142">
        <f t="shared" si="53"/>
        <v>0</v>
      </c>
      <c r="AR190" s="143" t="s">
        <v>234</v>
      </c>
      <c r="AT190" s="143" t="s">
        <v>229</v>
      </c>
      <c r="AU190" s="143" t="s">
        <v>86</v>
      </c>
      <c r="AY190" s="18" t="s">
        <v>227</v>
      </c>
      <c r="BE190" s="144">
        <f t="shared" si="54"/>
        <v>0</v>
      </c>
      <c r="BF190" s="144">
        <f t="shared" si="55"/>
        <v>0</v>
      </c>
      <c r="BG190" s="144">
        <f t="shared" si="56"/>
        <v>0</v>
      </c>
      <c r="BH190" s="144">
        <f t="shared" si="57"/>
        <v>0</v>
      </c>
      <c r="BI190" s="144">
        <f t="shared" si="58"/>
        <v>0</v>
      </c>
      <c r="BJ190" s="18" t="s">
        <v>86</v>
      </c>
      <c r="BK190" s="144">
        <f t="shared" si="59"/>
        <v>0</v>
      </c>
      <c r="BL190" s="18" t="s">
        <v>234</v>
      </c>
      <c r="BM190" s="143" t="s">
        <v>2079</v>
      </c>
    </row>
    <row r="191" spans="2:65" s="1" customFormat="1" ht="16.5" customHeight="1">
      <c r="B191" s="33"/>
      <c r="C191" s="132" t="s">
        <v>1499</v>
      </c>
      <c r="D191" s="132" t="s">
        <v>229</v>
      </c>
      <c r="E191" s="133" t="s">
        <v>5301</v>
      </c>
      <c r="F191" s="134" t="s">
        <v>5302</v>
      </c>
      <c r="G191" s="135" t="s">
        <v>488</v>
      </c>
      <c r="H191" s="136">
        <v>1</v>
      </c>
      <c r="I191" s="137"/>
      <c r="J191" s="138">
        <f t="shared" si="50"/>
        <v>0</v>
      </c>
      <c r="K191" s="134" t="s">
        <v>336</v>
      </c>
      <c r="L191" s="33"/>
      <c r="M191" s="139" t="s">
        <v>21</v>
      </c>
      <c r="N191" s="140" t="s">
        <v>45</v>
      </c>
      <c r="P191" s="141">
        <f t="shared" si="51"/>
        <v>0</v>
      </c>
      <c r="Q191" s="141">
        <v>0</v>
      </c>
      <c r="R191" s="141">
        <f t="shared" si="52"/>
        <v>0</v>
      </c>
      <c r="S191" s="141">
        <v>0</v>
      </c>
      <c r="T191" s="142">
        <f t="shared" si="53"/>
        <v>0</v>
      </c>
      <c r="AR191" s="143" t="s">
        <v>234</v>
      </c>
      <c r="AT191" s="143" t="s">
        <v>229</v>
      </c>
      <c r="AU191" s="143" t="s">
        <v>86</v>
      </c>
      <c r="AY191" s="18" t="s">
        <v>227</v>
      </c>
      <c r="BE191" s="144">
        <f t="shared" si="54"/>
        <v>0</v>
      </c>
      <c r="BF191" s="144">
        <f t="shared" si="55"/>
        <v>0</v>
      </c>
      <c r="BG191" s="144">
        <f t="shared" si="56"/>
        <v>0</v>
      </c>
      <c r="BH191" s="144">
        <f t="shared" si="57"/>
        <v>0</v>
      </c>
      <c r="BI191" s="144">
        <f t="shared" si="58"/>
        <v>0</v>
      </c>
      <c r="BJ191" s="18" t="s">
        <v>86</v>
      </c>
      <c r="BK191" s="144">
        <f t="shared" si="59"/>
        <v>0</v>
      </c>
      <c r="BL191" s="18" t="s">
        <v>234</v>
      </c>
      <c r="BM191" s="143" t="s">
        <v>2089</v>
      </c>
    </row>
    <row r="192" spans="2:65" s="1" customFormat="1" ht="16.5" customHeight="1">
      <c r="B192" s="33"/>
      <c r="C192" s="132" t="s">
        <v>1510</v>
      </c>
      <c r="D192" s="132" t="s">
        <v>229</v>
      </c>
      <c r="E192" s="133" t="s">
        <v>5303</v>
      </c>
      <c r="F192" s="134" t="s">
        <v>5304</v>
      </c>
      <c r="G192" s="135" t="s">
        <v>488</v>
      </c>
      <c r="H192" s="136">
        <v>2</v>
      </c>
      <c r="I192" s="137"/>
      <c r="J192" s="138">
        <f t="shared" si="50"/>
        <v>0</v>
      </c>
      <c r="K192" s="134" t="s">
        <v>336</v>
      </c>
      <c r="L192" s="33"/>
      <c r="M192" s="139" t="s">
        <v>21</v>
      </c>
      <c r="N192" s="140" t="s">
        <v>45</v>
      </c>
      <c r="P192" s="141">
        <f t="shared" si="51"/>
        <v>0</v>
      </c>
      <c r="Q192" s="141">
        <v>0</v>
      </c>
      <c r="R192" s="141">
        <f t="shared" si="52"/>
        <v>0</v>
      </c>
      <c r="S192" s="141">
        <v>0</v>
      </c>
      <c r="T192" s="142">
        <f t="shared" si="53"/>
        <v>0</v>
      </c>
      <c r="AR192" s="143" t="s">
        <v>234</v>
      </c>
      <c r="AT192" s="143" t="s">
        <v>229</v>
      </c>
      <c r="AU192" s="143" t="s">
        <v>86</v>
      </c>
      <c r="AY192" s="18" t="s">
        <v>227</v>
      </c>
      <c r="BE192" s="144">
        <f t="shared" si="54"/>
        <v>0</v>
      </c>
      <c r="BF192" s="144">
        <f t="shared" si="55"/>
        <v>0</v>
      </c>
      <c r="BG192" s="144">
        <f t="shared" si="56"/>
        <v>0</v>
      </c>
      <c r="BH192" s="144">
        <f t="shared" si="57"/>
        <v>0</v>
      </c>
      <c r="BI192" s="144">
        <f t="shared" si="58"/>
        <v>0</v>
      </c>
      <c r="BJ192" s="18" t="s">
        <v>86</v>
      </c>
      <c r="BK192" s="144">
        <f t="shared" si="59"/>
        <v>0</v>
      </c>
      <c r="BL192" s="18" t="s">
        <v>234</v>
      </c>
      <c r="BM192" s="143" t="s">
        <v>2097</v>
      </c>
    </row>
    <row r="193" spans="2:65" s="1" customFormat="1" ht="21.75" customHeight="1">
      <c r="B193" s="33"/>
      <c r="C193" s="132" t="s">
        <v>1516</v>
      </c>
      <c r="D193" s="132" t="s">
        <v>229</v>
      </c>
      <c r="E193" s="133" t="s">
        <v>5305</v>
      </c>
      <c r="F193" s="134" t="s">
        <v>5306</v>
      </c>
      <c r="G193" s="135" t="s">
        <v>3468</v>
      </c>
      <c r="H193" s="136">
        <v>1</v>
      </c>
      <c r="I193" s="137"/>
      <c r="J193" s="138">
        <f t="shared" si="50"/>
        <v>0</v>
      </c>
      <c r="K193" s="134" t="s">
        <v>336</v>
      </c>
      <c r="L193" s="33"/>
      <c r="M193" s="139" t="s">
        <v>21</v>
      </c>
      <c r="N193" s="140" t="s">
        <v>45</v>
      </c>
      <c r="P193" s="141">
        <f t="shared" si="51"/>
        <v>0</v>
      </c>
      <c r="Q193" s="141">
        <v>0</v>
      </c>
      <c r="R193" s="141">
        <f t="shared" si="52"/>
        <v>0</v>
      </c>
      <c r="S193" s="141">
        <v>0</v>
      </c>
      <c r="T193" s="142">
        <f t="shared" si="53"/>
        <v>0</v>
      </c>
      <c r="AR193" s="143" t="s">
        <v>234</v>
      </c>
      <c r="AT193" s="143" t="s">
        <v>229</v>
      </c>
      <c r="AU193" s="143" t="s">
        <v>86</v>
      </c>
      <c r="AY193" s="18" t="s">
        <v>227</v>
      </c>
      <c r="BE193" s="144">
        <f t="shared" si="54"/>
        <v>0</v>
      </c>
      <c r="BF193" s="144">
        <f t="shared" si="55"/>
        <v>0</v>
      </c>
      <c r="BG193" s="144">
        <f t="shared" si="56"/>
        <v>0</v>
      </c>
      <c r="BH193" s="144">
        <f t="shared" si="57"/>
        <v>0</v>
      </c>
      <c r="BI193" s="144">
        <f t="shared" si="58"/>
        <v>0</v>
      </c>
      <c r="BJ193" s="18" t="s">
        <v>86</v>
      </c>
      <c r="BK193" s="144">
        <f t="shared" si="59"/>
        <v>0</v>
      </c>
      <c r="BL193" s="18" t="s">
        <v>234</v>
      </c>
      <c r="BM193" s="143" t="s">
        <v>2106</v>
      </c>
    </row>
    <row r="194" spans="2:65" s="1" customFormat="1" ht="24.2" customHeight="1">
      <c r="B194" s="33"/>
      <c r="C194" s="132" t="s">
        <v>1522</v>
      </c>
      <c r="D194" s="132" t="s">
        <v>229</v>
      </c>
      <c r="E194" s="133" t="s">
        <v>5307</v>
      </c>
      <c r="F194" s="134" t="s">
        <v>5308</v>
      </c>
      <c r="G194" s="135" t="s">
        <v>232</v>
      </c>
      <c r="H194" s="136">
        <v>3</v>
      </c>
      <c r="I194" s="137"/>
      <c r="J194" s="138">
        <f t="shared" si="50"/>
        <v>0</v>
      </c>
      <c r="K194" s="134" t="s">
        <v>336</v>
      </c>
      <c r="L194" s="33"/>
      <c r="M194" s="139" t="s">
        <v>21</v>
      </c>
      <c r="N194" s="140" t="s">
        <v>45</v>
      </c>
      <c r="P194" s="141">
        <f t="shared" si="51"/>
        <v>0</v>
      </c>
      <c r="Q194" s="141">
        <v>0</v>
      </c>
      <c r="R194" s="141">
        <f t="shared" si="52"/>
        <v>0</v>
      </c>
      <c r="S194" s="141">
        <v>0</v>
      </c>
      <c r="T194" s="142">
        <f t="shared" si="53"/>
        <v>0</v>
      </c>
      <c r="AR194" s="143" t="s">
        <v>234</v>
      </c>
      <c r="AT194" s="143" t="s">
        <v>229</v>
      </c>
      <c r="AU194" s="143" t="s">
        <v>86</v>
      </c>
      <c r="AY194" s="18" t="s">
        <v>227</v>
      </c>
      <c r="BE194" s="144">
        <f t="shared" si="54"/>
        <v>0</v>
      </c>
      <c r="BF194" s="144">
        <f t="shared" si="55"/>
        <v>0</v>
      </c>
      <c r="BG194" s="144">
        <f t="shared" si="56"/>
        <v>0</v>
      </c>
      <c r="BH194" s="144">
        <f t="shared" si="57"/>
        <v>0</v>
      </c>
      <c r="BI194" s="144">
        <f t="shared" si="58"/>
        <v>0</v>
      </c>
      <c r="BJ194" s="18" t="s">
        <v>86</v>
      </c>
      <c r="BK194" s="144">
        <f t="shared" si="59"/>
        <v>0</v>
      </c>
      <c r="BL194" s="18" t="s">
        <v>234</v>
      </c>
      <c r="BM194" s="143" t="s">
        <v>2114</v>
      </c>
    </row>
    <row r="195" spans="2:65" s="1" customFormat="1" ht="66.75" customHeight="1">
      <c r="B195" s="33"/>
      <c r="C195" s="132" t="s">
        <v>1528</v>
      </c>
      <c r="D195" s="132" t="s">
        <v>229</v>
      </c>
      <c r="E195" s="133" t="s">
        <v>5309</v>
      </c>
      <c r="F195" s="134" t="s">
        <v>5310</v>
      </c>
      <c r="G195" s="135" t="s">
        <v>3468</v>
      </c>
      <c r="H195" s="136">
        <v>4</v>
      </c>
      <c r="I195" s="137"/>
      <c r="J195" s="138">
        <f t="shared" si="50"/>
        <v>0</v>
      </c>
      <c r="K195" s="134" t="s">
        <v>336</v>
      </c>
      <c r="L195" s="33"/>
      <c r="M195" s="139" t="s">
        <v>21</v>
      </c>
      <c r="N195" s="140" t="s">
        <v>45</v>
      </c>
      <c r="P195" s="141">
        <f t="shared" si="51"/>
        <v>0</v>
      </c>
      <c r="Q195" s="141">
        <v>0</v>
      </c>
      <c r="R195" s="141">
        <f t="shared" si="52"/>
        <v>0</v>
      </c>
      <c r="S195" s="141">
        <v>0</v>
      </c>
      <c r="T195" s="142">
        <f t="shared" si="53"/>
        <v>0</v>
      </c>
      <c r="AR195" s="143" t="s">
        <v>234</v>
      </c>
      <c r="AT195" s="143" t="s">
        <v>229</v>
      </c>
      <c r="AU195" s="143" t="s">
        <v>86</v>
      </c>
      <c r="AY195" s="18" t="s">
        <v>227</v>
      </c>
      <c r="BE195" s="144">
        <f t="shared" si="54"/>
        <v>0</v>
      </c>
      <c r="BF195" s="144">
        <f t="shared" si="55"/>
        <v>0</v>
      </c>
      <c r="BG195" s="144">
        <f t="shared" si="56"/>
        <v>0</v>
      </c>
      <c r="BH195" s="144">
        <f t="shared" si="57"/>
        <v>0</v>
      </c>
      <c r="BI195" s="144">
        <f t="shared" si="58"/>
        <v>0</v>
      </c>
      <c r="BJ195" s="18" t="s">
        <v>86</v>
      </c>
      <c r="BK195" s="144">
        <f t="shared" si="59"/>
        <v>0</v>
      </c>
      <c r="BL195" s="18" t="s">
        <v>234</v>
      </c>
      <c r="BM195" s="143" t="s">
        <v>2124</v>
      </c>
    </row>
    <row r="196" spans="2:65" s="1" customFormat="1" ht="21.75" customHeight="1">
      <c r="B196" s="33"/>
      <c r="C196" s="132" t="s">
        <v>1533</v>
      </c>
      <c r="D196" s="132" t="s">
        <v>229</v>
      </c>
      <c r="E196" s="133" t="s">
        <v>5311</v>
      </c>
      <c r="F196" s="134" t="s">
        <v>5312</v>
      </c>
      <c r="G196" s="135" t="s">
        <v>3468</v>
      </c>
      <c r="H196" s="136">
        <v>4</v>
      </c>
      <c r="I196" s="137"/>
      <c r="J196" s="138">
        <f t="shared" si="50"/>
        <v>0</v>
      </c>
      <c r="K196" s="134" t="s">
        <v>336</v>
      </c>
      <c r="L196" s="33"/>
      <c r="M196" s="139" t="s">
        <v>21</v>
      </c>
      <c r="N196" s="140" t="s">
        <v>45</v>
      </c>
      <c r="P196" s="141">
        <f t="shared" si="51"/>
        <v>0</v>
      </c>
      <c r="Q196" s="141">
        <v>0</v>
      </c>
      <c r="R196" s="141">
        <f t="shared" si="52"/>
        <v>0</v>
      </c>
      <c r="S196" s="141">
        <v>0</v>
      </c>
      <c r="T196" s="142">
        <f t="shared" si="53"/>
        <v>0</v>
      </c>
      <c r="AR196" s="143" t="s">
        <v>234</v>
      </c>
      <c r="AT196" s="143" t="s">
        <v>229</v>
      </c>
      <c r="AU196" s="143" t="s">
        <v>86</v>
      </c>
      <c r="AY196" s="18" t="s">
        <v>227</v>
      </c>
      <c r="BE196" s="144">
        <f t="shared" si="54"/>
        <v>0</v>
      </c>
      <c r="BF196" s="144">
        <f t="shared" si="55"/>
        <v>0</v>
      </c>
      <c r="BG196" s="144">
        <f t="shared" si="56"/>
        <v>0</v>
      </c>
      <c r="BH196" s="144">
        <f t="shared" si="57"/>
        <v>0</v>
      </c>
      <c r="BI196" s="144">
        <f t="shared" si="58"/>
        <v>0</v>
      </c>
      <c r="BJ196" s="18" t="s">
        <v>86</v>
      </c>
      <c r="BK196" s="144">
        <f t="shared" si="59"/>
        <v>0</v>
      </c>
      <c r="BL196" s="18" t="s">
        <v>234</v>
      </c>
      <c r="BM196" s="143" t="s">
        <v>2133</v>
      </c>
    </row>
    <row r="197" spans="2:65" s="1" customFormat="1" ht="21.75" customHeight="1">
      <c r="B197" s="33"/>
      <c r="C197" s="132" t="s">
        <v>1540</v>
      </c>
      <c r="D197" s="132" t="s">
        <v>229</v>
      </c>
      <c r="E197" s="133" t="s">
        <v>5313</v>
      </c>
      <c r="F197" s="134" t="s">
        <v>5314</v>
      </c>
      <c r="G197" s="135" t="s">
        <v>3468</v>
      </c>
      <c r="H197" s="136">
        <v>2</v>
      </c>
      <c r="I197" s="137"/>
      <c r="J197" s="138">
        <f t="shared" si="50"/>
        <v>0</v>
      </c>
      <c r="K197" s="134" t="s">
        <v>336</v>
      </c>
      <c r="L197" s="33"/>
      <c r="M197" s="139" t="s">
        <v>21</v>
      </c>
      <c r="N197" s="140" t="s">
        <v>45</v>
      </c>
      <c r="P197" s="141">
        <f t="shared" si="51"/>
        <v>0</v>
      </c>
      <c r="Q197" s="141">
        <v>0</v>
      </c>
      <c r="R197" s="141">
        <f t="shared" si="52"/>
        <v>0</v>
      </c>
      <c r="S197" s="141">
        <v>0</v>
      </c>
      <c r="T197" s="142">
        <f t="shared" si="53"/>
        <v>0</v>
      </c>
      <c r="AR197" s="143" t="s">
        <v>234</v>
      </c>
      <c r="AT197" s="143" t="s">
        <v>229</v>
      </c>
      <c r="AU197" s="143" t="s">
        <v>86</v>
      </c>
      <c r="AY197" s="18" t="s">
        <v>227</v>
      </c>
      <c r="BE197" s="144">
        <f t="shared" si="54"/>
        <v>0</v>
      </c>
      <c r="BF197" s="144">
        <f t="shared" si="55"/>
        <v>0</v>
      </c>
      <c r="BG197" s="144">
        <f t="shared" si="56"/>
        <v>0</v>
      </c>
      <c r="BH197" s="144">
        <f t="shared" si="57"/>
        <v>0</v>
      </c>
      <c r="BI197" s="144">
        <f t="shared" si="58"/>
        <v>0</v>
      </c>
      <c r="BJ197" s="18" t="s">
        <v>86</v>
      </c>
      <c r="BK197" s="144">
        <f t="shared" si="59"/>
        <v>0</v>
      </c>
      <c r="BL197" s="18" t="s">
        <v>234</v>
      </c>
      <c r="BM197" s="143" t="s">
        <v>2147</v>
      </c>
    </row>
    <row r="198" spans="2:65" s="1" customFormat="1" ht="16.5" customHeight="1">
      <c r="B198" s="33"/>
      <c r="C198" s="132" t="s">
        <v>1546</v>
      </c>
      <c r="D198" s="132" t="s">
        <v>229</v>
      </c>
      <c r="E198" s="133" t="s">
        <v>5315</v>
      </c>
      <c r="F198" s="134" t="s">
        <v>5316</v>
      </c>
      <c r="G198" s="135" t="s">
        <v>3468</v>
      </c>
      <c r="H198" s="136">
        <v>2</v>
      </c>
      <c r="I198" s="137"/>
      <c r="J198" s="138">
        <f t="shared" si="50"/>
        <v>0</v>
      </c>
      <c r="K198" s="134" t="s">
        <v>336</v>
      </c>
      <c r="L198" s="33"/>
      <c r="M198" s="139" t="s">
        <v>21</v>
      </c>
      <c r="N198" s="140" t="s">
        <v>45</v>
      </c>
      <c r="P198" s="141">
        <f t="shared" si="51"/>
        <v>0</v>
      </c>
      <c r="Q198" s="141">
        <v>0</v>
      </c>
      <c r="R198" s="141">
        <f t="shared" si="52"/>
        <v>0</v>
      </c>
      <c r="S198" s="141">
        <v>0</v>
      </c>
      <c r="T198" s="142">
        <f t="shared" si="53"/>
        <v>0</v>
      </c>
      <c r="AR198" s="143" t="s">
        <v>234</v>
      </c>
      <c r="AT198" s="143" t="s">
        <v>229</v>
      </c>
      <c r="AU198" s="143" t="s">
        <v>86</v>
      </c>
      <c r="AY198" s="18" t="s">
        <v>227</v>
      </c>
      <c r="BE198" s="144">
        <f t="shared" si="54"/>
        <v>0</v>
      </c>
      <c r="BF198" s="144">
        <f t="shared" si="55"/>
        <v>0</v>
      </c>
      <c r="BG198" s="144">
        <f t="shared" si="56"/>
        <v>0</v>
      </c>
      <c r="BH198" s="144">
        <f t="shared" si="57"/>
        <v>0</v>
      </c>
      <c r="BI198" s="144">
        <f t="shared" si="58"/>
        <v>0</v>
      </c>
      <c r="BJ198" s="18" t="s">
        <v>86</v>
      </c>
      <c r="BK198" s="144">
        <f t="shared" si="59"/>
        <v>0</v>
      </c>
      <c r="BL198" s="18" t="s">
        <v>234</v>
      </c>
      <c r="BM198" s="143" t="s">
        <v>2155</v>
      </c>
    </row>
    <row r="199" spans="2:65" s="1" customFormat="1" ht="24.2" customHeight="1">
      <c r="B199" s="33"/>
      <c r="C199" s="132" t="s">
        <v>1553</v>
      </c>
      <c r="D199" s="132" t="s">
        <v>229</v>
      </c>
      <c r="E199" s="133" t="s">
        <v>5317</v>
      </c>
      <c r="F199" s="134" t="s">
        <v>5318</v>
      </c>
      <c r="G199" s="135" t="s">
        <v>3468</v>
      </c>
      <c r="H199" s="136">
        <v>1</v>
      </c>
      <c r="I199" s="137"/>
      <c r="J199" s="138">
        <f t="shared" si="50"/>
        <v>0</v>
      </c>
      <c r="K199" s="134" t="s">
        <v>336</v>
      </c>
      <c r="L199" s="33"/>
      <c r="M199" s="139" t="s">
        <v>21</v>
      </c>
      <c r="N199" s="140" t="s">
        <v>45</v>
      </c>
      <c r="P199" s="141">
        <f t="shared" si="51"/>
        <v>0</v>
      </c>
      <c r="Q199" s="141">
        <v>0</v>
      </c>
      <c r="R199" s="141">
        <f t="shared" si="52"/>
        <v>0</v>
      </c>
      <c r="S199" s="141">
        <v>0</v>
      </c>
      <c r="T199" s="142">
        <f t="shared" si="53"/>
        <v>0</v>
      </c>
      <c r="AR199" s="143" t="s">
        <v>234</v>
      </c>
      <c r="AT199" s="143" t="s">
        <v>229</v>
      </c>
      <c r="AU199" s="143" t="s">
        <v>86</v>
      </c>
      <c r="AY199" s="18" t="s">
        <v>227</v>
      </c>
      <c r="BE199" s="144">
        <f t="shared" si="54"/>
        <v>0</v>
      </c>
      <c r="BF199" s="144">
        <f t="shared" si="55"/>
        <v>0</v>
      </c>
      <c r="BG199" s="144">
        <f t="shared" si="56"/>
        <v>0</v>
      </c>
      <c r="BH199" s="144">
        <f t="shared" si="57"/>
        <v>0</v>
      </c>
      <c r="BI199" s="144">
        <f t="shared" si="58"/>
        <v>0</v>
      </c>
      <c r="BJ199" s="18" t="s">
        <v>86</v>
      </c>
      <c r="BK199" s="144">
        <f t="shared" si="59"/>
        <v>0</v>
      </c>
      <c r="BL199" s="18" t="s">
        <v>234</v>
      </c>
      <c r="BM199" s="143" t="s">
        <v>2165</v>
      </c>
    </row>
    <row r="200" spans="2:65" s="1" customFormat="1" ht="37.9" customHeight="1">
      <c r="B200" s="33"/>
      <c r="C200" s="132" t="s">
        <v>1559</v>
      </c>
      <c r="D200" s="132" t="s">
        <v>229</v>
      </c>
      <c r="E200" s="133" t="s">
        <v>5319</v>
      </c>
      <c r="F200" s="134" t="s">
        <v>5320</v>
      </c>
      <c r="G200" s="135" t="s">
        <v>3468</v>
      </c>
      <c r="H200" s="136">
        <v>1</v>
      </c>
      <c r="I200" s="137"/>
      <c r="J200" s="138">
        <f t="shared" si="50"/>
        <v>0</v>
      </c>
      <c r="K200" s="134" t="s">
        <v>336</v>
      </c>
      <c r="L200" s="33"/>
      <c r="M200" s="139" t="s">
        <v>21</v>
      </c>
      <c r="N200" s="140" t="s">
        <v>45</v>
      </c>
      <c r="P200" s="141">
        <f t="shared" si="51"/>
        <v>0</v>
      </c>
      <c r="Q200" s="141">
        <v>0</v>
      </c>
      <c r="R200" s="141">
        <f t="shared" si="52"/>
        <v>0</v>
      </c>
      <c r="S200" s="141">
        <v>0</v>
      </c>
      <c r="T200" s="142">
        <f t="shared" si="53"/>
        <v>0</v>
      </c>
      <c r="AR200" s="143" t="s">
        <v>234</v>
      </c>
      <c r="AT200" s="143" t="s">
        <v>229</v>
      </c>
      <c r="AU200" s="143" t="s">
        <v>86</v>
      </c>
      <c r="AY200" s="18" t="s">
        <v>227</v>
      </c>
      <c r="BE200" s="144">
        <f t="shared" si="54"/>
        <v>0</v>
      </c>
      <c r="BF200" s="144">
        <f t="shared" si="55"/>
        <v>0</v>
      </c>
      <c r="BG200" s="144">
        <f t="shared" si="56"/>
        <v>0</v>
      </c>
      <c r="BH200" s="144">
        <f t="shared" si="57"/>
        <v>0</v>
      </c>
      <c r="BI200" s="144">
        <f t="shared" si="58"/>
        <v>0</v>
      </c>
      <c r="BJ200" s="18" t="s">
        <v>86</v>
      </c>
      <c r="BK200" s="144">
        <f t="shared" si="59"/>
        <v>0</v>
      </c>
      <c r="BL200" s="18" t="s">
        <v>234</v>
      </c>
      <c r="BM200" s="143" t="s">
        <v>2177</v>
      </c>
    </row>
    <row r="201" spans="2:65" s="1" customFormat="1" ht="66.75" customHeight="1">
      <c r="B201" s="33"/>
      <c r="C201" s="132" t="s">
        <v>1564</v>
      </c>
      <c r="D201" s="132" t="s">
        <v>229</v>
      </c>
      <c r="E201" s="133" t="s">
        <v>5321</v>
      </c>
      <c r="F201" s="134" t="s">
        <v>5322</v>
      </c>
      <c r="G201" s="135" t="s">
        <v>488</v>
      </c>
      <c r="H201" s="136">
        <v>1</v>
      </c>
      <c r="I201" s="137"/>
      <c r="J201" s="138">
        <f t="shared" si="50"/>
        <v>0</v>
      </c>
      <c r="K201" s="134" t="s">
        <v>336</v>
      </c>
      <c r="L201" s="33"/>
      <c r="M201" s="139" t="s">
        <v>21</v>
      </c>
      <c r="N201" s="140" t="s">
        <v>45</v>
      </c>
      <c r="P201" s="141">
        <f t="shared" si="51"/>
        <v>0</v>
      </c>
      <c r="Q201" s="141">
        <v>0</v>
      </c>
      <c r="R201" s="141">
        <f t="shared" si="52"/>
        <v>0</v>
      </c>
      <c r="S201" s="141">
        <v>0</v>
      </c>
      <c r="T201" s="142">
        <f t="shared" si="53"/>
        <v>0</v>
      </c>
      <c r="AR201" s="143" t="s">
        <v>234</v>
      </c>
      <c r="AT201" s="143" t="s">
        <v>229</v>
      </c>
      <c r="AU201" s="143" t="s">
        <v>86</v>
      </c>
      <c r="AY201" s="18" t="s">
        <v>227</v>
      </c>
      <c r="BE201" s="144">
        <f t="shared" si="54"/>
        <v>0</v>
      </c>
      <c r="BF201" s="144">
        <f t="shared" si="55"/>
        <v>0</v>
      </c>
      <c r="BG201" s="144">
        <f t="shared" si="56"/>
        <v>0</v>
      </c>
      <c r="BH201" s="144">
        <f t="shared" si="57"/>
        <v>0</v>
      </c>
      <c r="BI201" s="144">
        <f t="shared" si="58"/>
        <v>0</v>
      </c>
      <c r="BJ201" s="18" t="s">
        <v>86</v>
      </c>
      <c r="BK201" s="144">
        <f t="shared" si="59"/>
        <v>0</v>
      </c>
      <c r="BL201" s="18" t="s">
        <v>234</v>
      </c>
      <c r="BM201" s="143" t="s">
        <v>2185</v>
      </c>
    </row>
    <row r="202" spans="2:65" s="1" customFormat="1" ht="24.2" customHeight="1">
      <c r="B202" s="33"/>
      <c r="C202" s="132" t="s">
        <v>1569</v>
      </c>
      <c r="D202" s="132" t="s">
        <v>229</v>
      </c>
      <c r="E202" s="133" t="s">
        <v>5323</v>
      </c>
      <c r="F202" s="134" t="s">
        <v>5324</v>
      </c>
      <c r="G202" s="135" t="s">
        <v>3468</v>
      </c>
      <c r="H202" s="136">
        <v>1</v>
      </c>
      <c r="I202" s="137"/>
      <c r="J202" s="138">
        <f t="shared" si="50"/>
        <v>0</v>
      </c>
      <c r="K202" s="134" t="s">
        <v>336</v>
      </c>
      <c r="L202" s="33"/>
      <c r="M202" s="139" t="s">
        <v>21</v>
      </c>
      <c r="N202" s="140" t="s">
        <v>45</v>
      </c>
      <c r="P202" s="141">
        <f t="shared" si="51"/>
        <v>0</v>
      </c>
      <c r="Q202" s="141">
        <v>0</v>
      </c>
      <c r="R202" s="141">
        <f t="shared" si="52"/>
        <v>0</v>
      </c>
      <c r="S202" s="141">
        <v>0</v>
      </c>
      <c r="T202" s="142">
        <f t="shared" si="53"/>
        <v>0</v>
      </c>
      <c r="AR202" s="143" t="s">
        <v>234</v>
      </c>
      <c r="AT202" s="143" t="s">
        <v>229</v>
      </c>
      <c r="AU202" s="143" t="s">
        <v>86</v>
      </c>
      <c r="AY202" s="18" t="s">
        <v>227</v>
      </c>
      <c r="BE202" s="144">
        <f t="shared" si="54"/>
        <v>0</v>
      </c>
      <c r="BF202" s="144">
        <f t="shared" si="55"/>
        <v>0</v>
      </c>
      <c r="BG202" s="144">
        <f t="shared" si="56"/>
        <v>0</v>
      </c>
      <c r="BH202" s="144">
        <f t="shared" si="57"/>
        <v>0</v>
      </c>
      <c r="BI202" s="144">
        <f t="shared" si="58"/>
        <v>0</v>
      </c>
      <c r="BJ202" s="18" t="s">
        <v>86</v>
      </c>
      <c r="BK202" s="144">
        <f t="shared" si="59"/>
        <v>0</v>
      </c>
      <c r="BL202" s="18" t="s">
        <v>234</v>
      </c>
      <c r="BM202" s="143" t="s">
        <v>2196</v>
      </c>
    </row>
    <row r="203" spans="2:65" s="11" customFormat="1" ht="22.9" customHeight="1">
      <c r="B203" s="120"/>
      <c r="D203" s="121" t="s">
        <v>72</v>
      </c>
      <c r="E203" s="130" t="s">
        <v>4186</v>
      </c>
      <c r="F203" s="130" t="s">
        <v>5325</v>
      </c>
      <c r="I203" s="123"/>
      <c r="J203" s="131">
        <f>BK203</f>
        <v>0</v>
      </c>
      <c r="L203" s="120"/>
      <c r="M203" s="125"/>
      <c r="P203" s="126">
        <f>SUM(P204:P208)</f>
        <v>0</v>
      </c>
      <c r="R203" s="126">
        <f>SUM(R204:R208)</f>
        <v>0</v>
      </c>
      <c r="T203" s="127">
        <f>SUM(T204:T208)</f>
        <v>0</v>
      </c>
      <c r="AR203" s="121" t="s">
        <v>80</v>
      </c>
      <c r="AT203" s="128" t="s">
        <v>72</v>
      </c>
      <c r="AU203" s="128" t="s">
        <v>80</v>
      </c>
      <c r="AY203" s="121" t="s">
        <v>227</v>
      </c>
      <c r="BK203" s="129">
        <f>SUM(BK204:BK208)</f>
        <v>0</v>
      </c>
    </row>
    <row r="204" spans="2:65" s="1" customFormat="1" ht="16.5" customHeight="1">
      <c r="B204" s="33"/>
      <c r="C204" s="132" t="s">
        <v>1581</v>
      </c>
      <c r="D204" s="132" t="s">
        <v>229</v>
      </c>
      <c r="E204" s="133" t="s">
        <v>5326</v>
      </c>
      <c r="F204" s="134" t="s">
        <v>5327</v>
      </c>
      <c r="G204" s="135" t="s">
        <v>3468</v>
      </c>
      <c r="H204" s="136">
        <v>1</v>
      </c>
      <c r="I204" s="137"/>
      <c r="J204" s="138">
        <f>ROUND(I204*H204,2)</f>
        <v>0</v>
      </c>
      <c r="K204" s="134" t="s">
        <v>336</v>
      </c>
      <c r="L204" s="33"/>
      <c r="M204" s="139" t="s">
        <v>21</v>
      </c>
      <c r="N204" s="140" t="s">
        <v>45</v>
      </c>
      <c r="P204" s="141">
        <f>O204*H204</f>
        <v>0</v>
      </c>
      <c r="Q204" s="141">
        <v>0</v>
      </c>
      <c r="R204" s="141">
        <f>Q204*H204</f>
        <v>0</v>
      </c>
      <c r="S204" s="141">
        <v>0</v>
      </c>
      <c r="T204" s="142">
        <f>S204*H204</f>
        <v>0</v>
      </c>
      <c r="AR204" s="143" t="s">
        <v>234</v>
      </c>
      <c r="AT204" s="143" t="s">
        <v>229</v>
      </c>
      <c r="AU204" s="143" t="s">
        <v>86</v>
      </c>
      <c r="AY204" s="18" t="s">
        <v>227</v>
      </c>
      <c r="BE204" s="144">
        <f>IF(N204="základní",J204,0)</f>
        <v>0</v>
      </c>
      <c r="BF204" s="144">
        <f>IF(N204="snížená",J204,0)</f>
        <v>0</v>
      </c>
      <c r="BG204" s="144">
        <f>IF(N204="zákl. přenesená",J204,0)</f>
        <v>0</v>
      </c>
      <c r="BH204" s="144">
        <f>IF(N204="sníž. přenesená",J204,0)</f>
        <v>0</v>
      </c>
      <c r="BI204" s="144">
        <f>IF(N204="nulová",J204,0)</f>
        <v>0</v>
      </c>
      <c r="BJ204" s="18" t="s">
        <v>86</v>
      </c>
      <c r="BK204" s="144">
        <f>ROUND(I204*H204,2)</f>
        <v>0</v>
      </c>
      <c r="BL204" s="18" t="s">
        <v>234</v>
      </c>
      <c r="BM204" s="143" t="s">
        <v>2211</v>
      </c>
    </row>
    <row r="205" spans="2:65" s="1" customFormat="1" ht="16.5" customHeight="1">
      <c r="B205" s="33"/>
      <c r="C205" s="132" t="s">
        <v>1587</v>
      </c>
      <c r="D205" s="132" t="s">
        <v>229</v>
      </c>
      <c r="E205" s="133" t="s">
        <v>5328</v>
      </c>
      <c r="F205" s="134" t="s">
        <v>5329</v>
      </c>
      <c r="G205" s="135" t="s">
        <v>3468</v>
      </c>
      <c r="H205" s="136">
        <v>1</v>
      </c>
      <c r="I205" s="137"/>
      <c r="J205" s="138">
        <f>ROUND(I205*H205,2)</f>
        <v>0</v>
      </c>
      <c r="K205" s="134" t="s">
        <v>336</v>
      </c>
      <c r="L205" s="33"/>
      <c r="M205" s="139" t="s">
        <v>21</v>
      </c>
      <c r="N205" s="140" t="s">
        <v>45</v>
      </c>
      <c r="P205" s="141">
        <f>O205*H205</f>
        <v>0</v>
      </c>
      <c r="Q205" s="141">
        <v>0</v>
      </c>
      <c r="R205" s="141">
        <f>Q205*H205</f>
        <v>0</v>
      </c>
      <c r="S205" s="141">
        <v>0</v>
      </c>
      <c r="T205" s="142">
        <f>S205*H205</f>
        <v>0</v>
      </c>
      <c r="AR205" s="143" t="s">
        <v>234</v>
      </c>
      <c r="AT205" s="143" t="s">
        <v>229</v>
      </c>
      <c r="AU205" s="143" t="s">
        <v>86</v>
      </c>
      <c r="AY205" s="18" t="s">
        <v>227</v>
      </c>
      <c r="BE205" s="144">
        <f>IF(N205="základní",J205,0)</f>
        <v>0</v>
      </c>
      <c r="BF205" s="144">
        <f>IF(N205="snížená",J205,0)</f>
        <v>0</v>
      </c>
      <c r="BG205" s="144">
        <f>IF(N205="zákl. přenesená",J205,0)</f>
        <v>0</v>
      </c>
      <c r="BH205" s="144">
        <f>IF(N205="sníž. přenesená",J205,0)</f>
        <v>0</v>
      </c>
      <c r="BI205" s="144">
        <f>IF(N205="nulová",J205,0)</f>
        <v>0</v>
      </c>
      <c r="BJ205" s="18" t="s">
        <v>86</v>
      </c>
      <c r="BK205" s="144">
        <f>ROUND(I205*H205,2)</f>
        <v>0</v>
      </c>
      <c r="BL205" s="18" t="s">
        <v>234</v>
      </c>
      <c r="BM205" s="143" t="s">
        <v>2223</v>
      </c>
    </row>
    <row r="206" spans="2:65" s="1" customFormat="1" ht="16.5" customHeight="1">
      <c r="B206" s="33"/>
      <c r="C206" s="132" t="s">
        <v>1593</v>
      </c>
      <c r="D206" s="132" t="s">
        <v>229</v>
      </c>
      <c r="E206" s="133" t="s">
        <v>5330</v>
      </c>
      <c r="F206" s="134" t="s">
        <v>5331</v>
      </c>
      <c r="G206" s="135" t="s">
        <v>3468</v>
      </c>
      <c r="H206" s="136">
        <v>1</v>
      </c>
      <c r="I206" s="137"/>
      <c r="J206" s="138">
        <f>ROUND(I206*H206,2)</f>
        <v>0</v>
      </c>
      <c r="K206" s="134" t="s">
        <v>336</v>
      </c>
      <c r="L206" s="33"/>
      <c r="M206" s="139" t="s">
        <v>21</v>
      </c>
      <c r="N206" s="140" t="s">
        <v>45</v>
      </c>
      <c r="P206" s="141">
        <f>O206*H206</f>
        <v>0</v>
      </c>
      <c r="Q206" s="141">
        <v>0</v>
      </c>
      <c r="R206" s="141">
        <f>Q206*H206</f>
        <v>0</v>
      </c>
      <c r="S206" s="141">
        <v>0</v>
      </c>
      <c r="T206" s="142">
        <f>S206*H206</f>
        <v>0</v>
      </c>
      <c r="AR206" s="143" t="s">
        <v>234</v>
      </c>
      <c r="AT206" s="143" t="s">
        <v>229</v>
      </c>
      <c r="AU206" s="143" t="s">
        <v>86</v>
      </c>
      <c r="AY206" s="18" t="s">
        <v>227</v>
      </c>
      <c r="BE206" s="144">
        <f>IF(N206="základní",J206,0)</f>
        <v>0</v>
      </c>
      <c r="BF206" s="144">
        <f>IF(N206="snížená",J206,0)</f>
        <v>0</v>
      </c>
      <c r="BG206" s="144">
        <f>IF(N206="zákl. přenesená",J206,0)</f>
        <v>0</v>
      </c>
      <c r="BH206" s="144">
        <f>IF(N206="sníž. přenesená",J206,0)</f>
        <v>0</v>
      </c>
      <c r="BI206" s="144">
        <f>IF(N206="nulová",J206,0)</f>
        <v>0</v>
      </c>
      <c r="BJ206" s="18" t="s">
        <v>86</v>
      </c>
      <c r="BK206" s="144">
        <f>ROUND(I206*H206,2)</f>
        <v>0</v>
      </c>
      <c r="BL206" s="18" t="s">
        <v>234</v>
      </c>
      <c r="BM206" s="143" t="s">
        <v>2240</v>
      </c>
    </row>
    <row r="207" spans="2:65" s="1" customFormat="1" ht="55.5" customHeight="1">
      <c r="B207" s="33"/>
      <c r="C207" s="132" t="s">
        <v>1598</v>
      </c>
      <c r="D207" s="132" t="s">
        <v>229</v>
      </c>
      <c r="E207" s="133" t="s">
        <v>5332</v>
      </c>
      <c r="F207" s="134" t="s">
        <v>5333</v>
      </c>
      <c r="G207" s="135" t="s">
        <v>3468</v>
      </c>
      <c r="H207" s="136">
        <v>1</v>
      </c>
      <c r="I207" s="137"/>
      <c r="J207" s="138">
        <f>ROUND(I207*H207,2)</f>
        <v>0</v>
      </c>
      <c r="K207" s="134" t="s">
        <v>336</v>
      </c>
      <c r="L207" s="33"/>
      <c r="M207" s="139" t="s">
        <v>21</v>
      </c>
      <c r="N207" s="140" t="s">
        <v>45</v>
      </c>
      <c r="P207" s="141">
        <f>O207*H207</f>
        <v>0</v>
      </c>
      <c r="Q207" s="141">
        <v>0</v>
      </c>
      <c r="R207" s="141">
        <f>Q207*H207</f>
        <v>0</v>
      </c>
      <c r="S207" s="141">
        <v>0</v>
      </c>
      <c r="T207" s="142">
        <f>S207*H207</f>
        <v>0</v>
      </c>
      <c r="AR207" s="143" t="s">
        <v>234</v>
      </c>
      <c r="AT207" s="143" t="s">
        <v>229</v>
      </c>
      <c r="AU207" s="143" t="s">
        <v>86</v>
      </c>
      <c r="AY207" s="18" t="s">
        <v>227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86</v>
      </c>
      <c r="BK207" s="144">
        <f>ROUND(I207*H207,2)</f>
        <v>0</v>
      </c>
      <c r="BL207" s="18" t="s">
        <v>234</v>
      </c>
      <c r="BM207" s="143" t="s">
        <v>2259</v>
      </c>
    </row>
    <row r="208" spans="2:65" s="1" customFormat="1" ht="16.5" customHeight="1">
      <c r="B208" s="33"/>
      <c r="C208" s="132" t="s">
        <v>1604</v>
      </c>
      <c r="D208" s="132" t="s">
        <v>229</v>
      </c>
      <c r="E208" s="133" t="s">
        <v>5334</v>
      </c>
      <c r="F208" s="134" t="s">
        <v>5335</v>
      </c>
      <c r="G208" s="135" t="s">
        <v>3468</v>
      </c>
      <c r="H208" s="136">
        <v>1</v>
      </c>
      <c r="I208" s="137"/>
      <c r="J208" s="138">
        <f>ROUND(I208*H208,2)</f>
        <v>0</v>
      </c>
      <c r="K208" s="134" t="s">
        <v>336</v>
      </c>
      <c r="L208" s="33"/>
      <c r="M208" s="184" t="s">
        <v>21</v>
      </c>
      <c r="N208" s="185" t="s">
        <v>45</v>
      </c>
      <c r="O208" s="181"/>
      <c r="P208" s="186">
        <f>O208*H208</f>
        <v>0</v>
      </c>
      <c r="Q208" s="186">
        <v>0</v>
      </c>
      <c r="R208" s="186">
        <f>Q208*H208</f>
        <v>0</v>
      </c>
      <c r="S208" s="186">
        <v>0</v>
      </c>
      <c r="T208" s="187">
        <f>S208*H208</f>
        <v>0</v>
      </c>
      <c r="AR208" s="143" t="s">
        <v>234</v>
      </c>
      <c r="AT208" s="143" t="s">
        <v>229</v>
      </c>
      <c r="AU208" s="143" t="s">
        <v>86</v>
      </c>
      <c r="AY208" s="18" t="s">
        <v>227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86</v>
      </c>
      <c r="BK208" s="144">
        <f>ROUND(I208*H208,2)</f>
        <v>0</v>
      </c>
      <c r="BL208" s="18" t="s">
        <v>234</v>
      </c>
      <c r="BM208" s="143" t="s">
        <v>5336</v>
      </c>
    </row>
    <row r="209" spans="2:12" s="1" customFormat="1" ht="6.95" customHeight="1">
      <c r="B209" s="42"/>
      <c r="C209" s="43"/>
      <c r="D209" s="43"/>
      <c r="E209" s="43"/>
      <c r="F209" s="43"/>
      <c r="G209" s="43"/>
      <c r="H209" s="43"/>
      <c r="I209" s="43"/>
      <c r="J209" s="43"/>
      <c r="K209" s="43"/>
      <c r="L209" s="33"/>
    </row>
  </sheetData>
  <sheetProtection algorithmName="SHA-512" hashValue="du6NCvP9vwRTrSSDTTUwwgsWXfcjuVMep9BrsHXR2dGox1kTQos56uo5JvxfCXPLZ3zQm5kg/gpdQJ7jucwtLw==" saltValue="awnzyzpWQMQzdGK9nF5PsPQ9htP/yw19vusNMnDdWklsHPDmLRIfF938gxfzG9wzXgrokwYu1JQnkzPyzjaU4Q==" spinCount="100000" sheet="1" objects="1" scenarios="1" formatColumns="0" formatRows="0" autoFilter="0"/>
  <autoFilter ref="C96:K208" xr:uid="{00000000-0009-0000-0000-000015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1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169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607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5337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ROUND((SUM(BE85:BE114)),  2)</f>
        <v>0</v>
      </c>
      <c r="I35" s="94">
        <v>0.21</v>
      </c>
      <c r="J35" s="84">
        <f>ROUND(((SUM(BE85:BE114))*I35),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ROUND((SUM(BF85:BF114)),  2)</f>
        <v>0</v>
      </c>
      <c r="I36" s="94">
        <v>0.12</v>
      </c>
      <c r="J36" s="84">
        <f>ROUND(((SUM(BF85:BF114))*I36),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ROUND((SUM(BG85:BG114)),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ROUND((SUM(BH85:BH114)),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ROUND((SUM(BI85:BI114)),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607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SO-04.06 - Fotovoltaika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208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212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201</v>
      </c>
      <c r="L74" s="21"/>
    </row>
    <row r="75" spans="2:12" s="1" customFormat="1" ht="16.5" customHeight="1">
      <c r="B75" s="33"/>
      <c r="E75" s="338" t="s">
        <v>607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203</v>
      </c>
      <c r="L76" s="33"/>
    </row>
    <row r="77" spans="2:12" s="1" customFormat="1" ht="16.5" customHeight="1">
      <c r="B77" s="33"/>
      <c r="E77" s="321" t="str">
        <f>E11</f>
        <v>SO-04.06 - Fotovoltaika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213</v>
      </c>
      <c r="D84" s="114" t="s">
        <v>58</v>
      </c>
      <c r="E84" s="114" t="s">
        <v>54</v>
      </c>
      <c r="F84" s="114" t="s">
        <v>55</v>
      </c>
      <c r="G84" s="114" t="s">
        <v>214</v>
      </c>
      <c r="H84" s="114" t="s">
        <v>215</v>
      </c>
      <c r="I84" s="114" t="s">
        <v>216</v>
      </c>
      <c r="J84" s="114" t="s">
        <v>207</v>
      </c>
      <c r="K84" s="115" t="s">
        <v>217</v>
      </c>
      <c r="L84" s="112"/>
      <c r="M84" s="57" t="s">
        <v>21</v>
      </c>
      <c r="N84" s="58" t="s">
        <v>43</v>
      </c>
      <c r="O84" s="58" t="s">
        <v>218</v>
      </c>
      <c r="P84" s="58" t="s">
        <v>219</v>
      </c>
      <c r="Q84" s="58" t="s">
        <v>220</v>
      </c>
      <c r="R84" s="58" t="s">
        <v>221</v>
      </c>
      <c r="S84" s="58" t="s">
        <v>222</v>
      </c>
      <c r="T84" s="59" t="s">
        <v>223</v>
      </c>
    </row>
    <row r="85" spans="2:65" s="1" customFormat="1" ht="22.9" customHeight="1">
      <c r="B85" s="33"/>
      <c r="C85" s="62" t="s">
        <v>224</v>
      </c>
      <c r="J85" s="116">
        <f>BK85</f>
        <v>0</v>
      </c>
      <c r="L85" s="33"/>
      <c r="M85" s="60"/>
      <c r="N85" s="51"/>
      <c r="O85" s="51"/>
      <c r="P85" s="117">
        <f>SUM(P86:P114)</f>
        <v>0</v>
      </c>
      <c r="Q85" s="51"/>
      <c r="R85" s="117">
        <f>SUM(R86:R114)</f>
        <v>0</v>
      </c>
      <c r="S85" s="51"/>
      <c r="T85" s="118">
        <f>SUM(T86:T114)</f>
        <v>0</v>
      </c>
      <c r="AT85" s="18" t="s">
        <v>72</v>
      </c>
      <c r="AU85" s="18" t="s">
        <v>208</v>
      </c>
      <c r="BK85" s="119">
        <f>SUM(BK86:BK114)</f>
        <v>0</v>
      </c>
    </row>
    <row r="86" spans="2:65" s="1" customFormat="1" ht="33" customHeight="1">
      <c r="B86" s="33"/>
      <c r="C86" s="132" t="s">
        <v>80</v>
      </c>
      <c r="D86" s="132" t="s">
        <v>229</v>
      </c>
      <c r="E86" s="133" t="s">
        <v>5338</v>
      </c>
      <c r="F86" s="134" t="s">
        <v>5339</v>
      </c>
      <c r="G86" s="135" t="s">
        <v>326</v>
      </c>
      <c r="H86" s="136">
        <v>300</v>
      </c>
      <c r="I86" s="137"/>
      <c r="J86" s="138">
        <f t="shared" ref="J86:J114" si="0">ROUND(I86*H86,2)</f>
        <v>0</v>
      </c>
      <c r="K86" s="134" t="s">
        <v>336</v>
      </c>
      <c r="L86" s="33"/>
      <c r="M86" s="139" t="s">
        <v>21</v>
      </c>
      <c r="N86" s="140" t="s">
        <v>45</v>
      </c>
      <c r="P86" s="141">
        <f t="shared" ref="P86:P114" si="1">O86*H86</f>
        <v>0</v>
      </c>
      <c r="Q86" s="141">
        <v>0</v>
      </c>
      <c r="R86" s="141">
        <f t="shared" ref="R86:R114" si="2">Q86*H86</f>
        <v>0</v>
      </c>
      <c r="S86" s="141">
        <v>0</v>
      </c>
      <c r="T86" s="142">
        <f t="shared" ref="T86:T114" si="3">S86*H86</f>
        <v>0</v>
      </c>
      <c r="AR86" s="143" t="s">
        <v>234</v>
      </c>
      <c r="AT86" s="143" t="s">
        <v>229</v>
      </c>
      <c r="AU86" s="143" t="s">
        <v>73</v>
      </c>
      <c r="AY86" s="18" t="s">
        <v>227</v>
      </c>
      <c r="BE86" s="144">
        <f t="shared" ref="BE86:BE114" si="4">IF(N86="základní",J86,0)</f>
        <v>0</v>
      </c>
      <c r="BF86" s="144">
        <f t="shared" ref="BF86:BF114" si="5">IF(N86="snížená",J86,0)</f>
        <v>0</v>
      </c>
      <c r="BG86" s="144">
        <f t="shared" ref="BG86:BG114" si="6">IF(N86="zákl. přenesená",J86,0)</f>
        <v>0</v>
      </c>
      <c r="BH86" s="144">
        <f t="shared" ref="BH86:BH114" si="7">IF(N86="sníž. přenesená",J86,0)</f>
        <v>0</v>
      </c>
      <c r="BI86" s="144">
        <f t="shared" ref="BI86:BI114" si="8">IF(N86="nulová",J86,0)</f>
        <v>0</v>
      </c>
      <c r="BJ86" s="18" t="s">
        <v>86</v>
      </c>
      <c r="BK86" s="144">
        <f t="shared" ref="BK86:BK114" si="9">ROUND(I86*H86,2)</f>
        <v>0</v>
      </c>
      <c r="BL86" s="18" t="s">
        <v>234</v>
      </c>
      <c r="BM86" s="143" t="s">
        <v>86</v>
      </c>
    </row>
    <row r="87" spans="2:65" s="1" customFormat="1" ht="16.5" customHeight="1">
      <c r="B87" s="33"/>
      <c r="C87" s="132" t="s">
        <v>86</v>
      </c>
      <c r="D87" s="132" t="s">
        <v>229</v>
      </c>
      <c r="E87" s="133" t="s">
        <v>5340</v>
      </c>
      <c r="F87" s="134" t="s">
        <v>5341</v>
      </c>
      <c r="G87" s="135" t="s">
        <v>326</v>
      </c>
      <c r="H87" s="136">
        <v>300</v>
      </c>
      <c r="I87" s="137"/>
      <c r="J87" s="138">
        <f t="shared" si="0"/>
        <v>0</v>
      </c>
      <c r="K87" s="134" t="s">
        <v>336</v>
      </c>
      <c r="L87" s="33"/>
      <c r="M87" s="139" t="s">
        <v>21</v>
      </c>
      <c r="N87" s="140" t="s">
        <v>45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234</v>
      </c>
      <c r="AT87" s="143" t="s">
        <v>229</v>
      </c>
      <c r="AU87" s="143" t="s">
        <v>73</v>
      </c>
      <c r="AY87" s="18" t="s">
        <v>227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86</v>
      </c>
      <c r="BK87" s="144">
        <f t="shared" si="9"/>
        <v>0</v>
      </c>
      <c r="BL87" s="18" t="s">
        <v>234</v>
      </c>
      <c r="BM87" s="143" t="s">
        <v>234</v>
      </c>
    </row>
    <row r="88" spans="2:65" s="1" customFormat="1" ht="21.75" customHeight="1">
      <c r="B88" s="33"/>
      <c r="C88" s="132" t="s">
        <v>120</v>
      </c>
      <c r="D88" s="132" t="s">
        <v>229</v>
      </c>
      <c r="E88" s="133" t="s">
        <v>5342</v>
      </c>
      <c r="F88" s="134" t="s">
        <v>5343</v>
      </c>
      <c r="G88" s="135" t="s">
        <v>396</v>
      </c>
      <c r="H88" s="136">
        <v>8</v>
      </c>
      <c r="I88" s="137"/>
      <c r="J88" s="138">
        <f t="shared" si="0"/>
        <v>0</v>
      </c>
      <c r="K88" s="134" t="s">
        <v>336</v>
      </c>
      <c r="L88" s="33"/>
      <c r="M88" s="139" t="s">
        <v>21</v>
      </c>
      <c r="N88" s="140" t="s">
        <v>45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234</v>
      </c>
      <c r="AT88" s="143" t="s">
        <v>229</v>
      </c>
      <c r="AU88" s="143" t="s">
        <v>73</v>
      </c>
      <c r="AY88" s="18" t="s">
        <v>227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86</v>
      </c>
      <c r="BK88" s="144">
        <f t="shared" si="9"/>
        <v>0</v>
      </c>
      <c r="BL88" s="18" t="s">
        <v>234</v>
      </c>
      <c r="BM88" s="143" t="s">
        <v>270</v>
      </c>
    </row>
    <row r="89" spans="2:65" s="1" customFormat="1" ht="16.5" customHeight="1">
      <c r="B89" s="33"/>
      <c r="C89" s="132" t="s">
        <v>234</v>
      </c>
      <c r="D89" s="132" t="s">
        <v>229</v>
      </c>
      <c r="E89" s="133" t="s">
        <v>5344</v>
      </c>
      <c r="F89" s="134" t="s">
        <v>5345</v>
      </c>
      <c r="G89" s="135" t="s">
        <v>396</v>
      </c>
      <c r="H89" s="136">
        <v>16</v>
      </c>
      <c r="I89" s="137"/>
      <c r="J89" s="138">
        <f t="shared" si="0"/>
        <v>0</v>
      </c>
      <c r="K89" s="134" t="s">
        <v>336</v>
      </c>
      <c r="L89" s="33"/>
      <c r="M89" s="139" t="s">
        <v>21</v>
      </c>
      <c r="N89" s="140" t="s">
        <v>45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234</v>
      </c>
      <c r="AT89" s="143" t="s">
        <v>229</v>
      </c>
      <c r="AU89" s="143" t="s">
        <v>73</v>
      </c>
      <c r="AY89" s="18" t="s">
        <v>227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86</v>
      </c>
      <c r="BK89" s="144">
        <f t="shared" si="9"/>
        <v>0</v>
      </c>
      <c r="BL89" s="18" t="s">
        <v>234</v>
      </c>
      <c r="BM89" s="143" t="s">
        <v>283</v>
      </c>
    </row>
    <row r="90" spans="2:65" s="1" customFormat="1" ht="16.5" customHeight="1">
      <c r="B90" s="33"/>
      <c r="C90" s="132" t="s">
        <v>264</v>
      </c>
      <c r="D90" s="132" t="s">
        <v>229</v>
      </c>
      <c r="E90" s="133" t="s">
        <v>5346</v>
      </c>
      <c r="F90" s="134" t="s">
        <v>5347</v>
      </c>
      <c r="G90" s="135" t="s">
        <v>396</v>
      </c>
      <c r="H90" s="136">
        <v>16</v>
      </c>
      <c r="I90" s="137"/>
      <c r="J90" s="138">
        <f t="shared" si="0"/>
        <v>0</v>
      </c>
      <c r="K90" s="134" t="s">
        <v>336</v>
      </c>
      <c r="L90" s="33"/>
      <c r="M90" s="139" t="s">
        <v>21</v>
      </c>
      <c r="N90" s="140" t="s">
        <v>45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234</v>
      </c>
      <c r="AT90" s="143" t="s">
        <v>229</v>
      </c>
      <c r="AU90" s="143" t="s">
        <v>73</v>
      </c>
      <c r="AY90" s="18" t="s">
        <v>227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86</v>
      </c>
      <c r="BK90" s="144">
        <f t="shared" si="9"/>
        <v>0</v>
      </c>
      <c r="BL90" s="18" t="s">
        <v>234</v>
      </c>
      <c r="BM90" s="143" t="s">
        <v>296</v>
      </c>
    </row>
    <row r="91" spans="2:65" s="1" customFormat="1" ht="16.5" customHeight="1">
      <c r="B91" s="33"/>
      <c r="C91" s="132" t="s">
        <v>270</v>
      </c>
      <c r="D91" s="132" t="s">
        <v>229</v>
      </c>
      <c r="E91" s="133" t="s">
        <v>5348</v>
      </c>
      <c r="F91" s="134" t="s">
        <v>5349</v>
      </c>
      <c r="G91" s="135" t="s">
        <v>396</v>
      </c>
      <c r="H91" s="136">
        <v>1</v>
      </c>
      <c r="I91" s="137"/>
      <c r="J91" s="138">
        <f t="shared" si="0"/>
        <v>0</v>
      </c>
      <c r="K91" s="134" t="s">
        <v>336</v>
      </c>
      <c r="L91" s="33"/>
      <c r="M91" s="139" t="s">
        <v>21</v>
      </c>
      <c r="N91" s="140" t="s">
        <v>45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234</v>
      </c>
      <c r="AT91" s="143" t="s">
        <v>229</v>
      </c>
      <c r="AU91" s="143" t="s">
        <v>73</v>
      </c>
      <c r="AY91" s="18" t="s">
        <v>227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86</v>
      </c>
      <c r="BK91" s="144">
        <f t="shared" si="9"/>
        <v>0</v>
      </c>
      <c r="BL91" s="18" t="s">
        <v>234</v>
      </c>
      <c r="BM91" s="143" t="s">
        <v>8</v>
      </c>
    </row>
    <row r="92" spans="2:65" s="1" customFormat="1" ht="24.2" customHeight="1">
      <c r="B92" s="33"/>
      <c r="C92" s="132" t="s">
        <v>278</v>
      </c>
      <c r="D92" s="132" t="s">
        <v>229</v>
      </c>
      <c r="E92" s="133" t="s">
        <v>5350</v>
      </c>
      <c r="F92" s="134" t="s">
        <v>5351</v>
      </c>
      <c r="G92" s="135" t="s">
        <v>396</v>
      </c>
      <c r="H92" s="136">
        <v>2</v>
      </c>
      <c r="I92" s="137"/>
      <c r="J92" s="138">
        <f t="shared" si="0"/>
        <v>0</v>
      </c>
      <c r="K92" s="134" t="s">
        <v>336</v>
      </c>
      <c r="L92" s="33"/>
      <c r="M92" s="139" t="s">
        <v>21</v>
      </c>
      <c r="N92" s="140" t="s">
        <v>45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234</v>
      </c>
      <c r="AT92" s="143" t="s">
        <v>229</v>
      </c>
      <c r="AU92" s="143" t="s">
        <v>73</v>
      </c>
      <c r="AY92" s="18" t="s">
        <v>227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234</v>
      </c>
      <c r="BM92" s="143" t="s">
        <v>376</v>
      </c>
    </row>
    <row r="93" spans="2:65" s="1" customFormat="1" ht="24.2" customHeight="1">
      <c r="B93" s="33"/>
      <c r="C93" s="132" t="s">
        <v>283</v>
      </c>
      <c r="D93" s="132" t="s">
        <v>229</v>
      </c>
      <c r="E93" s="133" t="s">
        <v>5352</v>
      </c>
      <c r="F93" s="134" t="s">
        <v>5353</v>
      </c>
      <c r="G93" s="135" t="s">
        <v>326</v>
      </c>
      <c r="H93" s="136">
        <v>10</v>
      </c>
      <c r="I93" s="137"/>
      <c r="J93" s="138">
        <f t="shared" si="0"/>
        <v>0</v>
      </c>
      <c r="K93" s="134" t="s">
        <v>336</v>
      </c>
      <c r="L93" s="33"/>
      <c r="M93" s="139" t="s">
        <v>21</v>
      </c>
      <c r="N93" s="140" t="s">
        <v>45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234</v>
      </c>
      <c r="AT93" s="143" t="s">
        <v>229</v>
      </c>
      <c r="AU93" s="143" t="s">
        <v>73</v>
      </c>
      <c r="AY93" s="18" t="s">
        <v>227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86</v>
      </c>
      <c r="BK93" s="144">
        <f t="shared" si="9"/>
        <v>0</v>
      </c>
      <c r="BL93" s="18" t="s">
        <v>234</v>
      </c>
      <c r="BM93" s="143" t="s">
        <v>388</v>
      </c>
    </row>
    <row r="94" spans="2:65" s="1" customFormat="1" ht="24.2" customHeight="1">
      <c r="B94" s="33"/>
      <c r="C94" s="132" t="s">
        <v>290</v>
      </c>
      <c r="D94" s="132" t="s">
        <v>229</v>
      </c>
      <c r="E94" s="133" t="s">
        <v>5354</v>
      </c>
      <c r="F94" s="134" t="s">
        <v>5355</v>
      </c>
      <c r="G94" s="135" t="s">
        <v>326</v>
      </c>
      <c r="H94" s="136">
        <v>10</v>
      </c>
      <c r="I94" s="137"/>
      <c r="J94" s="138">
        <f t="shared" si="0"/>
        <v>0</v>
      </c>
      <c r="K94" s="134" t="s">
        <v>336</v>
      </c>
      <c r="L94" s="33"/>
      <c r="M94" s="139" t="s">
        <v>21</v>
      </c>
      <c r="N94" s="140" t="s">
        <v>45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234</v>
      </c>
      <c r="AT94" s="143" t="s">
        <v>229</v>
      </c>
      <c r="AU94" s="143" t="s">
        <v>73</v>
      </c>
      <c r="AY94" s="18" t="s">
        <v>227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86</v>
      </c>
      <c r="BK94" s="144">
        <f t="shared" si="9"/>
        <v>0</v>
      </c>
      <c r="BL94" s="18" t="s">
        <v>234</v>
      </c>
      <c r="BM94" s="143" t="s">
        <v>399</v>
      </c>
    </row>
    <row r="95" spans="2:65" s="1" customFormat="1" ht="24.2" customHeight="1">
      <c r="B95" s="33"/>
      <c r="C95" s="132" t="s">
        <v>296</v>
      </c>
      <c r="D95" s="132" t="s">
        <v>229</v>
      </c>
      <c r="E95" s="133" t="s">
        <v>5356</v>
      </c>
      <c r="F95" s="134" t="s">
        <v>5357</v>
      </c>
      <c r="G95" s="135" t="s">
        <v>326</v>
      </c>
      <c r="H95" s="136">
        <v>25</v>
      </c>
      <c r="I95" s="137"/>
      <c r="J95" s="138">
        <f t="shared" si="0"/>
        <v>0</v>
      </c>
      <c r="K95" s="134" t="s">
        <v>336</v>
      </c>
      <c r="L95" s="33"/>
      <c r="M95" s="139" t="s">
        <v>21</v>
      </c>
      <c r="N95" s="140" t="s">
        <v>45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234</v>
      </c>
      <c r="AT95" s="143" t="s">
        <v>229</v>
      </c>
      <c r="AU95" s="143" t="s">
        <v>73</v>
      </c>
      <c r="AY95" s="18" t="s">
        <v>227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86</v>
      </c>
      <c r="BK95" s="144">
        <f t="shared" si="9"/>
        <v>0</v>
      </c>
      <c r="BL95" s="18" t="s">
        <v>234</v>
      </c>
      <c r="BM95" s="143" t="s">
        <v>409</v>
      </c>
    </row>
    <row r="96" spans="2:65" s="1" customFormat="1" ht="16.5" customHeight="1">
      <c r="B96" s="33"/>
      <c r="C96" s="132" t="s">
        <v>308</v>
      </c>
      <c r="D96" s="132" t="s">
        <v>229</v>
      </c>
      <c r="E96" s="133" t="s">
        <v>5348</v>
      </c>
      <c r="F96" s="134" t="s">
        <v>5349</v>
      </c>
      <c r="G96" s="135" t="s">
        <v>396</v>
      </c>
      <c r="H96" s="136">
        <v>1</v>
      </c>
      <c r="I96" s="137"/>
      <c r="J96" s="138">
        <f t="shared" si="0"/>
        <v>0</v>
      </c>
      <c r="K96" s="134" t="s">
        <v>336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234</v>
      </c>
      <c r="AT96" s="143" t="s">
        <v>229</v>
      </c>
      <c r="AU96" s="143" t="s">
        <v>73</v>
      </c>
      <c r="AY96" s="18" t="s">
        <v>227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234</v>
      </c>
      <c r="BM96" s="143" t="s">
        <v>416</v>
      </c>
    </row>
    <row r="97" spans="2:65" s="1" customFormat="1" ht="16.5" customHeight="1">
      <c r="B97" s="33"/>
      <c r="C97" s="132" t="s">
        <v>8</v>
      </c>
      <c r="D97" s="132" t="s">
        <v>229</v>
      </c>
      <c r="E97" s="133" t="s">
        <v>5358</v>
      </c>
      <c r="F97" s="134" t="s">
        <v>5359</v>
      </c>
      <c r="G97" s="135" t="s">
        <v>396</v>
      </c>
      <c r="H97" s="136">
        <v>1</v>
      </c>
      <c r="I97" s="137"/>
      <c r="J97" s="138">
        <f t="shared" si="0"/>
        <v>0</v>
      </c>
      <c r="K97" s="134" t="s">
        <v>336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234</v>
      </c>
      <c r="AT97" s="143" t="s">
        <v>229</v>
      </c>
      <c r="AU97" s="143" t="s">
        <v>73</v>
      </c>
      <c r="AY97" s="18" t="s">
        <v>227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234</v>
      </c>
      <c r="BM97" s="143" t="s">
        <v>425</v>
      </c>
    </row>
    <row r="98" spans="2:65" s="1" customFormat="1" ht="21.75" customHeight="1">
      <c r="B98" s="33"/>
      <c r="C98" s="132" t="s">
        <v>370</v>
      </c>
      <c r="D98" s="132" t="s">
        <v>229</v>
      </c>
      <c r="E98" s="133" t="s">
        <v>5360</v>
      </c>
      <c r="F98" s="134" t="s">
        <v>5361</v>
      </c>
      <c r="G98" s="135" t="s">
        <v>488</v>
      </c>
      <c r="H98" s="136">
        <v>1</v>
      </c>
      <c r="I98" s="137"/>
      <c r="J98" s="138">
        <f t="shared" si="0"/>
        <v>0</v>
      </c>
      <c r="K98" s="134" t="s">
        <v>336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234</v>
      </c>
      <c r="AT98" s="143" t="s">
        <v>229</v>
      </c>
      <c r="AU98" s="143" t="s">
        <v>73</v>
      </c>
      <c r="AY98" s="18" t="s">
        <v>227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234</v>
      </c>
      <c r="BM98" s="143" t="s">
        <v>435</v>
      </c>
    </row>
    <row r="99" spans="2:65" s="1" customFormat="1" ht="24.2" customHeight="1">
      <c r="B99" s="33"/>
      <c r="C99" s="132" t="s">
        <v>376</v>
      </c>
      <c r="D99" s="132" t="s">
        <v>229</v>
      </c>
      <c r="E99" s="133" t="s">
        <v>5362</v>
      </c>
      <c r="F99" s="134" t="s">
        <v>5363</v>
      </c>
      <c r="G99" s="135" t="s">
        <v>5364</v>
      </c>
      <c r="H99" s="136">
        <v>1</v>
      </c>
      <c r="I99" s="137"/>
      <c r="J99" s="138">
        <f t="shared" si="0"/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234</v>
      </c>
      <c r="AT99" s="143" t="s">
        <v>229</v>
      </c>
      <c r="AU99" s="143" t="s">
        <v>73</v>
      </c>
      <c r="AY99" s="18" t="s">
        <v>227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234</v>
      </c>
      <c r="BM99" s="143" t="s">
        <v>445</v>
      </c>
    </row>
    <row r="100" spans="2:65" s="1" customFormat="1" ht="21.75" customHeight="1">
      <c r="B100" s="33"/>
      <c r="C100" s="132" t="s">
        <v>382</v>
      </c>
      <c r="D100" s="132" t="s">
        <v>229</v>
      </c>
      <c r="E100" s="133" t="s">
        <v>5365</v>
      </c>
      <c r="F100" s="134" t="s">
        <v>5366</v>
      </c>
      <c r="G100" s="135" t="s">
        <v>488</v>
      </c>
      <c r="H100" s="136">
        <v>1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73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459</v>
      </c>
    </row>
    <row r="101" spans="2:65" s="1" customFormat="1" ht="24.2" customHeight="1">
      <c r="B101" s="33"/>
      <c r="C101" s="132" t="s">
        <v>388</v>
      </c>
      <c r="D101" s="132" t="s">
        <v>229</v>
      </c>
      <c r="E101" s="133" t="s">
        <v>5367</v>
      </c>
      <c r="F101" s="134" t="s">
        <v>5368</v>
      </c>
      <c r="G101" s="135" t="s">
        <v>5364</v>
      </c>
      <c r="H101" s="136">
        <v>1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73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577</v>
      </c>
    </row>
    <row r="102" spans="2:65" s="1" customFormat="1" ht="16.5" customHeight="1">
      <c r="B102" s="33"/>
      <c r="C102" s="132" t="s">
        <v>393</v>
      </c>
      <c r="D102" s="132" t="s">
        <v>229</v>
      </c>
      <c r="E102" s="133" t="s">
        <v>5369</v>
      </c>
      <c r="F102" s="134" t="s">
        <v>5370</v>
      </c>
      <c r="G102" s="135" t="s">
        <v>488</v>
      </c>
      <c r="H102" s="136">
        <v>1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73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1120</v>
      </c>
    </row>
    <row r="103" spans="2:65" s="1" customFormat="1" ht="16.5" customHeight="1">
      <c r="B103" s="33"/>
      <c r="C103" s="132" t="s">
        <v>399</v>
      </c>
      <c r="D103" s="132" t="s">
        <v>229</v>
      </c>
      <c r="E103" s="133" t="s">
        <v>5371</v>
      </c>
      <c r="F103" s="134" t="s">
        <v>5372</v>
      </c>
      <c r="G103" s="135" t="s">
        <v>488</v>
      </c>
      <c r="H103" s="136">
        <v>1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73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1145</v>
      </c>
    </row>
    <row r="104" spans="2:65" s="1" customFormat="1" ht="24.2" customHeight="1">
      <c r="B104" s="33"/>
      <c r="C104" s="132" t="s">
        <v>405</v>
      </c>
      <c r="D104" s="132" t="s">
        <v>229</v>
      </c>
      <c r="E104" s="133" t="s">
        <v>5373</v>
      </c>
      <c r="F104" s="134" t="s">
        <v>5374</v>
      </c>
      <c r="G104" s="135" t="s">
        <v>5364</v>
      </c>
      <c r="H104" s="136">
        <v>1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73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1156</v>
      </c>
    </row>
    <row r="105" spans="2:65" s="1" customFormat="1" ht="24.2" customHeight="1">
      <c r="B105" s="33"/>
      <c r="C105" s="132" t="s">
        <v>409</v>
      </c>
      <c r="D105" s="132" t="s">
        <v>229</v>
      </c>
      <c r="E105" s="133" t="s">
        <v>5375</v>
      </c>
      <c r="F105" s="134" t="s">
        <v>5376</v>
      </c>
      <c r="G105" s="135" t="s">
        <v>396</v>
      </c>
      <c r="H105" s="136">
        <v>2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73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1168</v>
      </c>
    </row>
    <row r="106" spans="2:65" s="1" customFormat="1" ht="16.5" customHeight="1">
      <c r="B106" s="33"/>
      <c r="C106" s="132" t="s">
        <v>7</v>
      </c>
      <c r="D106" s="132" t="s">
        <v>229</v>
      </c>
      <c r="E106" s="133" t="s">
        <v>5377</v>
      </c>
      <c r="F106" s="134" t="s">
        <v>5378</v>
      </c>
      <c r="G106" s="135" t="s">
        <v>396</v>
      </c>
      <c r="H106" s="136">
        <v>2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73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1181</v>
      </c>
    </row>
    <row r="107" spans="2:65" s="1" customFormat="1" ht="24.2" customHeight="1">
      <c r="B107" s="33"/>
      <c r="C107" s="132" t="s">
        <v>416</v>
      </c>
      <c r="D107" s="132" t="s">
        <v>229</v>
      </c>
      <c r="E107" s="133" t="s">
        <v>5379</v>
      </c>
      <c r="F107" s="134" t="s">
        <v>5380</v>
      </c>
      <c r="G107" s="135" t="s">
        <v>488</v>
      </c>
      <c r="H107" s="136">
        <v>100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73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1217</v>
      </c>
    </row>
    <row r="108" spans="2:65" s="1" customFormat="1" ht="24.2" customHeight="1">
      <c r="B108" s="33"/>
      <c r="C108" s="132" t="s">
        <v>421</v>
      </c>
      <c r="D108" s="132" t="s">
        <v>229</v>
      </c>
      <c r="E108" s="133" t="s">
        <v>80</v>
      </c>
      <c r="F108" s="134" t="s">
        <v>5381</v>
      </c>
      <c r="G108" s="135" t="s">
        <v>488</v>
      </c>
      <c r="H108" s="136">
        <v>100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73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1227</v>
      </c>
    </row>
    <row r="109" spans="2:65" s="1" customFormat="1" ht="16.5" customHeight="1">
      <c r="B109" s="33"/>
      <c r="C109" s="132" t="s">
        <v>425</v>
      </c>
      <c r="D109" s="132" t="s">
        <v>229</v>
      </c>
      <c r="E109" s="133" t="s">
        <v>5382</v>
      </c>
      <c r="F109" s="134" t="s">
        <v>5383</v>
      </c>
      <c r="G109" s="135" t="s">
        <v>396</v>
      </c>
      <c r="H109" s="136">
        <v>100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73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1237</v>
      </c>
    </row>
    <row r="110" spans="2:65" s="1" customFormat="1" ht="16.5" customHeight="1">
      <c r="B110" s="33"/>
      <c r="C110" s="132" t="s">
        <v>430</v>
      </c>
      <c r="D110" s="132" t="s">
        <v>229</v>
      </c>
      <c r="E110" s="133" t="s">
        <v>5384</v>
      </c>
      <c r="F110" s="134" t="s">
        <v>5385</v>
      </c>
      <c r="G110" s="135" t="s">
        <v>396</v>
      </c>
      <c r="H110" s="136">
        <v>100</v>
      </c>
      <c r="I110" s="137"/>
      <c r="J110" s="138">
        <f t="shared" si="0"/>
        <v>0</v>
      </c>
      <c r="K110" s="134" t="s">
        <v>336</v>
      </c>
      <c r="L110" s="33"/>
      <c r="M110" s="139" t="s">
        <v>21</v>
      </c>
      <c r="N110" s="140" t="s">
        <v>45</v>
      </c>
      <c r="P110" s="141">
        <f t="shared" si="1"/>
        <v>0</v>
      </c>
      <c r="Q110" s="141">
        <v>0</v>
      </c>
      <c r="R110" s="141">
        <f t="shared" si="2"/>
        <v>0</v>
      </c>
      <c r="S110" s="141">
        <v>0</v>
      </c>
      <c r="T110" s="142">
        <f t="shared" si="3"/>
        <v>0</v>
      </c>
      <c r="AR110" s="143" t="s">
        <v>234</v>
      </c>
      <c r="AT110" s="143" t="s">
        <v>229</v>
      </c>
      <c r="AU110" s="143" t="s">
        <v>73</v>
      </c>
      <c r="AY110" s="18" t="s">
        <v>227</v>
      </c>
      <c r="BE110" s="144">
        <f t="shared" si="4"/>
        <v>0</v>
      </c>
      <c r="BF110" s="144">
        <f t="shared" si="5"/>
        <v>0</v>
      </c>
      <c r="BG110" s="144">
        <f t="shared" si="6"/>
        <v>0</v>
      </c>
      <c r="BH110" s="144">
        <f t="shared" si="7"/>
        <v>0</v>
      </c>
      <c r="BI110" s="144">
        <f t="shared" si="8"/>
        <v>0</v>
      </c>
      <c r="BJ110" s="18" t="s">
        <v>86</v>
      </c>
      <c r="BK110" s="144">
        <f t="shared" si="9"/>
        <v>0</v>
      </c>
      <c r="BL110" s="18" t="s">
        <v>234</v>
      </c>
      <c r="BM110" s="143" t="s">
        <v>1253</v>
      </c>
    </row>
    <row r="111" spans="2:65" s="1" customFormat="1" ht="16.5" customHeight="1">
      <c r="B111" s="33"/>
      <c r="C111" s="132" t="s">
        <v>435</v>
      </c>
      <c r="D111" s="132" t="s">
        <v>229</v>
      </c>
      <c r="E111" s="133" t="s">
        <v>5386</v>
      </c>
      <c r="F111" s="134" t="s">
        <v>5387</v>
      </c>
      <c r="G111" s="135" t="s">
        <v>488</v>
      </c>
      <c r="H111" s="136">
        <v>100</v>
      </c>
      <c r="I111" s="137"/>
      <c r="J111" s="138">
        <f t="shared" si="0"/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si="1"/>
        <v>0</v>
      </c>
      <c r="Q111" s="141">
        <v>0</v>
      </c>
      <c r="R111" s="141">
        <f t="shared" si="2"/>
        <v>0</v>
      </c>
      <c r="S111" s="141">
        <v>0</v>
      </c>
      <c r="T111" s="142">
        <f t="shared" si="3"/>
        <v>0</v>
      </c>
      <c r="AR111" s="143" t="s">
        <v>234</v>
      </c>
      <c r="AT111" s="143" t="s">
        <v>229</v>
      </c>
      <c r="AU111" s="143" t="s">
        <v>73</v>
      </c>
      <c r="AY111" s="18" t="s">
        <v>227</v>
      </c>
      <c r="BE111" s="144">
        <f t="shared" si="4"/>
        <v>0</v>
      </c>
      <c r="BF111" s="144">
        <f t="shared" si="5"/>
        <v>0</v>
      </c>
      <c r="BG111" s="144">
        <f t="shared" si="6"/>
        <v>0</v>
      </c>
      <c r="BH111" s="144">
        <f t="shared" si="7"/>
        <v>0</v>
      </c>
      <c r="BI111" s="144">
        <f t="shared" si="8"/>
        <v>0</v>
      </c>
      <c r="BJ111" s="18" t="s">
        <v>86</v>
      </c>
      <c r="BK111" s="144">
        <f t="shared" si="9"/>
        <v>0</v>
      </c>
      <c r="BL111" s="18" t="s">
        <v>234</v>
      </c>
      <c r="BM111" s="143" t="s">
        <v>1277</v>
      </c>
    </row>
    <row r="112" spans="2:65" s="1" customFormat="1" ht="21.75" customHeight="1">
      <c r="B112" s="33"/>
      <c r="C112" s="132" t="s">
        <v>441</v>
      </c>
      <c r="D112" s="132" t="s">
        <v>229</v>
      </c>
      <c r="E112" s="133" t="s">
        <v>5388</v>
      </c>
      <c r="F112" s="134" t="s">
        <v>5389</v>
      </c>
      <c r="G112" s="135" t="s">
        <v>488</v>
      </c>
      <c r="H112" s="136">
        <v>100</v>
      </c>
      <c r="I112" s="137"/>
      <c r="J112" s="138">
        <f t="shared" si="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"/>
        <v>0</v>
      </c>
      <c r="Q112" s="141">
        <v>0</v>
      </c>
      <c r="R112" s="141">
        <f t="shared" si="2"/>
        <v>0</v>
      </c>
      <c r="S112" s="141">
        <v>0</v>
      </c>
      <c r="T112" s="142">
        <f t="shared" si="3"/>
        <v>0</v>
      </c>
      <c r="AR112" s="143" t="s">
        <v>234</v>
      </c>
      <c r="AT112" s="143" t="s">
        <v>229</v>
      </c>
      <c r="AU112" s="143" t="s">
        <v>73</v>
      </c>
      <c r="AY112" s="18" t="s">
        <v>227</v>
      </c>
      <c r="BE112" s="144">
        <f t="shared" si="4"/>
        <v>0</v>
      </c>
      <c r="BF112" s="144">
        <f t="shared" si="5"/>
        <v>0</v>
      </c>
      <c r="BG112" s="144">
        <f t="shared" si="6"/>
        <v>0</v>
      </c>
      <c r="BH112" s="144">
        <f t="shared" si="7"/>
        <v>0</v>
      </c>
      <c r="BI112" s="144">
        <f t="shared" si="8"/>
        <v>0</v>
      </c>
      <c r="BJ112" s="18" t="s">
        <v>86</v>
      </c>
      <c r="BK112" s="144">
        <f t="shared" si="9"/>
        <v>0</v>
      </c>
      <c r="BL112" s="18" t="s">
        <v>234</v>
      </c>
      <c r="BM112" s="143" t="s">
        <v>1286</v>
      </c>
    </row>
    <row r="113" spans="2:65" s="1" customFormat="1" ht="24.2" customHeight="1">
      <c r="B113" s="33"/>
      <c r="C113" s="132" t="s">
        <v>445</v>
      </c>
      <c r="D113" s="132" t="s">
        <v>229</v>
      </c>
      <c r="E113" s="133" t="s">
        <v>5390</v>
      </c>
      <c r="F113" s="134" t="s">
        <v>5391</v>
      </c>
      <c r="G113" s="135" t="s">
        <v>488</v>
      </c>
      <c r="H113" s="136">
        <v>1</v>
      </c>
      <c r="I113" s="137"/>
      <c r="J113" s="138">
        <f t="shared" si="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"/>
        <v>0</v>
      </c>
      <c r="Q113" s="141">
        <v>0</v>
      </c>
      <c r="R113" s="141">
        <f t="shared" si="2"/>
        <v>0</v>
      </c>
      <c r="S113" s="141">
        <v>0</v>
      </c>
      <c r="T113" s="142">
        <f t="shared" si="3"/>
        <v>0</v>
      </c>
      <c r="AR113" s="143" t="s">
        <v>234</v>
      </c>
      <c r="AT113" s="143" t="s">
        <v>229</v>
      </c>
      <c r="AU113" s="143" t="s">
        <v>73</v>
      </c>
      <c r="AY113" s="18" t="s">
        <v>227</v>
      </c>
      <c r="BE113" s="144">
        <f t="shared" si="4"/>
        <v>0</v>
      </c>
      <c r="BF113" s="144">
        <f t="shared" si="5"/>
        <v>0</v>
      </c>
      <c r="BG113" s="144">
        <f t="shared" si="6"/>
        <v>0</v>
      </c>
      <c r="BH113" s="144">
        <f t="shared" si="7"/>
        <v>0</v>
      </c>
      <c r="BI113" s="144">
        <f t="shared" si="8"/>
        <v>0</v>
      </c>
      <c r="BJ113" s="18" t="s">
        <v>86</v>
      </c>
      <c r="BK113" s="144">
        <f t="shared" si="9"/>
        <v>0</v>
      </c>
      <c r="BL113" s="18" t="s">
        <v>234</v>
      </c>
      <c r="BM113" s="143" t="s">
        <v>804</v>
      </c>
    </row>
    <row r="114" spans="2:65" s="1" customFormat="1" ht="21.75" customHeight="1">
      <c r="B114" s="33"/>
      <c r="C114" s="132" t="s">
        <v>450</v>
      </c>
      <c r="D114" s="132" t="s">
        <v>229</v>
      </c>
      <c r="E114" s="133" t="s">
        <v>5392</v>
      </c>
      <c r="F114" s="134" t="s">
        <v>5393</v>
      </c>
      <c r="G114" s="135" t="s">
        <v>488</v>
      </c>
      <c r="H114" s="136">
        <v>1</v>
      </c>
      <c r="I114" s="137"/>
      <c r="J114" s="138">
        <f t="shared" si="0"/>
        <v>0</v>
      </c>
      <c r="K114" s="134" t="s">
        <v>336</v>
      </c>
      <c r="L114" s="33"/>
      <c r="M114" s="184" t="s">
        <v>21</v>
      </c>
      <c r="N114" s="185" t="s">
        <v>45</v>
      </c>
      <c r="O114" s="181"/>
      <c r="P114" s="186">
        <f t="shared" si="1"/>
        <v>0</v>
      </c>
      <c r="Q114" s="186">
        <v>0</v>
      </c>
      <c r="R114" s="186">
        <f t="shared" si="2"/>
        <v>0</v>
      </c>
      <c r="S114" s="186">
        <v>0</v>
      </c>
      <c r="T114" s="187">
        <f t="shared" si="3"/>
        <v>0</v>
      </c>
      <c r="AR114" s="143" t="s">
        <v>234</v>
      </c>
      <c r="AT114" s="143" t="s">
        <v>229</v>
      </c>
      <c r="AU114" s="143" t="s">
        <v>73</v>
      </c>
      <c r="AY114" s="18" t="s">
        <v>227</v>
      </c>
      <c r="BE114" s="144">
        <f t="shared" si="4"/>
        <v>0</v>
      </c>
      <c r="BF114" s="144">
        <f t="shared" si="5"/>
        <v>0</v>
      </c>
      <c r="BG114" s="144">
        <f t="shared" si="6"/>
        <v>0</v>
      </c>
      <c r="BH114" s="144">
        <f t="shared" si="7"/>
        <v>0</v>
      </c>
      <c r="BI114" s="144">
        <f t="shared" si="8"/>
        <v>0</v>
      </c>
      <c r="BJ114" s="18" t="s">
        <v>86</v>
      </c>
      <c r="BK114" s="144">
        <f t="shared" si="9"/>
        <v>0</v>
      </c>
      <c r="BL114" s="18" t="s">
        <v>234</v>
      </c>
      <c r="BM114" s="143" t="s">
        <v>1312</v>
      </c>
    </row>
    <row r="115" spans="2:65" s="1" customFormat="1" ht="6.95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33"/>
    </row>
  </sheetData>
  <sheetProtection algorithmName="SHA-512" hashValue="1Kavmed62fI+/sRijIomv90osshk8BeNdIZkwAemPD5NR3mGzoOtH4Vta0OjsmxG+zIWOorl1S2T7Mke4NXuMQ==" saltValue="oTaxE7teUSUMnane0vukYH7MM8pJAp+Js6PBFN9NPmTlCGJw1vxO32QsiEo+0PUiQ4EFvEILgiSHg0haOAF5ig==" spinCount="100000" sheet="1" objects="1" scenarios="1" formatColumns="0" formatRows="0" autoFilter="0"/>
  <autoFilter ref="C84:K114" xr:uid="{00000000-0009-0000-0000-000016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9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172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607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5394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ROUND((SUM(BE85:BE92)),  2)</f>
        <v>0</v>
      </c>
      <c r="I35" s="94">
        <v>0.21</v>
      </c>
      <c r="J35" s="84">
        <f>ROUND(((SUM(BE85:BE92))*I35),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ROUND((SUM(BF85:BF92)),  2)</f>
        <v>0</v>
      </c>
      <c r="I36" s="94">
        <v>0.12</v>
      </c>
      <c r="J36" s="84">
        <f>ROUND(((SUM(BF85:BF92))*I36),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ROUND((SUM(BG85:BG92)),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ROUND((SUM(BH85:BH92)),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ROUND((SUM(BI85:BI92)),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607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SO-04.09 - Interierové zařízení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208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212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201</v>
      </c>
      <c r="L74" s="21"/>
    </row>
    <row r="75" spans="2:12" s="1" customFormat="1" ht="16.5" customHeight="1">
      <c r="B75" s="33"/>
      <c r="E75" s="338" t="s">
        <v>607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203</v>
      </c>
      <c r="L76" s="33"/>
    </row>
    <row r="77" spans="2:12" s="1" customFormat="1" ht="16.5" customHeight="1">
      <c r="B77" s="33"/>
      <c r="E77" s="321" t="str">
        <f>E11</f>
        <v>SO-04.09 - Interierové zařízení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213</v>
      </c>
      <c r="D84" s="114" t="s">
        <v>58</v>
      </c>
      <c r="E84" s="114" t="s">
        <v>54</v>
      </c>
      <c r="F84" s="114" t="s">
        <v>55</v>
      </c>
      <c r="G84" s="114" t="s">
        <v>214</v>
      </c>
      <c r="H84" s="114" t="s">
        <v>215</v>
      </c>
      <c r="I84" s="114" t="s">
        <v>216</v>
      </c>
      <c r="J84" s="114" t="s">
        <v>207</v>
      </c>
      <c r="K84" s="115" t="s">
        <v>217</v>
      </c>
      <c r="L84" s="112"/>
      <c r="M84" s="57" t="s">
        <v>21</v>
      </c>
      <c r="N84" s="58" t="s">
        <v>43</v>
      </c>
      <c r="O84" s="58" t="s">
        <v>218</v>
      </c>
      <c r="P84" s="58" t="s">
        <v>219</v>
      </c>
      <c r="Q84" s="58" t="s">
        <v>220</v>
      </c>
      <c r="R84" s="58" t="s">
        <v>221</v>
      </c>
      <c r="S84" s="58" t="s">
        <v>222</v>
      </c>
      <c r="T84" s="59" t="s">
        <v>223</v>
      </c>
    </row>
    <row r="85" spans="2:65" s="1" customFormat="1" ht="22.9" customHeight="1">
      <c r="B85" s="33"/>
      <c r="C85" s="62" t="s">
        <v>224</v>
      </c>
      <c r="J85" s="116">
        <f>BK85</f>
        <v>0</v>
      </c>
      <c r="L85" s="33"/>
      <c r="M85" s="60"/>
      <c r="N85" s="51"/>
      <c r="O85" s="51"/>
      <c r="P85" s="117">
        <f>SUM(P86:P92)</f>
        <v>0</v>
      </c>
      <c r="Q85" s="51"/>
      <c r="R85" s="117">
        <f>SUM(R86:R92)</f>
        <v>0</v>
      </c>
      <c r="S85" s="51"/>
      <c r="T85" s="118">
        <f>SUM(T86:T92)</f>
        <v>0</v>
      </c>
      <c r="AT85" s="18" t="s">
        <v>72</v>
      </c>
      <c r="AU85" s="18" t="s">
        <v>208</v>
      </c>
      <c r="BK85" s="119">
        <f>SUM(BK86:BK92)</f>
        <v>0</v>
      </c>
    </row>
    <row r="86" spans="2:65" s="1" customFormat="1" ht="16.5" customHeight="1">
      <c r="B86" s="33"/>
      <c r="C86" s="132" t="s">
        <v>80</v>
      </c>
      <c r="D86" s="132" t="s">
        <v>229</v>
      </c>
      <c r="E86" s="133" t="s">
        <v>80</v>
      </c>
      <c r="F86" s="134" t="s">
        <v>5395</v>
      </c>
      <c r="G86" s="135" t="s">
        <v>396</v>
      </c>
      <c r="H86" s="136">
        <v>30</v>
      </c>
      <c r="I86" s="137"/>
      <c r="J86" s="138">
        <f t="shared" ref="J86:J92" si="0">ROUND(I86*H86,2)</f>
        <v>0</v>
      </c>
      <c r="K86" s="134" t="s">
        <v>336</v>
      </c>
      <c r="L86" s="33"/>
      <c r="M86" s="139" t="s">
        <v>21</v>
      </c>
      <c r="N86" s="140" t="s">
        <v>45</v>
      </c>
      <c r="P86" s="141">
        <f t="shared" ref="P86:P92" si="1">O86*H86</f>
        <v>0</v>
      </c>
      <c r="Q86" s="141">
        <v>0</v>
      </c>
      <c r="R86" s="141">
        <f t="shared" ref="R86:R92" si="2">Q86*H86</f>
        <v>0</v>
      </c>
      <c r="S86" s="141">
        <v>0</v>
      </c>
      <c r="T86" s="142">
        <f t="shared" ref="T86:T92" si="3">S86*H86</f>
        <v>0</v>
      </c>
      <c r="AR86" s="143" t="s">
        <v>234</v>
      </c>
      <c r="AT86" s="143" t="s">
        <v>229</v>
      </c>
      <c r="AU86" s="143" t="s">
        <v>73</v>
      </c>
      <c r="AY86" s="18" t="s">
        <v>227</v>
      </c>
      <c r="BE86" s="144">
        <f t="shared" ref="BE86:BE92" si="4">IF(N86="základní",J86,0)</f>
        <v>0</v>
      </c>
      <c r="BF86" s="144">
        <f t="shared" ref="BF86:BF92" si="5">IF(N86="snížená",J86,0)</f>
        <v>0</v>
      </c>
      <c r="BG86" s="144">
        <f t="shared" ref="BG86:BG92" si="6">IF(N86="zákl. přenesená",J86,0)</f>
        <v>0</v>
      </c>
      <c r="BH86" s="144">
        <f t="shared" ref="BH86:BH92" si="7">IF(N86="sníž. přenesená",J86,0)</f>
        <v>0</v>
      </c>
      <c r="BI86" s="144">
        <f t="shared" ref="BI86:BI92" si="8">IF(N86="nulová",J86,0)</f>
        <v>0</v>
      </c>
      <c r="BJ86" s="18" t="s">
        <v>86</v>
      </c>
      <c r="BK86" s="144">
        <f t="shared" ref="BK86:BK92" si="9">ROUND(I86*H86,2)</f>
        <v>0</v>
      </c>
      <c r="BL86" s="18" t="s">
        <v>234</v>
      </c>
      <c r="BM86" s="143" t="s">
        <v>86</v>
      </c>
    </row>
    <row r="87" spans="2:65" s="1" customFormat="1" ht="16.5" customHeight="1">
      <c r="B87" s="33"/>
      <c r="C87" s="132" t="s">
        <v>86</v>
      </c>
      <c r="D87" s="132" t="s">
        <v>229</v>
      </c>
      <c r="E87" s="133" t="s">
        <v>86</v>
      </c>
      <c r="F87" s="134" t="s">
        <v>5396</v>
      </c>
      <c r="G87" s="135" t="s">
        <v>396</v>
      </c>
      <c r="H87" s="136">
        <v>30</v>
      </c>
      <c r="I87" s="137"/>
      <c r="J87" s="138">
        <f t="shared" si="0"/>
        <v>0</v>
      </c>
      <c r="K87" s="134" t="s">
        <v>336</v>
      </c>
      <c r="L87" s="33"/>
      <c r="M87" s="139" t="s">
        <v>21</v>
      </c>
      <c r="N87" s="140" t="s">
        <v>45</v>
      </c>
      <c r="P87" s="141">
        <f t="shared" si="1"/>
        <v>0</v>
      </c>
      <c r="Q87" s="141">
        <v>0</v>
      </c>
      <c r="R87" s="141">
        <f t="shared" si="2"/>
        <v>0</v>
      </c>
      <c r="S87" s="141">
        <v>0</v>
      </c>
      <c r="T87" s="142">
        <f t="shared" si="3"/>
        <v>0</v>
      </c>
      <c r="AR87" s="143" t="s">
        <v>234</v>
      </c>
      <c r="AT87" s="143" t="s">
        <v>229</v>
      </c>
      <c r="AU87" s="143" t="s">
        <v>73</v>
      </c>
      <c r="AY87" s="18" t="s">
        <v>227</v>
      </c>
      <c r="BE87" s="144">
        <f t="shared" si="4"/>
        <v>0</v>
      </c>
      <c r="BF87" s="144">
        <f t="shared" si="5"/>
        <v>0</v>
      </c>
      <c r="BG87" s="144">
        <f t="shared" si="6"/>
        <v>0</v>
      </c>
      <c r="BH87" s="144">
        <f t="shared" si="7"/>
        <v>0</v>
      </c>
      <c r="BI87" s="144">
        <f t="shared" si="8"/>
        <v>0</v>
      </c>
      <c r="BJ87" s="18" t="s">
        <v>86</v>
      </c>
      <c r="BK87" s="144">
        <f t="shared" si="9"/>
        <v>0</v>
      </c>
      <c r="BL87" s="18" t="s">
        <v>234</v>
      </c>
      <c r="BM87" s="143" t="s">
        <v>5397</v>
      </c>
    </row>
    <row r="88" spans="2:65" s="1" customFormat="1" ht="16.5" customHeight="1">
      <c r="B88" s="33"/>
      <c r="C88" s="132" t="s">
        <v>120</v>
      </c>
      <c r="D88" s="132" t="s">
        <v>229</v>
      </c>
      <c r="E88" s="133" t="s">
        <v>120</v>
      </c>
      <c r="F88" s="134" t="s">
        <v>5398</v>
      </c>
      <c r="G88" s="135" t="s">
        <v>396</v>
      </c>
      <c r="H88" s="136">
        <v>12</v>
      </c>
      <c r="I88" s="137"/>
      <c r="J88" s="138">
        <f t="shared" si="0"/>
        <v>0</v>
      </c>
      <c r="K88" s="134" t="s">
        <v>336</v>
      </c>
      <c r="L88" s="33"/>
      <c r="M88" s="139" t="s">
        <v>21</v>
      </c>
      <c r="N88" s="140" t="s">
        <v>45</v>
      </c>
      <c r="P88" s="141">
        <f t="shared" si="1"/>
        <v>0</v>
      </c>
      <c r="Q88" s="141">
        <v>0</v>
      </c>
      <c r="R88" s="141">
        <f t="shared" si="2"/>
        <v>0</v>
      </c>
      <c r="S88" s="141">
        <v>0</v>
      </c>
      <c r="T88" s="142">
        <f t="shared" si="3"/>
        <v>0</v>
      </c>
      <c r="AR88" s="143" t="s">
        <v>234</v>
      </c>
      <c r="AT88" s="143" t="s">
        <v>229</v>
      </c>
      <c r="AU88" s="143" t="s">
        <v>73</v>
      </c>
      <c r="AY88" s="18" t="s">
        <v>227</v>
      </c>
      <c r="BE88" s="144">
        <f t="shared" si="4"/>
        <v>0</v>
      </c>
      <c r="BF88" s="144">
        <f t="shared" si="5"/>
        <v>0</v>
      </c>
      <c r="BG88" s="144">
        <f t="shared" si="6"/>
        <v>0</v>
      </c>
      <c r="BH88" s="144">
        <f t="shared" si="7"/>
        <v>0</v>
      </c>
      <c r="BI88" s="144">
        <f t="shared" si="8"/>
        <v>0</v>
      </c>
      <c r="BJ88" s="18" t="s">
        <v>86</v>
      </c>
      <c r="BK88" s="144">
        <f t="shared" si="9"/>
        <v>0</v>
      </c>
      <c r="BL88" s="18" t="s">
        <v>234</v>
      </c>
      <c r="BM88" s="143" t="s">
        <v>234</v>
      </c>
    </row>
    <row r="89" spans="2:65" s="1" customFormat="1" ht="16.5" customHeight="1">
      <c r="B89" s="33"/>
      <c r="C89" s="132" t="s">
        <v>234</v>
      </c>
      <c r="D89" s="132" t="s">
        <v>229</v>
      </c>
      <c r="E89" s="133" t="s">
        <v>234</v>
      </c>
      <c r="F89" s="134" t="s">
        <v>5399</v>
      </c>
      <c r="G89" s="135" t="s">
        <v>396</v>
      </c>
      <c r="H89" s="136">
        <v>12</v>
      </c>
      <c r="I89" s="137"/>
      <c r="J89" s="138">
        <f t="shared" si="0"/>
        <v>0</v>
      </c>
      <c r="K89" s="134" t="s">
        <v>336</v>
      </c>
      <c r="L89" s="33"/>
      <c r="M89" s="139" t="s">
        <v>21</v>
      </c>
      <c r="N89" s="140" t="s">
        <v>45</v>
      </c>
      <c r="P89" s="141">
        <f t="shared" si="1"/>
        <v>0</v>
      </c>
      <c r="Q89" s="141">
        <v>0</v>
      </c>
      <c r="R89" s="141">
        <f t="shared" si="2"/>
        <v>0</v>
      </c>
      <c r="S89" s="141">
        <v>0</v>
      </c>
      <c r="T89" s="142">
        <f t="shared" si="3"/>
        <v>0</v>
      </c>
      <c r="AR89" s="143" t="s">
        <v>234</v>
      </c>
      <c r="AT89" s="143" t="s">
        <v>229</v>
      </c>
      <c r="AU89" s="143" t="s">
        <v>73</v>
      </c>
      <c r="AY89" s="18" t="s">
        <v>227</v>
      </c>
      <c r="BE89" s="144">
        <f t="shared" si="4"/>
        <v>0</v>
      </c>
      <c r="BF89" s="144">
        <f t="shared" si="5"/>
        <v>0</v>
      </c>
      <c r="BG89" s="144">
        <f t="shared" si="6"/>
        <v>0</v>
      </c>
      <c r="BH89" s="144">
        <f t="shared" si="7"/>
        <v>0</v>
      </c>
      <c r="BI89" s="144">
        <f t="shared" si="8"/>
        <v>0</v>
      </c>
      <c r="BJ89" s="18" t="s">
        <v>86</v>
      </c>
      <c r="BK89" s="144">
        <f t="shared" si="9"/>
        <v>0</v>
      </c>
      <c r="BL89" s="18" t="s">
        <v>234</v>
      </c>
      <c r="BM89" s="143" t="s">
        <v>5400</v>
      </c>
    </row>
    <row r="90" spans="2:65" s="1" customFormat="1" ht="16.5" customHeight="1">
      <c r="B90" s="33"/>
      <c r="C90" s="132" t="s">
        <v>264</v>
      </c>
      <c r="D90" s="132" t="s">
        <v>229</v>
      </c>
      <c r="E90" s="133" t="s">
        <v>264</v>
      </c>
      <c r="F90" s="134" t="s">
        <v>5401</v>
      </c>
      <c r="G90" s="135" t="s">
        <v>396</v>
      </c>
      <c r="H90" s="136">
        <v>8</v>
      </c>
      <c r="I90" s="137"/>
      <c r="J90" s="138">
        <f t="shared" si="0"/>
        <v>0</v>
      </c>
      <c r="K90" s="134" t="s">
        <v>336</v>
      </c>
      <c r="L90" s="33"/>
      <c r="M90" s="139" t="s">
        <v>21</v>
      </c>
      <c r="N90" s="140" t="s">
        <v>45</v>
      </c>
      <c r="P90" s="141">
        <f t="shared" si="1"/>
        <v>0</v>
      </c>
      <c r="Q90" s="141">
        <v>0</v>
      </c>
      <c r="R90" s="141">
        <f t="shared" si="2"/>
        <v>0</v>
      </c>
      <c r="S90" s="141">
        <v>0</v>
      </c>
      <c r="T90" s="142">
        <f t="shared" si="3"/>
        <v>0</v>
      </c>
      <c r="AR90" s="143" t="s">
        <v>234</v>
      </c>
      <c r="AT90" s="143" t="s">
        <v>229</v>
      </c>
      <c r="AU90" s="143" t="s">
        <v>73</v>
      </c>
      <c r="AY90" s="18" t="s">
        <v>227</v>
      </c>
      <c r="BE90" s="144">
        <f t="shared" si="4"/>
        <v>0</v>
      </c>
      <c r="BF90" s="144">
        <f t="shared" si="5"/>
        <v>0</v>
      </c>
      <c r="BG90" s="144">
        <f t="shared" si="6"/>
        <v>0</v>
      </c>
      <c r="BH90" s="144">
        <f t="shared" si="7"/>
        <v>0</v>
      </c>
      <c r="BI90" s="144">
        <f t="shared" si="8"/>
        <v>0</v>
      </c>
      <c r="BJ90" s="18" t="s">
        <v>86</v>
      </c>
      <c r="BK90" s="144">
        <f t="shared" si="9"/>
        <v>0</v>
      </c>
      <c r="BL90" s="18" t="s">
        <v>234</v>
      </c>
      <c r="BM90" s="143" t="s">
        <v>5402</v>
      </c>
    </row>
    <row r="91" spans="2:65" s="1" customFormat="1" ht="16.5" customHeight="1">
      <c r="B91" s="33"/>
      <c r="C91" s="132" t="s">
        <v>270</v>
      </c>
      <c r="D91" s="132" t="s">
        <v>229</v>
      </c>
      <c r="E91" s="133" t="s">
        <v>270</v>
      </c>
      <c r="F91" s="134" t="s">
        <v>5403</v>
      </c>
      <c r="G91" s="135" t="s">
        <v>396</v>
      </c>
      <c r="H91" s="136">
        <v>8</v>
      </c>
      <c r="I91" s="137"/>
      <c r="J91" s="138">
        <f t="shared" si="0"/>
        <v>0</v>
      </c>
      <c r="K91" s="134" t="s">
        <v>336</v>
      </c>
      <c r="L91" s="33"/>
      <c r="M91" s="139" t="s">
        <v>21</v>
      </c>
      <c r="N91" s="140" t="s">
        <v>45</v>
      </c>
      <c r="P91" s="141">
        <f t="shared" si="1"/>
        <v>0</v>
      </c>
      <c r="Q91" s="141">
        <v>0</v>
      </c>
      <c r="R91" s="141">
        <f t="shared" si="2"/>
        <v>0</v>
      </c>
      <c r="S91" s="141">
        <v>0</v>
      </c>
      <c r="T91" s="142">
        <f t="shared" si="3"/>
        <v>0</v>
      </c>
      <c r="AR91" s="143" t="s">
        <v>234</v>
      </c>
      <c r="AT91" s="143" t="s">
        <v>229</v>
      </c>
      <c r="AU91" s="143" t="s">
        <v>73</v>
      </c>
      <c r="AY91" s="18" t="s">
        <v>227</v>
      </c>
      <c r="BE91" s="144">
        <f t="shared" si="4"/>
        <v>0</v>
      </c>
      <c r="BF91" s="144">
        <f t="shared" si="5"/>
        <v>0</v>
      </c>
      <c r="BG91" s="144">
        <f t="shared" si="6"/>
        <v>0</v>
      </c>
      <c r="BH91" s="144">
        <f t="shared" si="7"/>
        <v>0</v>
      </c>
      <c r="BI91" s="144">
        <f t="shared" si="8"/>
        <v>0</v>
      </c>
      <c r="BJ91" s="18" t="s">
        <v>86</v>
      </c>
      <c r="BK91" s="144">
        <f t="shared" si="9"/>
        <v>0</v>
      </c>
      <c r="BL91" s="18" t="s">
        <v>234</v>
      </c>
      <c r="BM91" s="143" t="s">
        <v>5404</v>
      </c>
    </row>
    <row r="92" spans="2:65" s="1" customFormat="1" ht="16.5" customHeight="1">
      <c r="B92" s="33"/>
      <c r="C92" s="132" t="s">
        <v>278</v>
      </c>
      <c r="D92" s="132" t="s">
        <v>229</v>
      </c>
      <c r="E92" s="133" t="s">
        <v>278</v>
      </c>
      <c r="F92" s="134" t="s">
        <v>5405</v>
      </c>
      <c r="G92" s="135" t="s">
        <v>467</v>
      </c>
      <c r="H92" s="136">
        <v>50</v>
      </c>
      <c r="I92" s="137"/>
      <c r="J92" s="138">
        <f t="shared" si="0"/>
        <v>0</v>
      </c>
      <c r="K92" s="134" t="s">
        <v>336</v>
      </c>
      <c r="L92" s="33"/>
      <c r="M92" s="184" t="s">
        <v>21</v>
      </c>
      <c r="N92" s="185" t="s">
        <v>45</v>
      </c>
      <c r="O92" s="181"/>
      <c r="P92" s="186">
        <f t="shared" si="1"/>
        <v>0</v>
      </c>
      <c r="Q92" s="186">
        <v>0</v>
      </c>
      <c r="R92" s="186">
        <f t="shared" si="2"/>
        <v>0</v>
      </c>
      <c r="S92" s="186">
        <v>0</v>
      </c>
      <c r="T92" s="187">
        <f t="shared" si="3"/>
        <v>0</v>
      </c>
      <c r="AR92" s="143" t="s">
        <v>234</v>
      </c>
      <c r="AT92" s="143" t="s">
        <v>229</v>
      </c>
      <c r="AU92" s="143" t="s">
        <v>73</v>
      </c>
      <c r="AY92" s="18" t="s">
        <v>227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234</v>
      </c>
      <c r="BM92" s="143" t="s">
        <v>5406</v>
      </c>
    </row>
    <row r="93" spans="2:65" s="1" customFormat="1" ht="6.95" customHeight="1"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33"/>
    </row>
  </sheetData>
  <sheetProtection algorithmName="SHA-512" hashValue="NQgxX1QSZ+JmWxErJvJptnTCngt8Rtds5diqzTgIHymSqtMHIril6kcaHnkAukxX62A2ivJaGaiBSO01LWAIOA==" saltValue="bjCsaSFAbIhFVyGBnz5Hvnwd+NOAH390CkhX6t+/DSyW6QmpOjJytshLF+zxfv41Cz2z+XyUBxHgyJZUUd+33g==" spinCount="100000" sheet="1" objects="1" scenarios="1" formatColumns="0" formatRows="0" autoFilter="0"/>
  <autoFilter ref="C84:K92" xr:uid="{00000000-0009-0000-0000-000017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5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178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5407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5408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ROUND(J96,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ROUND((SUM(BE96:BE155)),  2)</f>
        <v>0</v>
      </c>
      <c r="I37" s="94">
        <v>0.21</v>
      </c>
      <c r="J37" s="84">
        <f>ROUND(((SUM(BE96:BE155))*I37),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ROUND((SUM(BF96:BF155)),  2)</f>
        <v>0</v>
      </c>
      <c r="I38" s="94">
        <v>0.12</v>
      </c>
      <c r="J38" s="84">
        <f>ROUND(((SUM(BF96:BF155))*I38),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ROUND((SUM(BG96:BG155)),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ROUND((SUM(BH96:BH155)),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ROUND((SUM(BI96:BI155)),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5407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SO-04.10.01 - VZT byty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J96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5409</v>
      </c>
      <c r="E68" s="106"/>
      <c r="F68" s="106"/>
      <c r="G68" s="106"/>
      <c r="H68" s="106"/>
      <c r="I68" s="106"/>
      <c r="J68" s="107">
        <f>J97</f>
        <v>0</v>
      </c>
      <c r="L68" s="104"/>
    </row>
    <row r="69" spans="2:47" s="8" customFormat="1" ht="24.95" customHeight="1">
      <c r="B69" s="104"/>
      <c r="D69" s="105" t="s">
        <v>5410</v>
      </c>
      <c r="E69" s="106"/>
      <c r="F69" s="106"/>
      <c r="G69" s="106"/>
      <c r="H69" s="106"/>
      <c r="I69" s="106"/>
      <c r="J69" s="107">
        <f>J110</f>
        <v>0</v>
      </c>
      <c r="L69" s="104"/>
    </row>
    <row r="70" spans="2:47" s="8" customFormat="1" ht="24.95" customHeight="1">
      <c r="B70" s="104"/>
      <c r="D70" s="105" t="s">
        <v>5411</v>
      </c>
      <c r="E70" s="106"/>
      <c r="F70" s="106"/>
      <c r="G70" s="106"/>
      <c r="H70" s="106"/>
      <c r="I70" s="106"/>
      <c r="J70" s="107">
        <f>J123</f>
        <v>0</v>
      </c>
      <c r="L70" s="104"/>
    </row>
    <row r="71" spans="2:47" s="8" customFormat="1" ht="24.95" customHeight="1">
      <c r="B71" s="104"/>
      <c r="D71" s="105" t="s">
        <v>5412</v>
      </c>
      <c r="E71" s="106"/>
      <c r="F71" s="106"/>
      <c r="G71" s="106"/>
      <c r="H71" s="106"/>
      <c r="I71" s="106"/>
      <c r="J71" s="107">
        <f>J136</f>
        <v>0</v>
      </c>
      <c r="L71" s="104"/>
    </row>
    <row r="72" spans="2:47" s="8" customFormat="1" ht="24.95" customHeight="1">
      <c r="B72" s="104"/>
      <c r="D72" s="105" t="s">
        <v>5413</v>
      </c>
      <c r="E72" s="106"/>
      <c r="F72" s="106"/>
      <c r="G72" s="106"/>
      <c r="H72" s="106"/>
      <c r="I72" s="106"/>
      <c r="J72" s="107">
        <f>J152</f>
        <v>0</v>
      </c>
      <c r="L72" s="104"/>
    </row>
    <row r="73" spans="2:47" s="1" customFormat="1" ht="21.75" customHeight="1">
      <c r="B73" s="33"/>
      <c r="L73" s="33"/>
    </row>
    <row r="74" spans="2:47" s="1" customFormat="1" ht="6.95" customHeight="1"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33"/>
    </row>
    <row r="78" spans="2:47" s="1" customFormat="1" ht="6.95" customHeigh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33"/>
    </row>
    <row r="79" spans="2:47" s="1" customFormat="1" ht="24.95" customHeight="1">
      <c r="B79" s="33"/>
      <c r="C79" s="22" t="s">
        <v>212</v>
      </c>
      <c r="L79" s="33"/>
    </row>
    <row r="80" spans="2:47" s="1" customFormat="1" ht="6.95" customHeight="1">
      <c r="B80" s="33"/>
      <c r="L80" s="33"/>
    </row>
    <row r="81" spans="2:63" s="1" customFormat="1" ht="12" customHeight="1">
      <c r="B81" s="33"/>
      <c r="C81" s="28" t="s">
        <v>16</v>
      </c>
      <c r="L81" s="33"/>
    </row>
    <row r="82" spans="2:63" s="1" customFormat="1" ht="16.5" customHeight="1">
      <c r="B82" s="33"/>
      <c r="E82" s="338" t="str">
        <f>E7</f>
        <v>Kolovraty - dostupné bydlení</v>
      </c>
      <c r="F82" s="339"/>
      <c r="G82" s="339"/>
      <c r="H82" s="339"/>
      <c r="L82" s="33"/>
    </row>
    <row r="83" spans="2:63" ht="12" customHeight="1">
      <c r="B83" s="21"/>
      <c r="C83" s="28" t="s">
        <v>201</v>
      </c>
      <c r="L83" s="21"/>
    </row>
    <row r="84" spans="2:63" ht="16.5" customHeight="1">
      <c r="B84" s="21"/>
      <c r="E84" s="338" t="s">
        <v>607</v>
      </c>
      <c r="F84" s="300"/>
      <c r="G84" s="300"/>
      <c r="H84" s="300"/>
      <c r="L84" s="21"/>
    </row>
    <row r="85" spans="2:63" ht="12" customHeight="1">
      <c r="B85" s="21"/>
      <c r="C85" s="28" t="s">
        <v>203</v>
      </c>
      <c r="L85" s="21"/>
    </row>
    <row r="86" spans="2:63" s="1" customFormat="1" ht="16.5" customHeight="1">
      <c r="B86" s="33"/>
      <c r="E86" s="334" t="s">
        <v>5407</v>
      </c>
      <c r="F86" s="340"/>
      <c r="G86" s="340"/>
      <c r="H86" s="340"/>
      <c r="L86" s="33"/>
    </row>
    <row r="87" spans="2:63" s="1" customFormat="1" ht="12" customHeight="1">
      <c r="B87" s="33"/>
      <c r="C87" s="28" t="s">
        <v>3367</v>
      </c>
      <c r="L87" s="33"/>
    </row>
    <row r="88" spans="2:63" s="1" customFormat="1" ht="16.5" customHeight="1">
      <c r="B88" s="33"/>
      <c r="E88" s="321" t="str">
        <f>E13</f>
        <v>SO-04.10.01 - VZT byty</v>
      </c>
      <c r="F88" s="340"/>
      <c r="G88" s="340"/>
      <c r="H88" s="340"/>
      <c r="L88" s="33"/>
    </row>
    <row r="89" spans="2:63" s="1" customFormat="1" ht="6.95" customHeight="1">
      <c r="B89" s="33"/>
      <c r="L89" s="33"/>
    </row>
    <row r="90" spans="2:63" s="1" customFormat="1" ht="12" customHeight="1">
      <c r="B90" s="33"/>
      <c r="C90" s="28" t="s">
        <v>22</v>
      </c>
      <c r="F90" s="26" t="str">
        <f>F16</f>
        <v>Kolovraty</v>
      </c>
      <c r="I90" s="28" t="s">
        <v>24</v>
      </c>
      <c r="J90" s="50" t="str">
        <f>IF(J16="","",J16)</f>
        <v>28. 6. 2021</v>
      </c>
      <c r="L90" s="33"/>
    </row>
    <row r="91" spans="2:63" s="1" customFormat="1" ht="6.95" customHeight="1">
      <c r="B91" s="33"/>
      <c r="L91" s="33"/>
    </row>
    <row r="92" spans="2:63" s="1" customFormat="1" ht="15.2" customHeight="1">
      <c r="B92" s="33"/>
      <c r="C92" s="28" t="s">
        <v>26</v>
      </c>
      <c r="F92" s="26" t="str">
        <f>E19</f>
        <v>atelier HETA s.r.o.</v>
      </c>
      <c r="I92" s="28" t="s">
        <v>32</v>
      </c>
      <c r="J92" s="31" t="str">
        <f>E25</f>
        <v>atelier HETA s.r.o.</v>
      </c>
      <c r="L92" s="33"/>
    </row>
    <row r="93" spans="2:63" s="1" customFormat="1" ht="15.2" customHeight="1">
      <c r="B93" s="33"/>
      <c r="C93" s="28" t="s">
        <v>30</v>
      </c>
      <c r="F93" s="26" t="str">
        <f>IF(E22="","",E22)</f>
        <v>Vyplň údaj</v>
      </c>
      <c r="I93" s="28" t="s">
        <v>34</v>
      </c>
      <c r="J93" s="31" t="str">
        <f>E28</f>
        <v>Toman Martin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2"/>
      <c r="C95" s="113" t="s">
        <v>213</v>
      </c>
      <c r="D95" s="114" t="s">
        <v>58</v>
      </c>
      <c r="E95" s="114" t="s">
        <v>54</v>
      </c>
      <c r="F95" s="114" t="s">
        <v>55</v>
      </c>
      <c r="G95" s="114" t="s">
        <v>214</v>
      </c>
      <c r="H95" s="114" t="s">
        <v>215</v>
      </c>
      <c r="I95" s="114" t="s">
        <v>216</v>
      </c>
      <c r="J95" s="114" t="s">
        <v>207</v>
      </c>
      <c r="K95" s="115" t="s">
        <v>217</v>
      </c>
      <c r="L95" s="112"/>
      <c r="M95" s="57" t="s">
        <v>21</v>
      </c>
      <c r="N95" s="58" t="s">
        <v>43</v>
      </c>
      <c r="O95" s="58" t="s">
        <v>218</v>
      </c>
      <c r="P95" s="58" t="s">
        <v>219</v>
      </c>
      <c r="Q95" s="58" t="s">
        <v>220</v>
      </c>
      <c r="R95" s="58" t="s">
        <v>221</v>
      </c>
      <c r="S95" s="58" t="s">
        <v>222</v>
      </c>
      <c r="T95" s="59" t="s">
        <v>223</v>
      </c>
    </row>
    <row r="96" spans="2:63" s="1" customFormat="1" ht="22.9" customHeight="1">
      <c r="B96" s="33"/>
      <c r="C96" s="62" t="s">
        <v>224</v>
      </c>
      <c r="J96" s="116">
        <f>BK96</f>
        <v>0</v>
      </c>
      <c r="L96" s="33"/>
      <c r="M96" s="60"/>
      <c r="N96" s="51"/>
      <c r="O96" s="51"/>
      <c r="P96" s="117">
        <f>P97+P110+P123+P136+P152</f>
        <v>0</v>
      </c>
      <c r="Q96" s="51"/>
      <c r="R96" s="117">
        <f>R97+R110+R123+R136+R152</f>
        <v>0</v>
      </c>
      <c r="S96" s="51"/>
      <c r="T96" s="118">
        <f>T97+T110+T123+T136+T152</f>
        <v>0</v>
      </c>
      <c r="AT96" s="18" t="s">
        <v>72</v>
      </c>
      <c r="AU96" s="18" t="s">
        <v>208</v>
      </c>
      <c r="BK96" s="119">
        <f>BK97+BK110+BK123+BK136+BK152</f>
        <v>0</v>
      </c>
    </row>
    <row r="97" spans="2:65" s="11" customFormat="1" ht="25.9" customHeight="1">
      <c r="B97" s="120"/>
      <c r="D97" s="121" t="s">
        <v>72</v>
      </c>
      <c r="E97" s="122" t="s">
        <v>474</v>
      </c>
      <c r="F97" s="122" t="s">
        <v>5414</v>
      </c>
      <c r="I97" s="123"/>
      <c r="J97" s="124">
        <f>BK97</f>
        <v>0</v>
      </c>
      <c r="L97" s="120"/>
      <c r="M97" s="125"/>
      <c r="P97" s="126">
        <f>SUM(P98:P109)</f>
        <v>0</v>
      </c>
      <c r="R97" s="126">
        <f>SUM(R98:R109)</f>
        <v>0</v>
      </c>
      <c r="T97" s="127">
        <f>SUM(T98:T109)</f>
        <v>0</v>
      </c>
      <c r="AR97" s="121" t="s">
        <v>80</v>
      </c>
      <c r="AT97" s="128" t="s">
        <v>72</v>
      </c>
      <c r="AU97" s="128" t="s">
        <v>73</v>
      </c>
      <c r="AY97" s="121" t="s">
        <v>227</v>
      </c>
      <c r="BK97" s="129">
        <f>SUM(BK98:BK109)</f>
        <v>0</v>
      </c>
    </row>
    <row r="98" spans="2:65" s="1" customFormat="1" ht="16.5" customHeight="1">
      <c r="B98" s="33"/>
      <c r="C98" s="132" t="s">
        <v>80</v>
      </c>
      <c r="D98" s="132" t="s">
        <v>229</v>
      </c>
      <c r="E98" s="133" t="s">
        <v>5415</v>
      </c>
      <c r="F98" s="134" t="s">
        <v>5416</v>
      </c>
      <c r="G98" s="135" t="s">
        <v>326</v>
      </c>
      <c r="H98" s="136">
        <v>4</v>
      </c>
      <c r="I98" s="137"/>
      <c r="J98" s="138">
        <f t="shared" ref="J98:J109" si="0">ROUND(I98*H98,2)</f>
        <v>0</v>
      </c>
      <c r="K98" s="134" t="s">
        <v>336</v>
      </c>
      <c r="L98" s="33"/>
      <c r="M98" s="139" t="s">
        <v>21</v>
      </c>
      <c r="N98" s="140" t="s">
        <v>45</v>
      </c>
      <c r="P98" s="141">
        <f t="shared" ref="P98:P109" si="1">O98*H98</f>
        <v>0</v>
      </c>
      <c r="Q98" s="141">
        <v>0</v>
      </c>
      <c r="R98" s="141">
        <f t="shared" ref="R98:R109" si="2">Q98*H98</f>
        <v>0</v>
      </c>
      <c r="S98" s="141">
        <v>0</v>
      </c>
      <c r="T98" s="142">
        <f t="shared" ref="T98:T109" si="3">S98*H98</f>
        <v>0</v>
      </c>
      <c r="AR98" s="143" t="s">
        <v>234</v>
      </c>
      <c r="AT98" s="143" t="s">
        <v>229</v>
      </c>
      <c r="AU98" s="143" t="s">
        <v>80</v>
      </c>
      <c r="AY98" s="18" t="s">
        <v>227</v>
      </c>
      <c r="BE98" s="144">
        <f t="shared" ref="BE98:BE109" si="4">IF(N98="základní",J98,0)</f>
        <v>0</v>
      </c>
      <c r="BF98" s="144">
        <f t="shared" ref="BF98:BF109" si="5">IF(N98="snížená",J98,0)</f>
        <v>0</v>
      </c>
      <c r="BG98" s="144">
        <f t="shared" ref="BG98:BG109" si="6">IF(N98="zákl. přenesená",J98,0)</f>
        <v>0</v>
      </c>
      <c r="BH98" s="144">
        <f t="shared" ref="BH98:BH109" si="7">IF(N98="sníž. přenesená",J98,0)</f>
        <v>0</v>
      </c>
      <c r="BI98" s="144">
        <f t="shared" ref="BI98:BI109" si="8">IF(N98="nulová",J98,0)</f>
        <v>0</v>
      </c>
      <c r="BJ98" s="18" t="s">
        <v>86</v>
      </c>
      <c r="BK98" s="144">
        <f t="shared" ref="BK98:BK109" si="9">ROUND(I98*H98,2)</f>
        <v>0</v>
      </c>
      <c r="BL98" s="18" t="s">
        <v>234</v>
      </c>
      <c r="BM98" s="143" t="s">
        <v>86</v>
      </c>
    </row>
    <row r="99" spans="2:65" s="1" customFormat="1" ht="16.5" customHeight="1">
      <c r="B99" s="33"/>
      <c r="C99" s="132" t="s">
        <v>86</v>
      </c>
      <c r="D99" s="132" t="s">
        <v>229</v>
      </c>
      <c r="E99" s="133" t="s">
        <v>5417</v>
      </c>
      <c r="F99" s="134" t="s">
        <v>5418</v>
      </c>
      <c r="G99" s="135" t="s">
        <v>396</v>
      </c>
      <c r="H99" s="136">
        <v>2</v>
      </c>
      <c r="I99" s="137"/>
      <c r="J99" s="138">
        <f t="shared" si="0"/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234</v>
      </c>
      <c r="BM99" s="143" t="s">
        <v>234</v>
      </c>
    </row>
    <row r="100" spans="2:65" s="1" customFormat="1" ht="16.5" customHeight="1">
      <c r="B100" s="33"/>
      <c r="C100" s="132" t="s">
        <v>120</v>
      </c>
      <c r="D100" s="132" t="s">
        <v>229</v>
      </c>
      <c r="E100" s="133" t="s">
        <v>5419</v>
      </c>
      <c r="F100" s="134" t="s">
        <v>5420</v>
      </c>
      <c r="G100" s="135" t="s">
        <v>396</v>
      </c>
      <c r="H100" s="136">
        <v>1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270</v>
      </c>
    </row>
    <row r="101" spans="2:65" s="1" customFormat="1" ht="16.5" customHeight="1">
      <c r="B101" s="33"/>
      <c r="C101" s="132" t="s">
        <v>234</v>
      </c>
      <c r="D101" s="132" t="s">
        <v>229</v>
      </c>
      <c r="E101" s="133" t="s">
        <v>5421</v>
      </c>
      <c r="F101" s="134" t="s">
        <v>5422</v>
      </c>
      <c r="G101" s="135" t="s">
        <v>396</v>
      </c>
      <c r="H101" s="136">
        <v>3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283</v>
      </c>
    </row>
    <row r="102" spans="2:65" s="1" customFormat="1" ht="16.5" customHeight="1">
      <c r="B102" s="33"/>
      <c r="C102" s="132" t="s">
        <v>264</v>
      </c>
      <c r="D102" s="132" t="s">
        <v>229</v>
      </c>
      <c r="E102" s="133" t="s">
        <v>5423</v>
      </c>
      <c r="F102" s="134" t="s">
        <v>5424</v>
      </c>
      <c r="G102" s="135" t="s">
        <v>396</v>
      </c>
      <c r="H102" s="136">
        <v>1</v>
      </c>
      <c r="I102" s="137"/>
      <c r="J102" s="138">
        <f t="shared" si="0"/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 t="shared" si="1"/>
        <v>0</v>
      </c>
      <c r="Q102" s="141">
        <v>0</v>
      </c>
      <c r="R102" s="141">
        <f t="shared" si="2"/>
        <v>0</v>
      </c>
      <c r="S102" s="141">
        <v>0</v>
      </c>
      <c r="T102" s="142">
        <f t="shared" si="3"/>
        <v>0</v>
      </c>
      <c r="AR102" s="143" t="s">
        <v>234</v>
      </c>
      <c r="AT102" s="143" t="s">
        <v>229</v>
      </c>
      <c r="AU102" s="143" t="s">
        <v>80</v>
      </c>
      <c r="AY102" s="18" t="s">
        <v>227</v>
      </c>
      <c r="BE102" s="144">
        <f t="shared" si="4"/>
        <v>0</v>
      </c>
      <c r="BF102" s="144">
        <f t="shared" si="5"/>
        <v>0</v>
      </c>
      <c r="BG102" s="144">
        <f t="shared" si="6"/>
        <v>0</v>
      </c>
      <c r="BH102" s="144">
        <f t="shared" si="7"/>
        <v>0</v>
      </c>
      <c r="BI102" s="144">
        <f t="shared" si="8"/>
        <v>0</v>
      </c>
      <c r="BJ102" s="18" t="s">
        <v>86</v>
      </c>
      <c r="BK102" s="144">
        <f t="shared" si="9"/>
        <v>0</v>
      </c>
      <c r="BL102" s="18" t="s">
        <v>234</v>
      </c>
      <c r="BM102" s="143" t="s">
        <v>296</v>
      </c>
    </row>
    <row r="103" spans="2:65" s="1" customFormat="1" ht="16.5" customHeight="1">
      <c r="B103" s="33"/>
      <c r="C103" s="132" t="s">
        <v>270</v>
      </c>
      <c r="D103" s="132" t="s">
        <v>229</v>
      </c>
      <c r="E103" s="133" t="s">
        <v>5425</v>
      </c>
      <c r="F103" s="134" t="s">
        <v>5426</v>
      </c>
      <c r="G103" s="135" t="s">
        <v>396</v>
      </c>
      <c r="H103" s="136">
        <v>1</v>
      </c>
      <c r="I103" s="137"/>
      <c r="J103" s="138">
        <f t="shared" si="0"/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 t="shared" si="1"/>
        <v>0</v>
      </c>
      <c r="Q103" s="141">
        <v>0</v>
      </c>
      <c r="R103" s="141">
        <f t="shared" si="2"/>
        <v>0</v>
      </c>
      <c r="S103" s="141">
        <v>0</v>
      </c>
      <c r="T103" s="142">
        <f t="shared" si="3"/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 t="shared" si="4"/>
        <v>0</v>
      </c>
      <c r="BF103" s="144">
        <f t="shared" si="5"/>
        <v>0</v>
      </c>
      <c r="BG103" s="144">
        <f t="shared" si="6"/>
        <v>0</v>
      </c>
      <c r="BH103" s="144">
        <f t="shared" si="7"/>
        <v>0</v>
      </c>
      <c r="BI103" s="144">
        <f t="shared" si="8"/>
        <v>0</v>
      </c>
      <c r="BJ103" s="18" t="s">
        <v>86</v>
      </c>
      <c r="BK103" s="144">
        <f t="shared" si="9"/>
        <v>0</v>
      </c>
      <c r="BL103" s="18" t="s">
        <v>234</v>
      </c>
      <c r="BM103" s="143" t="s">
        <v>8</v>
      </c>
    </row>
    <row r="104" spans="2:65" s="1" customFormat="1" ht="16.5" customHeight="1">
      <c r="B104" s="33"/>
      <c r="C104" s="132" t="s">
        <v>278</v>
      </c>
      <c r="D104" s="132" t="s">
        <v>229</v>
      </c>
      <c r="E104" s="133" t="s">
        <v>5427</v>
      </c>
      <c r="F104" s="134" t="s">
        <v>5428</v>
      </c>
      <c r="G104" s="135" t="s">
        <v>326</v>
      </c>
      <c r="H104" s="136">
        <v>1.7</v>
      </c>
      <c r="I104" s="137"/>
      <c r="J104" s="138">
        <f t="shared" si="0"/>
        <v>0</v>
      </c>
      <c r="K104" s="134" t="s">
        <v>336</v>
      </c>
      <c r="L104" s="33"/>
      <c r="M104" s="139" t="s">
        <v>21</v>
      </c>
      <c r="N104" s="140" t="s">
        <v>45</v>
      </c>
      <c r="P104" s="141">
        <f t="shared" si="1"/>
        <v>0</v>
      </c>
      <c r="Q104" s="141">
        <v>0</v>
      </c>
      <c r="R104" s="141">
        <f t="shared" si="2"/>
        <v>0</v>
      </c>
      <c r="S104" s="141">
        <v>0</v>
      </c>
      <c r="T104" s="142">
        <f t="shared" si="3"/>
        <v>0</v>
      </c>
      <c r="AR104" s="143" t="s">
        <v>234</v>
      </c>
      <c r="AT104" s="143" t="s">
        <v>229</v>
      </c>
      <c r="AU104" s="143" t="s">
        <v>80</v>
      </c>
      <c r="AY104" s="18" t="s">
        <v>227</v>
      </c>
      <c r="BE104" s="144">
        <f t="shared" si="4"/>
        <v>0</v>
      </c>
      <c r="BF104" s="144">
        <f t="shared" si="5"/>
        <v>0</v>
      </c>
      <c r="BG104" s="144">
        <f t="shared" si="6"/>
        <v>0</v>
      </c>
      <c r="BH104" s="144">
        <f t="shared" si="7"/>
        <v>0</v>
      </c>
      <c r="BI104" s="144">
        <f t="shared" si="8"/>
        <v>0</v>
      </c>
      <c r="BJ104" s="18" t="s">
        <v>86</v>
      </c>
      <c r="BK104" s="144">
        <f t="shared" si="9"/>
        <v>0</v>
      </c>
      <c r="BL104" s="18" t="s">
        <v>234</v>
      </c>
      <c r="BM104" s="143" t="s">
        <v>376</v>
      </c>
    </row>
    <row r="105" spans="2:65" s="1" customFormat="1" ht="16.5" customHeight="1">
      <c r="B105" s="33"/>
      <c r="C105" s="132" t="s">
        <v>283</v>
      </c>
      <c r="D105" s="132" t="s">
        <v>229</v>
      </c>
      <c r="E105" s="133" t="s">
        <v>5429</v>
      </c>
      <c r="F105" s="134" t="s">
        <v>5430</v>
      </c>
      <c r="G105" s="135" t="s">
        <v>467</v>
      </c>
      <c r="H105" s="136">
        <v>1</v>
      </c>
      <c r="I105" s="137"/>
      <c r="J105" s="138">
        <f t="shared" si="0"/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 t="shared" si="1"/>
        <v>0</v>
      </c>
      <c r="Q105" s="141">
        <v>0</v>
      </c>
      <c r="R105" s="141">
        <f t="shared" si="2"/>
        <v>0</v>
      </c>
      <c r="S105" s="141">
        <v>0</v>
      </c>
      <c r="T105" s="142">
        <f t="shared" si="3"/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 t="shared" si="4"/>
        <v>0</v>
      </c>
      <c r="BF105" s="144">
        <f t="shared" si="5"/>
        <v>0</v>
      </c>
      <c r="BG105" s="144">
        <f t="shared" si="6"/>
        <v>0</v>
      </c>
      <c r="BH105" s="144">
        <f t="shared" si="7"/>
        <v>0</v>
      </c>
      <c r="BI105" s="144">
        <f t="shared" si="8"/>
        <v>0</v>
      </c>
      <c r="BJ105" s="18" t="s">
        <v>86</v>
      </c>
      <c r="BK105" s="144">
        <f t="shared" si="9"/>
        <v>0</v>
      </c>
      <c r="BL105" s="18" t="s">
        <v>234</v>
      </c>
      <c r="BM105" s="143" t="s">
        <v>388</v>
      </c>
    </row>
    <row r="106" spans="2:65" s="1" customFormat="1" ht="21.75" customHeight="1">
      <c r="B106" s="33"/>
      <c r="C106" s="132" t="s">
        <v>290</v>
      </c>
      <c r="D106" s="132" t="s">
        <v>229</v>
      </c>
      <c r="E106" s="133" t="s">
        <v>5431</v>
      </c>
      <c r="F106" s="134" t="s">
        <v>5432</v>
      </c>
      <c r="G106" s="135" t="s">
        <v>396</v>
      </c>
      <c r="H106" s="136">
        <v>1</v>
      </c>
      <c r="I106" s="137"/>
      <c r="J106" s="138">
        <f t="shared" si="0"/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 t="shared" si="1"/>
        <v>0</v>
      </c>
      <c r="Q106" s="141">
        <v>0</v>
      </c>
      <c r="R106" s="141">
        <f t="shared" si="2"/>
        <v>0</v>
      </c>
      <c r="S106" s="141">
        <v>0</v>
      </c>
      <c r="T106" s="142">
        <f t="shared" si="3"/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 t="shared" si="4"/>
        <v>0</v>
      </c>
      <c r="BF106" s="144">
        <f t="shared" si="5"/>
        <v>0</v>
      </c>
      <c r="BG106" s="144">
        <f t="shared" si="6"/>
        <v>0</v>
      </c>
      <c r="BH106" s="144">
        <f t="shared" si="7"/>
        <v>0</v>
      </c>
      <c r="BI106" s="144">
        <f t="shared" si="8"/>
        <v>0</v>
      </c>
      <c r="BJ106" s="18" t="s">
        <v>86</v>
      </c>
      <c r="BK106" s="144">
        <f t="shared" si="9"/>
        <v>0</v>
      </c>
      <c r="BL106" s="18" t="s">
        <v>234</v>
      </c>
      <c r="BM106" s="143" t="s">
        <v>399</v>
      </c>
    </row>
    <row r="107" spans="2:65" s="1" customFormat="1" ht="24.2" customHeight="1">
      <c r="B107" s="33"/>
      <c r="C107" s="132" t="s">
        <v>296</v>
      </c>
      <c r="D107" s="132" t="s">
        <v>229</v>
      </c>
      <c r="E107" s="133" t="s">
        <v>5433</v>
      </c>
      <c r="F107" s="134" t="s">
        <v>5434</v>
      </c>
      <c r="G107" s="135" t="s">
        <v>396</v>
      </c>
      <c r="H107" s="136">
        <v>1</v>
      </c>
      <c r="I107" s="137"/>
      <c r="J107" s="138">
        <f t="shared" si="0"/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 t="shared" si="1"/>
        <v>0</v>
      </c>
      <c r="Q107" s="141">
        <v>0</v>
      </c>
      <c r="R107" s="141">
        <f t="shared" si="2"/>
        <v>0</v>
      </c>
      <c r="S107" s="141">
        <v>0</v>
      </c>
      <c r="T107" s="142">
        <f t="shared" si="3"/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 t="shared" si="4"/>
        <v>0</v>
      </c>
      <c r="BF107" s="144">
        <f t="shared" si="5"/>
        <v>0</v>
      </c>
      <c r="BG107" s="144">
        <f t="shared" si="6"/>
        <v>0</v>
      </c>
      <c r="BH107" s="144">
        <f t="shared" si="7"/>
        <v>0</v>
      </c>
      <c r="BI107" s="144">
        <f t="shared" si="8"/>
        <v>0</v>
      </c>
      <c r="BJ107" s="18" t="s">
        <v>86</v>
      </c>
      <c r="BK107" s="144">
        <f t="shared" si="9"/>
        <v>0</v>
      </c>
      <c r="BL107" s="18" t="s">
        <v>234</v>
      </c>
      <c r="BM107" s="143" t="s">
        <v>416</v>
      </c>
    </row>
    <row r="108" spans="2:65" s="1" customFormat="1" ht="24.2" customHeight="1">
      <c r="B108" s="33"/>
      <c r="C108" s="132" t="s">
        <v>308</v>
      </c>
      <c r="D108" s="132" t="s">
        <v>229</v>
      </c>
      <c r="E108" s="133" t="s">
        <v>5435</v>
      </c>
      <c r="F108" s="134" t="s">
        <v>5436</v>
      </c>
      <c r="G108" s="135" t="s">
        <v>396</v>
      </c>
      <c r="H108" s="136">
        <v>1</v>
      </c>
      <c r="I108" s="137"/>
      <c r="J108" s="138">
        <f t="shared" si="0"/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 t="shared" si="1"/>
        <v>0</v>
      </c>
      <c r="Q108" s="141">
        <v>0</v>
      </c>
      <c r="R108" s="141">
        <f t="shared" si="2"/>
        <v>0</v>
      </c>
      <c r="S108" s="141">
        <v>0</v>
      </c>
      <c r="T108" s="142">
        <f t="shared" si="3"/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 t="shared" si="4"/>
        <v>0</v>
      </c>
      <c r="BF108" s="144">
        <f t="shared" si="5"/>
        <v>0</v>
      </c>
      <c r="BG108" s="144">
        <f t="shared" si="6"/>
        <v>0</v>
      </c>
      <c r="BH108" s="144">
        <f t="shared" si="7"/>
        <v>0</v>
      </c>
      <c r="BI108" s="144">
        <f t="shared" si="8"/>
        <v>0</v>
      </c>
      <c r="BJ108" s="18" t="s">
        <v>86</v>
      </c>
      <c r="BK108" s="144">
        <f t="shared" si="9"/>
        <v>0</v>
      </c>
      <c r="BL108" s="18" t="s">
        <v>234</v>
      </c>
      <c r="BM108" s="143" t="s">
        <v>425</v>
      </c>
    </row>
    <row r="109" spans="2:65" s="1" customFormat="1" ht="16.5" customHeight="1">
      <c r="B109" s="33"/>
      <c r="C109" s="132" t="s">
        <v>8</v>
      </c>
      <c r="D109" s="132" t="s">
        <v>229</v>
      </c>
      <c r="E109" s="133" t="s">
        <v>5437</v>
      </c>
      <c r="F109" s="134" t="s">
        <v>4122</v>
      </c>
      <c r="G109" s="135" t="s">
        <v>467</v>
      </c>
      <c r="H109" s="136">
        <v>1</v>
      </c>
      <c r="I109" s="137"/>
      <c r="J109" s="138">
        <f t="shared" si="0"/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 t="shared" si="1"/>
        <v>0</v>
      </c>
      <c r="Q109" s="141">
        <v>0</v>
      </c>
      <c r="R109" s="141">
        <f t="shared" si="2"/>
        <v>0</v>
      </c>
      <c r="S109" s="141">
        <v>0</v>
      </c>
      <c r="T109" s="142">
        <f t="shared" si="3"/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 t="shared" si="4"/>
        <v>0</v>
      </c>
      <c r="BF109" s="144">
        <f t="shared" si="5"/>
        <v>0</v>
      </c>
      <c r="BG109" s="144">
        <f t="shared" si="6"/>
        <v>0</v>
      </c>
      <c r="BH109" s="144">
        <f t="shared" si="7"/>
        <v>0</v>
      </c>
      <c r="BI109" s="144">
        <f t="shared" si="8"/>
        <v>0</v>
      </c>
      <c r="BJ109" s="18" t="s">
        <v>86</v>
      </c>
      <c r="BK109" s="144">
        <f t="shared" si="9"/>
        <v>0</v>
      </c>
      <c r="BL109" s="18" t="s">
        <v>234</v>
      </c>
      <c r="BM109" s="143" t="s">
        <v>435</v>
      </c>
    </row>
    <row r="110" spans="2:65" s="11" customFormat="1" ht="25.9" customHeight="1">
      <c r="B110" s="120"/>
      <c r="D110" s="121" t="s">
        <v>72</v>
      </c>
      <c r="E110" s="122" t="s">
        <v>515</v>
      </c>
      <c r="F110" s="122" t="s">
        <v>5438</v>
      </c>
      <c r="I110" s="123"/>
      <c r="J110" s="124">
        <f>BK110</f>
        <v>0</v>
      </c>
      <c r="L110" s="120"/>
      <c r="M110" s="125"/>
      <c r="P110" s="126">
        <f>SUM(P111:P122)</f>
        <v>0</v>
      </c>
      <c r="R110" s="126">
        <f>SUM(R111:R122)</f>
        <v>0</v>
      </c>
      <c r="T110" s="127">
        <f>SUM(T111:T122)</f>
        <v>0</v>
      </c>
      <c r="AR110" s="121" t="s">
        <v>80</v>
      </c>
      <c r="AT110" s="128" t="s">
        <v>72</v>
      </c>
      <c r="AU110" s="128" t="s">
        <v>73</v>
      </c>
      <c r="AY110" s="121" t="s">
        <v>227</v>
      </c>
      <c r="BK110" s="129">
        <f>SUM(BK111:BK122)</f>
        <v>0</v>
      </c>
    </row>
    <row r="111" spans="2:65" s="1" customFormat="1" ht="16.5" customHeight="1">
      <c r="B111" s="33"/>
      <c r="C111" s="132" t="s">
        <v>370</v>
      </c>
      <c r="D111" s="132" t="s">
        <v>229</v>
      </c>
      <c r="E111" s="133" t="s">
        <v>5415</v>
      </c>
      <c r="F111" s="134" t="s">
        <v>5416</v>
      </c>
      <c r="G111" s="135" t="s">
        <v>326</v>
      </c>
      <c r="H111" s="136">
        <v>1.8</v>
      </c>
      <c r="I111" s="137"/>
      <c r="J111" s="138">
        <f t="shared" ref="J111:J122" si="10">ROUND(I111*H111,2)</f>
        <v>0</v>
      </c>
      <c r="K111" s="134" t="s">
        <v>336</v>
      </c>
      <c r="L111" s="33"/>
      <c r="M111" s="139" t="s">
        <v>21</v>
      </c>
      <c r="N111" s="140" t="s">
        <v>45</v>
      </c>
      <c r="P111" s="141">
        <f t="shared" ref="P111:P122" si="11">O111*H111</f>
        <v>0</v>
      </c>
      <c r="Q111" s="141">
        <v>0</v>
      </c>
      <c r="R111" s="141">
        <f t="shared" ref="R111:R122" si="12">Q111*H111</f>
        <v>0</v>
      </c>
      <c r="S111" s="141">
        <v>0</v>
      </c>
      <c r="T111" s="142">
        <f t="shared" ref="T111:T122" si="13">S111*H111</f>
        <v>0</v>
      </c>
      <c r="AR111" s="143" t="s">
        <v>234</v>
      </c>
      <c r="AT111" s="143" t="s">
        <v>229</v>
      </c>
      <c r="AU111" s="143" t="s">
        <v>80</v>
      </c>
      <c r="AY111" s="18" t="s">
        <v>227</v>
      </c>
      <c r="BE111" s="144">
        <f t="shared" ref="BE111:BE122" si="14">IF(N111="základní",J111,0)</f>
        <v>0</v>
      </c>
      <c r="BF111" s="144">
        <f t="shared" ref="BF111:BF122" si="15">IF(N111="snížená",J111,0)</f>
        <v>0</v>
      </c>
      <c r="BG111" s="144">
        <f t="shared" ref="BG111:BG122" si="16">IF(N111="zákl. přenesená",J111,0)</f>
        <v>0</v>
      </c>
      <c r="BH111" s="144">
        <f t="shared" ref="BH111:BH122" si="17">IF(N111="sníž. přenesená",J111,0)</f>
        <v>0</v>
      </c>
      <c r="BI111" s="144">
        <f t="shared" ref="BI111:BI122" si="18">IF(N111="nulová",J111,0)</f>
        <v>0</v>
      </c>
      <c r="BJ111" s="18" t="s">
        <v>86</v>
      </c>
      <c r="BK111" s="144">
        <f t="shared" ref="BK111:BK122" si="19">ROUND(I111*H111,2)</f>
        <v>0</v>
      </c>
      <c r="BL111" s="18" t="s">
        <v>234</v>
      </c>
      <c r="BM111" s="143" t="s">
        <v>445</v>
      </c>
    </row>
    <row r="112" spans="2:65" s="1" customFormat="1" ht="16.5" customHeight="1">
      <c r="B112" s="33"/>
      <c r="C112" s="132" t="s">
        <v>376</v>
      </c>
      <c r="D112" s="132" t="s">
        <v>229</v>
      </c>
      <c r="E112" s="133" t="s">
        <v>5417</v>
      </c>
      <c r="F112" s="134" t="s">
        <v>5418</v>
      </c>
      <c r="G112" s="135" t="s">
        <v>396</v>
      </c>
      <c r="H112" s="136">
        <v>1</v>
      </c>
      <c r="I112" s="137"/>
      <c r="J112" s="138">
        <f t="shared" si="10"/>
        <v>0</v>
      </c>
      <c r="K112" s="134" t="s">
        <v>336</v>
      </c>
      <c r="L112" s="33"/>
      <c r="M112" s="139" t="s">
        <v>21</v>
      </c>
      <c r="N112" s="140" t="s">
        <v>45</v>
      </c>
      <c r="P112" s="141">
        <f t="shared" si="11"/>
        <v>0</v>
      </c>
      <c r="Q112" s="141">
        <v>0</v>
      </c>
      <c r="R112" s="141">
        <f t="shared" si="12"/>
        <v>0</v>
      </c>
      <c r="S112" s="141">
        <v>0</v>
      </c>
      <c r="T112" s="142">
        <f t="shared" si="13"/>
        <v>0</v>
      </c>
      <c r="AR112" s="143" t="s">
        <v>234</v>
      </c>
      <c r="AT112" s="143" t="s">
        <v>229</v>
      </c>
      <c r="AU112" s="143" t="s">
        <v>80</v>
      </c>
      <c r="AY112" s="18" t="s">
        <v>227</v>
      </c>
      <c r="BE112" s="144">
        <f t="shared" si="14"/>
        <v>0</v>
      </c>
      <c r="BF112" s="144">
        <f t="shared" si="15"/>
        <v>0</v>
      </c>
      <c r="BG112" s="144">
        <f t="shared" si="16"/>
        <v>0</v>
      </c>
      <c r="BH112" s="144">
        <f t="shared" si="17"/>
        <v>0</v>
      </c>
      <c r="BI112" s="144">
        <f t="shared" si="18"/>
        <v>0</v>
      </c>
      <c r="BJ112" s="18" t="s">
        <v>86</v>
      </c>
      <c r="BK112" s="144">
        <f t="shared" si="19"/>
        <v>0</v>
      </c>
      <c r="BL112" s="18" t="s">
        <v>234</v>
      </c>
      <c r="BM112" s="143" t="s">
        <v>459</v>
      </c>
    </row>
    <row r="113" spans="2:65" s="1" customFormat="1" ht="16.5" customHeight="1">
      <c r="B113" s="33"/>
      <c r="C113" s="132" t="s">
        <v>382</v>
      </c>
      <c r="D113" s="132" t="s">
        <v>229</v>
      </c>
      <c r="E113" s="133" t="s">
        <v>5419</v>
      </c>
      <c r="F113" s="134" t="s">
        <v>5420</v>
      </c>
      <c r="G113" s="135" t="s">
        <v>396</v>
      </c>
      <c r="H113" s="136">
        <v>2</v>
      </c>
      <c r="I113" s="137"/>
      <c r="J113" s="138">
        <f t="shared" si="10"/>
        <v>0</v>
      </c>
      <c r="K113" s="134" t="s">
        <v>336</v>
      </c>
      <c r="L113" s="33"/>
      <c r="M113" s="139" t="s">
        <v>21</v>
      </c>
      <c r="N113" s="140" t="s">
        <v>45</v>
      </c>
      <c r="P113" s="141">
        <f t="shared" si="11"/>
        <v>0</v>
      </c>
      <c r="Q113" s="141">
        <v>0</v>
      </c>
      <c r="R113" s="141">
        <f t="shared" si="12"/>
        <v>0</v>
      </c>
      <c r="S113" s="141">
        <v>0</v>
      </c>
      <c r="T113" s="142">
        <f t="shared" si="13"/>
        <v>0</v>
      </c>
      <c r="AR113" s="143" t="s">
        <v>234</v>
      </c>
      <c r="AT113" s="143" t="s">
        <v>229</v>
      </c>
      <c r="AU113" s="143" t="s">
        <v>80</v>
      </c>
      <c r="AY113" s="18" t="s">
        <v>227</v>
      </c>
      <c r="BE113" s="144">
        <f t="shared" si="14"/>
        <v>0</v>
      </c>
      <c r="BF113" s="144">
        <f t="shared" si="15"/>
        <v>0</v>
      </c>
      <c r="BG113" s="144">
        <f t="shared" si="16"/>
        <v>0</v>
      </c>
      <c r="BH113" s="144">
        <f t="shared" si="17"/>
        <v>0</v>
      </c>
      <c r="BI113" s="144">
        <f t="shared" si="18"/>
        <v>0</v>
      </c>
      <c r="BJ113" s="18" t="s">
        <v>86</v>
      </c>
      <c r="BK113" s="144">
        <f t="shared" si="19"/>
        <v>0</v>
      </c>
      <c r="BL113" s="18" t="s">
        <v>234</v>
      </c>
      <c r="BM113" s="143" t="s">
        <v>577</v>
      </c>
    </row>
    <row r="114" spans="2:65" s="1" customFormat="1" ht="16.5" customHeight="1">
      <c r="B114" s="33"/>
      <c r="C114" s="132" t="s">
        <v>388</v>
      </c>
      <c r="D114" s="132" t="s">
        <v>229</v>
      </c>
      <c r="E114" s="133" t="s">
        <v>5421</v>
      </c>
      <c r="F114" s="134" t="s">
        <v>5422</v>
      </c>
      <c r="G114" s="135" t="s">
        <v>396</v>
      </c>
      <c r="H114" s="136">
        <v>3</v>
      </c>
      <c r="I114" s="137"/>
      <c r="J114" s="138">
        <f t="shared" si="10"/>
        <v>0</v>
      </c>
      <c r="K114" s="134" t="s">
        <v>336</v>
      </c>
      <c r="L114" s="33"/>
      <c r="M114" s="139" t="s">
        <v>21</v>
      </c>
      <c r="N114" s="140" t="s">
        <v>45</v>
      </c>
      <c r="P114" s="141">
        <f t="shared" si="11"/>
        <v>0</v>
      </c>
      <c r="Q114" s="141">
        <v>0</v>
      </c>
      <c r="R114" s="141">
        <f t="shared" si="12"/>
        <v>0</v>
      </c>
      <c r="S114" s="141">
        <v>0</v>
      </c>
      <c r="T114" s="142">
        <f t="shared" si="13"/>
        <v>0</v>
      </c>
      <c r="AR114" s="143" t="s">
        <v>234</v>
      </c>
      <c r="AT114" s="143" t="s">
        <v>229</v>
      </c>
      <c r="AU114" s="143" t="s">
        <v>80</v>
      </c>
      <c r="AY114" s="18" t="s">
        <v>227</v>
      </c>
      <c r="BE114" s="144">
        <f t="shared" si="14"/>
        <v>0</v>
      </c>
      <c r="BF114" s="144">
        <f t="shared" si="15"/>
        <v>0</v>
      </c>
      <c r="BG114" s="144">
        <f t="shared" si="16"/>
        <v>0</v>
      </c>
      <c r="BH114" s="144">
        <f t="shared" si="17"/>
        <v>0</v>
      </c>
      <c r="BI114" s="144">
        <f t="shared" si="18"/>
        <v>0</v>
      </c>
      <c r="BJ114" s="18" t="s">
        <v>86</v>
      </c>
      <c r="BK114" s="144">
        <f t="shared" si="19"/>
        <v>0</v>
      </c>
      <c r="BL114" s="18" t="s">
        <v>234</v>
      </c>
      <c r="BM114" s="143" t="s">
        <v>1120</v>
      </c>
    </row>
    <row r="115" spans="2:65" s="1" customFormat="1" ht="16.5" customHeight="1">
      <c r="B115" s="33"/>
      <c r="C115" s="132" t="s">
        <v>393</v>
      </c>
      <c r="D115" s="132" t="s">
        <v>229</v>
      </c>
      <c r="E115" s="133" t="s">
        <v>5423</v>
      </c>
      <c r="F115" s="134" t="s">
        <v>5424</v>
      </c>
      <c r="G115" s="135" t="s">
        <v>396</v>
      </c>
      <c r="H115" s="136">
        <v>1</v>
      </c>
      <c r="I115" s="137"/>
      <c r="J115" s="138">
        <f t="shared" si="10"/>
        <v>0</v>
      </c>
      <c r="K115" s="134" t="s">
        <v>336</v>
      </c>
      <c r="L115" s="33"/>
      <c r="M115" s="139" t="s">
        <v>21</v>
      </c>
      <c r="N115" s="140" t="s">
        <v>45</v>
      </c>
      <c r="P115" s="141">
        <f t="shared" si="11"/>
        <v>0</v>
      </c>
      <c r="Q115" s="141">
        <v>0</v>
      </c>
      <c r="R115" s="141">
        <f t="shared" si="12"/>
        <v>0</v>
      </c>
      <c r="S115" s="141">
        <v>0</v>
      </c>
      <c r="T115" s="142">
        <f t="shared" si="13"/>
        <v>0</v>
      </c>
      <c r="AR115" s="143" t="s">
        <v>234</v>
      </c>
      <c r="AT115" s="143" t="s">
        <v>229</v>
      </c>
      <c r="AU115" s="143" t="s">
        <v>80</v>
      </c>
      <c r="AY115" s="18" t="s">
        <v>227</v>
      </c>
      <c r="BE115" s="144">
        <f t="shared" si="14"/>
        <v>0</v>
      </c>
      <c r="BF115" s="144">
        <f t="shared" si="15"/>
        <v>0</v>
      </c>
      <c r="BG115" s="144">
        <f t="shared" si="16"/>
        <v>0</v>
      </c>
      <c r="BH115" s="144">
        <f t="shared" si="17"/>
        <v>0</v>
      </c>
      <c r="BI115" s="144">
        <f t="shared" si="18"/>
        <v>0</v>
      </c>
      <c r="BJ115" s="18" t="s">
        <v>86</v>
      </c>
      <c r="BK115" s="144">
        <f t="shared" si="19"/>
        <v>0</v>
      </c>
      <c r="BL115" s="18" t="s">
        <v>234</v>
      </c>
      <c r="BM115" s="143" t="s">
        <v>1145</v>
      </c>
    </row>
    <row r="116" spans="2:65" s="1" customFormat="1" ht="16.5" customHeight="1">
      <c r="B116" s="33"/>
      <c r="C116" s="132" t="s">
        <v>399</v>
      </c>
      <c r="D116" s="132" t="s">
        <v>229</v>
      </c>
      <c r="E116" s="133" t="s">
        <v>5425</v>
      </c>
      <c r="F116" s="134" t="s">
        <v>5426</v>
      </c>
      <c r="G116" s="135" t="s">
        <v>396</v>
      </c>
      <c r="H116" s="136">
        <v>2</v>
      </c>
      <c r="I116" s="137"/>
      <c r="J116" s="138">
        <f t="shared" si="10"/>
        <v>0</v>
      </c>
      <c r="K116" s="134" t="s">
        <v>336</v>
      </c>
      <c r="L116" s="33"/>
      <c r="M116" s="139" t="s">
        <v>21</v>
      </c>
      <c r="N116" s="140" t="s">
        <v>45</v>
      </c>
      <c r="P116" s="141">
        <f t="shared" si="11"/>
        <v>0</v>
      </c>
      <c r="Q116" s="141">
        <v>0</v>
      </c>
      <c r="R116" s="141">
        <f t="shared" si="12"/>
        <v>0</v>
      </c>
      <c r="S116" s="141">
        <v>0</v>
      </c>
      <c r="T116" s="142">
        <f t="shared" si="13"/>
        <v>0</v>
      </c>
      <c r="AR116" s="143" t="s">
        <v>234</v>
      </c>
      <c r="AT116" s="143" t="s">
        <v>229</v>
      </c>
      <c r="AU116" s="143" t="s">
        <v>80</v>
      </c>
      <c r="AY116" s="18" t="s">
        <v>227</v>
      </c>
      <c r="BE116" s="144">
        <f t="shared" si="14"/>
        <v>0</v>
      </c>
      <c r="BF116" s="144">
        <f t="shared" si="15"/>
        <v>0</v>
      </c>
      <c r="BG116" s="144">
        <f t="shared" si="16"/>
        <v>0</v>
      </c>
      <c r="BH116" s="144">
        <f t="shared" si="17"/>
        <v>0</v>
      </c>
      <c r="BI116" s="144">
        <f t="shared" si="18"/>
        <v>0</v>
      </c>
      <c r="BJ116" s="18" t="s">
        <v>86</v>
      </c>
      <c r="BK116" s="144">
        <f t="shared" si="19"/>
        <v>0</v>
      </c>
      <c r="BL116" s="18" t="s">
        <v>234</v>
      </c>
      <c r="BM116" s="143" t="s">
        <v>1156</v>
      </c>
    </row>
    <row r="117" spans="2:65" s="1" customFormat="1" ht="16.5" customHeight="1">
      <c r="B117" s="33"/>
      <c r="C117" s="132" t="s">
        <v>405</v>
      </c>
      <c r="D117" s="132" t="s">
        <v>229</v>
      </c>
      <c r="E117" s="133" t="s">
        <v>5427</v>
      </c>
      <c r="F117" s="134" t="s">
        <v>5428</v>
      </c>
      <c r="G117" s="135" t="s">
        <v>326</v>
      </c>
      <c r="H117" s="136">
        <v>1.2</v>
      </c>
      <c r="I117" s="137"/>
      <c r="J117" s="138">
        <f t="shared" si="10"/>
        <v>0</v>
      </c>
      <c r="K117" s="134" t="s">
        <v>336</v>
      </c>
      <c r="L117" s="33"/>
      <c r="M117" s="139" t="s">
        <v>21</v>
      </c>
      <c r="N117" s="140" t="s">
        <v>45</v>
      </c>
      <c r="P117" s="141">
        <f t="shared" si="11"/>
        <v>0</v>
      </c>
      <c r="Q117" s="141">
        <v>0</v>
      </c>
      <c r="R117" s="141">
        <f t="shared" si="12"/>
        <v>0</v>
      </c>
      <c r="S117" s="141">
        <v>0</v>
      </c>
      <c r="T117" s="142">
        <f t="shared" si="13"/>
        <v>0</v>
      </c>
      <c r="AR117" s="143" t="s">
        <v>234</v>
      </c>
      <c r="AT117" s="143" t="s">
        <v>229</v>
      </c>
      <c r="AU117" s="143" t="s">
        <v>80</v>
      </c>
      <c r="AY117" s="18" t="s">
        <v>227</v>
      </c>
      <c r="BE117" s="144">
        <f t="shared" si="14"/>
        <v>0</v>
      </c>
      <c r="BF117" s="144">
        <f t="shared" si="15"/>
        <v>0</v>
      </c>
      <c r="BG117" s="144">
        <f t="shared" si="16"/>
        <v>0</v>
      </c>
      <c r="BH117" s="144">
        <f t="shared" si="17"/>
        <v>0</v>
      </c>
      <c r="BI117" s="144">
        <f t="shared" si="18"/>
        <v>0</v>
      </c>
      <c r="BJ117" s="18" t="s">
        <v>86</v>
      </c>
      <c r="BK117" s="144">
        <f t="shared" si="19"/>
        <v>0</v>
      </c>
      <c r="BL117" s="18" t="s">
        <v>234</v>
      </c>
      <c r="BM117" s="143" t="s">
        <v>1168</v>
      </c>
    </row>
    <row r="118" spans="2:65" s="1" customFormat="1" ht="16.5" customHeight="1">
      <c r="B118" s="33"/>
      <c r="C118" s="132" t="s">
        <v>409</v>
      </c>
      <c r="D118" s="132" t="s">
        <v>229</v>
      </c>
      <c r="E118" s="133" t="s">
        <v>5429</v>
      </c>
      <c r="F118" s="134" t="s">
        <v>5430</v>
      </c>
      <c r="G118" s="135" t="s">
        <v>467</v>
      </c>
      <c r="H118" s="136">
        <v>1</v>
      </c>
      <c r="I118" s="137"/>
      <c r="J118" s="138">
        <f t="shared" si="10"/>
        <v>0</v>
      </c>
      <c r="K118" s="134" t="s">
        <v>336</v>
      </c>
      <c r="L118" s="33"/>
      <c r="M118" s="139" t="s">
        <v>21</v>
      </c>
      <c r="N118" s="140" t="s">
        <v>45</v>
      </c>
      <c r="P118" s="141">
        <f t="shared" si="11"/>
        <v>0</v>
      </c>
      <c r="Q118" s="141">
        <v>0</v>
      </c>
      <c r="R118" s="141">
        <f t="shared" si="12"/>
        <v>0</v>
      </c>
      <c r="S118" s="141">
        <v>0</v>
      </c>
      <c r="T118" s="142">
        <f t="shared" si="13"/>
        <v>0</v>
      </c>
      <c r="AR118" s="143" t="s">
        <v>234</v>
      </c>
      <c r="AT118" s="143" t="s">
        <v>229</v>
      </c>
      <c r="AU118" s="143" t="s">
        <v>80</v>
      </c>
      <c r="AY118" s="18" t="s">
        <v>227</v>
      </c>
      <c r="BE118" s="144">
        <f t="shared" si="14"/>
        <v>0</v>
      </c>
      <c r="BF118" s="144">
        <f t="shared" si="15"/>
        <v>0</v>
      </c>
      <c r="BG118" s="144">
        <f t="shared" si="16"/>
        <v>0</v>
      </c>
      <c r="BH118" s="144">
        <f t="shared" si="17"/>
        <v>0</v>
      </c>
      <c r="BI118" s="144">
        <f t="shared" si="18"/>
        <v>0</v>
      </c>
      <c r="BJ118" s="18" t="s">
        <v>86</v>
      </c>
      <c r="BK118" s="144">
        <f t="shared" si="19"/>
        <v>0</v>
      </c>
      <c r="BL118" s="18" t="s">
        <v>234</v>
      </c>
      <c r="BM118" s="143" t="s">
        <v>1181</v>
      </c>
    </row>
    <row r="119" spans="2:65" s="1" customFormat="1" ht="21.75" customHeight="1">
      <c r="B119" s="33"/>
      <c r="C119" s="132" t="s">
        <v>7</v>
      </c>
      <c r="D119" s="132" t="s">
        <v>229</v>
      </c>
      <c r="E119" s="133" t="s">
        <v>5431</v>
      </c>
      <c r="F119" s="134" t="s">
        <v>5432</v>
      </c>
      <c r="G119" s="135" t="s">
        <v>396</v>
      </c>
      <c r="H119" s="136">
        <v>2</v>
      </c>
      <c r="I119" s="137"/>
      <c r="J119" s="138">
        <f t="shared" si="10"/>
        <v>0</v>
      </c>
      <c r="K119" s="134" t="s">
        <v>336</v>
      </c>
      <c r="L119" s="33"/>
      <c r="M119" s="139" t="s">
        <v>21</v>
      </c>
      <c r="N119" s="140" t="s">
        <v>45</v>
      </c>
      <c r="P119" s="141">
        <f t="shared" si="11"/>
        <v>0</v>
      </c>
      <c r="Q119" s="141">
        <v>0</v>
      </c>
      <c r="R119" s="141">
        <f t="shared" si="12"/>
        <v>0</v>
      </c>
      <c r="S119" s="141">
        <v>0</v>
      </c>
      <c r="T119" s="142">
        <f t="shared" si="13"/>
        <v>0</v>
      </c>
      <c r="AR119" s="143" t="s">
        <v>234</v>
      </c>
      <c r="AT119" s="143" t="s">
        <v>229</v>
      </c>
      <c r="AU119" s="143" t="s">
        <v>80</v>
      </c>
      <c r="AY119" s="18" t="s">
        <v>227</v>
      </c>
      <c r="BE119" s="144">
        <f t="shared" si="14"/>
        <v>0</v>
      </c>
      <c r="BF119" s="144">
        <f t="shared" si="15"/>
        <v>0</v>
      </c>
      <c r="BG119" s="144">
        <f t="shared" si="16"/>
        <v>0</v>
      </c>
      <c r="BH119" s="144">
        <f t="shared" si="17"/>
        <v>0</v>
      </c>
      <c r="BI119" s="144">
        <f t="shared" si="18"/>
        <v>0</v>
      </c>
      <c r="BJ119" s="18" t="s">
        <v>86</v>
      </c>
      <c r="BK119" s="144">
        <f t="shared" si="19"/>
        <v>0</v>
      </c>
      <c r="BL119" s="18" t="s">
        <v>234</v>
      </c>
      <c r="BM119" s="143" t="s">
        <v>1217</v>
      </c>
    </row>
    <row r="120" spans="2:65" s="1" customFormat="1" ht="24.2" customHeight="1">
      <c r="B120" s="33"/>
      <c r="C120" s="132" t="s">
        <v>416</v>
      </c>
      <c r="D120" s="132" t="s">
        <v>229</v>
      </c>
      <c r="E120" s="133" t="s">
        <v>5433</v>
      </c>
      <c r="F120" s="134" t="s">
        <v>5434</v>
      </c>
      <c r="G120" s="135" t="s">
        <v>396</v>
      </c>
      <c r="H120" s="136">
        <v>1</v>
      </c>
      <c r="I120" s="137"/>
      <c r="J120" s="138">
        <f t="shared" si="10"/>
        <v>0</v>
      </c>
      <c r="K120" s="134" t="s">
        <v>336</v>
      </c>
      <c r="L120" s="33"/>
      <c r="M120" s="139" t="s">
        <v>21</v>
      </c>
      <c r="N120" s="140" t="s">
        <v>45</v>
      </c>
      <c r="P120" s="141">
        <f t="shared" si="11"/>
        <v>0</v>
      </c>
      <c r="Q120" s="141">
        <v>0</v>
      </c>
      <c r="R120" s="141">
        <f t="shared" si="12"/>
        <v>0</v>
      </c>
      <c r="S120" s="141">
        <v>0</v>
      </c>
      <c r="T120" s="142">
        <f t="shared" si="13"/>
        <v>0</v>
      </c>
      <c r="AR120" s="143" t="s">
        <v>234</v>
      </c>
      <c r="AT120" s="143" t="s">
        <v>229</v>
      </c>
      <c r="AU120" s="143" t="s">
        <v>80</v>
      </c>
      <c r="AY120" s="18" t="s">
        <v>227</v>
      </c>
      <c r="BE120" s="144">
        <f t="shared" si="14"/>
        <v>0</v>
      </c>
      <c r="BF120" s="144">
        <f t="shared" si="15"/>
        <v>0</v>
      </c>
      <c r="BG120" s="144">
        <f t="shared" si="16"/>
        <v>0</v>
      </c>
      <c r="BH120" s="144">
        <f t="shared" si="17"/>
        <v>0</v>
      </c>
      <c r="BI120" s="144">
        <f t="shared" si="18"/>
        <v>0</v>
      </c>
      <c r="BJ120" s="18" t="s">
        <v>86</v>
      </c>
      <c r="BK120" s="144">
        <f t="shared" si="19"/>
        <v>0</v>
      </c>
      <c r="BL120" s="18" t="s">
        <v>234</v>
      </c>
      <c r="BM120" s="143" t="s">
        <v>1237</v>
      </c>
    </row>
    <row r="121" spans="2:65" s="1" customFormat="1" ht="24.2" customHeight="1">
      <c r="B121" s="33"/>
      <c r="C121" s="132" t="s">
        <v>421</v>
      </c>
      <c r="D121" s="132" t="s">
        <v>229</v>
      </c>
      <c r="E121" s="133" t="s">
        <v>5435</v>
      </c>
      <c r="F121" s="134" t="s">
        <v>5436</v>
      </c>
      <c r="G121" s="135" t="s">
        <v>396</v>
      </c>
      <c r="H121" s="136">
        <v>2</v>
      </c>
      <c r="I121" s="137"/>
      <c r="J121" s="138">
        <f t="shared" si="10"/>
        <v>0</v>
      </c>
      <c r="K121" s="134" t="s">
        <v>336</v>
      </c>
      <c r="L121" s="33"/>
      <c r="M121" s="139" t="s">
        <v>21</v>
      </c>
      <c r="N121" s="140" t="s">
        <v>45</v>
      </c>
      <c r="P121" s="141">
        <f t="shared" si="11"/>
        <v>0</v>
      </c>
      <c r="Q121" s="141">
        <v>0</v>
      </c>
      <c r="R121" s="141">
        <f t="shared" si="12"/>
        <v>0</v>
      </c>
      <c r="S121" s="141">
        <v>0</v>
      </c>
      <c r="T121" s="142">
        <f t="shared" si="13"/>
        <v>0</v>
      </c>
      <c r="AR121" s="143" t="s">
        <v>234</v>
      </c>
      <c r="AT121" s="143" t="s">
        <v>229</v>
      </c>
      <c r="AU121" s="143" t="s">
        <v>80</v>
      </c>
      <c r="AY121" s="18" t="s">
        <v>227</v>
      </c>
      <c r="BE121" s="144">
        <f t="shared" si="14"/>
        <v>0</v>
      </c>
      <c r="BF121" s="144">
        <f t="shared" si="15"/>
        <v>0</v>
      </c>
      <c r="BG121" s="144">
        <f t="shared" si="16"/>
        <v>0</v>
      </c>
      <c r="BH121" s="144">
        <f t="shared" si="17"/>
        <v>0</v>
      </c>
      <c r="BI121" s="144">
        <f t="shared" si="18"/>
        <v>0</v>
      </c>
      <c r="BJ121" s="18" t="s">
        <v>86</v>
      </c>
      <c r="BK121" s="144">
        <f t="shared" si="19"/>
        <v>0</v>
      </c>
      <c r="BL121" s="18" t="s">
        <v>234</v>
      </c>
      <c r="BM121" s="143" t="s">
        <v>1253</v>
      </c>
    </row>
    <row r="122" spans="2:65" s="1" customFormat="1" ht="16.5" customHeight="1">
      <c r="B122" s="33"/>
      <c r="C122" s="132" t="s">
        <v>425</v>
      </c>
      <c r="D122" s="132" t="s">
        <v>229</v>
      </c>
      <c r="E122" s="133" t="s">
        <v>5439</v>
      </c>
      <c r="F122" s="134" t="s">
        <v>4122</v>
      </c>
      <c r="G122" s="135" t="s">
        <v>467</v>
      </c>
      <c r="H122" s="136">
        <v>1</v>
      </c>
      <c r="I122" s="137"/>
      <c r="J122" s="138">
        <f t="shared" si="10"/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 t="shared" si="11"/>
        <v>0</v>
      </c>
      <c r="Q122" s="141">
        <v>0</v>
      </c>
      <c r="R122" s="141">
        <f t="shared" si="12"/>
        <v>0</v>
      </c>
      <c r="S122" s="141">
        <v>0</v>
      </c>
      <c r="T122" s="142">
        <f t="shared" si="13"/>
        <v>0</v>
      </c>
      <c r="AR122" s="143" t="s">
        <v>234</v>
      </c>
      <c r="AT122" s="143" t="s">
        <v>229</v>
      </c>
      <c r="AU122" s="143" t="s">
        <v>80</v>
      </c>
      <c r="AY122" s="18" t="s">
        <v>227</v>
      </c>
      <c r="BE122" s="144">
        <f t="shared" si="14"/>
        <v>0</v>
      </c>
      <c r="BF122" s="144">
        <f t="shared" si="15"/>
        <v>0</v>
      </c>
      <c r="BG122" s="144">
        <f t="shared" si="16"/>
        <v>0</v>
      </c>
      <c r="BH122" s="144">
        <f t="shared" si="17"/>
        <v>0</v>
      </c>
      <c r="BI122" s="144">
        <f t="shared" si="18"/>
        <v>0</v>
      </c>
      <c r="BJ122" s="18" t="s">
        <v>86</v>
      </c>
      <c r="BK122" s="144">
        <f t="shared" si="19"/>
        <v>0</v>
      </c>
      <c r="BL122" s="18" t="s">
        <v>234</v>
      </c>
      <c r="BM122" s="143" t="s">
        <v>1277</v>
      </c>
    </row>
    <row r="123" spans="2:65" s="11" customFormat="1" ht="25.9" customHeight="1">
      <c r="B123" s="120"/>
      <c r="D123" s="121" t="s">
        <v>72</v>
      </c>
      <c r="E123" s="122" t="s">
        <v>475</v>
      </c>
      <c r="F123" s="122" t="s">
        <v>5440</v>
      </c>
      <c r="I123" s="123"/>
      <c r="J123" s="124">
        <f>BK123</f>
        <v>0</v>
      </c>
      <c r="L123" s="120"/>
      <c r="M123" s="125"/>
      <c r="P123" s="126">
        <f>SUM(P124:P135)</f>
        <v>0</v>
      </c>
      <c r="R123" s="126">
        <f>SUM(R124:R135)</f>
        <v>0</v>
      </c>
      <c r="T123" s="127">
        <f>SUM(T124:T135)</f>
        <v>0</v>
      </c>
      <c r="AR123" s="121" t="s">
        <v>80</v>
      </c>
      <c r="AT123" s="128" t="s">
        <v>72</v>
      </c>
      <c r="AU123" s="128" t="s">
        <v>73</v>
      </c>
      <c r="AY123" s="121" t="s">
        <v>227</v>
      </c>
      <c r="BK123" s="129">
        <f>SUM(BK124:BK135)</f>
        <v>0</v>
      </c>
    </row>
    <row r="124" spans="2:65" s="1" customFormat="1" ht="16.5" customHeight="1">
      <c r="B124" s="33"/>
      <c r="C124" s="132" t="s">
        <v>430</v>
      </c>
      <c r="D124" s="132" t="s">
        <v>229</v>
      </c>
      <c r="E124" s="133" t="s">
        <v>5415</v>
      </c>
      <c r="F124" s="134" t="s">
        <v>5416</v>
      </c>
      <c r="G124" s="135" t="s">
        <v>326</v>
      </c>
      <c r="H124" s="136">
        <v>3.8</v>
      </c>
      <c r="I124" s="137"/>
      <c r="J124" s="138">
        <f t="shared" ref="J124:J135" si="20">ROUND(I124*H124,2)</f>
        <v>0</v>
      </c>
      <c r="K124" s="134" t="s">
        <v>336</v>
      </c>
      <c r="L124" s="33"/>
      <c r="M124" s="139" t="s">
        <v>21</v>
      </c>
      <c r="N124" s="140" t="s">
        <v>45</v>
      </c>
      <c r="P124" s="141">
        <f t="shared" ref="P124:P135" si="21">O124*H124</f>
        <v>0</v>
      </c>
      <c r="Q124" s="141">
        <v>0</v>
      </c>
      <c r="R124" s="141">
        <f t="shared" ref="R124:R135" si="22">Q124*H124</f>
        <v>0</v>
      </c>
      <c r="S124" s="141">
        <v>0</v>
      </c>
      <c r="T124" s="142">
        <f t="shared" ref="T124:T135" si="23">S124*H124</f>
        <v>0</v>
      </c>
      <c r="AR124" s="143" t="s">
        <v>234</v>
      </c>
      <c r="AT124" s="143" t="s">
        <v>229</v>
      </c>
      <c r="AU124" s="143" t="s">
        <v>80</v>
      </c>
      <c r="AY124" s="18" t="s">
        <v>227</v>
      </c>
      <c r="BE124" s="144">
        <f t="shared" ref="BE124:BE135" si="24">IF(N124="základní",J124,0)</f>
        <v>0</v>
      </c>
      <c r="BF124" s="144">
        <f t="shared" ref="BF124:BF135" si="25">IF(N124="snížená",J124,0)</f>
        <v>0</v>
      </c>
      <c r="BG124" s="144">
        <f t="shared" ref="BG124:BG135" si="26">IF(N124="zákl. přenesená",J124,0)</f>
        <v>0</v>
      </c>
      <c r="BH124" s="144">
        <f t="shared" ref="BH124:BH135" si="27">IF(N124="sníž. přenesená",J124,0)</f>
        <v>0</v>
      </c>
      <c r="BI124" s="144">
        <f t="shared" ref="BI124:BI135" si="28">IF(N124="nulová",J124,0)</f>
        <v>0</v>
      </c>
      <c r="BJ124" s="18" t="s">
        <v>86</v>
      </c>
      <c r="BK124" s="144">
        <f t="shared" ref="BK124:BK135" si="29">ROUND(I124*H124,2)</f>
        <v>0</v>
      </c>
      <c r="BL124" s="18" t="s">
        <v>234</v>
      </c>
      <c r="BM124" s="143" t="s">
        <v>1286</v>
      </c>
    </row>
    <row r="125" spans="2:65" s="1" customFormat="1" ht="16.5" customHeight="1">
      <c r="B125" s="33"/>
      <c r="C125" s="132" t="s">
        <v>435</v>
      </c>
      <c r="D125" s="132" t="s">
        <v>229</v>
      </c>
      <c r="E125" s="133" t="s">
        <v>5417</v>
      </c>
      <c r="F125" s="134" t="s">
        <v>5418</v>
      </c>
      <c r="G125" s="135" t="s">
        <v>396</v>
      </c>
      <c r="H125" s="136">
        <v>1</v>
      </c>
      <c r="I125" s="137"/>
      <c r="J125" s="138">
        <f t="shared" si="20"/>
        <v>0</v>
      </c>
      <c r="K125" s="134" t="s">
        <v>336</v>
      </c>
      <c r="L125" s="33"/>
      <c r="M125" s="139" t="s">
        <v>21</v>
      </c>
      <c r="N125" s="140" t="s">
        <v>45</v>
      </c>
      <c r="P125" s="141">
        <f t="shared" si="21"/>
        <v>0</v>
      </c>
      <c r="Q125" s="141">
        <v>0</v>
      </c>
      <c r="R125" s="141">
        <f t="shared" si="22"/>
        <v>0</v>
      </c>
      <c r="S125" s="141">
        <v>0</v>
      </c>
      <c r="T125" s="142">
        <f t="shared" si="23"/>
        <v>0</v>
      </c>
      <c r="AR125" s="143" t="s">
        <v>234</v>
      </c>
      <c r="AT125" s="143" t="s">
        <v>229</v>
      </c>
      <c r="AU125" s="143" t="s">
        <v>80</v>
      </c>
      <c r="AY125" s="18" t="s">
        <v>227</v>
      </c>
      <c r="BE125" s="144">
        <f t="shared" si="24"/>
        <v>0</v>
      </c>
      <c r="BF125" s="144">
        <f t="shared" si="25"/>
        <v>0</v>
      </c>
      <c r="BG125" s="144">
        <f t="shared" si="26"/>
        <v>0</v>
      </c>
      <c r="BH125" s="144">
        <f t="shared" si="27"/>
        <v>0</v>
      </c>
      <c r="BI125" s="144">
        <f t="shared" si="28"/>
        <v>0</v>
      </c>
      <c r="BJ125" s="18" t="s">
        <v>86</v>
      </c>
      <c r="BK125" s="144">
        <f t="shared" si="29"/>
        <v>0</v>
      </c>
      <c r="BL125" s="18" t="s">
        <v>234</v>
      </c>
      <c r="BM125" s="143" t="s">
        <v>804</v>
      </c>
    </row>
    <row r="126" spans="2:65" s="1" customFormat="1" ht="16.5" customHeight="1">
      <c r="B126" s="33"/>
      <c r="C126" s="132" t="s">
        <v>441</v>
      </c>
      <c r="D126" s="132" t="s">
        <v>229</v>
      </c>
      <c r="E126" s="133" t="s">
        <v>5419</v>
      </c>
      <c r="F126" s="134" t="s">
        <v>5420</v>
      </c>
      <c r="G126" s="135" t="s">
        <v>396</v>
      </c>
      <c r="H126" s="136">
        <v>2</v>
      </c>
      <c r="I126" s="137"/>
      <c r="J126" s="138">
        <f t="shared" si="20"/>
        <v>0</v>
      </c>
      <c r="K126" s="134" t="s">
        <v>336</v>
      </c>
      <c r="L126" s="33"/>
      <c r="M126" s="139" t="s">
        <v>21</v>
      </c>
      <c r="N126" s="140" t="s">
        <v>45</v>
      </c>
      <c r="P126" s="141">
        <f t="shared" si="21"/>
        <v>0</v>
      </c>
      <c r="Q126" s="141">
        <v>0</v>
      </c>
      <c r="R126" s="141">
        <f t="shared" si="22"/>
        <v>0</v>
      </c>
      <c r="S126" s="141">
        <v>0</v>
      </c>
      <c r="T126" s="142">
        <f t="shared" si="23"/>
        <v>0</v>
      </c>
      <c r="AR126" s="143" t="s">
        <v>234</v>
      </c>
      <c r="AT126" s="143" t="s">
        <v>229</v>
      </c>
      <c r="AU126" s="143" t="s">
        <v>80</v>
      </c>
      <c r="AY126" s="18" t="s">
        <v>227</v>
      </c>
      <c r="BE126" s="144">
        <f t="shared" si="24"/>
        <v>0</v>
      </c>
      <c r="BF126" s="144">
        <f t="shared" si="25"/>
        <v>0</v>
      </c>
      <c r="BG126" s="144">
        <f t="shared" si="26"/>
        <v>0</v>
      </c>
      <c r="BH126" s="144">
        <f t="shared" si="27"/>
        <v>0</v>
      </c>
      <c r="BI126" s="144">
        <f t="shared" si="28"/>
        <v>0</v>
      </c>
      <c r="BJ126" s="18" t="s">
        <v>86</v>
      </c>
      <c r="BK126" s="144">
        <f t="shared" si="29"/>
        <v>0</v>
      </c>
      <c r="BL126" s="18" t="s">
        <v>234</v>
      </c>
      <c r="BM126" s="143" t="s">
        <v>1312</v>
      </c>
    </row>
    <row r="127" spans="2:65" s="1" customFormat="1" ht="16.5" customHeight="1">
      <c r="B127" s="33"/>
      <c r="C127" s="132" t="s">
        <v>445</v>
      </c>
      <c r="D127" s="132" t="s">
        <v>229</v>
      </c>
      <c r="E127" s="133" t="s">
        <v>5421</v>
      </c>
      <c r="F127" s="134" t="s">
        <v>5422</v>
      </c>
      <c r="G127" s="135" t="s">
        <v>396</v>
      </c>
      <c r="H127" s="136">
        <v>3</v>
      </c>
      <c r="I127" s="137"/>
      <c r="J127" s="138">
        <f t="shared" si="20"/>
        <v>0</v>
      </c>
      <c r="K127" s="134" t="s">
        <v>336</v>
      </c>
      <c r="L127" s="33"/>
      <c r="M127" s="139" t="s">
        <v>21</v>
      </c>
      <c r="N127" s="140" t="s">
        <v>45</v>
      </c>
      <c r="P127" s="141">
        <f t="shared" si="21"/>
        <v>0</v>
      </c>
      <c r="Q127" s="141">
        <v>0</v>
      </c>
      <c r="R127" s="141">
        <f t="shared" si="22"/>
        <v>0</v>
      </c>
      <c r="S127" s="141">
        <v>0</v>
      </c>
      <c r="T127" s="142">
        <f t="shared" si="23"/>
        <v>0</v>
      </c>
      <c r="AR127" s="143" t="s">
        <v>234</v>
      </c>
      <c r="AT127" s="143" t="s">
        <v>229</v>
      </c>
      <c r="AU127" s="143" t="s">
        <v>80</v>
      </c>
      <c r="AY127" s="18" t="s">
        <v>227</v>
      </c>
      <c r="BE127" s="144">
        <f t="shared" si="24"/>
        <v>0</v>
      </c>
      <c r="BF127" s="144">
        <f t="shared" si="25"/>
        <v>0</v>
      </c>
      <c r="BG127" s="144">
        <f t="shared" si="26"/>
        <v>0</v>
      </c>
      <c r="BH127" s="144">
        <f t="shared" si="27"/>
        <v>0</v>
      </c>
      <c r="BI127" s="144">
        <f t="shared" si="28"/>
        <v>0</v>
      </c>
      <c r="BJ127" s="18" t="s">
        <v>86</v>
      </c>
      <c r="BK127" s="144">
        <f t="shared" si="29"/>
        <v>0</v>
      </c>
      <c r="BL127" s="18" t="s">
        <v>234</v>
      </c>
      <c r="BM127" s="143" t="s">
        <v>1322</v>
      </c>
    </row>
    <row r="128" spans="2:65" s="1" customFormat="1" ht="16.5" customHeight="1">
      <c r="B128" s="33"/>
      <c r="C128" s="132" t="s">
        <v>450</v>
      </c>
      <c r="D128" s="132" t="s">
        <v>229</v>
      </c>
      <c r="E128" s="133" t="s">
        <v>5423</v>
      </c>
      <c r="F128" s="134" t="s">
        <v>5424</v>
      </c>
      <c r="G128" s="135" t="s">
        <v>396</v>
      </c>
      <c r="H128" s="136">
        <v>1</v>
      </c>
      <c r="I128" s="137"/>
      <c r="J128" s="138">
        <f t="shared" si="20"/>
        <v>0</v>
      </c>
      <c r="K128" s="134" t="s">
        <v>336</v>
      </c>
      <c r="L128" s="33"/>
      <c r="M128" s="139" t="s">
        <v>21</v>
      </c>
      <c r="N128" s="140" t="s">
        <v>45</v>
      </c>
      <c r="P128" s="141">
        <f t="shared" si="21"/>
        <v>0</v>
      </c>
      <c r="Q128" s="141">
        <v>0</v>
      </c>
      <c r="R128" s="141">
        <f t="shared" si="22"/>
        <v>0</v>
      </c>
      <c r="S128" s="141">
        <v>0</v>
      </c>
      <c r="T128" s="142">
        <f t="shared" si="23"/>
        <v>0</v>
      </c>
      <c r="AR128" s="143" t="s">
        <v>234</v>
      </c>
      <c r="AT128" s="143" t="s">
        <v>229</v>
      </c>
      <c r="AU128" s="143" t="s">
        <v>80</v>
      </c>
      <c r="AY128" s="18" t="s">
        <v>227</v>
      </c>
      <c r="BE128" s="144">
        <f t="shared" si="24"/>
        <v>0</v>
      </c>
      <c r="BF128" s="144">
        <f t="shared" si="25"/>
        <v>0</v>
      </c>
      <c r="BG128" s="144">
        <f t="shared" si="26"/>
        <v>0</v>
      </c>
      <c r="BH128" s="144">
        <f t="shared" si="27"/>
        <v>0</v>
      </c>
      <c r="BI128" s="144">
        <f t="shared" si="28"/>
        <v>0</v>
      </c>
      <c r="BJ128" s="18" t="s">
        <v>86</v>
      </c>
      <c r="BK128" s="144">
        <f t="shared" si="29"/>
        <v>0</v>
      </c>
      <c r="BL128" s="18" t="s">
        <v>234</v>
      </c>
      <c r="BM128" s="143" t="s">
        <v>1335</v>
      </c>
    </row>
    <row r="129" spans="2:65" s="1" customFormat="1" ht="16.5" customHeight="1">
      <c r="B129" s="33"/>
      <c r="C129" s="132" t="s">
        <v>459</v>
      </c>
      <c r="D129" s="132" t="s">
        <v>229</v>
      </c>
      <c r="E129" s="133" t="s">
        <v>5425</v>
      </c>
      <c r="F129" s="134" t="s">
        <v>5426</v>
      </c>
      <c r="G129" s="135" t="s">
        <v>396</v>
      </c>
      <c r="H129" s="136">
        <v>2</v>
      </c>
      <c r="I129" s="137"/>
      <c r="J129" s="138">
        <f t="shared" si="20"/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 t="shared" si="21"/>
        <v>0</v>
      </c>
      <c r="Q129" s="141">
        <v>0</v>
      </c>
      <c r="R129" s="141">
        <f t="shared" si="22"/>
        <v>0</v>
      </c>
      <c r="S129" s="141">
        <v>0</v>
      </c>
      <c r="T129" s="142">
        <f t="shared" si="23"/>
        <v>0</v>
      </c>
      <c r="AR129" s="143" t="s">
        <v>234</v>
      </c>
      <c r="AT129" s="143" t="s">
        <v>229</v>
      </c>
      <c r="AU129" s="143" t="s">
        <v>80</v>
      </c>
      <c r="AY129" s="18" t="s">
        <v>227</v>
      </c>
      <c r="BE129" s="144">
        <f t="shared" si="24"/>
        <v>0</v>
      </c>
      <c r="BF129" s="144">
        <f t="shared" si="25"/>
        <v>0</v>
      </c>
      <c r="BG129" s="144">
        <f t="shared" si="26"/>
        <v>0</v>
      </c>
      <c r="BH129" s="144">
        <f t="shared" si="27"/>
        <v>0</v>
      </c>
      <c r="BI129" s="144">
        <f t="shared" si="28"/>
        <v>0</v>
      </c>
      <c r="BJ129" s="18" t="s">
        <v>86</v>
      </c>
      <c r="BK129" s="144">
        <f t="shared" si="29"/>
        <v>0</v>
      </c>
      <c r="BL129" s="18" t="s">
        <v>234</v>
      </c>
      <c r="BM129" s="143" t="s">
        <v>1349</v>
      </c>
    </row>
    <row r="130" spans="2:65" s="1" customFormat="1" ht="16.5" customHeight="1">
      <c r="B130" s="33"/>
      <c r="C130" s="132" t="s">
        <v>464</v>
      </c>
      <c r="D130" s="132" t="s">
        <v>229</v>
      </c>
      <c r="E130" s="133" t="s">
        <v>5427</v>
      </c>
      <c r="F130" s="134" t="s">
        <v>5428</v>
      </c>
      <c r="G130" s="135" t="s">
        <v>326</v>
      </c>
      <c r="H130" s="136">
        <v>1.2</v>
      </c>
      <c r="I130" s="137"/>
      <c r="J130" s="138">
        <f t="shared" si="20"/>
        <v>0</v>
      </c>
      <c r="K130" s="134" t="s">
        <v>336</v>
      </c>
      <c r="L130" s="33"/>
      <c r="M130" s="139" t="s">
        <v>21</v>
      </c>
      <c r="N130" s="140" t="s">
        <v>45</v>
      </c>
      <c r="P130" s="141">
        <f t="shared" si="21"/>
        <v>0</v>
      </c>
      <c r="Q130" s="141">
        <v>0</v>
      </c>
      <c r="R130" s="141">
        <f t="shared" si="22"/>
        <v>0</v>
      </c>
      <c r="S130" s="141">
        <v>0</v>
      </c>
      <c r="T130" s="142">
        <f t="shared" si="23"/>
        <v>0</v>
      </c>
      <c r="AR130" s="143" t="s">
        <v>234</v>
      </c>
      <c r="AT130" s="143" t="s">
        <v>229</v>
      </c>
      <c r="AU130" s="143" t="s">
        <v>80</v>
      </c>
      <c r="AY130" s="18" t="s">
        <v>227</v>
      </c>
      <c r="BE130" s="144">
        <f t="shared" si="24"/>
        <v>0</v>
      </c>
      <c r="BF130" s="144">
        <f t="shared" si="25"/>
        <v>0</v>
      </c>
      <c r="BG130" s="144">
        <f t="shared" si="26"/>
        <v>0</v>
      </c>
      <c r="BH130" s="144">
        <f t="shared" si="27"/>
        <v>0</v>
      </c>
      <c r="BI130" s="144">
        <f t="shared" si="28"/>
        <v>0</v>
      </c>
      <c r="BJ130" s="18" t="s">
        <v>86</v>
      </c>
      <c r="BK130" s="144">
        <f t="shared" si="29"/>
        <v>0</v>
      </c>
      <c r="BL130" s="18" t="s">
        <v>234</v>
      </c>
      <c r="BM130" s="143" t="s">
        <v>1369</v>
      </c>
    </row>
    <row r="131" spans="2:65" s="1" customFormat="1" ht="16.5" customHeight="1">
      <c r="B131" s="33"/>
      <c r="C131" s="132" t="s">
        <v>577</v>
      </c>
      <c r="D131" s="132" t="s">
        <v>229</v>
      </c>
      <c r="E131" s="133" t="s">
        <v>5429</v>
      </c>
      <c r="F131" s="134" t="s">
        <v>5430</v>
      </c>
      <c r="G131" s="135" t="s">
        <v>467</v>
      </c>
      <c r="H131" s="136">
        <v>1</v>
      </c>
      <c r="I131" s="137"/>
      <c r="J131" s="138">
        <f t="shared" si="20"/>
        <v>0</v>
      </c>
      <c r="K131" s="134" t="s">
        <v>336</v>
      </c>
      <c r="L131" s="33"/>
      <c r="M131" s="139" t="s">
        <v>21</v>
      </c>
      <c r="N131" s="140" t="s">
        <v>45</v>
      </c>
      <c r="P131" s="141">
        <f t="shared" si="21"/>
        <v>0</v>
      </c>
      <c r="Q131" s="141">
        <v>0</v>
      </c>
      <c r="R131" s="141">
        <f t="shared" si="22"/>
        <v>0</v>
      </c>
      <c r="S131" s="141">
        <v>0</v>
      </c>
      <c r="T131" s="142">
        <f t="shared" si="23"/>
        <v>0</v>
      </c>
      <c r="AR131" s="143" t="s">
        <v>234</v>
      </c>
      <c r="AT131" s="143" t="s">
        <v>229</v>
      </c>
      <c r="AU131" s="143" t="s">
        <v>80</v>
      </c>
      <c r="AY131" s="18" t="s">
        <v>227</v>
      </c>
      <c r="BE131" s="144">
        <f t="shared" si="24"/>
        <v>0</v>
      </c>
      <c r="BF131" s="144">
        <f t="shared" si="25"/>
        <v>0</v>
      </c>
      <c r="BG131" s="144">
        <f t="shared" si="26"/>
        <v>0</v>
      </c>
      <c r="BH131" s="144">
        <f t="shared" si="27"/>
        <v>0</v>
      </c>
      <c r="BI131" s="144">
        <f t="shared" si="28"/>
        <v>0</v>
      </c>
      <c r="BJ131" s="18" t="s">
        <v>86</v>
      </c>
      <c r="BK131" s="144">
        <f t="shared" si="29"/>
        <v>0</v>
      </c>
      <c r="BL131" s="18" t="s">
        <v>234</v>
      </c>
      <c r="BM131" s="143" t="s">
        <v>1379</v>
      </c>
    </row>
    <row r="132" spans="2:65" s="1" customFormat="1" ht="21.75" customHeight="1">
      <c r="B132" s="33"/>
      <c r="C132" s="132" t="s">
        <v>1115</v>
      </c>
      <c r="D132" s="132" t="s">
        <v>229</v>
      </c>
      <c r="E132" s="133" t="s">
        <v>5431</v>
      </c>
      <c r="F132" s="134" t="s">
        <v>5432</v>
      </c>
      <c r="G132" s="135" t="s">
        <v>396</v>
      </c>
      <c r="H132" s="136">
        <v>3</v>
      </c>
      <c r="I132" s="137"/>
      <c r="J132" s="138">
        <f t="shared" si="20"/>
        <v>0</v>
      </c>
      <c r="K132" s="134" t="s">
        <v>336</v>
      </c>
      <c r="L132" s="33"/>
      <c r="M132" s="139" t="s">
        <v>21</v>
      </c>
      <c r="N132" s="140" t="s">
        <v>45</v>
      </c>
      <c r="P132" s="141">
        <f t="shared" si="21"/>
        <v>0</v>
      </c>
      <c r="Q132" s="141">
        <v>0</v>
      </c>
      <c r="R132" s="141">
        <f t="shared" si="22"/>
        <v>0</v>
      </c>
      <c r="S132" s="141">
        <v>0</v>
      </c>
      <c r="T132" s="142">
        <f t="shared" si="23"/>
        <v>0</v>
      </c>
      <c r="AR132" s="143" t="s">
        <v>234</v>
      </c>
      <c r="AT132" s="143" t="s">
        <v>229</v>
      </c>
      <c r="AU132" s="143" t="s">
        <v>80</v>
      </c>
      <c r="AY132" s="18" t="s">
        <v>227</v>
      </c>
      <c r="BE132" s="144">
        <f t="shared" si="24"/>
        <v>0</v>
      </c>
      <c r="BF132" s="144">
        <f t="shared" si="25"/>
        <v>0</v>
      </c>
      <c r="BG132" s="144">
        <f t="shared" si="26"/>
        <v>0</v>
      </c>
      <c r="BH132" s="144">
        <f t="shared" si="27"/>
        <v>0</v>
      </c>
      <c r="BI132" s="144">
        <f t="shared" si="28"/>
        <v>0</v>
      </c>
      <c r="BJ132" s="18" t="s">
        <v>86</v>
      </c>
      <c r="BK132" s="144">
        <f t="shared" si="29"/>
        <v>0</v>
      </c>
      <c r="BL132" s="18" t="s">
        <v>234</v>
      </c>
      <c r="BM132" s="143" t="s">
        <v>1389</v>
      </c>
    </row>
    <row r="133" spans="2:65" s="1" customFormat="1" ht="24.2" customHeight="1">
      <c r="B133" s="33"/>
      <c r="C133" s="132" t="s">
        <v>1120</v>
      </c>
      <c r="D133" s="132" t="s">
        <v>229</v>
      </c>
      <c r="E133" s="133" t="s">
        <v>5433</v>
      </c>
      <c r="F133" s="134" t="s">
        <v>5434</v>
      </c>
      <c r="G133" s="135" t="s">
        <v>396</v>
      </c>
      <c r="H133" s="136">
        <v>1</v>
      </c>
      <c r="I133" s="137"/>
      <c r="J133" s="138">
        <f t="shared" si="20"/>
        <v>0</v>
      </c>
      <c r="K133" s="134" t="s">
        <v>336</v>
      </c>
      <c r="L133" s="33"/>
      <c r="M133" s="139" t="s">
        <v>21</v>
      </c>
      <c r="N133" s="140" t="s">
        <v>45</v>
      </c>
      <c r="P133" s="141">
        <f t="shared" si="21"/>
        <v>0</v>
      </c>
      <c r="Q133" s="141">
        <v>0</v>
      </c>
      <c r="R133" s="141">
        <f t="shared" si="22"/>
        <v>0</v>
      </c>
      <c r="S133" s="141">
        <v>0</v>
      </c>
      <c r="T133" s="142">
        <f t="shared" si="23"/>
        <v>0</v>
      </c>
      <c r="AR133" s="143" t="s">
        <v>234</v>
      </c>
      <c r="AT133" s="143" t="s">
        <v>229</v>
      </c>
      <c r="AU133" s="143" t="s">
        <v>80</v>
      </c>
      <c r="AY133" s="18" t="s">
        <v>227</v>
      </c>
      <c r="BE133" s="144">
        <f t="shared" si="24"/>
        <v>0</v>
      </c>
      <c r="BF133" s="144">
        <f t="shared" si="25"/>
        <v>0</v>
      </c>
      <c r="BG133" s="144">
        <f t="shared" si="26"/>
        <v>0</v>
      </c>
      <c r="BH133" s="144">
        <f t="shared" si="27"/>
        <v>0</v>
      </c>
      <c r="BI133" s="144">
        <f t="shared" si="28"/>
        <v>0</v>
      </c>
      <c r="BJ133" s="18" t="s">
        <v>86</v>
      </c>
      <c r="BK133" s="144">
        <f t="shared" si="29"/>
        <v>0</v>
      </c>
      <c r="BL133" s="18" t="s">
        <v>234</v>
      </c>
      <c r="BM133" s="143" t="s">
        <v>1412</v>
      </c>
    </row>
    <row r="134" spans="2:65" s="1" customFormat="1" ht="24.2" customHeight="1">
      <c r="B134" s="33"/>
      <c r="C134" s="132" t="s">
        <v>1140</v>
      </c>
      <c r="D134" s="132" t="s">
        <v>229</v>
      </c>
      <c r="E134" s="133" t="s">
        <v>5435</v>
      </c>
      <c r="F134" s="134" t="s">
        <v>5436</v>
      </c>
      <c r="G134" s="135" t="s">
        <v>396</v>
      </c>
      <c r="H134" s="136">
        <v>3</v>
      </c>
      <c r="I134" s="137"/>
      <c r="J134" s="138">
        <f t="shared" si="20"/>
        <v>0</v>
      </c>
      <c r="K134" s="134" t="s">
        <v>336</v>
      </c>
      <c r="L134" s="33"/>
      <c r="M134" s="139" t="s">
        <v>21</v>
      </c>
      <c r="N134" s="140" t="s">
        <v>45</v>
      </c>
      <c r="P134" s="141">
        <f t="shared" si="21"/>
        <v>0</v>
      </c>
      <c r="Q134" s="141">
        <v>0</v>
      </c>
      <c r="R134" s="141">
        <f t="shared" si="22"/>
        <v>0</v>
      </c>
      <c r="S134" s="141">
        <v>0</v>
      </c>
      <c r="T134" s="142">
        <f t="shared" si="23"/>
        <v>0</v>
      </c>
      <c r="AR134" s="143" t="s">
        <v>234</v>
      </c>
      <c r="AT134" s="143" t="s">
        <v>229</v>
      </c>
      <c r="AU134" s="143" t="s">
        <v>80</v>
      </c>
      <c r="AY134" s="18" t="s">
        <v>227</v>
      </c>
      <c r="BE134" s="144">
        <f t="shared" si="24"/>
        <v>0</v>
      </c>
      <c r="BF134" s="144">
        <f t="shared" si="25"/>
        <v>0</v>
      </c>
      <c r="BG134" s="144">
        <f t="shared" si="26"/>
        <v>0</v>
      </c>
      <c r="BH134" s="144">
        <f t="shared" si="27"/>
        <v>0</v>
      </c>
      <c r="BI134" s="144">
        <f t="shared" si="28"/>
        <v>0</v>
      </c>
      <c r="BJ134" s="18" t="s">
        <v>86</v>
      </c>
      <c r="BK134" s="144">
        <f t="shared" si="29"/>
        <v>0</v>
      </c>
      <c r="BL134" s="18" t="s">
        <v>234</v>
      </c>
      <c r="BM134" s="143" t="s">
        <v>1425</v>
      </c>
    </row>
    <row r="135" spans="2:65" s="1" customFormat="1" ht="16.5" customHeight="1">
      <c r="B135" s="33"/>
      <c r="C135" s="132" t="s">
        <v>1145</v>
      </c>
      <c r="D135" s="132" t="s">
        <v>229</v>
      </c>
      <c r="E135" s="133" t="s">
        <v>5441</v>
      </c>
      <c r="F135" s="134" t="s">
        <v>4122</v>
      </c>
      <c r="G135" s="135" t="s">
        <v>21</v>
      </c>
      <c r="H135" s="136">
        <v>1</v>
      </c>
      <c r="I135" s="137"/>
      <c r="J135" s="138">
        <f t="shared" si="20"/>
        <v>0</v>
      </c>
      <c r="K135" s="134" t="s">
        <v>336</v>
      </c>
      <c r="L135" s="33"/>
      <c r="M135" s="139" t="s">
        <v>21</v>
      </c>
      <c r="N135" s="140" t="s">
        <v>45</v>
      </c>
      <c r="P135" s="141">
        <f t="shared" si="21"/>
        <v>0</v>
      </c>
      <c r="Q135" s="141">
        <v>0</v>
      </c>
      <c r="R135" s="141">
        <f t="shared" si="22"/>
        <v>0</v>
      </c>
      <c r="S135" s="141">
        <v>0</v>
      </c>
      <c r="T135" s="142">
        <f t="shared" si="23"/>
        <v>0</v>
      </c>
      <c r="AR135" s="143" t="s">
        <v>234</v>
      </c>
      <c r="AT135" s="143" t="s">
        <v>229</v>
      </c>
      <c r="AU135" s="143" t="s">
        <v>80</v>
      </c>
      <c r="AY135" s="18" t="s">
        <v>227</v>
      </c>
      <c r="BE135" s="144">
        <f t="shared" si="24"/>
        <v>0</v>
      </c>
      <c r="BF135" s="144">
        <f t="shared" si="25"/>
        <v>0</v>
      </c>
      <c r="BG135" s="144">
        <f t="shared" si="26"/>
        <v>0</v>
      </c>
      <c r="BH135" s="144">
        <f t="shared" si="27"/>
        <v>0</v>
      </c>
      <c r="BI135" s="144">
        <f t="shared" si="28"/>
        <v>0</v>
      </c>
      <c r="BJ135" s="18" t="s">
        <v>86</v>
      </c>
      <c r="BK135" s="144">
        <f t="shared" si="29"/>
        <v>0</v>
      </c>
      <c r="BL135" s="18" t="s">
        <v>234</v>
      </c>
      <c r="BM135" s="143" t="s">
        <v>1439</v>
      </c>
    </row>
    <row r="136" spans="2:65" s="11" customFormat="1" ht="25.9" customHeight="1">
      <c r="B136" s="120"/>
      <c r="D136" s="121" t="s">
        <v>72</v>
      </c>
      <c r="E136" s="122" t="s">
        <v>4035</v>
      </c>
      <c r="F136" s="122" t="s">
        <v>5442</v>
      </c>
      <c r="I136" s="123"/>
      <c r="J136" s="124">
        <f>BK136</f>
        <v>0</v>
      </c>
      <c r="L136" s="120"/>
      <c r="M136" s="125"/>
      <c r="P136" s="126">
        <f>SUM(P137:P151)</f>
        <v>0</v>
      </c>
      <c r="R136" s="126">
        <f>SUM(R137:R151)</f>
        <v>0</v>
      </c>
      <c r="T136" s="127">
        <f>SUM(T137:T151)</f>
        <v>0</v>
      </c>
      <c r="AR136" s="121" t="s">
        <v>80</v>
      </c>
      <c r="AT136" s="128" t="s">
        <v>72</v>
      </c>
      <c r="AU136" s="128" t="s">
        <v>73</v>
      </c>
      <c r="AY136" s="121" t="s">
        <v>227</v>
      </c>
      <c r="BK136" s="129">
        <f>SUM(BK137:BK151)</f>
        <v>0</v>
      </c>
    </row>
    <row r="137" spans="2:65" s="1" customFormat="1" ht="16.5" customHeight="1">
      <c r="B137" s="33"/>
      <c r="C137" s="132" t="s">
        <v>1151</v>
      </c>
      <c r="D137" s="132" t="s">
        <v>229</v>
      </c>
      <c r="E137" s="133" t="s">
        <v>5443</v>
      </c>
      <c r="F137" s="134" t="s">
        <v>5444</v>
      </c>
      <c r="G137" s="135" t="s">
        <v>326</v>
      </c>
      <c r="H137" s="136">
        <v>504</v>
      </c>
      <c r="I137" s="137"/>
      <c r="J137" s="138">
        <f>ROUND(I137*H137,2)</f>
        <v>0</v>
      </c>
      <c r="K137" s="134" t="s">
        <v>336</v>
      </c>
      <c r="L137" s="33"/>
      <c r="M137" s="139" t="s">
        <v>21</v>
      </c>
      <c r="N137" s="140" t="s">
        <v>45</v>
      </c>
      <c r="P137" s="141">
        <f>O137*H137</f>
        <v>0</v>
      </c>
      <c r="Q137" s="141">
        <v>0</v>
      </c>
      <c r="R137" s="141">
        <f>Q137*H137</f>
        <v>0</v>
      </c>
      <c r="S137" s="141">
        <v>0</v>
      </c>
      <c r="T137" s="142">
        <f>S137*H137</f>
        <v>0</v>
      </c>
      <c r="AR137" s="143" t="s">
        <v>234</v>
      </c>
      <c r="AT137" s="143" t="s">
        <v>229</v>
      </c>
      <c r="AU137" s="143" t="s">
        <v>80</v>
      </c>
      <c r="AY137" s="18" t="s">
        <v>227</v>
      </c>
      <c r="BE137" s="144">
        <f>IF(N137="základní",J137,0)</f>
        <v>0</v>
      </c>
      <c r="BF137" s="144">
        <f>IF(N137="snížená",J137,0)</f>
        <v>0</v>
      </c>
      <c r="BG137" s="144">
        <f>IF(N137="zákl. přenesená",J137,0)</f>
        <v>0</v>
      </c>
      <c r="BH137" s="144">
        <f>IF(N137="sníž. přenesená",J137,0)</f>
        <v>0</v>
      </c>
      <c r="BI137" s="144">
        <f>IF(N137="nulová",J137,0)</f>
        <v>0</v>
      </c>
      <c r="BJ137" s="18" t="s">
        <v>86</v>
      </c>
      <c r="BK137" s="144">
        <f>ROUND(I137*H137,2)</f>
        <v>0</v>
      </c>
      <c r="BL137" s="18" t="s">
        <v>234</v>
      </c>
      <c r="BM137" s="143" t="s">
        <v>1451</v>
      </c>
    </row>
    <row r="138" spans="2:65" s="13" customFormat="1" ht="11.25">
      <c r="B138" s="156"/>
      <c r="D138" s="150" t="s">
        <v>238</v>
      </c>
      <c r="E138" s="157" t="s">
        <v>21</v>
      </c>
      <c r="F138" s="158" t="s">
        <v>5445</v>
      </c>
      <c r="H138" s="159">
        <v>504</v>
      </c>
      <c r="I138" s="160"/>
      <c r="L138" s="156"/>
      <c r="M138" s="161"/>
      <c r="T138" s="162"/>
      <c r="AT138" s="157" t="s">
        <v>238</v>
      </c>
      <c r="AU138" s="157" t="s">
        <v>80</v>
      </c>
      <c r="AV138" s="13" t="s">
        <v>86</v>
      </c>
      <c r="AW138" s="13" t="s">
        <v>33</v>
      </c>
      <c r="AX138" s="13" t="s">
        <v>73</v>
      </c>
      <c r="AY138" s="157" t="s">
        <v>227</v>
      </c>
    </row>
    <row r="139" spans="2:65" s="14" customFormat="1" ht="11.25">
      <c r="B139" s="163"/>
      <c r="D139" s="150" t="s">
        <v>238</v>
      </c>
      <c r="E139" s="164" t="s">
        <v>21</v>
      </c>
      <c r="F139" s="165" t="s">
        <v>241</v>
      </c>
      <c r="H139" s="166">
        <v>504</v>
      </c>
      <c r="I139" s="167"/>
      <c r="L139" s="163"/>
      <c r="M139" s="168"/>
      <c r="T139" s="169"/>
      <c r="AT139" s="164" t="s">
        <v>238</v>
      </c>
      <c r="AU139" s="164" t="s">
        <v>80</v>
      </c>
      <c r="AV139" s="14" t="s">
        <v>234</v>
      </c>
      <c r="AW139" s="14" t="s">
        <v>33</v>
      </c>
      <c r="AX139" s="14" t="s">
        <v>80</v>
      </c>
      <c r="AY139" s="164" t="s">
        <v>227</v>
      </c>
    </row>
    <row r="140" spans="2:65" s="1" customFormat="1" ht="16.5" customHeight="1">
      <c r="B140" s="33"/>
      <c r="C140" s="132" t="s">
        <v>1156</v>
      </c>
      <c r="D140" s="132" t="s">
        <v>229</v>
      </c>
      <c r="E140" s="133" t="s">
        <v>5425</v>
      </c>
      <c r="F140" s="134" t="s">
        <v>5426</v>
      </c>
      <c r="G140" s="135" t="s">
        <v>396</v>
      </c>
      <c r="H140" s="136">
        <v>31</v>
      </c>
      <c r="I140" s="137"/>
      <c r="J140" s="138">
        <f t="shared" ref="J140:J151" si="30">ROUND(I140*H140,2)</f>
        <v>0</v>
      </c>
      <c r="K140" s="134" t="s">
        <v>336</v>
      </c>
      <c r="L140" s="33"/>
      <c r="M140" s="139" t="s">
        <v>21</v>
      </c>
      <c r="N140" s="140" t="s">
        <v>45</v>
      </c>
      <c r="P140" s="141">
        <f t="shared" ref="P140:P151" si="31">O140*H140</f>
        <v>0</v>
      </c>
      <c r="Q140" s="141">
        <v>0</v>
      </c>
      <c r="R140" s="141">
        <f t="shared" ref="R140:R151" si="32">Q140*H140</f>
        <v>0</v>
      </c>
      <c r="S140" s="141">
        <v>0</v>
      </c>
      <c r="T140" s="142">
        <f t="shared" ref="T140:T151" si="33">S140*H140</f>
        <v>0</v>
      </c>
      <c r="AR140" s="143" t="s">
        <v>234</v>
      </c>
      <c r="AT140" s="143" t="s">
        <v>229</v>
      </c>
      <c r="AU140" s="143" t="s">
        <v>80</v>
      </c>
      <c r="AY140" s="18" t="s">
        <v>227</v>
      </c>
      <c r="BE140" s="144">
        <f t="shared" ref="BE140:BE151" si="34">IF(N140="základní",J140,0)</f>
        <v>0</v>
      </c>
      <c r="BF140" s="144">
        <f t="shared" ref="BF140:BF151" si="35">IF(N140="snížená",J140,0)</f>
        <v>0</v>
      </c>
      <c r="BG140" s="144">
        <f t="shared" ref="BG140:BG151" si="36">IF(N140="zákl. přenesená",J140,0)</f>
        <v>0</v>
      </c>
      <c r="BH140" s="144">
        <f t="shared" ref="BH140:BH151" si="37">IF(N140="sníž. přenesená",J140,0)</f>
        <v>0</v>
      </c>
      <c r="BI140" s="144">
        <f t="shared" ref="BI140:BI151" si="38">IF(N140="nulová",J140,0)</f>
        <v>0</v>
      </c>
      <c r="BJ140" s="18" t="s">
        <v>86</v>
      </c>
      <c r="BK140" s="144">
        <f t="shared" ref="BK140:BK151" si="39">ROUND(I140*H140,2)</f>
        <v>0</v>
      </c>
      <c r="BL140" s="18" t="s">
        <v>234</v>
      </c>
      <c r="BM140" s="143" t="s">
        <v>1469</v>
      </c>
    </row>
    <row r="141" spans="2:65" s="1" customFormat="1" ht="16.5" customHeight="1">
      <c r="B141" s="33"/>
      <c r="C141" s="132" t="s">
        <v>1161</v>
      </c>
      <c r="D141" s="132" t="s">
        <v>229</v>
      </c>
      <c r="E141" s="133" t="s">
        <v>5446</v>
      </c>
      <c r="F141" s="134" t="s">
        <v>5447</v>
      </c>
      <c r="G141" s="135" t="s">
        <v>396</v>
      </c>
      <c r="H141" s="136">
        <v>39</v>
      </c>
      <c r="I141" s="137"/>
      <c r="J141" s="138">
        <f t="shared" si="30"/>
        <v>0</v>
      </c>
      <c r="K141" s="134" t="s">
        <v>336</v>
      </c>
      <c r="L141" s="33"/>
      <c r="M141" s="139" t="s">
        <v>21</v>
      </c>
      <c r="N141" s="140" t="s">
        <v>45</v>
      </c>
      <c r="P141" s="141">
        <f t="shared" si="31"/>
        <v>0</v>
      </c>
      <c r="Q141" s="141">
        <v>0</v>
      </c>
      <c r="R141" s="141">
        <f t="shared" si="32"/>
        <v>0</v>
      </c>
      <c r="S141" s="141">
        <v>0</v>
      </c>
      <c r="T141" s="142">
        <f t="shared" si="33"/>
        <v>0</v>
      </c>
      <c r="AR141" s="143" t="s">
        <v>234</v>
      </c>
      <c r="AT141" s="143" t="s">
        <v>229</v>
      </c>
      <c r="AU141" s="143" t="s">
        <v>80</v>
      </c>
      <c r="AY141" s="18" t="s">
        <v>227</v>
      </c>
      <c r="BE141" s="144">
        <f t="shared" si="34"/>
        <v>0</v>
      </c>
      <c r="BF141" s="144">
        <f t="shared" si="35"/>
        <v>0</v>
      </c>
      <c r="BG141" s="144">
        <f t="shared" si="36"/>
        <v>0</v>
      </c>
      <c r="BH141" s="144">
        <f t="shared" si="37"/>
        <v>0</v>
      </c>
      <c r="BI141" s="144">
        <f t="shared" si="38"/>
        <v>0</v>
      </c>
      <c r="BJ141" s="18" t="s">
        <v>86</v>
      </c>
      <c r="BK141" s="144">
        <f t="shared" si="39"/>
        <v>0</v>
      </c>
      <c r="BL141" s="18" t="s">
        <v>234</v>
      </c>
      <c r="BM141" s="143" t="s">
        <v>1488</v>
      </c>
    </row>
    <row r="142" spans="2:65" s="1" customFormat="1" ht="16.5" customHeight="1">
      <c r="B142" s="33"/>
      <c r="C142" s="132" t="s">
        <v>1168</v>
      </c>
      <c r="D142" s="132" t="s">
        <v>229</v>
      </c>
      <c r="E142" s="133" t="s">
        <v>5448</v>
      </c>
      <c r="F142" s="134" t="s">
        <v>5449</v>
      </c>
      <c r="G142" s="135" t="s">
        <v>396</v>
      </c>
      <c r="H142" s="136">
        <v>28</v>
      </c>
      <c r="I142" s="137"/>
      <c r="J142" s="138">
        <f t="shared" si="30"/>
        <v>0</v>
      </c>
      <c r="K142" s="134" t="s">
        <v>336</v>
      </c>
      <c r="L142" s="33"/>
      <c r="M142" s="139" t="s">
        <v>21</v>
      </c>
      <c r="N142" s="140" t="s">
        <v>45</v>
      </c>
      <c r="P142" s="141">
        <f t="shared" si="31"/>
        <v>0</v>
      </c>
      <c r="Q142" s="141">
        <v>0</v>
      </c>
      <c r="R142" s="141">
        <f t="shared" si="32"/>
        <v>0</v>
      </c>
      <c r="S142" s="141">
        <v>0</v>
      </c>
      <c r="T142" s="142">
        <f t="shared" si="33"/>
        <v>0</v>
      </c>
      <c r="AR142" s="143" t="s">
        <v>234</v>
      </c>
      <c r="AT142" s="143" t="s">
        <v>229</v>
      </c>
      <c r="AU142" s="143" t="s">
        <v>80</v>
      </c>
      <c r="AY142" s="18" t="s">
        <v>227</v>
      </c>
      <c r="BE142" s="144">
        <f t="shared" si="34"/>
        <v>0</v>
      </c>
      <c r="BF142" s="144">
        <f t="shared" si="35"/>
        <v>0</v>
      </c>
      <c r="BG142" s="144">
        <f t="shared" si="36"/>
        <v>0</v>
      </c>
      <c r="BH142" s="144">
        <f t="shared" si="37"/>
        <v>0</v>
      </c>
      <c r="BI142" s="144">
        <f t="shared" si="38"/>
        <v>0</v>
      </c>
      <c r="BJ142" s="18" t="s">
        <v>86</v>
      </c>
      <c r="BK142" s="144">
        <f t="shared" si="39"/>
        <v>0</v>
      </c>
      <c r="BL142" s="18" t="s">
        <v>234</v>
      </c>
      <c r="BM142" s="143" t="s">
        <v>1499</v>
      </c>
    </row>
    <row r="143" spans="2:65" s="1" customFormat="1" ht="16.5" customHeight="1">
      <c r="B143" s="33"/>
      <c r="C143" s="132" t="s">
        <v>1173</v>
      </c>
      <c r="D143" s="132" t="s">
        <v>229</v>
      </c>
      <c r="E143" s="133" t="s">
        <v>5450</v>
      </c>
      <c r="F143" s="134" t="s">
        <v>5451</v>
      </c>
      <c r="G143" s="135" t="s">
        <v>396</v>
      </c>
      <c r="H143" s="136">
        <v>28</v>
      </c>
      <c r="I143" s="137"/>
      <c r="J143" s="138">
        <f t="shared" si="30"/>
        <v>0</v>
      </c>
      <c r="K143" s="134" t="s">
        <v>336</v>
      </c>
      <c r="L143" s="33"/>
      <c r="M143" s="139" t="s">
        <v>21</v>
      </c>
      <c r="N143" s="140" t="s">
        <v>45</v>
      </c>
      <c r="P143" s="141">
        <f t="shared" si="31"/>
        <v>0</v>
      </c>
      <c r="Q143" s="141">
        <v>0</v>
      </c>
      <c r="R143" s="141">
        <f t="shared" si="32"/>
        <v>0</v>
      </c>
      <c r="S143" s="141">
        <v>0</v>
      </c>
      <c r="T143" s="142">
        <f t="shared" si="33"/>
        <v>0</v>
      </c>
      <c r="AR143" s="143" t="s">
        <v>234</v>
      </c>
      <c r="AT143" s="143" t="s">
        <v>229</v>
      </c>
      <c r="AU143" s="143" t="s">
        <v>80</v>
      </c>
      <c r="AY143" s="18" t="s">
        <v>227</v>
      </c>
      <c r="BE143" s="144">
        <f t="shared" si="34"/>
        <v>0</v>
      </c>
      <c r="BF143" s="144">
        <f t="shared" si="35"/>
        <v>0</v>
      </c>
      <c r="BG143" s="144">
        <f t="shared" si="36"/>
        <v>0</v>
      </c>
      <c r="BH143" s="144">
        <f t="shared" si="37"/>
        <v>0</v>
      </c>
      <c r="BI143" s="144">
        <f t="shared" si="38"/>
        <v>0</v>
      </c>
      <c r="BJ143" s="18" t="s">
        <v>86</v>
      </c>
      <c r="BK143" s="144">
        <f t="shared" si="39"/>
        <v>0</v>
      </c>
      <c r="BL143" s="18" t="s">
        <v>234</v>
      </c>
      <c r="BM143" s="143" t="s">
        <v>1516</v>
      </c>
    </row>
    <row r="144" spans="2:65" s="1" customFormat="1" ht="16.5" customHeight="1">
      <c r="B144" s="33"/>
      <c r="C144" s="132" t="s">
        <v>1181</v>
      </c>
      <c r="D144" s="132" t="s">
        <v>229</v>
      </c>
      <c r="E144" s="133" t="s">
        <v>5415</v>
      </c>
      <c r="F144" s="134" t="s">
        <v>5416</v>
      </c>
      <c r="G144" s="135" t="s">
        <v>326</v>
      </c>
      <c r="H144" s="136">
        <v>1.8</v>
      </c>
      <c r="I144" s="137"/>
      <c r="J144" s="138">
        <f t="shared" si="30"/>
        <v>0</v>
      </c>
      <c r="K144" s="134" t="s">
        <v>336</v>
      </c>
      <c r="L144" s="33"/>
      <c r="M144" s="139" t="s">
        <v>21</v>
      </c>
      <c r="N144" s="140" t="s">
        <v>45</v>
      </c>
      <c r="P144" s="141">
        <f t="shared" si="31"/>
        <v>0</v>
      </c>
      <c r="Q144" s="141">
        <v>0</v>
      </c>
      <c r="R144" s="141">
        <f t="shared" si="32"/>
        <v>0</v>
      </c>
      <c r="S144" s="141">
        <v>0</v>
      </c>
      <c r="T144" s="142">
        <f t="shared" si="33"/>
        <v>0</v>
      </c>
      <c r="AR144" s="143" t="s">
        <v>234</v>
      </c>
      <c r="AT144" s="143" t="s">
        <v>229</v>
      </c>
      <c r="AU144" s="143" t="s">
        <v>80</v>
      </c>
      <c r="AY144" s="18" t="s">
        <v>227</v>
      </c>
      <c r="BE144" s="144">
        <f t="shared" si="34"/>
        <v>0</v>
      </c>
      <c r="BF144" s="144">
        <f t="shared" si="35"/>
        <v>0</v>
      </c>
      <c r="BG144" s="144">
        <f t="shared" si="36"/>
        <v>0</v>
      </c>
      <c r="BH144" s="144">
        <f t="shared" si="37"/>
        <v>0</v>
      </c>
      <c r="BI144" s="144">
        <f t="shared" si="38"/>
        <v>0</v>
      </c>
      <c r="BJ144" s="18" t="s">
        <v>86</v>
      </c>
      <c r="BK144" s="144">
        <f t="shared" si="39"/>
        <v>0</v>
      </c>
      <c r="BL144" s="18" t="s">
        <v>234</v>
      </c>
      <c r="BM144" s="143" t="s">
        <v>1528</v>
      </c>
    </row>
    <row r="145" spans="2:65" s="1" customFormat="1" ht="16.5" customHeight="1">
      <c r="B145" s="33"/>
      <c r="C145" s="132" t="s">
        <v>1186</v>
      </c>
      <c r="D145" s="132" t="s">
        <v>229</v>
      </c>
      <c r="E145" s="133" t="s">
        <v>5419</v>
      </c>
      <c r="F145" s="134" t="s">
        <v>5420</v>
      </c>
      <c r="G145" s="135" t="s">
        <v>396</v>
      </c>
      <c r="H145" s="136">
        <v>2</v>
      </c>
      <c r="I145" s="137"/>
      <c r="J145" s="138">
        <f t="shared" si="30"/>
        <v>0</v>
      </c>
      <c r="K145" s="134" t="s">
        <v>336</v>
      </c>
      <c r="L145" s="33"/>
      <c r="M145" s="139" t="s">
        <v>21</v>
      </c>
      <c r="N145" s="140" t="s">
        <v>45</v>
      </c>
      <c r="P145" s="141">
        <f t="shared" si="31"/>
        <v>0</v>
      </c>
      <c r="Q145" s="141">
        <v>0</v>
      </c>
      <c r="R145" s="141">
        <f t="shared" si="32"/>
        <v>0</v>
      </c>
      <c r="S145" s="141">
        <v>0</v>
      </c>
      <c r="T145" s="142">
        <f t="shared" si="33"/>
        <v>0</v>
      </c>
      <c r="AR145" s="143" t="s">
        <v>234</v>
      </c>
      <c r="AT145" s="143" t="s">
        <v>229</v>
      </c>
      <c r="AU145" s="143" t="s">
        <v>80</v>
      </c>
      <c r="AY145" s="18" t="s">
        <v>227</v>
      </c>
      <c r="BE145" s="144">
        <f t="shared" si="34"/>
        <v>0</v>
      </c>
      <c r="BF145" s="144">
        <f t="shared" si="35"/>
        <v>0</v>
      </c>
      <c r="BG145" s="144">
        <f t="shared" si="36"/>
        <v>0</v>
      </c>
      <c r="BH145" s="144">
        <f t="shared" si="37"/>
        <v>0</v>
      </c>
      <c r="BI145" s="144">
        <f t="shared" si="38"/>
        <v>0</v>
      </c>
      <c r="BJ145" s="18" t="s">
        <v>86</v>
      </c>
      <c r="BK145" s="144">
        <f t="shared" si="39"/>
        <v>0</v>
      </c>
      <c r="BL145" s="18" t="s">
        <v>234</v>
      </c>
      <c r="BM145" s="143" t="s">
        <v>1540</v>
      </c>
    </row>
    <row r="146" spans="2:65" s="1" customFormat="1" ht="16.5" customHeight="1">
      <c r="B146" s="33"/>
      <c r="C146" s="132" t="s">
        <v>1217</v>
      </c>
      <c r="D146" s="132" t="s">
        <v>229</v>
      </c>
      <c r="E146" s="133" t="s">
        <v>5421</v>
      </c>
      <c r="F146" s="134" t="s">
        <v>5422</v>
      </c>
      <c r="G146" s="135" t="s">
        <v>396</v>
      </c>
      <c r="H146" s="136">
        <v>1</v>
      </c>
      <c r="I146" s="137"/>
      <c r="J146" s="138">
        <f t="shared" si="30"/>
        <v>0</v>
      </c>
      <c r="K146" s="134" t="s">
        <v>336</v>
      </c>
      <c r="L146" s="33"/>
      <c r="M146" s="139" t="s">
        <v>21</v>
      </c>
      <c r="N146" s="140" t="s">
        <v>45</v>
      </c>
      <c r="P146" s="141">
        <f t="shared" si="31"/>
        <v>0</v>
      </c>
      <c r="Q146" s="141">
        <v>0</v>
      </c>
      <c r="R146" s="141">
        <f t="shared" si="32"/>
        <v>0</v>
      </c>
      <c r="S146" s="141">
        <v>0</v>
      </c>
      <c r="T146" s="142">
        <f t="shared" si="33"/>
        <v>0</v>
      </c>
      <c r="AR146" s="143" t="s">
        <v>234</v>
      </c>
      <c r="AT146" s="143" t="s">
        <v>229</v>
      </c>
      <c r="AU146" s="143" t="s">
        <v>80</v>
      </c>
      <c r="AY146" s="18" t="s">
        <v>227</v>
      </c>
      <c r="BE146" s="144">
        <f t="shared" si="34"/>
        <v>0</v>
      </c>
      <c r="BF146" s="144">
        <f t="shared" si="35"/>
        <v>0</v>
      </c>
      <c r="BG146" s="144">
        <f t="shared" si="36"/>
        <v>0</v>
      </c>
      <c r="BH146" s="144">
        <f t="shared" si="37"/>
        <v>0</v>
      </c>
      <c r="BI146" s="144">
        <f t="shared" si="38"/>
        <v>0</v>
      </c>
      <c r="BJ146" s="18" t="s">
        <v>86</v>
      </c>
      <c r="BK146" s="144">
        <f t="shared" si="39"/>
        <v>0</v>
      </c>
      <c r="BL146" s="18" t="s">
        <v>234</v>
      </c>
      <c r="BM146" s="143" t="s">
        <v>1553</v>
      </c>
    </row>
    <row r="147" spans="2:65" s="1" customFormat="1" ht="16.5" customHeight="1">
      <c r="B147" s="33"/>
      <c r="C147" s="132" t="s">
        <v>1222</v>
      </c>
      <c r="D147" s="132" t="s">
        <v>229</v>
      </c>
      <c r="E147" s="133" t="s">
        <v>5423</v>
      </c>
      <c r="F147" s="134" t="s">
        <v>5424</v>
      </c>
      <c r="G147" s="135" t="s">
        <v>396</v>
      </c>
      <c r="H147" s="136">
        <v>1</v>
      </c>
      <c r="I147" s="137"/>
      <c r="J147" s="138">
        <f t="shared" si="30"/>
        <v>0</v>
      </c>
      <c r="K147" s="134" t="s">
        <v>336</v>
      </c>
      <c r="L147" s="33"/>
      <c r="M147" s="139" t="s">
        <v>21</v>
      </c>
      <c r="N147" s="140" t="s">
        <v>45</v>
      </c>
      <c r="P147" s="141">
        <f t="shared" si="31"/>
        <v>0</v>
      </c>
      <c r="Q147" s="141">
        <v>0</v>
      </c>
      <c r="R147" s="141">
        <f t="shared" si="32"/>
        <v>0</v>
      </c>
      <c r="S147" s="141">
        <v>0</v>
      </c>
      <c r="T147" s="142">
        <f t="shared" si="33"/>
        <v>0</v>
      </c>
      <c r="AR147" s="143" t="s">
        <v>234</v>
      </c>
      <c r="AT147" s="143" t="s">
        <v>229</v>
      </c>
      <c r="AU147" s="143" t="s">
        <v>80</v>
      </c>
      <c r="AY147" s="18" t="s">
        <v>227</v>
      </c>
      <c r="BE147" s="144">
        <f t="shared" si="34"/>
        <v>0</v>
      </c>
      <c r="BF147" s="144">
        <f t="shared" si="35"/>
        <v>0</v>
      </c>
      <c r="BG147" s="144">
        <f t="shared" si="36"/>
        <v>0</v>
      </c>
      <c r="BH147" s="144">
        <f t="shared" si="37"/>
        <v>0</v>
      </c>
      <c r="BI147" s="144">
        <f t="shared" si="38"/>
        <v>0</v>
      </c>
      <c r="BJ147" s="18" t="s">
        <v>86</v>
      </c>
      <c r="BK147" s="144">
        <f t="shared" si="39"/>
        <v>0</v>
      </c>
      <c r="BL147" s="18" t="s">
        <v>234</v>
      </c>
      <c r="BM147" s="143" t="s">
        <v>1564</v>
      </c>
    </row>
    <row r="148" spans="2:65" s="1" customFormat="1" ht="16.5" customHeight="1">
      <c r="B148" s="33"/>
      <c r="C148" s="132" t="s">
        <v>1227</v>
      </c>
      <c r="D148" s="132" t="s">
        <v>229</v>
      </c>
      <c r="E148" s="133" t="s">
        <v>5425</v>
      </c>
      <c r="F148" s="134" t="s">
        <v>5426</v>
      </c>
      <c r="G148" s="135" t="s">
        <v>396</v>
      </c>
      <c r="H148" s="136">
        <v>2</v>
      </c>
      <c r="I148" s="137"/>
      <c r="J148" s="138">
        <f t="shared" si="30"/>
        <v>0</v>
      </c>
      <c r="K148" s="134" t="s">
        <v>336</v>
      </c>
      <c r="L148" s="33"/>
      <c r="M148" s="139" t="s">
        <v>21</v>
      </c>
      <c r="N148" s="140" t="s">
        <v>45</v>
      </c>
      <c r="P148" s="141">
        <f t="shared" si="31"/>
        <v>0</v>
      </c>
      <c r="Q148" s="141">
        <v>0</v>
      </c>
      <c r="R148" s="141">
        <f t="shared" si="32"/>
        <v>0</v>
      </c>
      <c r="S148" s="141">
        <v>0</v>
      </c>
      <c r="T148" s="142">
        <f t="shared" si="33"/>
        <v>0</v>
      </c>
      <c r="AR148" s="143" t="s">
        <v>234</v>
      </c>
      <c r="AT148" s="143" t="s">
        <v>229</v>
      </c>
      <c r="AU148" s="143" t="s">
        <v>80</v>
      </c>
      <c r="AY148" s="18" t="s">
        <v>227</v>
      </c>
      <c r="BE148" s="144">
        <f t="shared" si="34"/>
        <v>0</v>
      </c>
      <c r="BF148" s="144">
        <f t="shared" si="35"/>
        <v>0</v>
      </c>
      <c r="BG148" s="144">
        <f t="shared" si="36"/>
        <v>0</v>
      </c>
      <c r="BH148" s="144">
        <f t="shared" si="37"/>
        <v>0</v>
      </c>
      <c r="BI148" s="144">
        <f t="shared" si="38"/>
        <v>0</v>
      </c>
      <c r="BJ148" s="18" t="s">
        <v>86</v>
      </c>
      <c r="BK148" s="144">
        <f t="shared" si="39"/>
        <v>0</v>
      </c>
      <c r="BL148" s="18" t="s">
        <v>234</v>
      </c>
      <c r="BM148" s="143" t="s">
        <v>1581</v>
      </c>
    </row>
    <row r="149" spans="2:65" s="1" customFormat="1" ht="16.5" customHeight="1">
      <c r="B149" s="33"/>
      <c r="C149" s="132" t="s">
        <v>1232</v>
      </c>
      <c r="D149" s="132" t="s">
        <v>229</v>
      </c>
      <c r="E149" s="133" t="s">
        <v>5427</v>
      </c>
      <c r="F149" s="134" t="s">
        <v>5428</v>
      </c>
      <c r="G149" s="135" t="s">
        <v>326</v>
      </c>
      <c r="H149" s="136">
        <v>0.6</v>
      </c>
      <c r="I149" s="137"/>
      <c r="J149" s="138">
        <f t="shared" si="30"/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 t="shared" si="31"/>
        <v>0</v>
      </c>
      <c r="Q149" s="141">
        <v>0</v>
      </c>
      <c r="R149" s="141">
        <f t="shared" si="32"/>
        <v>0</v>
      </c>
      <c r="S149" s="141">
        <v>0</v>
      </c>
      <c r="T149" s="142">
        <f t="shared" si="33"/>
        <v>0</v>
      </c>
      <c r="AR149" s="143" t="s">
        <v>234</v>
      </c>
      <c r="AT149" s="143" t="s">
        <v>229</v>
      </c>
      <c r="AU149" s="143" t="s">
        <v>80</v>
      </c>
      <c r="AY149" s="18" t="s">
        <v>227</v>
      </c>
      <c r="BE149" s="144">
        <f t="shared" si="34"/>
        <v>0</v>
      </c>
      <c r="BF149" s="144">
        <f t="shared" si="35"/>
        <v>0</v>
      </c>
      <c r="BG149" s="144">
        <f t="shared" si="36"/>
        <v>0</v>
      </c>
      <c r="BH149" s="144">
        <f t="shared" si="37"/>
        <v>0</v>
      </c>
      <c r="BI149" s="144">
        <f t="shared" si="38"/>
        <v>0</v>
      </c>
      <c r="BJ149" s="18" t="s">
        <v>86</v>
      </c>
      <c r="BK149" s="144">
        <f t="shared" si="39"/>
        <v>0</v>
      </c>
      <c r="BL149" s="18" t="s">
        <v>234</v>
      </c>
      <c r="BM149" s="143" t="s">
        <v>1593</v>
      </c>
    </row>
    <row r="150" spans="2:65" s="1" customFormat="1" ht="16.5" customHeight="1">
      <c r="B150" s="33"/>
      <c r="C150" s="132" t="s">
        <v>1237</v>
      </c>
      <c r="D150" s="132" t="s">
        <v>229</v>
      </c>
      <c r="E150" s="133" t="s">
        <v>5452</v>
      </c>
      <c r="F150" s="134" t="s">
        <v>5453</v>
      </c>
      <c r="G150" s="135" t="s">
        <v>467</v>
      </c>
      <c r="H150" s="136">
        <v>1</v>
      </c>
      <c r="I150" s="137"/>
      <c r="J150" s="138">
        <f t="shared" si="30"/>
        <v>0</v>
      </c>
      <c r="K150" s="134" t="s">
        <v>336</v>
      </c>
      <c r="L150" s="33"/>
      <c r="M150" s="139" t="s">
        <v>21</v>
      </c>
      <c r="N150" s="140" t="s">
        <v>45</v>
      </c>
      <c r="P150" s="141">
        <f t="shared" si="31"/>
        <v>0</v>
      </c>
      <c r="Q150" s="141">
        <v>0</v>
      </c>
      <c r="R150" s="141">
        <f t="shared" si="32"/>
        <v>0</v>
      </c>
      <c r="S150" s="141">
        <v>0</v>
      </c>
      <c r="T150" s="142">
        <f t="shared" si="33"/>
        <v>0</v>
      </c>
      <c r="AR150" s="143" t="s">
        <v>234</v>
      </c>
      <c r="AT150" s="143" t="s">
        <v>229</v>
      </c>
      <c r="AU150" s="143" t="s">
        <v>80</v>
      </c>
      <c r="AY150" s="18" t="s">
        <v>227</v>
      </c>
      <c r="BE150" s="144">
        <f t="shared" si="34"/>
        <v>0</v>
      </c>
      <c r="BF150" s="144">
        <f t="shared" si="35"/>
        <v>0</v>
      </c>
      <c r="BG150" s="144">
        <f t="shared" si="36"/>
        <v>0</v>
      </c>
      <c r="BH150" s="144">
        <f t="shared" si="37"/>
        <v>0</v>
      </c>
      <c r="BI150" s="144">
        <f t="shared" si="38"/>
        <v>0</v>
      </c>
      <c r="BJ150" s="18" t="s">
        <v>86</v>
      </c>
      <c r="BK150" s="144">
        <f t="shared" si="39"/>
        <v>0</v>
      </c>
      <c r="BL150" s="18" t="s">
        <v>234</v>
      </c>
      <c r="BM150" s="143" t="s">
        <v>1604</v>
      </c>
    </row>
    <row r="151" spans="2:65" s="1" customFormat="1" ht="16.5" customHeight="1">
      <c r="B151" s="33"/>
      <c r="C151" s="132" t="s">
        <v>1248</v>
      </c>
      <c r="D151" s="132" t="s">
        <v>229</v>
      </c>
      <c r="E151" s="133" t="s">
        <v>5454</v>
      </c>
      <c r="F151" s="134" t="s">
        <v>4122</v>
      </c>
      <c r="G151" s="135" t="s">
        <v>467</v>
      </c>
      <c r="H151" s="136">
        <v>1</v>
      </c>
      <c r="I151" s="137"/>
      <c r="J151" s="138">
        <f t="shared" si="30"/>
        <v>0</v>
      </c>
      <c r="K151" s="134" t="s">
        <v>336</v>
      </c>
      <c r="L151" s="33"/>
      <c r="M151" s="139" t="s">
        <v>21</v>
      </c>
      <c r="N151" s="140" t="s">
        <v>45</v>
      </c>
      <c r="P151" s="141">
        <f t="shared" si="31"/>
        <v>0</v>
      </c>
      <c r="Q151" s="141">
        <v>0</v>
      </c>
      <c r="R151" s="141">
        <f t="shared" si="32"/>
        <v>0</v>
      </c>
      <c r="S151" s="141">
        <v>0</v>
      </c>
      <c r="T151" s="142">
        <f t="shared" si="33"/>
        <v>0</v>
      </c>
      <c r="AR151" s="143" t="s">
        <v>234</v>
      </c>
      <c r="AT151" s="143" t="s">
        <v>229</v>
      </c>
      <c r="AU151" s="143" t="s">
        <v>80</v>
      </c>
      <c r="AY151" s="18" t="s">
        <v>227</v>
      </c>
      <c r="BE151" s="144">
        <f t="shared" si="34"/>
        <v>0</v>
      </c>
      <c r="BF151" s="144">
        <f t="shared" si="35"/>
        <v>0</v>
      </c>
      <c r="BG151" s="144">
        <f t="shared" si="36"/>
        <v>0</v>
      </c>
      <c r="BH151" s="144">
        <f t="shared" si="37"/>
        <v>0</v>
      </c>
      <c r="BI151" s="144">
        <f t="shared" si="38"/>
        <v>0</v>
      </c>
      <c r="BJ151" s="18" t="s">
        <v>86</v>
      </c>
      <c r="BK151" s="144">
        <f t="shared" si="39"/>
        <v>0</v>
      </c>
      <c r="BL151" s="18" t="s">
        <v>234</v>
      </c>
      <c r="BM151" s="143" t="s">
        <v>1614</v>
      </c>
    </row>
    <row r="152" spans="2:65" s="11" customFormat="1" ht="25.9" customHeight="1">
      <c r="B152" s="120"/>
      <c r="D152" s="121" t="s">
        <v>72</v>
      </c>
      <c r="E152" s="122" t="s">
        <v>4117</v>
      </c>
      <c r="F152" s="122" t="s">
        <v>5455</v>
      </c>
      <c r="I152" s="123"/>
      <c r="J152" s="124">
        <f>BK152</f>
        <v>0</v>
      </c>
      <c r="L152" s="120"/>
      <c r="M152" s="125"/>
      <c r="P152" s="126">
        <f>SUM(P153:P155)</f>
        <v>0</v>
      </c>
      <c r="R152" s="126">
        <f>SUM(R153:R155)</f>
        <v>0</v>
      </c>
      <c r="T152" s="127">
        <f>SUM(T153:T155)</f>
        <v>0</v>
      </c>
      <c r="AR152" s="121" t="s">
        <v>80</v>
      </c>
      <c r="AT152" s="128" t="s">
        <v>72</v>
      </c>
      <c r="AU152" s="128" t="s">
        <v>73</v>
      </c>
      <c r="AY152" s="121" t="s">
        <v>227</v>
      </c>
      <c r="BK152" s="129">
        <f>SUM(BK153:BK155)</f>
        <v>0</v>
      </c>
    </row>
    <row r="153" spans="2:65" s="1" customFormat="1" ht="16.5" customHeight="1">
      <c r="B153" s="33"/>
      <c r="C153" s="132" t="s">
        <v>1253</v>
      </c>
      <c r="D153" s="132" t="s">
        <v>229</v>
      </c>
      <c r="E153" s="133" t="s">
        <v>5456</v>
      </c>
      <c r="F153" s="134" t="s">
        <v>5457</v>
      </c>
      <c r="G153" s="135" t="s">
        <v>396</v>
      </c>
      <c r="H153" s="136">
        <v>29</v>
      </c>
      <c r="I153" s="137"/>
      <c r="J153" s="138">
        <f>ROUND(I153*H153,2)</f>
        <v>0</v>
      </c>
      <c r="K153" s="134" t="s">
        <v>336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234</v>
      </c>
      <c r="AT153" s="143" t="s">
        <v>229</v>
      </c>
      <c r="AU153" s="143" t="s">
        <v>80</v>
      </c>
      <c r="AY153" s="18" t="s">
        <v>227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234</v>
      </c>
      <c r="BM153" s="143" t="s">
        <v>5458</v>
      </c>
    </row>
    <row r="154" spans="2:65" s="1" customFormat="1" ht="16.5" customHeight="1">
      <c r="B154" s="33"/>
      <c r="C154" s="132" t="s">
        <v>1259</v>
      </c>
      <c r="D154" s="132" t="s">
        <v>229</v>
      </c>
      <c r="E154" s="133" t="s">
        <v>5459</v>
      </c>
      <c r="F154" s="134" t="s">
        <v>5460</v>
      </c>
      <c r="G154" s="135" t="s">
        <v>396</v>
      </c>
      <c r="H154" s="136">
        <v>11</v>
      </c>
      <c r="I154" s="137"/>
      <c r="J154" s="138">
        <f>ROUND(I154*H154,2)</f>
        <v>0</v>
      </c>
      <c r="K154" s="134" t="s">
        <v>336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234</v>
      </c>
      <c r="AT154" s="143" t="s">
        <v>229</v>
      </c>
      <c r="AU154" s="143" t="s">
        <v>80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5461</v>
      </c>
    </row>
    <row r="155" spans="2:65" s="1" customFormat="1" ht="16.5" customHeight="1">
      <c r="B155" s="33"/>
      <c r="C155" s="132" t="s">
        <v>1277</v>
      </c>
      <c r="D155" s="132" t="s">
        <v>229</v>
      </c>
      <c r="E155" s="133" t="s">
        <v>5462</v>
      </c>
      <c r="F155" s="134" t="s">
        <v>5463</v>
      </c>
      <c r="G155" s="135" t="s">
        <v>396</v>
      </c>
      <c r="H155" s="136">
        <v>7</v>
      </c>
      <c r="I155" s="137"/>
      <c r="J155" s="138">
        <f>ROUND(I155*H155,2)</f>
        <v>0</v>
      </c>
      <c r="K155" s="134" t="s">
        <v>336</v>
      </c>
      <c r="L155" s="33"/>
      <c r="M155" s="184" t="s">
        <v>21</v>
      </c>
      <c r="N155" s="185" t="s">
        <v>45</v>
      </c>
      <c r="O155" s="181"/>
      <c r="P155" s="186">
        <f>O155*H155</f>
        <v>0</v>
      </c>
      <c r="Q155" s="186">
        <v>0</v>
      </c>
      <c r="R155" s="186">
        <f>Q155*H155</f>
        <v>0</v>
      </c>
      <c r="S155" s="186">
        <v>0</v>
      </c>
      <c r="T155" s="187">
        <f>S155*H155</f>
        <v>0</v>
      </c>
      <c r="AR155" s="143" t="s">
        <v>234</v>
      </c>
      <c r="AT155" s="143" t="s">
        <v>229</v>
      </c>
      <c r="AU155" s="143" t="s">
        <v>80</v>
      </c>
      <c r="AY155" s="18" t="s">
        <v>227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234</v>
      </c>
      <c r="BM155" s="143" t="s">
        <v>5464</v>
      </c>
    </row>
    <row r="156" spans="2:65" s="1" customFormat="1" ht="6.95" customHeight="1">
      <c r="B156" s="42"/>
      <c r="C156" s="43"/>
      <c r="D156" s="43"/>
      <c r="E156" s="43"/>
      <c r="F156" s="43"/>
      <c r="G156" s="43"/>
      <c r="H156" s="43"/>
      <c r="I156" s="43"/>
      <c r="J156" s="43"/>
      <c r="K156" s="43"/>
      <c r="L156" s="33"/>
    </row>
  </sheetData>
  <sheetProtection algorithmName="SHA-512" hashValue="/A3By3mIeRmSCQ70wKP0rpC97Z1EX2ngB/r907COxeDSeEgrl4Zp3lIQF0A9Olgz3LhBQmzM+70yUdM/2Kp4lQ==" saltValue="3hTfX+hGPqzlBFqV2DmaqMzJ6ddNHI0Q+u805BskjQtcscBq6QV02CblMsKbgVL+mdv35ZqpLvWDrwkCdVzfEw==" spinCount="100000" sheet="1" objects="1" scenarios="1" formatColumns="0" formatRows="0" autoFilter="0"/>
  <autoFilter ref="C95:K155" xr:uid="{00000000-0009-0000-0000-000018000000}"/>
  <mergeCells count="15">
    <mergeCell ref="E82:H82"/>
    <mergeCell ref="E86:H86"/>
    <mergeCell ref="E84:H84"/>
    <mergeCell ref="E88:H88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04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5407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5465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ROUND(J93,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ROUND((SUM(BE93:BE103)),  2)</f>
        <v>0</v>
      </c>
      <c r="I37" s="94">
        <v>0.21</v>
      </c>
      <c r="J37" s="84">
        <f>ROUND(((SUM(BE93:BE103))*I37),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ROUND((SUM(BF93:BF103)),  2)</f>
        <v>0</v>
      </c>
      <c r="I38" s="94">
        <v>0.12</v>
      </c>
      <c r="J38" s="84">
        <f>ROUND(((SUM(BF93:BF103))*I38),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ROUND((SUM(BG93:BG103)),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ROUND((SUM(BH93:BH103)),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ROUND((SUM(BI93:BI103)),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5407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SO-04.10.02 - CHÚC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J93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5466</v>
      </c>
      <c r="E68" s="106"/>
      <c r="F68" s="106"/>
      <c r="G68" s="106"/>
      <c r="H68" s="106"/>
      <c r="I68" s="106"/>
      <c r="J68" s="107">
        <f>J94</f>
        <v>0</v>
      </c>
      <c r="L68" s="104"/>
    </row>
    <row r="69" spans="2:47" s="8" customFormat="1" ht="24.95" customHeight="1">
      <c r="B69" s="104"/>
      <c r="D69" s="105" t="s">
        <v>5467</v>
      </c>
      <c r="E69" s="106"/>
      <c r="F69" s="106"/>
      <c r="G69" s="106"/>
      <c r="H69" s="106"/>
      <c r="I69" s="106"/>
      <c r="J69" s="107">
        <f>J102</f>
        <v>0</v>
      </c>
      <c r="L69" s="104"/>
    </row>
    <row r="70" spans="2:47" s="1" customFormat="1" ht="21.75" customHeight="1">
      <c r="B70" s="33"/>
      <c r="L70" s="33"/>
    </row>
    <row r="71" spans="2:47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47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47" s="1" customFormat="1" ht="24.95" customHeight="1">
      <c r="B76" s="33"/>
      <c r="C76" s="22" t="s">
        <v>212</v>
      </c>
      <c r="L76" s="33"/>
    </row>
    <row r="77" spans="2:47" s="1" customFormat="1" ht="6.95" customHeight="1">
      <c r="B77" s="33"/>
      <c r="L77" s="33"/>
    </row>
    <row r="78" spans="2:47" s="1" customFormat="1" ht="12" customHeight="1">
      <c r="B78" s="33"/>
      <c r="C78" s="28" t="s">
        <v>16</v>
      </c>
      <c r="L78" s="33"/>
    </row>
    <row r="79" spans="2:47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47" ht="12" customHeight="1">
      <c r="B80" s="21"/>
      <c r="C80" s="28" t="s">
        <v>201</v>
      </c>
      <c r="L80" s="21"/>
    </row>
    <row r="81" spans="2:65" ht="16.5" customHeight="1">
      <c r="B81" s="21"/>
      <c r="E81" s="338" t="s">
        <v>607</v>
      </c>
      <c r="F81" s="300"/>
      <c r="G81" s="300"/>
      <c r="H81" s="300"/>
      <c r="L81" s="21"/>
    </row>
    <row r="82" spans="2:65" ht="12" customHeight="1">
      <c r="B82" s="21"/>
      <c r="C82" s="28" t="s">
        <v>203</v>
      </c>
      <c r="L82" s="21"/>
    </row>
    <row r="83" spans="2:65" s="1" customFormat="1" ht="16.5" customHeight="1">
      <c r="B83" s="33"/>
      <c r="E83" s="334" t="s">
        <v>5407</v>
      </c>
      <c r="F83" s="340"/>
      <c r="G83" s="340"/>
      <c r="H83" s="340"/>
      <c r="L83" s="33"/>
    </row>
    <row r="84" spans="2:65" s="1" customFormat="1" ht="12" customHeight="1">
      <c r="B84" s="33"/>
      <c r="C84" s="28" t="s">
        <v>3367</v>
      </c>
      <c r="L84" s="33"/>
    </row>
    <row r="85" spans="2:65" s="1" customFormat="1" ht="16.5" customHeight="1">
      <c r="B85" s="33"/>
      <c r="E85" s="321" t="str">
        <f>E13</f>
        <v>SO-04.10.02 - CHÚC</v>
      </c>
      <c r="F85" s="340"/>
      <c r="G85" s="340"/>
      <c r="H85" s="340"/>
      <c r="L85" s="33"/>
    </row>
    <row r="86" spans="2:65" s="1" customFormat="1" ht="6.95" customHeight="1">
      <c r="B86" s="33"/>
      <c r="L86" s="33"/>
    </row>
    <row r="87" spans="2:65" s="1" customFormat="1" ht="12" customHeight="1">
      <c r="B87" s="33"/>
      <c r="C87" s="28" t="s">
        <v>22</v>
      </c>
      <c r="F87" s="26" t="str">
        <f>F16</f>
        <v>Kolovraty</v>
      </c>
      <c r="I87" s="28" t="s">
        <v>24</v>
      </c>
      <c r="J87" s="50" t="str">
        <f>IF(J16="","",J16)</f>
        <v>28. 6. 2021</v>
      </c>
      <c r="L87" s="33"/>
    </row>
    <row r="88" spans="2:65" s="1" customFormat="1" ht="6.95" customHeight="1">
      <c r="B88" s="33"/>
      <c r="L88" s="33"/>
    </row>
    <row r="89" spans="2:65" s="1" customFormat="1" ht="15.2" customHeight="1">
      <c r="B89" s="33"/>
      <c r="C89" s="28" t="s">
        <v>26</v>
      </c>
      <c r="F89" s="26" t="str">
        <f>E19</f>
        <v>atelier HETA s.r.o.</v>
      </c>
      <c r="I89" s="28" t="s">
        <v>32</v>
      </c>
      <c r="J89" s="31" t="str">
        <f>E25</f>
        <v>atelier HETA s.r.o.</v>
      </c>
      <c r="L89" s="33"/>
    </row>
    <row r="90" spans="2:65" s="1" customFormat="1" ht="15.2" customHeight="1">
      <c r="B90" s="33"/>
      <c r="C90" s="28" t="s">
        <v>30</v>
      </c>
      <c r="F90" s="26" t="str">
        <f>IF(E22="","",E22)</f>
        <v>Vyplň údaj</v>
      </c>
      <c r="I90" s="28" t="s">
        <v>34</v>
      </c>
      <c r="J90" s="31" t="str">
        <f>E28</f>
        <v>Toman Martin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2"/>
      <c r="C92" s="113" t="s">
        <v>213</v>
      </c>
      <c r="D92" s="114" t="s">
        <v>58</v>
      </c>
      <c r="E92" s="114" t="s">
        <v>54</v>
      </c>
      <c r="F92" s="114" t="s">
        <v>55</v>
      </c>
      <c r="G92" s="114" t="s">
        <v>214</v>
      </c>
      <c r="H92" s="114" t="s">
        <v>215</v>
      </c>
      <c r="I92" s="114" t="s">
        <v>216</v>
      </c>
      <c r="J92" s="114" t="s">
        <v>207</v>
      </c>
      <c r="K92" s="115" t="s">
        <v>217</v>
      </c>
      <c r="L92" s="112"/>
      <c r="M92" s="57" t="s">
        <v>21</v>
      </c>
      <c r="N92" s="58" t="s">
        <v>43</v>
      </c>
      <c r="O92" s="58" t="s">
        <v>218</v>
      </c>
      <c r="P92" s="58" t="s">
        <v>219</v>
      </c>
      <c r="Q92" s="58" t="s">
        <v>220</v>
      </c>
      <c r="R92" s="58" t="s">
        <v>221</v>
      </c>
      <c r="S92" s="58" t="s">
        <v>222</v>
      </c>
      <c r="T92" s="59" t="s">
        <v>223</v>
      </c>
    </row>
    <row r="93" spans="2:65" s="1" customFormat="1" ht="22.9" customHeight="1">
      <c r="B93" s="33"/>
      <c r="C93" s="62" t="s">
        <v>224</v>
      </c>
      <c r="J93" s="116">
        <f>BK93</f>
        <v>0</v>
      </c>
      <c r="L93" s="33"/>
      <c r="M93" s="60"/>
      <c r="N93" s="51"/>
      <c r="O93" s="51"/>
      <c r="P93" s="117">
        <f>P94+P102</f>
        <v>0</v>
      </c>
      <c r="Q93" s="51"/>
      <c r="R93" s="117">
        <f>R94+R102</f>
        <v>0</v>
      </c>
      <c r="S93" s="51"/>
      <c r="T93" s="118">
        <f>T94+T102</f>
        <v>0</v>
      </c>
      <c r="AT93" s="18" t="s">
        <v>72</v>
      </c>
      <c r="AU93" s="18" t="s">
        <v>208</v>
      </c>
      <c r="BK93" s="119">
        <f>BK94+BK102</f>
        <v>0</v>
      </c>
    </row>
    <row r="94" spans="2:65" s="11" customFormat="1" ht="25.9" customHeight="1">
      <c r="B94" s="120"/>
      <c r="D94" s="121" t="s">
        <v>72</v>
      </c>
      <c r="E94" s="122" t="s">
        <v>80</v>
      </c>
      <c r="F94" s="122" t="s">
        <v>5468</v>
      </c>
      <c r="I94" s="123"/>
      <c r="J94" s="124">
        <f>BK94</f>
        <v>0</v>
      </c>
      <c r="L94" s="120"/>
      <c r="M94" s="125"/>
      <c r="P94" s="126">
        <f>SUM(P95:P101)</f>
        <v>0</v>
      </c>
      <c r="R94" s="126">
        <f>SUM(R95:R101)</f>
        <v>0</v>
      </c>
      <c r="T94" s="127">
        <f>SUM(T95:T101)</f>
        <v>0</v>
      </c>
      <c r="AR94" s="121" t="s">
        <v>80</v>
      </c>
      <c r="AT94" s="128" t="s">
        <v>72</v>
      </c>
      <c r="AU94" s="128" t="s">
        <v>73</v>
      </c>
      <c r="AY94" s="121" t="s">
        <v>227</v>
      </c>
      <c r="BK94" s="129">
        <f>SUM(BK95:BK101)</f>
        <v>0</v>
      </c>
    </row>
    <row r="95" spans="2:65" s="1" customFormat="1" ht="16.5" customHeight="1">
      <c r="B95" s="33"/>
      <c r="C95" s="132" t="s">
        <v>80</v>
      </c>
      <c r="D95" s="132" t="s">
        <v>229</v>
      </c>
      <c r="E95" s="133" t="s">
        <v>5469</v>
      </c>
      <c r="F95" s="134" t="s">
        <v>5470</v>
      </c>
      <c r="G95" s="135" t="s">
        <v>488</v>
      </c>
      <c r="H95" s="136">
        <v>1</v>
      </c>
      <c r="I95" s="137"/>
      <c r="J95" s="138">
        <f t="shared" ref="J95:J101" si="0">ROUND(I95*H95,2)</f>
        <v>0</v>
      </c>
      <c r="K95" s="134" t="s">
        <v>336</v>
      </c>
      <c r="L95" s="33"/>
      <c r="M95" s="139" t="s">
        <v>21</v>
      </c>
      <c r="N95" s="140" t="s">
        <v>45</v>
      </c>
      <c r="P95" s="141">
        <f t="shared" ref="P95:P101" si="1">O95*H95</f>
        <v>0</v>
      </c>
      <c r="Q95" s="141">
        <v>0</v>
      </c>
      <c r="R95" s="141">
        <f t="shared" ref="R95:R101" si="2">Q95*H95</f>
        <v>0</v>
      </c>
      <c r="S95" s="141">
        <v>0</v>
      </c>
      <c r="T95" s="142">
        <f t="shared" ref="T95:T101" si="3">S95*H95</f>
        <v>0</v>
      </c>
      <c r="AR95" s="143" t="s">
        <v>234</v>
      </c>
      <c r="AT95" s="143" t="s">
        <v>229</v>
      </c>
      <c r="AU95" s="143" t="s">
        <v>80</v>
      </c>
      <c r="AY95" s="18" t="s">
        <v>227</v>
      </c>
      <c r="BE95" s="144">
        <f t="shared" ref="BE95:BE101" si="4">IF(N95="základní",J95,0)</f>
        <v>0</v>
      </c>
      <c r="BF95" s="144">
        <f t="shared" ref="BF95:BF101" si="5">IF(N95="snížená",J95,0)</f>
        <v>0</v>
      </c>
      <c r="BG95" s="144">
        <f t="shared" ref="BG95:BG101" si="6">IF(N95="zákl. přenesená",J95,0)</f>
        <v>0</v>
      </c>
      <c r="BH95" s="144">
        <f t="shared" ref="BH95:BH101" si="7">IF(N95="sníž. přenesená",J95,0)</f>
        <v>0</v>
      </c>
      <c r="BI95" s="144">
        <f t="shared" ref="BI95:BI101" si="8">IF(N95="nulová",J95,0)</f>
        <v>0</v>
      </c>
      <c r="BJ95" s="18" t="s">
        <v>86</v>
      </c>
      <c r="BK95" s="144">
        <f t="shared" ref="BK95:BK101" si="9">ROUND(I95*H95,2)</f>
        <v>0</v>
      </c>
      <c r="BL95" s="18" t="s">
        <v>234</v>
      </c>
      <c r="BM95" s="143" t="s">
        <v>86</v>
      </c>
    </row>
    <row r="96" spans="2:65" s="1" customFormat="1" ht="16.5" customHeight="1">
      <c r="B96" s="33"/>
      <c r="C96" s="132" t="s">
        <v>86</v>
      </c>
      <c r="D96" s="132" t="s">
        <v>229</v>
      </c>
      <c r="E96" s="133" t="s">
        <v>5471</v>
      </c>
      <c r="F96" s="134" t="s">
        <v>5472</v>
      </c>
      <c r="G96" s="135" t="s">
        <v>488</v>
      </c>
      <c r="H96" s="136">
        <v>2</v>
      </c>
      <c r="I96" s="137"/>
      <c r="J96" s="138">
        <f t="shared" si="0"/>
        <v>0</v>
      </c>
      <c r="K96" s="134" t="s">
        <v>336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234</v>
      </c>
      <c r="AT96" s="143" t="s">
        <v>229</v>
      </c>
      <c r="AU96" s="143" t="s">
        <v>80</v>
      </c>
      <c r="AY96" s="18" t="s">
        <v>227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234</v>
      </c>
      <c r="BM96" s="143" t="s">
        <v>234</v>
      </c>
    </row>
    <row r="97" spans="2:65" s="1" customFormat="1" ht="16.5" customHeight="1">
      <c r="B97" s="33"/>
      <c r="C97" s="132" t="s">
        <v>120</v>
      </c>
      <c r="D97" s="132" t="s">
        <v>229</v>
      </c>
      <c r="E97" s="133" t="s">
        <v>5473</v>
      </c>
      <c r="F97" s="134" t="s">
        <v>5474</v>
      </c>
      <c r="G97" s="135" t="s">
        <v>488</v>
      </c>
      <c r="H97" s="136">
        <v>2</v>
      </c>
      <c r="I97" s="137"/>
      <c r="J97" s="138">
        <f t="shared" si="0"/>
        <v>0</v>
      </c>
      <c r="K97" s="134" t="s">
        <v>336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234</v>
      </c>
      <c r="AT97" s="143" t="s">
        <v>229</v>
      </c>
      <c r="AU97" s="143" t="s">
        <v>80</v>
      </c>
      <c r="AY97" s="18" t="s">
        <v>227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234</v>
      </c>
      <c r="BM97" s="143" t="s">
        <v>270</v>
      </c>
    </row>
    <row r="98" spans="2:65" s="1" customFormat="1" ht="24.2" customHeight="1">
      <c r="B98" s="33"/>
      <c r="C98" s="132" t="s">
        <v>234</v>
      </c>
      <c r="D98" s="132" t="s">
        <v>229</v>
      </c>
      <c r="E98" s="133" t="s">
        <v>5475</v>
      </c>
      <c r="F98" s="134" t="s">
        <v>5476</v>
      </c>
      <c r="G98" s="135" t="s">
        <v>488</v>
      </c>
      <c r="H98" s="136">
        <v>1</v>
      </c>
      <c r="I98" s="137"/>
      <c r="J98" s="138">
        <f t="shared" si="0"/>
        <v>0</v>
      </c>
      <c r="K98" s="134" t="s">
        <v>336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234</v>
      </c>
      <c r="AT98" s="143" t="s">
        <v>229</v>
      </c>
      <c r="AU98" s="143" t="s">
        <v>80</v>
      </c>
      <c r="AY98" s="18" t="s">
        <v>227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234</v>
      </c>
      <c r="BM98" s="143" t="s">
        <v>283</v>
      </c>
    </row>
    <row r="99" spans="2:65" s="1" customFormat="1" ht="16.5" customHeight="1">
      <c r="B99" s="33"/>
      <c r="C99" s="132" t="s">
        <v>264</v>
      </c>
      <c r="D99" s="132" t="s">
        <v>229</v>
      </c>
      <c r="E99" s="133" t="s">
        <v>5477</v>
      </c>
      <c r="F99" s="134" t="s">
        <v>5478</v>
      </c>
      <c r="G99" s="135" t="s">
        <v>488</v>
      </c>
      <c r="H99" s="136">
        <v>1</v>
      </c>
      <c r="I99" s="137"/>
      <c r="J99" s="138">
        <f t="shared" si="0"/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234</v>
      </c>
      <c r="AT99" s="143" t="s">
        <v>229</v>
      </c>
      <c r="AU99" s="143" t="s">
        <v>80</v>
      </c>
      <c r="AY99" s="18" t="s">
        <v>227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234</v>
      </c>
      <c r="BM99" s="143" t="s">
        <v>296</v>
      </c>
    </row>
    <row r="100" spans="2:65" s="1" customFormat="1" ht="16.5" customHeight="1">
      <c r="B100" s="33"/>
      <c r="C100" s="132" t="s">
        <v>270</v>
      </c>
      <c r="D100" s="132" t="s">
        <v>229</v>
      </c>
      <c r="E100" s="133" t="s">
        <v>5479</v>
      </c>
      <c r="F100" s="134" t="s">
        <v>5480</v>
      </c>
      <c r="G100" s="135" t="s">
        <v>488</v>
      </c>
      <c r="H100" s="136">
        <v>1</v>
      </c>
      <c r="I100" s="137"/>
      <c r="J100" s="138">
        <f t="shared" si="0"/>
        <v>0</v>
      </c>
      <c r="K100" s="134" t="s">
        <v>336</v>
      </c>
      <c r="L100" s="33"/>
      <c r="M100" s="139" t="s">
        <v>21</v>
      </c>
      <c r="N100" s="140" t="s">
        <v>45</v>
      </c>
      <c r="P100" s="141">
        <f t="shared" si="1"/>
        <v>0</v>
      </c>
      <c r="Q100" s="141">
        <v>0</v>
      </c>
      <c r="R100" s="141">
        <f t="shared" si="2"/>
        <v>0</v>
      </c>
      <c r="S100" s="141">
        <v>0</v>
      </c>
      <c r="T100" s="142">
        <f t="shared" si="3"/>
        <v>0</v>
      </c>
      <c r="AR100" s="143" t="s">
        <v>234</v>
      </c>
      <c r="AT100" s="143" t="s">
        <v>229</v>
      </c>
      <c r="AU100" s="143" t="s">
        <v>80</v>
      </c>
      <c r="AY100" s="18" t="s">
        <v>227</v>
      </c>
      <c r="BE100" s="144">
        <f t="shared" si="4"/>
        <v>0</v>
      </c>
      <c r="BF100" s="144">
        <f t="shared" si="5"/>
        <v>0</v>
      </c>
      <c r="BG100" s="144">
        <f t="shared" si="6"/>
        <v>0</v>
      </c>
      <c r="BH100" s="144">
        <f t="shared" si="7"/>
        <v>0</v>
      </c>
      <c r="BI100" s="144">
        <f t="shared" si="8"/>
        <v>0</v>
      </c>
      <c r="BJ100" s="18" t="s">
        <v>86</v>
      </c>
      <c r="BK100" s="144">
        <f t="shared" si="9"/>
        <v>0</v>
      </c>
      <c r="BL100" s="18" t="s">
        <v>234</v>
      </c>
      <c r="BM100" s="143" t="s">
        <v>8</v>
      </c>
    </row>
    <row r="101" spans="2:65" s="1" customFormat="1" ht="33" customHeight="1">
      <c r="B101" s="33"/>
      <c r="C101" s="132" t="s">
        <v>278</v>
      </c>
      <c r="D101" s="132" t="s">
        <v>229</v>
      </c>
      <c r="E101" s="133" t="s">
        <v>5481</v>
      </c>
      <c r="F101" s="134" t="s">
        <v>5482</v>
      </c>
      <c r="G101" s="135" t="s">
        <v>4944</v>
      </c>
      <c r="H101" s="136">
        <v>8</v>
      </c>
      <c r="I101" s="137"/>
      <c r="J101" s="138">
        <f t="shared" si="0"/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 t="shared" si="1"/>
        <v>0</v>
      </c>
      <c r="Q101" s="141">
        <v>0</v>
      </c>
      <c r="R101" s="141">
        <f t="shared" si="2"/>
        <v>0</v>
      </c>
      <c r="S101" s="141">
        <v>0</v>
      </c>
      <c r="T101" s="142">
        <f t="shared" si="3"/>
        <v>0</v>
      </c>
      <c r="AR101" s="143" t="s">
        <v>234</v>
      </c>
      <c r="AT101" s="143" t="s">
        <v>229</v>
      </c>
      <c r="AU101" s="143" t="s">
        <v>80</v>
      </c>
      <c r="AY101" s="18" t="s">
        <v>227</v>
      </c>
      <c r="BE101" s="144">
        <f t="shared" si="4"/>
        <v>0</v>
      </c>
      <c r="BF101" s="144">
        <f t="shared" si="5"/>
        <v>0</v>
      </c>
      <c r="BG101" s="144">
        <f t="shared" si="6"/>
        <v>0</v>
      </c>
      <c r="BH101" s="144">
        <f t="shared" si="7"/>
        <v>0</v>
      </c>
      <c r="BI101" s="144">
        <f t="shared" si="8"/>
        <v>0</v>
      </c>
      <c r="BJ101" s="18" t="s">
        <v>86</v>
      </c>
      <c r="BK101" s="144">
        <f t="shared" si="9"/>
        <v>0</v>
      </c>
      <c r="BL101" s="18" t="s">
        <v>234</v>
      </c>
      <c r="BM101" s="143" t="s">
        <v>388</v>
      </c>
    </row>
    <row r="102" spans="2:65" s="11" customFormat="1" ht="25.9" customHeight="1">
      <c r="B102" s="120"/>
      <c r="D102" s="121" t="s">
        <v>72</v>
      </c>
      <c r="E102" s="122" t="s">
        <v>474</v>
      </c>
      <c r="F102" s="122" t="s">
        <v>5483</v>
      </c>
      <c r="I102" s="123"/>
      <c r="J102" s="124">
        <f>BK102</f>
        <v>0</v>
      </c>
      <c r="L102" s="120"/>
      <c r="M102" s="125"/>
      <c r="P102" s="126">
        <f>P103</f>
        <v>0</v>
      </c>
      <c r="R102" s="126">
        <f>R103</f>
        <v>0</v>
      </c>
      <c r="T102" s="127">
        <f>T103</f>
        <v>0</v>
      </c>
      <c r="AR102" s="121" t="s">
        <v>80</v>
      </c>
      <c r="AT102" s="128" t="s">
        <v>72</v>
      </c>
      <c r="AU102" s="128" t="s">
        <v>73</v>
      </c>
      <c r="AY102" s="121" t="s">
        <v>227</v>
      </c>
      <c r="BK102" s="129">
        <f>BK103</f>
        <v>0</v>
      </c>
    </row>
    <row r="103" spans="2:65" s="1" customFormat="1" ht="16.5" customHeight="1">
      <c r="B103" s="33"/>
      <c r="C103" s="132" t="s">
        <v>283</v>
      </c>
      <c r="D103" s="132" t="s">
        <v>229</v>
      </c>
      <c r="E103" s="133" t="s">
        <v>5484</v>
      </c>
      <c r="F103" s="134" t="s">
        <v>5485</v>
      </c>
      <c r="G103" s="135" t="s">
        <v>3468</v>
      </c>
      <c r="H103" s="136">
        <v>1</v>
      </c>
      <c r="I103" s="137"/>
      <c r="J103" s="138">
        <f>ROUND(I103*H103,2)</f>
        <v>0</v>
      </c>
      <c r="K103" s="134" t="s">
        <v>336</v>
      </c>
      <c r="L103" s="33"/>
      <c r="M103" s="184" t="s">
        <v>21</v>
      </c>
      <c r="N103" s="185" t="s">
        <v>45</v>
      </c>
      <c r="O103" s="181"/>
      <c r="P103" s="186">
        <f>O103*H103</f>
        <v>0</v>
      </c>
      <c r="Q103" s="186">
        <v>0</v>
      </c>
      <c r="R103" s="186">
        <f>Q103*H103</f>
        <v>0</v>
      </c>
      <c r="S103" s="186">
        <v>0</v>
      </c>
      <c r="T103" s="187">
        <f>S103*H103</f>
        <v>0</v>
      </c>
      <c r="AR103" s="143" t="s">
        <v>234</v>
      </c>
      <c r="AT103" s="143" t="s">
        <v>229</v>
      </c>
      <c r="AU103" s="143" t="s">
        <v>80</v>
      </c>
      <c r="AY103" s="18" t="s">
        <v>227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234</v>
      </c>
      <c r="BM103" s="143" t="s">
        <v>399</v>
      </c>
    </row>
    <row r="104" spans="2:65" s="1" customFormat="1" ht="6.95" customHeight="1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KxRiLzzrg7k7MvGGJhyIz7aCCEQcabAqF4VwZKElTKltDWETqwdhQ8RmBfmwND5caW7UUOzn+xzw1WbOifE8+Q==" saltValue="bnaFbuPdOcVfE1lcEhYBOUvVgdwzEcBa6JhREw8Is7wYTafBGKxbG9SOIjLZzRgFXuqX0sHgCo5uat5ZoexFUQ==" spinCount="100000" sheet="1" objects="1" scenarios="1" formatColumns="0" formatRows="0" autoFilter="0"/>
  <autoFilter ref="C92:K103" xr:uid="{00000000-0009-0000-0000-000019000000}"/>
  <mergeCells count="15">
    <mergeCell ref="E79:H79"/>
    <mergeCell ref="E83:H83"/>
    <mergeCell ref="E81:H81"/>
    <mergeCell ref="E85:H85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34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187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5486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5487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ROUND(J97,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ROUND((SUM(BE97:BE345)),  2)</f>
        <v>0</v>
      </c>
      <c r="I35" s="94">
        <v>0.21</v>
      </c>
      <c r="J35" s="84">
        <f>ROUND(((SUM(BE97:BE345))*I35),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ROUND((SUM(BF97:BF345)),  2)</f>
        <v>0</v>
      </c>
      <c r="I36" s="94">
        <v>0.12</v>
      </c>
      <c r="J36" s="84">
        <f>ROUND(((SUM(BF97:BF345))*I36),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ROUND((SUM(BG97:BG345)),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ROUND((SUM(BH97:BH345)),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ROUND((SUM(BI97:BI345)),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5486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SO-05.02 - Sjezd na komunikaci, pojezdové plochy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J97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5488</v>
      </c>
      <c r="E64" s="106"/>
      <c r="F64" s="106"/>
      <c r="G64" s="106"/>
      <c r="H64" s="106"/>
      <c r="I64" s="106"/>
      <c r="J64" s="107">
        <f>J98</f>
        <v>0</v>
      </c>
      <c r="L64" s="104"/>
    </row>
    <row r="65" spans="2:12" s="9" customFormat="1" ht="19.899999999999999" customHeight="1">
      <c r="B65" s="108"/>
      <c r="D65" s="109" t="s">
        <v>5489</v>
      </c>
      <c r="E65" s="110"/>
      <c r="F65" s="110"/>
      <c r="G65" s="110"/>
      <c r="H65" s="110"/>
      <c r="I65" s="110"/>
      <c r="J65" s="111">
        <f>J99</f>
        <v>0</v>
      </c>
      <c r="L65" s="108"/>
    </row>
    <row r="66" spans="2:12" s="9" customFormat="1" ht="19.899999999999999" customHeight="1">
      <c r="B66" s="108"/>
      <c r="D66" s="109" t="s">
        <v>5490</v>
      </c>
      <c r="E66" s="110"/>
      <c r="F66" s="110"/>
      <c r="G66" s="110"/>
      <c r="H66" s="110"/>
      <c r="I66" s="110"/>
      <c r="J66" s="111">
        <f>J167</f>
        <v>0</v>
      </c>
      <c r="L66" s="108"/>
    </row>
    <row r="67" spans="2:12" s="9" customFormat="1" ht="19.899999999999999" customHeight="1">
      <c r="B67" s="108"/>
      <c r="D67" s="109" t="s">
        <v>5491</v>
      </c>
      <c r="E67" s="110"/>
      <c r="F67" s="110"/>
      <c r="G67" s="110"/>
      <c r="H67" s="110"/>
      <c r="I67" s="110"/>
      <c r="J67" s="111">
        <f>J190</f>
        <v>0</v>
      </c>
      <c r="L67" s="108"/>
    </row>
    <row r="68" spans="2:12" s="9" customFormat="1" ht="19.899999999999999" customHeight="1">
      <c r="B68" s="108"/>
      <c r="D68" s="109" t="s">
        <v>5492</v>
      </c>
      <c r="E68" s="110"/>
      <c r="F68" s="110"/>
      <c r="G68" s="110"/>
      <c r="H68" s="110"/>
      <c r="I68" s="110"/>
      <c r="J68" s="111">
        <f>J249</f>
        <v>0</v>
      </c>
      <c r="L68" s="108"/>
    </row>
    <row r="69" spans="2:12" s="9" customFormat="1" ht="19.899999999999999" customHeight="1">
      <c r="B69" s="108"/>
      <c r="D69" s="109" t="s">
        <v>5493</v>
      </c>
      <c r="E69" s="110"/>
      <c r="F69" s="110"/>
      <c r="G69" s="110"/>
      <c r="H69" s="110"/>
      <c r="I69" s="110"/>
      <c r="J69" s="111">
        <f>J253</f>
        <v>0</v>
      </c>
      <c r="L69" s="108"/>
    </row>
    <row r="70" spans="2:12" s="9" customFormat="1" ht="19.899999999999999" customHeight="1">
      <c r="B70" s="108"/>
      <c r="D70" s="109" t="s">
        <v>5494</v>
      </c>
      <c r="E70" s="110"/>
      <c r="F70" s="110"/>
      <c r="G70" s="110"/>
      <c r="H70" s="110"/>
      <c r="I70" s="110"/>
      <c r="J70" s="111">
        <f>J316</f>
        <v>0</v>
      </c>
      <c r="L70" s="108"/>
    </row>
    <row r="71" spans="2:12" s="9" customFormat="1" ht="19.899999999999999" customHeight="1">
      <c r="B71" s="108"/>
      <c r="D71" s="109" t="s">
        <v>5495</v>
      </c>
      <c r="E71" s="110"/>
      <c r="F71" s="110"/>
      <c r="G71" s="110"/>
      <c r="H71" s="110"/>
      <c r="I71" s="110"/>
      <c r="J71" s="111">
        <f>J329</f>
        <v>0</v>
      </c>
      <c r="L71" s="108"/>
    </row>
    <row r="72" spans="2:12" s="8" customFormat="1" ht="24.95" customHeight="1">
      <c r="B72" s="104"/>
      <c r="D72" s="105" t="s">
        <v>5496</v>
      </c>
      <c r="E72" s="106"/>
      <c r="F72" s="106"/>
      <c r="G72" s="106"/>
      <c r="H72" s="106"/>
      <c r="I72" s="106"/>
      <c r="J72" s="107">
        <f>J334</f>
        <v>0</v>
      </c>
      <c r="L72" s="104"/>
    </row>
    <row r="73" spans="2:12" s="9" customFormat="1" ht="19.899999999999999" customHeight="1">
      <c r="B73" s="108"/>
      <c r="D73" s="109" t="s">
        <v>5497</v>
      </c>
      <c r="E73" s="110"/>
      <c r="F73" s="110"/>
      <c r="G73" s="110"/>
      <c r="H73" s="110"/>
      <c r="I73" s="110"/>
      <c r="J73" s="111">
        <f>J335</f>
        <v>0</v>
      </c>
      <c r="L73" s="108"/>
    </row>
    <row r="74" spans="2:12" s="8" customFormat="1" ht="24.95" customHeight="1">
      <c r="B74" s="104"/>
      <c r="D74" s="105" t="s">
        <v>5498</v>
      </c>
      <c r="E74" s="106"/>
      <c r="F74" s="106"/>
      <c r="G74" s="106"/>
      <c r="H74" s="106"/>
      <c r="I74" s="106"/>
      <c r="J74" s="107">
        <f>J340</f>
        <v>0</v>
      </c>
      <c r="L74" s="104"/>
    </row>
    <row r="75" spans="2:12" s="9" customFormat="1" ht="19.899999999999999" customHeight="1">
      <c r="B75" s="108"/>
      <c r="D75" s="109" t="s">
        <v>5499</v>
      </c>
      <c r="E75" s="110"/>
      <c r="F75" s="110"/>
      <c r="G75" s="110"/>
      <c r="H75" s="110"/>
      <c r="I75" s="110"/>
      <c r="J75" s="111">
        <f>J341</f>
        <v>0</v>
      </c>
      <c r="L75" s="108"/>
    </row>
    <row r="76" spans="2:12" s="1" customFormat="1" ht="21.75" customHeight="1">
      <c r="B76" s="33"/>
      <c r="L76" s="33"/>
    </row>
    <row r="77" spans="2:12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3"/>
    </row>
    <row r="81" spans="2:20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3"/>
    </row>
    <row r="82" spans="2:20" s="1" customFormat="1" ht="24.95" customHeight="1">
      <c r="B82" s="33"/>
      <c r="C82" s="22" t="s">
        <v>212</v>
      </c>
      <c r="L82" s="33"/>
    </row>
    <row r="83" spans="2:20" s="1" customFormat="1" ht="6.95" customHeight="1">
      <c r="B83" s="33"/>
      <c r="L83" s="33"/>
    </row>
    <row r="84" spans="2:20" s="1" customFormat="1" ht="12" customHeight="1">
      <c r="B84" s="33"/>
      <c r="C84" s="28" t="s">
        <v>16</v>
      </c>
      <c r="L84" s="33"/>
    </row>
    <row r="85" spans="2:20" s="1" customFormat="1" ht="16.5" customHeight="1">
      <c r="B85" s="33"/>
      <c r="E85" s="338" t="str">
        <f>E7</f>
        <v>Kolovraty - dostupné bydlení</v>
      </c>
      <c r="F85" s="339"/>
      <c r="G85" s="339"/>
      <c r="H85" s="339"/>
      <c r="L85" s="33"/>
    </row>
    <row r="86" spans="2:20" ht="12" customHeight="1">
      <c r="B86" s="21"/>
      <c r="C86" s="28" t="s">
        <v>201</v>
      </c>
      <c r="L86" s="21"/>
    </row>
    <row r="87" spans="2:20" s="1" customFormat="1" ht="16.5" customHeight="1">
      <c r="B87" s="33"/>
      <c r="E87" s="338" t="s">
        <v>5486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203</v>
      </c>
      <c r="L88" s="33"/>
    </row>
    <row r="89" spans="2:20" s="1" customFormat="1" ht="16.5" customHeight="1">
      <c r="B89" s="33"/>
      <c r="E89" s="321" t="str">
        <f>E11</f>
        <v>SO-05.02 - Sjezd na komunikaci, pojezdové plochy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F14</f>
        <v>Kolovraty</v>
      </c>
      <c r="I91" s="28" t="s">
        <v>24</v>
      </c>
      <c r="J91" s="50" t="str">
        <f>IF(J14="","",J14)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E17</f>
        <v>atelier HETA s.r.o.</v>
      </c>
      <c r="I93" s="28" t="s">
        <v>32</v>
      </c>
      <c r="J93" s="31" t="str">
        <f>E23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IF(E20="","",E20)</f>
        <v>Vyplň údaj</v>
      </c>
      <c r="I94" s="28" t="s">
        <v>34</v>
      </c>
      <c r="J94" s="31" t="str">
        <f>E26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213</v>
      </c>
      <c r="D96" s="114" t="s">
        <v>58</v>
      </c>
      <c r="E96" s="114" t="s">
        <v>54</v>
      </c>
      <c r="F96" s="114" t="s">
        <v>55</v>
      </c>
      <c r="G96" s="114" t="s">
        <v>214</v>
      </c>
      <c r="H96" s="114" t="s">
        <v>215</v>
      </c>
      <c r="I96" s="114" t="s">
        <v>216</v>
      </c>
      <c r="J96" s="114" t="s">
        <v>207</v>
      </c>
      <c r="K96" s="115" t="s">
        <v>217</v>
      </c>
      <c r="L96" s="112"/>
      <c r="M96" s="57" t="s">
        <v>21</v>
      </c>
      <c r="N96" s="58" t="s">
        <v>43</v>
      </c>
      <c r="O96" s="58" t="s">
        <v>218</v>
      </c>
      <c r="P96" s="58" t="s">
        <v>219</v>
      </c>
      <c r="Q96" s="58" t="s">
        <v>220</v>
      </c>
      <c r="R96" s="58" t="s">
        <v>221</v>
      </c>
      <c r="S96" s="58" t="s">
        <v>222</v>
      </c>
      <c r="T96" s="59" t="s">
        <v>223</v>
      </c>
    </row>
    <row r="97" spans="2:65" s="1" customFormat="1" ht="22.9" customHeight="1">
      <c r="B97" s="33"/>
      <c r="C97" s="62" t="s">
        <v>224</v>
      </c>
      <c r="J97" s="116">
        <f>BK97</f>
        <v>0</v>
      </c>
      <c r="L97" s="33"/>
      <c r="M97" s="60"/>
      <c r="N97" s="51"/>
      <c r="O97" s="51"/>
      <c r="P97" s="117">
        <f>P98+P334+P340</f>
        <v>0</v>
      </c>
      <c r="Q97" s="51"/>
      <c r="R97" s="117">
        <f>R98+R334+R340</f>
        <v>400.50316714000002</v>
      </c>
      <c r="S97" s="51"/>
      <c r="T97" s="118">
        <f>T98+T334+T340</f>
        <v>25.711589999999998</v>
      </c>
      <c r="AT97" s="18" t="s">
        <v>72</v>
      </c>
      <c r="AU97" s="18" t="s">
        <v>208</v>
      </c>
      <c r="BK97" s="119">
        <f>BK98+BK334+BK340</f>
        <v>0</v>
      </c>
    </row>
    <row r="98" spans="2:65" s="11" customFormat="1" ht="25.9" customHeight="1">
      <c r="B98" s="120"/>
      <c r="D98" s="121" t="s">
        <v>72</v>
      </c>
      <c r="E98" s="122" t="s">
        <v>225</v>
      </c>
      <c r="F98" s="122" t="s">
        <v>5500</v>
      </c>
      <c r="I98" s="123"/>
      <c r="J98" s="124">
        <f>BK98</f>
        <v>0</v>
      </c>
      <c r="L98" s="120"/>
      <c r="M98" s="125"/>
      <c r="P98" s="126">
        <f>P99+P167+P190+P249+P253+P316+P329</f>
        <v>0</v>
      </c>
      <c r="R98" s="126">
        <f>R99+R167+R190+R249+R253+R316+R329</f>
        <v>400.49968364</v>
      </c>
      <c r="T98" s="127">
        <f>T99+T167+T190+T249+T253+T316+T329</f>
        <v>25.711589999999998</v>
      </c>
      <c r="AR98" s="121" t="s">
        <v>80</v>
      </c>
      <c r="AT98" s="128" t="s">
        <v>72</v>
      </c>
      <c r="AU98" s="128" t="s">
        <v>73</v>
      </c>
      <c r="AY98" s="121" t="s">
        <v>227</v>
      </c>
      <c r="BK98" s="129">
        <f>BK99+BK167+BK190+BK249+BK253+BK316+BK329</f>
        <v>0</v>
      </c>
    </row>
    <row r="99" spans="2:65" s="11" customFormat="1" ht="22.9" customHeight="1">
      <c r="B99" s="120"/>
      <c r="D99" s="121" t="s">
        <v>72</v>
      </c>
      <c r="E99" s="130" t="s">
        <v>80</v>
      </c>
      <c r="F99" s="130" t="s">
        <v>5501</v>
      </c>
      <c r="I99" s="123"/>
      <c r="J99" s="131">
        <f>BK99</f>
        <v>0</v>
      </c>
      <c r="L99" s="120"/>
      <c r="M99" s="125"/>
      <c r="P99" s="126">
        <f>SUM(P100:P166)</f>
        <v>0</v>
      </c>
      <c r="R99" s="126">
        <f>SUM(R100:R166)</f>
        <v>3.24735964</v>
      </c>
      <c r="T99" s="127">
        <f>SUM(T100:T166)</f>
        <v>25.453589999999998</v>
      </c>
      <c r="AR99" s="121" t="s">
        <v>80</v>
      </c>
      <c r="AT99" s="128" t="s">
        <v>72</v>
      </c>
      <c r="AU99" s="128" t="s">
        <v>80</v>
      </c>
      <c r="AY99" s="121" t="s">
        <v>227</v>
      </c>
      <c r="BK99" s="129">
        <f>SUM(BK100:BK166)</f>
        <v>0</v>
      </c>
    </row>
    <row r="100" spans="2:65" s="1" customFormat="1" ht="62.65" customHeight="1">
      <c r="B100" s="33"/>
      <c r="C100" s="132" t="s">
        <v>80</v>
      </c>
      <c r="D100" s="132" t="s">
        <v>229</v>
      </c>
      <c r="E100" s="133" t="s">
        <v>5502</v>
      </c>
      <c r="F100" s="134" t="s">
        <v>5503</v>
      </c>
      <c r="G100" s="135" t="s">
        <v>232</v>
      </c>
      <c r="H100" s="136">
        <v>5.25</v>
      </c>
      <c r="I100" s="137"/>
      <c r="J100" s="138">
        <f>ROUND(I100*H100,2)</f>
        <v>0</v>
      </c>
      <c r="K100" s="134" t="s">
        <v>233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0.26</v>
      </c>
      <c r="T100" s="142">
        <f>S100*H100</f>
        <v>1.365</v>
      </c>
      <c r="AR100" s="143" t="s">
        <v>234</v>
      </c>
      <c r="AT100" s="143" t="s">
        <v>229</v>
      </c>
      <c r="AU100" s="143" t="s">
        <v>86</v>
      </c>
      <c r="AY100" s="18" t="s">
        <v>227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234</v>
      </c>
      <c r="BM100" s="143" t="s">
        <v>86</v>
      </c>
    </row>
    <row r="101" spans="2:65" s="1" customFormat="1" ht="11.25">
      <c r="B101" s="33"/>
      <c r="D101" s="145" t="s">
        <v>236</v>
      </c>
      <c r="F101" s="146" t="s">
        <v>5504</v>
      </c>
      <c r="I101" s="147"/>
      <c r="L101" s="33"/>
      <c r="M101" s="148"/>
      <c r="T101" s="54"/>
      <c r="AT101" s="18" t="s">
        <v>236</v>
      </c>
      <c r="AU101" s="18" t="s">
        <v>86</v>
      </c>
    </row>
    <row r="102" spans="2:65" s="13" customFormat="1" ht="22.5">
      <c r="B102" s="156"/>
      <c r="D102" s="150" t="s">
        <v>238</v>
      </c>
      <c r="E102" s="157" t="s">
        <v>21</v>
      </c>
      <c r="F102" s="158" t="s">
        <v>5505</v>
      </c>
      <c r="H102" s="159">
        <v>5.25</v>
      </c>
      <c r="I102" s="160"/>
      <c r="L102" s="156"/>
      <c r="M102" s="161"/>
      <c r="T102" s="162"/>
      <c r="AT102" s="157" t="s">
        <v>238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227</v>
      </c>
    </row>
    <row r="103" spans="2:65" s="14" customFormat="1" ht="11.25">
      <c r="B103" s="163"/>
      <c r="D103" s="150" t="s">
        <v>238</v>
      </c>
      <c r="E103" s="164" t="s">
        <v>21</v>
      </c>
      <c r="F103" s="165" t="s">
        <v>241</v>
      </c>
      <c r="H103" s="166">
        <v>5.25</v>
      </c>
      <c r="I103" s="167"/>
      <c r="L103" s="163"/>
      <c r="M103" s="168"/>
      <c r="T103" s="169"/>
      <c r="AT103" s="164" t="s">
        <v>238</v>
      </c>
      <c r="AU103" s="164" t="s">
        <v>86</v>
      </c>
      <c r="AV103" s="14" t="s">
        <v>234</v>
      </c>
      <c r="AW103" s="14" t="s">
        <v>33</v>
      </c>
      <c r="AX103" s="14" t="s">
        <v>80</v>
      </c>
      <c r="AY103" s="164" t="s">
        <v>227</v>
      </c>
    </row>
    <row r="104" spans="2:65" s="1" customFormat="1" ht="44.25" customHeight="1">
      <c r="B104" s="33"/>
      <c r="C104" s="132" t="s">
        <v>86</v>
      </c>
      <c r="D104" s="132" t="s">
        <v>229</v>
      </c>
      <c r="E104" s="133" t="s">
        <v>5506</v>
      </c>
      <c r="F104" s="134" t="s">
        <v>5507</v>
      </c>
      <c r="G104" s="135" t="s">
        <v>232</v>
      </c>
      <c r="H104" s="136">
        <v>37.332999999999998</v>
      </c>
      <c r="I104" s="137"/>
      <c r="J104" s="138">
        <f>ROUND(I104*H104,2)</f>
        <v>0</v>
      </c>
      <c r="K104" s="134" t="s">
        <v>1825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8.0000000000000007E-5</v>
      </c>
      <c r="R104" s="141">
        <f>Q104*H104</f>
        <v>2.98664E-3</v>
      </c>
      <c r="S104" s="141">
        <v>0.23</v>
      </c>
      <c r="T104" s="142">
        <f>S104*H104</f>
        <v>8.5865899999999993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234</v>
      </c>
      <c r="BM104" s="143" t="s">
        <v>283</v>
      </c>
    </row>
    <row r="105" spans="2:65" s="1" customFormat="1" ht="11.25">
      <c r="B105" s="33"/>
      <c r="D105" s="145" t="s">
        <v>236</v>
      </c>
      <c r="F105" s="146" t="s">
        <v>5508</v>
      </c>
      <c r="I105" s="147"/>
      <c r="L105" s="33"/>
      <c r="M105" s="148"/>
      <c r="T105" s="54"/>
      <c r="AT105" s="18" t="s">
        <v>236</v>
      </c>
      <c r="AU105" s="18" t="s">
        <v>86</v>
      </c>
    </row>
    <row r="106" spans="2:65" s="13" customFormat="1" ht="11.25">
      <c r="B106" s="156"/>
      <c r="D106" s="150" t="s">
        <v>238</v>
      </c>
      <c r="E106" s="157" t="s">
        <v>21</v>
      </c>
      <c r="F106" s="158" t="s">
        <v>5509</v>
      </c>
      <c r="H106" s="159">
        <v>37.332999999999998</v>
      </c>
      <c r="I106" s="160"/>
      <c r="L106" s="156"/>
      <c r="M106" s="161"/>
      <c r="T106" s="162"/>
      <c r="AT106" s="157" t="s">
        <v>238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227</v>
      </c>
    </row>
    <row r="107" spans="2:65" s="14" customFormat="1" ht="11.25">
      <c r="B107" s="163"/>
      <c r="D107" s="150" t="s">
        <v>238</v>
      </c>
      <c r="E107" s="164" t="s">
        <v>21</v>
      </c>
      <c r="F107" s="165" t="s">
        <v>241</v>
      </c>
      <c r="H107" s="166">
        <v>37.332999999999998</v>
      </c>
      <c r="I107" s="167"/>
      <c r="L107" s="163"/>
      <c r="M107" s="168"/>
      <c r="T107" s="169"/>
      <c r="AT107" s="164" t="s">
        <v>238</v>
      </c>
      <c r="AU107" s="164" t="s">
        <v>86</v>
      </c>
      <c r="AV107" s="14" t="s">
        <v>234</v>
      </c>
      <c r="AW107" s="14" t="s">
        <v>33</v>
      </c>
      <c r="AX107" s="14" t="s">
        <v>80</v>
      </c>
      <c r="AY107" s="164" t="s">
        <v>227</v>
      </c>
    </row>
    <row r="108" spans="2:65" s="1" customFormat="1" ht="44.25" customHeight="1">
      <c r="B108" s="33"/>
      <c r="C108" s="132" t="s">
        <v>120</v>
      </c>
      <c r="D108" s="132" t="s">
        <v>229</v>
      </c>
      <c r="E108" s="133" t="s">
        <v>5510</v>
      </c>
      <c r="F108" s="134" t="s">
        <v>5511</v>
      </c>
      <c r="G108" s="135" t="s">
        <v>232</v>
      </c>
      <c r="H108" s="136">
        <v>56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1.0000000000000001E-5</v>
      </c>
      <c r="R108" s="141">
        <f>Q108*H108</f>
        <v>5.6000000000000006E-4</v>
      </c>
      <c r="S108" s="141">
        <v>9.1999999999999998E-2</v>
      </c>
      <c r="T108" s="142">
        <f>S108*H108</f>
        <v>5.1520000000000001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234</v>
      </c>
      <c r="BM108" s="143" t="s">
        <v>5512</v>
      </c>
    </row>
    <row r="109" spans="2:65" s="1" customFormat="1" ht="11.25">
      <c r="B109" s="33"/>
      <c r="D109" s="145" t="s">
        <v>236</v>
      </c>
      <c r="F109" s="146" t="s">
        <v>5513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3" customFormat="1" ht="11.25">
      <c r="B110" s="156"/>
      <c r="D110" s="150" t="s">
        <v>238</v>
      </c>
      <c r="E110" s="157" t="s">
        <v>21</v>
      </c>
      <c r="F110" s="158" t="s">
        <v>5514</v>
      </c>
      <c r="H110" s="159">
        <v>56</v>
      </c>
      <c r="I110" s="160"/>
      <c r="L110" s="156"/>
      <c r="M110" s="161"/>
      <c r="T110" s="162"/>
      <c r="AT110" s="157" t="s">
        <v>238</v>
      </c>
      <c r="AU110" s="157" t="s">
        <v>86</v>
      </c>
      <c r="AV110" s="13" t="s">
        <v>86</v>
      </c>
      <c r="AW110" s="13" t="s">
        <v>33</v>
      </c>
      <c r="AX110" s="13" t="s">
        <v>73</v>
      </c>
      <c r="AY110" s="157" t="s">
        <v>227</v>
      </c>
    </row>
    <row r="111" spans="2:65" s="14" customFormat="1" ht="11.25">
      <c r="B111" s="163"/>
      <c r="D111" s="150" t="s">
        <v>238</v>
      </c>
      <c r="E111" s="164" t="s">
        <v>21</v>
      </c>
      <c r="F111" s="165" t="s">
        <v>241</v>
      </c>
      <c r="H111" s="166">
        <v>56</v>
      </c>
      <c r="I111" s="167"/>
      <c r="L111" s="163"/>
      <c r="M111" s="168"/>
      <c r="T111" s="169"/>
      <c r="AT111" s="164" t="s">
        <v>238</v>
      </c>
      <c r="AU111" s="164" t="s">
        <v>86</v>
      </c>
      <c r="AV111" s="14" t="s">
        <v>234</v>
      </c>
      <c r="AW111" s="14" t="s">
        <v>33</v>
      </c>
      <c r="AX111" s="14" t="s">
        <v>80</v>
      </c>
      <c r="AY111" s="164" t="s">
        <v>227</v>
      </c>
    </row>
    <row r="112" spans="2:65" s="1" customFormat="1" ht="44.25" customHeight="1">
      <c r="B112" s="33"/>
      <c r="C112" s="132" t="s">
        <v>234</v>
      </c>
      <c r="D112" s="132" t="s">
        <v>229</v>
      </c>
      <c r="E112" s="133" t="s">
        <v>5515</v>
      </c>
      <c r="F112" s="134" t="s">
        <v>5516</v>
      </c>
      <c r="G112" s="135" t="s">
        <v>232</v>
      </c>
      <c r="H112" s="136">
        <v>45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3.0000000000000001E-5</v>
      </c>
      <c r="R112" s="141">
        <f>Q112*H112</f>
        <v>1.3500000000000001E-3</v>
      </c>
      <c r="S112" s="141">
        <v>0.23</v>
      </c>
      <c r="T112" s="142">
        <f>S112*H112</f>
        <v>10.35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234</v>
      </c>
      <c r="BM112" s="143" t="s">
        <v>5517</v>
      </c>
    </row>
    <row r="113" spans="2:65" s="1" customFormat="1" ht="11.25">
      <c r="B113" s="33"/>
      <c r="D113" s="145" t="s">
        <v>236</v>
      </c>
      <c r="F113" s="146" t="s">
        <v>5518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3" customFormat="1" ht="11.25">
      <c r="B114" s="156"/>
      <c r="D114" s="150" t="s">
        <v>238</v>
      </c>
      <c r="E114" s="157" t="s">
        <v>21</v>
      </c>
      <c r="F114" s="158" t="s">
        <v>1222</v>
      </c>
      <c r="H114" s="159">
        <v>45</v>
      </c>
      <c r="I114" s="160"/>
      <c r="L114" s="156"/>
      <c r="M114" s="161"/>
      <c r="T114" s="162"/>
      <c r="AT114" s="157" t="s">
        <v>238</v>
      </c>
      <c r="AU114" s="157" t="s">
        <v>86</v>
      </c>
      <c r="AV114" s="13" t="s">
        <v>86</v>
      </c>
      <c r="AW114" s="13" t="s">
        <v>33</v>
      </c>
      <c r="AX114" s="13" t="s">
        <v>73</v>
      </c>
      <c r="AY114" s="157" t="s">
        <v>227</v>
      </c>
    </row>
    <row r="115" spans="2:65" s="14" customFormat="1" ht="11.25">
      <c r="B115" s="163"/>
      <c r="D115" s="150" t="s">
        <v>238</v>
      </c>
      <c r="E115" s="164" t="s">
        <v>21</v>
      </c>
      <c r="F115" s="165" t="s">
        <v>241</v>
      </c>
      <c r="H115" s="166">
        <v>45</v>
      </c>
      <c r="I115" s="167"/>
      <c r="L115" s="163"/>
      <c r="M115" s="168"/>
      <c r="T115" s="169"/>
      <c r="AT115" s="164" t="s">
        <v>238</v>
      </c>
      <c r="AU115" s="164" t="s">
        <v>86</v>
      </c>
      <c r="AV115" s="14" t="s">
        <v>234</v>
      </c>
      <c r="AW115" s="14" t="s">
        <v>33</v>
      </c>
      <c r="AX115" s="14" t="s">
        <v>80</v>
      </c>
      <c r="AY115" s="164" t="s">
        <v>227</v>
      </c>
    </row>
    <row r="116" spans="2:65" s="1" customFormat="1" ht="55.5" customHeight="1">
      <c r="B116" s="33"/>
      <c r="C116" s="132" t="s">
        <v>264</v>
      </c>
      <c r="D116" s="132" t="s">
        <v>229</v>
      </c>
      <c r="E116" s="133" t="s">
        <v>5519</v>
      </c>
      <c r="F116" s="134" t="s">
        <v>5520</v>
      </c>
      <c r="G116" s="135" t="s">
        <v>244</v>
      </c>
      <c r="H116" s="136">
        <v>149.98500000000001</v>
      </c>
      <c r="I116" s="137"/>
      <c r="J116" s="138">
        <f>ROUND(I116*H116,2)</f>
        <v>0</v>
      </c>
      <c r="K116" s="134" t="s">
        <v>233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0</v>
      </c>
      <c r="R116" s="141">
        <f>Q116*H116</f>
        <v>0</v>
      </c>
      <c r="S116" s="141">
        <v>0</v>
      </c>
      <c r="T116" s="142">
        <f>S116*H116</f>
        <v>0</v>
      </c>
      <c r="AR116" s="143" t="s">
        <v>234</v>
      </c>
      <c r="AT116" s="143" t="s">
        <v>229</v>
      </c>
      <c r="AU116" s="143" t="s">
        <v>86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234</v>
      </c>
      <c r="BM116" s="143" t="s">
        <v>296</v>
      </c>
    </row>
    <row r="117" spans="2:65" s="1" customFormat="1" ht="11.25">
      <c r="B117" s="33"/>
      <c r="D117" s="145" t="s">
        <v>236</v>
      </c>
      <c r="F117" s="146" t="s">
        <v>5521</v>
      </c>
      <c r="I117" s="147"/>
      <c r="L117" s="33"/>
      <c r="M117" s="148"/>
      <c r="T117" s="54"/>
      <c r="AT117" s="18" t="s">
        <v>236</v>
      </c>
      <c r="AU117" s="18" t="s">
        <v>86</v>
      </c>
    </row>
    <row r="118" spans="2:65" s="13" customFormat="1" ht="22.5">
      <c r="B118" s="156"/>
      <c r="D118" s="150" t="s">
        <v>238</v>
      </c>
      <c r="E118" s="157" t="s">
        <v>21</v>
      </c>
      <c r="F118" s="158" t="s">
        <v>5522</v>
      </c>
      <c r="H118" s="159">
        <v>149.98500000000001</v>
      </c>
      <c r="I118" s="160"/>
      <c r="L118" s="156"/>
      <c r="M118" s="161"/>
      <c r="T118" s="162"/>
      <c r="AT118" s="157" t="s">
        <v>238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227</v>
      </c>
    </row>
    <row r="119" spans="2:65" s="14" customFormat="1" ht="11.25">
      <c r="B119" s="163"/>
      <c r="D119" s="150" t="s">
        <v>238</v>
      </c>
      <c r="E119" s="164" t="s">
        <v>21</v>
      </c>
      <c r="F119" s="165" t="s">
        <v>241</v>
      </c>
      <c r="H119" s="166">
        <v>149.98500000000001</v>
      </c>
      <c r="I119" s="167"/>
      <c r="L119" s="163"/>
      <c r="M119" s="168"/>
      <c r="T119" s="169"/>
      <c r="AT119" s="164" t="s">
        <v>238</v>
      </c>
      <c r="AU119" s="164" t="s">
        <v>86</v>
      </c>
      <c r="AV119" s="14" t="s">
        <v>234</v>
      </c>
      <c r="AW119" s="14" t="s">
        <v>33</v>
      </c>
      <c r="AX119" s="14" t="s">
        <v>80</v>
      </c>
      <c r="AY119" s="164" t="s">
        <v>227</v>
      </c>
    </row>
    <row r="120" spans="2:65" s="1" customFormat="1" ht="21.75" customHeight="1">
      <c r="B120" s="33"/>
      <c r="C120" s="170" t="s">
        <v>270</v>
      </c>
      <c r="D120" s="170" t="s">
        <v>291</v>
      </c>
      <c r="E120" s="171" t="s">
        <v>5523</v>
      </c>
      <c r="F120" s="172" t="s">
        <v>5524</v>
      </c>
      <c r="G120" s="173" t="s">
        <v>273</v>
      </c>
      <c r="H120" s="174">
        <v>3.15</v>
      </c>
      <c r="I120" s="175"/>
      <c r="J120" s="176">
        <f>ROUND(I120*H120,2)</f>
        <v>0</v>
      </c>
      <c r="K120" s="172" t="s">
        <v>233</v>
      </c>
      <c r="L120" s="177"/>
      <c r="M120" s="178" t="s">
        <v>21</v>
      </c>
      <c r="N120" s="179" t="s">
        <v>45</v>
      </c>
      <c r="P120" s="141">
        <f>O120*H120</f>
        <v>0</v>
      </c>
      <c r="Q120" s="141">
        <v>1</v>
      </c>
      <c r="R120" s="141">
        <f>Q120*H120</f>
        <v>3.15</v>
      </c>
      <c r="S120" s="141">
        <v>0</v>
      </c>
      <c r="T120" s="142">
        <f>S120*H120</f>
        <v>0</v>
      </c>
      <c r="AR120" s="143" t="s">
        <v>283</v>
      </c>
      <c r="AT120" s="143" t="s">
        <v>291</v>
      </c>
      <c r="AU120" s="143" t="s">
        <v>86</v>
      </c>
      <c r="AY120" s="18" t="s">
        <v>227</v>
      </c>
      <c r="BE120" s="144">
        <f>IF(N120="základní",J120,0)</f>
        <v>0</v>
      </c>
      <c r="BF120" s="144">
        <f>IF(N120="snížená",J120,0)</f>
        <v>0</v>
      </c>
      <c r="BG120" s="144">
        <f>IF(N120="zákl. přenesená",J120,0)</f>
        <v>0</v>
      </c>
      <c r="BH120" s="144">
        <f>IF(N120="sníž. přenesená",J120,0)</f>
        <v>0</v>
      </c>
      <c r="BI120" s="144">
        <f>IF(N120="nulová",J120,0)</f>
        <v>0</v>
      </c>
      <c r="BJ120" s="18" t="s">
        <v>86</v>
      </c>
      <c r="BK120" s="144">
        <f>ROUND(I120*H120,2)</f>
        <v>0</v>
      </c>
      <c r="BL120" s="18" t="s">
        <v>234</v>
      </c>
      <c r="BM120" s="143" t="s">
        <v>8</v>
      </c>
    </row>
    <row r="121" spans="2:65" s="13" customFormat="1" ht="22.5">
      <c r="B121" s="156"/>
      <c r="D121" s="150" t="s">
        <v>238</v>
      </c>
      <c r="E121" s="157" t="s">
        <v>21</v>
      </c>
      <c r="F121" s="158" t="s">
        <v>5525</v>
      </c>
      <c r="H121" s="159">
        <v>3.15</v>
      </c>
      <c r="I121" s="160"/>
      <c r="L121" s="156"/>
      <c r="M121" s="161"/>
      <c r="T121" s="162"/>
      <c r="AT121" s="157" t="s">
        <v>238</v>
      </c>
      <c r="AU121" s="157" t="s">
        <v>86</v>
      </c>
      <c r="AV121" s="13" t="s">
        <v>86</v>
      </c>
      <c r="AW121" s="13" t="s">
        <v>33</v>
      </c>
      <c r="AX121" s="13" t="s">
        <v>73</v>
      </c>
      <c r="AY121" s="157" t="s">
        <v>227</v>
      </c>
    </row>
    <row r="122" spans="2:65" s="14" customFormat="1" ht="11.25">
      <c r="B122" s="163"/>
      <c r="D122" s="150" t="s">
        <v>238</v>
      </c>
      <c r="E122" s="164" t="s">
        <v>21</v>
      </c>
      <c r="F122" s="165" t="s">
        <v>241</v>
      </c>
      <c r="H122" s="166">
        <v>3.15</v>
      </c>
      <c r="I122" s="167"/>
      <c r="L122" s="163"/>
      <c r="M122" s="168"/>
      <c r="T122" s="169"/>
      <c r="AT122" s="164" t="s">
        <v>238</v>
      </c>
      <c r="AU122" s="164" t="s">
        <v>86</v>
      </c>
      <c r="AV122" s="14" t="s">
        <v>234</v>
      </c>
      <c r="AW122" s="14" t="s">
        <v>33</v>
      </c>
      <c r="AX122" s="14" t="s">
        <v>80</v>
      </c>
      <c r="AY122" s="164" t="s">
        <v>227</v>
      </c>
    </row>
    <row r="123" spans="2:65" s="1" customFormat="1" ht="24.2" customHeight="1">
      <c r="B123" s="33"/>
      <c r="C123" s="132" t="s">
        <v>278</v>
      </c>
      <c r="D123" s="132" t="s">
        <v>229</v>
      </c>
      <c r="E123" s="133" t="s">
        <v>5526</v>
      </c>
      <c r="F123" s="134" t="s">
        <v>5527</v>
      </c>
      <c r="G123" s="135" t="s">
        <v>232</v>
      </c>
      <c r="H123" s="136">
        <v>348</v>
      </c>
      <c r="I123" s="137"/>
      <c r="J123" s="138">
        <f>ROUND(I123*H123,2)</f>
        <v>0</v>
      </c>
      <c r="K123" s="134" t="s">
        <v>233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0</v>
      </c>
      <c r="R123" s="141">
        <f>Q123*H123</f>
        <v>0</v>
      </c>
      <c r="S123" s="141">
        <v>0</v>
      </c>
      <c r="T123" s="142">
        <f>S123*H123</f>
        <v>0</v>
      </c>
      <c r="AR123" s="143" t="s">
        <v>234</v>
      </c>
      <c r="AT123" s="143" t="s">
        <v>229</v>
      </c>
      <c r="AU123" s="143" t="s">
        <v>86</v>
      </c>
      <c r="AY123" s="18" t="s">
        <v>227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234</v>
      </c>
      <c r="BM123" s="143" t="s">
        <v>376</v>
      </c>
    </row>
    <row r="124" spans="2:65" s="1" customFormat="1" ht="11.25">
      <c r="B124" s="33"/>
      <c r="D124" s="145" t="s">
        <v>236</v>
      </c>
      <c r="F124" s="146" t="s">
        <v>5528</v>
      </c>
      <c r="I124" s="147"/>
      <c r="L124" s="33"/>
      <c r="M124" s="148"/>
      <c r="T124" s="54"/>
      <c r="AT124" s="18" t="s">
        <v>236</v>
      </c>
      <c r="AU124" s="18" t="s">
        <v>86</v>
      </c>
    </row>
    <row r="125" spans="2:65" s="13" customFormat="1" ht="33.75">
      <c r="B125" s="156"/>
      <c r="D125" s="150" t="s">
        <v>238</v>
      </c>
      <c r="E125" s="157" t="s">
        <v>21</v>
      </c>
      <c r="F125" s="158" t="s">
        <v>5529</v>
      </c>
      <c r="H125" s="159">
        <v>348</v>
      </c>
      <c r="I125" s="160"/>
      <c r="L125" s="156"/>
      <c r="M125" s="161"/>
      <c r="T125" s="162"/>
      <c r="AT125" s="157" t="s">
        <v>238</v>
      </c>
      <c r="AU125" s="157" t="s">
        <v>86</v>
      </c>
      <c r="AV125" s="13" t="s">
        <v>86</v>
      </c>
      <c r="AW125" s="13" t="s">
        <v>33</v>
      </c>
      <c r="AX125" s="13" t="s">
        <v>73</v>
      </c>
      <c r="AY125" s="157" t="s">
        <v>227</v>
      </c>
    </row>
    <row r="126" spans="2:65" s="14" customFormat="1" ht="11.25">
      <c r="B126" s="163"/>
      <c r="D126" s="150" t="s">
        <v>238</v>
      </c>
      <c r="E126" s="164" t="s">
        <v>21</v>
      </c>
      <c r="F126" s="165" t="s">
        <v>241</v>
      </c>
      <c r="H126" s="166">
        <v>348</v>
      </c>
      <c r="I126" s="167"/>
      <c r="L126" s="163"/>
      <c r="M126" s="168"/>
      <c r="T126" s="169"/>
      <c r="AT126" s="164" t="s">
        <v>238</v>
      </c>
      <c r="AU126" s="164" t="s">
        <v>86</v>
      </c>
      <c r="AV126" s="14" t="s">
        <v>234</v>
      </c>
      <c r="AW126" s="14" t="s">
        <v>33</v>
      </c>
      <c r="AX126" s="14" t="s">
        <v>80</v>
      </c>
      <c r="AY126" s="164" t="s">
        <v>227</v>
      </c>
    </row>
    <row r="127" spans="2:65" s="1" customFormat="1" ht="37.9" customHeight="1">
      <c r="B127" s="33"/>
      <c r="C127" s="132" t="s">
        <v>283</v>
      </c>
      <c r="D127" s="132" t="s">
        <v>229</v>
      </c>
      <c r="E127" s="133" t="s">
        <v>5530</v>
      </c>
      <c r="F127" s="134" t="s">
        <v>5531</v>
      </c>
      <c r="G127" s="135" t="s">
        <v>244</v>
      </c>
      <c r="H127" s="136">
        <v>25.71</v>
      </c>
      <c r="I127" s="137"/>
      <c r="J127" s="138">
        <f>ROUND(I127*H127,2)</f>
        <v>0</v>
      </c>
      <c r="K127" s="134" t="s">
        <v>233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234</v>
      </c>
      <c r="AT127" s="143" t="s">
        <v>229</v>
      </c>
      <c r="AU127" s="143" t="s">
        <v>86</v>
      </c>
      <c r="AY127" s="18" t="s">
        <v>227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234</v>
      </c>
      <c r="BM127" s="143" t="s">
        <v>388</v>
      </c>
    </row>
    <row r="128" spans="2:65" s="1" customFormat="1" ht="11.25">
      <c r="B128" s="33"/>
      <c r="D128" s="145" t="s">
        <v>236</v>
      </c>
      <c r="F128" s="146" t="s">
        <v>5532</v>
      </c>
      <c r="I128" s="147"/>
      <c r="L128" s="33"/>
      <c r="M128" s="148"/>
      <c r="T128" s="54"/>
      <c r="AT128" s="18" t="s">
        <v>236</v>
      </c>
      <c r="AU128" s="18" t="s">
        <v>86</v>
      </c>
    </row>
    <row r="129" spans="2:65" s="13" customFormat="1" ht="11.25">
      <c r="B129" s="156"/>
      <c r="D129" s="150" t="s">
        <v>238</v>
      </c>
      <c r="E129" s="157" t="s">
        <v>21</v>
      </c>
      <c r="F129" s="158" t="s">
        <v>5533</v>
      </c>
      <c r="H129" s="159">
        <v>10.71</v>
      </c>
      <c r="I129" s="160"/>
      <c r="L129" s="156"/>
      <c r="M129" s="161"/>
      <c r="T129" s="162"/>
      <c r="AT129" s="157" t="s">
        <v>238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227</v>
      </c>
    </row>
    <row r="130" spans="2:65" s="13" customFormat="1" ht="11.25">
      <c r="B130" s="156"/>
      <c r="D130" s="150" t="s">
        <v>238</v>
      </c>
      <c r="E130" s="157" t="s">
        <v>21</v>
      </c>
      <c r="F130" s="158" t="s">
        <v>5534</v>
      </c>
      <c r="H130" s="159">
        <v>15</v>
      </c>
      <c r="I130" s="160"/>
      <c r="L130" s="156"/>
      <c r="M130" s="161"/>
      <c r="T130" s="162"/>
      <c r="AT130" s="157" t="s">
        <v>238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227</v>
      </c>
    </row>
    <row r="131" spans="2:65" s="14" customFormat="1" ht="11.25">
      <c r="B131" s="163"/>
      <c r="D131" s="150" t="s">
        <v>238</v>
      </c>
      <c r="E131" s="164" t="s">
        <v>21</v>
      </c>
      <c r="F131" s="165" t="s">
        <v>5535</v>
      </c>
      <c r="H131" s="166">
        <v>25.71</v>
      </c>
      <c r="I131" s="167"/>
      <c r="L131" s="163"/>
      <c r="M131" s="168"/>
      <c r="T131" s="169"/>
      <c r="AT131" s="164" t="s">
        <v>238</v>
      </c>
      <c r="AU131" s="164" t="s">
        <v>86</v>
      </c>
      <c r="AV131" s="14" t="s">
        <v>234</v>
      </c>
      <c r="AW131" s="14" t="s">
        <v>33</v>
      </c>
      <c r="AX131" s="14" t="s">
        <v>80</v>
      </c>
      <c r="AY131" s="164" t="s">
        <v>227</v>
      </c>
    </row>
    <row r="132" spans="2:65" s="1" customFormat="1" ht="37.9" customHeight="1">
      <c r="B132" s="33"/>
      <c r="C132" s="132" t="s">
        <v>290</v>
      </c>
      <c r="D132" s="132" t="s">
        <v>229</v>
      </c>
      <c r="E132" s="133" t="s">
        <v>5536</v>
      </c>
      <c r="F132" s="134" t="s">
        <v>5537</v>
      </c>
      <c r="G132" s="135" t="s">
        <v>244</v>
      </c>
      <c r="H132" s="136">
        <v>244</v>
      </c>
      <c r="I132" s="137"/>
      <c r="J132" s="138">
        <f>ROUND(I132*H132,2)</f>
        <v>0</v>
      </c>
      <c r="K132" s="134" t="s">
        <v>233</v>
      </c>
      <c r="L132" s="33"/>
      <c r="M132" s="139" t="s">
        <v>21</v>
      </c>
      <c r="N132" s="140" t="s">
        <v>45</v>
      </c>
      <c r="P132" s="141">
        <f>O132*H132</f>
        <v>0</v>
      </c>
      <c r="Q132" s="141">
        <v>0</v>
      </c>
      <c r="R132" s="141">
        <f>Q132*H132</f>
        <v>0</v>
      </c>
      <c r="S132" s="141">
        <v>0</v>
      </c>
      <c r="T132" s="142">
        <f>S132*H132</f>
        <v>0</v>
      </c>
      <c r="AR132" s="143" t="s">
        <v>234</v>
      </c>
      <c r="AT132" s="143" t="s">
        <v>229</v>
      </c>
      <c r="AU132" s="143" t="s">
        <v>86</v>
      </c>
      <c r="AY132" s="18" t="s">
        <v>227</v>
      </c>
      <c r="BE132" s="144">
        <f>IF(N132="základní",J132,0)</f>
        <v>0</v>
      </c>
      <c r="BF132" s="144">
        <f>IF(N132="snížená",J132,0)</f>
        <v>0</v>
      </c>
      <c r="BG132" s="144">
        <f>IF(N132="zákl. přenesená",J132,0)</f>
        <v>0</v>
      </c>
      <c r="BH132" s="144">
        <f>IF(N132="sníž. přenesená",J132,0)</f>
        <v>0</v>
      </c>
      <c r="BI132" s="144">
        <f>IF(N132="nulová",J132,0)</f>
        <v>0</v>
      </c>
      <c r="BJ132" s="18" t="s">
        <v>86</v>
      </c>
      <c r="BK132" s="144">
        <f>ROUND(I132*H132,2)</f>
        <v>0</v>
      </c>
      <c r="BL132" s="18" t="s">
        <v>234</v>
      </c>
      <c r="BM132" s="143" t="s">
        <v>399</v>
      </c>
    </row>
    <row r="133" spans="2:65" s="1" customFormat="1" ht="11.25">
      <c r="B133" s="33"/>
      <c r="D133" s="145" t="s">
        <v>236</v>
      </c>
      <c r="F133" s="146" t="s">
        <v>5538</v>
      </c>
      <c r="I133" s="147"/>
      <c r="L133" s="33"/>
      <c r="M133" s="148"/>
      <c r="T133" s="54"/>
      <c r="AT133" s="18" t="s">
        <v>236</v>
      </c>
      <c r="AU133" s="18" t="s">
        <v>86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5539</v>
      </c>
      <c r="H134" s="159">
        <v>244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227</v>
      </c>
    </row>
    <row r="135" spans="2:65" s="14" customFormat="1" ht="11.25">
      <c r="B135" s="163"/>
      <c r="D135" s="150" t="s">
        <v>238</v>
      </c>
      <c r="E135" s="164" t="s">
        <v>21</v>
      </c>
      <c r="F135" s="165" t="s">
        <v>241</v>
      </c>
      <c r="H135" s="166">
        <v>244</v>
      </c>
      <c r="I135" s="167"/>
      <c r="L135" s="163"/>
      <c r="M135" s="168"/>
      <c r="T135" s="169"/>
      <c r="AT135" s="164" t="s">
        <v>238</v>
      </c>
      <c r="AU135" s="164" t="s">
        <v>86</v>
      </c>
      <c r="AV135" s="14" t="s">
        <v>234</v>
      </c>
      <c r="AW135" s="14" t="s">
        <v>33</v>
      </c>
      <c r="AX135" s="14" t="s">
        <v>80</v>
      </c>
      <c r="AY135" s="164" t="s">
        <v>227</v>
      </c>
    </row>
    <row r="136" spans="2:65" s="1" customFormat="1" ht="62.65" customHeight="1">
      <c r="B136" s="33"/>
      <c r="C136" s="132" t="s">
        <v>296</v>
      </c>
      <c r="D136" s="132" t="s">
        <v>229</v>
      </c>
      <c r="E136" s="133" t="s">
        <v>256</v>
      </c>
      <c r="F136" s="134" t="s">
        <v>257</v>
      </c>
      <c r="G136" s="135" t="s">
        <v>244</v>
      </c>
      <c r="H136" s="136">
        <v>339.31</v>
      </c>
      <c r="I136" s="137"/>
      <c r="J136" s="138">
        <f>ROUND(I136*H136,2)</f>
        <v>0</v>
      </c>
      <c r="K136" s="134" t="s">
        <v>233</v>
      </c>
      <c r="L136" s="33"/>
      <c r="M136" s="139" t="s">
        <v>21</v>
      </c>
      <c r="N136" s="140" t="s">
        <v>45</v>
      </c>
      <c r="P136" s="141">
        <f>O136*H136</f>
        <v>0</v>
      </c>
      <c r="Q136" s="141">
        <v>0</v>
      </c>
      <c r="R136" s="141">
        <f>Q136*H136</f>
        <v>0</v>
      </c>
      <c r="S136" s="141">
        <v>0</v>
      </c>
      <c r="T136" s="142">
        <f>S136*H136</f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234</v>
      </c>
      <c r="BM136" s="143" t="s">
        <v>409</v>
      </c>
    </row>
    <row r="137" spans="2:65" s="1" customFormat="1" ht="11.25">
      <c r="B137" s="33"/>
      <c r="D137" s="145" t="s">
        <v>236</v>
      </c>
      <c r="F137" s="146" t="s">
        <v>259</v>
      </c>
      <c r="I137" s="147"/>
      <c r="L137" s="33"/>
      <c r="M137" s="148"/>
      <c r="T137" s="54"/>
      <c r="AT137" s="18" t="s">
        <v>236</v>
      </c>
      <c r="AU137" s="18" t="s">
        <v>86</v>
      </c>
    </row>
    <row r="138" spans="2:65" s="13" customFormat="1" ht="11.25">
      <c r="B138" s="156"/>
      <c r="D138" s="150" t="s">
        <v>238</v>
      </c>
      <c r="E138" s="157" t="s">
        <v>21</v>
      </c>
      <c r="F138" s="158" t="s">
        <v>5540</v>
      </c>
      <c r="H138" s="159">
        <v>10.71</v>
      </c>
      <c r="I138" s="160"/>
      <c r="L138" s="156"/>
      <c r="M138" s="161"/>
      <c r="T138" s="162"/>
      <c r="AT138" s="157" t="s">
        <v>238</v>
      </c>
      <c r="AU138" s="157" t="s">
        <v>86</v>
      </c>
      <c r="AV138" s="13" t="s">
        <v>86</v>
      </c>
      <c r="AW138" s="13" t="s">
        <v>33</v>
      </c>
      <c r="AX138" s="13" t="s">
        <v>73</v>
      </c>
      <c r="AY138" s="157" t="s">
        <v>227</v>
      </c>
    </row>
    <row r="139" spans="2:65" s="13" customFormat="1" ht="11.25">
      <c r="B139" s="156"/>
      <c r="D139" s="150" t="s">
        <v>238</v>
      </c>
      <c r="E139" s="157" t="s">
        <v>21</v>
      </c>
      <c r="F139" s="158" t="s">
        <v>5541</v>
      </c>
      <c r="H139" s="159">
        <v>244</v>
      </c>
      <c r="I139" s="160"/>
      <c r="L139" s="156"/>
      <c r="M139" s="161"/>
      <c r="T139" s="162"/>
      <c r="AT139" s="157" t="s">
        <v>238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227</v>
      </c>
    </row>
    <row r="140" spans="2:65" s="13" customFormat="1" ht="11.25">
      <c r="B140" s="156"/>
      <c r="D140" s="150" t="s">
        <v>238</v>
      </c>
      <c r="E140" s="157" t="s">
        <v>21</v>
      </c>
      <c r="F140" s="158" t="s">
        <v>5542</v>
      </c>
      <c r="H140" s="159">
        <v>69.599999999999994</v>
      </c>
      <c r="I140" s="160"/>
      <c r="L140" s="156"/>
      <c r="M140" s="161"/>
      <c r="T140" s="162"/>
      <c r="AT140" s="157" t="s">
        <v>238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227</v>
      </c>
    </row>
    <row r="141" spans="2:65" s="13" customFormat="1" ht="11.25">
      <c r="B141" s="156"/>
      <c r="D141" s="150" t="s">
        <v>238</v>
      </c>
      <c r="E141" s="157" t="s">
        <v>21</v>
      </c>
      <c r="F141" s="158" t="s">
        <v>5543</v>
      </c>
      <c r="H141" s="159">
        <v>15</v>
      </c>
      <c r="I141" s="160"/>
      <c r="L141" s="156"/>
      <c r="M141" s="161"/>
      <c r="T141" s="162"/>
      <c r="AT141" s="157" t="s">
        <v>238</v>
      </c>
      <c r="AU141" s="157" t="s">
        <v>86</v>
      </c>
      <c r="AV141" s="13" t="s">
        <v>86</v>
      </c>
      <c r="AW141" s="13" t="s">
        <v>33</v>
      </c>
      <c r="AX141" s="13" t="s">
        <v>73</v>
      </c>
      <c r="AY141" s="157" t="s">
        <v>227</v>
      </c>
    </row>
    <row r="142" spans="2:65" s="14" customFormat="1" ht="11.25">
      <c r="B142" s="163"/>
      <c r="D142" s="150" t="s">
        <v>238</v>
      </c>
      <c r="E142" s="164" t="s">
        <v>21</v>
      </c>
      <c r="F142" s="165" t="s">
        <v>5535</v>
      </c>
      <c r="H142" s="166">
        <v>339.31</v>
      </c>
      <c r="I142" s="167"/>
      <c r="L142" s="163"/>
      <c r="M142" s="168"/>
      <c r="T142" s="169"/>
      <c r="AT142" s="164" t="s">
        <v>238</v>
      </c>
      <c r="AU142" s="164" t="s">
        <v>86</v>
      </c>
      <c r="AV142" s="14" t="s">
        <v>234</v>
      </c>
      <c r="AW142" s="14" t="s">
        <v>33</v>
      </c>
      <c r="AX142" s="14" t="s">
        <v>80</v>
      </c>
      <c r="AY142" s="164" t="s">
        <v>227</v>
      </c>
    </row>
    <row r="143" spans="2:65" s="1" customFormat="1" ht="49.15" customHeight="1">
      <c r="B143" s="33"/>
      <c r="C143" s="132" t="s">
        <v>308</v>
      </c>
      <c r="D143" s="132" t="s">
        <v>229</v>
      </c>
      <c r="E143" s="133" t="s">
        <v>5544</v>
      </c>
      <c r="F143" s="134" t="s">
        <v>5545</v>
      </c>
      <c r="G143" s="135" t="s">
        <v>244</v>
      </c>
      <c r="H143" s="136">
        <v>15</v>
      </c>
      <c r="I143" s="137"/>
      <c r="J143" s="138">
        <f>ROUND(I143*H143,2)</f>
        <v>0</v>
      </c>
      <c r="K143" s="134" t="s">
        <v>233</v>
      </c>
      <c r="L143" s="33"/>
      <c r="M143" s="139" t="s">
        <v>21</v>
      </c>
      <c r="N143" s="140" t="s">
        <v>45</v>
      </c>
      <c r="P143" s="141">
        <f>O143*H143</f>
        <v>0</v>
      </c>
      <c r="Q143" s="141">
        <v>0</v>
      </c>
      <c r="R143" s="141">
        <f>Q143*H143</f>
        <v>0</v>
      </c>
      <c r="S143" s="141">
        <v>0</v>
      </c>
      <c r="T143" s="142">
        <f>S143*H143</f>
        <v>0</v>
      </c>
      <c r="AR143" s="143" t="s">
        <v>234</v>
      </c>
      <c r="AT143" s="143" t="s">
        <v>229</v>
      </c>
      <c r="AU143" s="143" t="s">
        <v>86</v>
      </c>
      <c r="AY143" s="18" t="s">
        <v>227</v>
      </c>
      <c r="BE143" s="144">
        <f>IF(N143="základní",J143,0)</f>
        <v>0</v>
      </c>
      <c r="BF143" s="144">
        <f>IF(N143="snížená",J143,0)</f>
        <v>0</v>
      </c>
      <c r="BG143" s="144">
        <f>IF(N143="zákl. přenesená",J143,0)</f>
        <v>0</v>
      </c>
      <c r="BH143" s="144">
        <f>IF(N143="sníž. přenesená",J143,0)</f>
        <v>0</v>
      </c>
      <c r="BI143" s="144">
        <f>IF(N143="nulová",J143,0)</f>
        <v>0</v>
      </c>
      <c r="BJ143" s="18" t="s">
        <v>86</v>
      </c>
      <c r="BK143" s="144">
        <f>ROUND(I143*H143,2)</f>
        <v>0</v>
      </c>
      <c r="BL143" s="18" t="s">
        <v>234</v>
      </c>
      <c r="BM143" s="143" t="s">
        <v>416</v>
      </c>
    </row>
    <row r="144" spans="2:65" s="1" customFormat="1" ht="11.25">
      <c r="B144" s="33"/>
      <c r="D144" s="145" t="s">
        <v>236</v>
      </c>
      <c r="F144" s="146" t="s">
        <v>5546</v>
      </c>
      <c r="I144" s="147"/>
      <c r="L144" s="33"/>
      <c r="M144" s="148"/>
      <c r="T144" s="54"/>
      <c r="AT144" s="18" t="s">
        <v>236</v>
      </c>
      <c r="AU144" s="18" t="s">
        <v>86</v>
      </c>
    </row>
    <row r="145" spans="2:65" s="1" customFormat="1" ht="19.5">
      <c r="B145" s="33"/>
      <c r="D145" s="150" t="s">
        <v>403</v>
      </c>
      <c r="F145" s="183" t="s">
        <v>5547</v>
      </c>
      <c r="I145" s="147"/>
      <c r="L145" s="33"/>
      <c r="M145" s="148"/>
      <c r="T145" s="54"/>
      <c r="AT145" s="18" t="s">
        <v>403</v>
      </c>
      <c r="AU145" s="18" t="s">
        <v>86</v>
      </c>
    </row>
    <row r="146" spans="2:65" s="1" customFormat="1" ht="44.25" customHeight="1">
      <c r="B146" s="33"/>
      <c r="C146" s="132" t="s">
        <v>8</v>
      </c>
      <c r="D146" s="132" t="s">
        <v>229</v>
      </c>
      <c r="E146" s="133" t="s">
        <v>358</v>
      </c>
      <c r="F146" s="134" t="s">
        <v>359</v>
      </c>
      <c r="G146" s="135" t="s">
        <v>273</v>
      </c>
      <c r="H146" s="136">
        <v>564.48</v>
      </c>
      <c r="I146" s="137"/>
      <c r="J146" s="138">
        <f>ROUND(I146*H146,2)</f>
        <v>0</v>
      </c>
      <c r="K146" s="134" t="s">
        <v>233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234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234</v>
      </c>
      <c r="BM146" s="143" t="s">
        <v>425</v>
      </c>
    </row>
    <row r="147" spans="2:65" s="1" customFormat="1" ht="11.25">
      <c r="B147" s="33"/>
      <c r="D147" s="145" t="s">
        <v>236</v>
      </c>
      <c r="F147" s="146" t="s">
        <v>361</v>
      </c>
      <c r="I147" s="147"/>
      <c r="L147" s="33"/>
      <c r="M147" s="148"/>
      <c r="T147" s="54"/>
      <c r="AT147" s="18" t="s">
        <v>236</v>
      </c>
      <c r="AU147" s="18" t="s">
        <v>86</v>
      </c>
    </row>
    <row r="148" spans="2:65" s="1" customFormat="1" ht="19.5">
      <c r="B148" s="33"/>
      <c r="D148" s="150" t="s">
        <v>403</v>
      </c>
      <c r="F148" s="183" t="s">
        <v>5548</v>
      </c>
      <c r="I148" s="147"/>
      <c r="L148" s="33"/>
      <c r="M148" s="148"/>
      <c r="T148" s="54"/>
      <c r="AT148" s="18" t="s">
        <v>403</v>
      </c>
      <c r="AU148" s="18" t="s">
        <v>86</v>
      </c>
    </row>
    <row r="149" spans="2:65" s="1" customFormat="1" ht="16.5" customHeight="1">
      <c r="B149" s="33"/>
      <c r="C149" s="132" t="s">
        <v>370</v>
      </c>
      <c r="D149" s="132" t="s">
        <v>229</v>
      </c>
      <c r="E149" s="133" t="s">
        <v>5549</v>
      </c>
      <c r="F149" s="134" t="s">
        <v>5550</v>
      </c>
      <c r="G149" s="135" t="s">
        <v>273</v>
      </c>
      <c r="H149" s="136">
        <v>49.277999999999999</v>
      </c>
      <c r="I149" s="137"/>
      <c r="J149" s="138">
        <f>ROUND(I149*H149,2)</f>
        <v>0</v>
      </c>
      <c r="K149" s="134" t="s">
        <v>336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435</v>
      </c>
    </row>
    <row r="150" spans="2:65" s="13" customFormat="1" ht="11.25">
      <c r="B150" s="156"/>
      <c r="D150" s="150" t="s">
        <v>238</v>
      </c>
      <c r="E150" s="157" t="s">
        <v>21</v>
      </c>
      <c r="F150" s="158" t="s">
        <v>5551</v>
      </c>
      <c r="H150" s="159">
        <v>19.277999999999999</v>
      </c>
      <c r="I150" s="160"/>
      <c r="L150" s="156"/>
      <c r="M150" s="161"/>
      <c r="T150" s="162"/>
      <c r="AT150" s="157" t="s">
        <v>238</v>
      </c>
      <c r="AU150" s="157" t="s">
        <v>86</v>
      </c>
      <c r="AV150" s="13" t="s">
        <v>86</v>
      </c>
      <c r="AW150" s="13" t="s">
        <v>33</v>
      </c>
      <c r="AX150" s="13" t="s">
        <v>73</v>
      </c>
      <c r="AY150" s="157" t="s">
        <v>227</v>
      </c>
    </row>
    <row r="151" spans="2:65" s="13" customFormat="1" ht="11.25">
      <c r="B151" s="156"/>
      <c r="D151" s="150" t="s">
        <v>238</v>
      </c>
      <c r="E151" s="157" t="s">
        <v>21</v>
      </c>
      <c r="F151" s="158" t="s">
        <v>5552</v>
      </c>
      <c r="H151" s="159">
        <v>30</v>
      </c>
      <c r="I151" s="160"/>
      <c r="L151" s="156"/>
      <c r="M151" s="161"/>
      <c r="T151" s="162"/>
      <c r="AT151" s="157" t="s">
        <v>238</v>
      </c>
      <c r="AU151" s="157" t="s">
        <v>86</v>
      </c>
      <c r="AV151" s="13" t="s">
        <v>86</v>
      </c>
      <c r="AW151" s="13" t="s">
        <v>33</v>
      </c>
      <c r="AX151" s="13" t="s">
        <v>73</v>
      </c>
      <c r="AY151" s="157" t="s">
        <v>227</v>
      </c>
    </row>
    <row r="152" spans="2:65" s="14" customFormat="1" ht="11.25">
      <c r="B152" s="163"/>
      <c r="D152" s="150" t="s">
        <v>238</v>
      </c>
      <c r="E152" s="164" t="s">
        <v>21</v>
      </c>
      <c r="F152" s="165" t="s">
        <v>5535</v>
      </c>
      <c r="H152" s="166">
        <v>49.277999999999999</v>
      </c>
      <c r="I152" s="167"/>
      <c r="L152" s="163"/>
      <c r="M152" s="168"/>
      <c r="T152" s="169"/>
      <c r="AT152" s="164" t="s">
        <v>238</v>
      </c>
      <c r="AU152" s="164" t="s">
        <v>86</v>
      </c>
      <c r="AV152" s="14" t="s">
        <v>234</v>
      </c>
      <c r="AW152" s="14" t="s">
        <v>33</v>
      </c>
      <c r="AX152" s="14" t="s">
        <v>80</v>
      </c>
      <c r="AY152" s="164" t="s">
        <v>227</v>
      </c>
    </row>
    <row r="153" spans="2:65" s="1" customFormat="1" ht="37.9" customHeight="1">
      <c r="B153" s="33"/>
      <c r="C153" s="132" t="s">
        <v>376</v>
      </c>
      <c r="D153" s="132" t="s">
        <v>229</v>
      </c>
      <c r="E153" s="133" t="s">
        <v>5553</v>
      </c>
      <c r="F153" s="134" t="s">
        <v>5554</v>
      </c>
      <c r="G153" s="135" t="s">
        <v>244</v>
      </c>
      <c r="H153" s="136">
        <v>313.60000000000002</v>
      </c>
      <c r="I153" s="137"/>
      <c r="J153" s="138">
        <f>ROUND(I153*H153,2)</f>
        <v>0</v>
      </c>
      <c r="K153" s="134" t="s">
        <v>233</v>
      </c>
      <c r="L153" s="33"/>
      <c r="M153" s="139" t="s">
        <v>21</v>
      </c>
      <c r="N153" s="140" t="s">
        <v>45</v>
      </c>
      <c r="P153" s="141">
        <f>O153*H153</f>
        <v>0</v>
      </c>
      <c r="Q153" s="141">
        <v>0</v>
      </c>
      <c r="R153" s="141">
        <f>Q153*H153</f>
        <v>0</v>
      </c>
      <c r="S153" s="141">
        <v>0</v>
      </c>
      <c r="T153" s="142">
        <f>S153*H153</f>
        <v>0</v>
      </c>
      <c r="AR153" s="143" t="s">
        <v>234</v>
      </c>
      <c r="AT153" s="143" t="s">
        <v>229</v>
      </c>
      <c r="AU153" s="143" t="s">
        <v>86</v>
      </c>
      <c r="AY153" s="18" t="s">
        <v>227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234</v>
      </c>
      <c r="BM153" s="143" t="s">
        <v>445</v>
      </c>
    </row>
    <row r="154" spans="2:65" s="1" customFormat="1" ht="11.25">
      <c r="B154" s="33"/>
      <c r="D154" s="145" t="s">
        <v>236</v>
      </c>
      <c r="F154" s="146" t="s">
        <v>5555</v>
      </c>
      <c r="I154" s="147"/>
      <c r="L154" s="33"/>
      <c r="M154" s="148"/>
      <c r="T154" s="54"/>
      <c r="AT154" s="18" t="s">
        <v>236</v>
      </c>
      <c r="AU154" s="18" t="s">
        <v>86</v>
      </c>
    </row>
    <row r="155" spans="2:65" s="13" customFormat="1" ht="11.25">
      <c r="B155" s="156"/>
      <c r="D155" s="150" t="s">
        <v>238</v>
      </c>
      <c r="E155" s="157" t="s">
        <v>21</v>
      </c>
      <c r="F155" s="158" t="s">
        <v>5556</v>
      </c>
      <c r="H155" s="159">
        <v>244</v>
      </c>
      <c r="I155" s="160"/>
      <c r="L155" s="156"/>
      <c r="M155" s="161"/>
      <c r="T155" s="162"/>
      <c r="AT155" s="157" t="s">
        <v>238</v>
      </c>
      <c r="AU155" s="157" t="s">
        <v>86</v>
      </c>
      <c r="AV155" s="13" t="s">
        <v>86</v>
      </c>
      <c r="AW155" s="13" t="s">
        <v>33</v>
      </c>
      <c r="AX155" s="13" t="s">
        <v>73</v>
      </c>
      <c r="AY155" s="157" t="s">
        <v>227</v>
      </c>
    </row>
    <row r="156" spans="2:65" s="13" customFormat="1" ht="11.25">
      <c r="B156" s="156"/>
      <c r="D156" s="150" t="s">
        <v>238</v>
      </c>
      <c r="E156" s="157" t="s">
        <v>21</v>
      </c>
      <c r="F156" s="158" t="s">
        <v>5557</v>
      </c>
      <c r="H156" s="159">
        <v>69.599999999999994</v>
      </c>
      <c r="I156" s="160"/>
      <c r="L156" s="156"/>
      <c r="M156" s="161"/>
      <c r="T156" s="162"/>
      <c r="AT156" s="157" t="s">
        <v>238</v>
      </c>
      <c r="AU156" s="157" t="s">
        <v>86</v>
      </c>
      <c r="AV156" s="13" t="s">
        <v>86</v>
      </c>
      <c r="AW156" s="13" t="s">
        <v>33</v>
      </c>
      <c r="AX156" s="13" t="s">
        <v>73</v>
      </c>
      <c r="AY156" s="157" t="s">
        <v>227</v>
      </c>
    </row>
    <row r="157" spans="2:65" s="14" customFormat="1" ht="11.25">
      <c r="B157" s="163"/>
      <c r="D157" s="150" t="s">
        <v>238</v>
      </c>
      <c r="E157" s="164" t="s">
        <v>21</v>
      </c>
      <c r="F157" s="165" t="s">
        <v>5535</v>
      </c>
      <c r="H157" s="166">
        <v>313.60000000000002</v>
      </c>
      <c r="I157" s="167"/>
      <c r="L157" s="163"/>
      <c r="M157" s="168"/>
      <c r="T157" s="169"/>
      <c r="AT157" s="164" t="s">
        <v>238</v>
      </c>
      <c r="AU157" s="164" t="s">
        <v>86</v>
      </c>
      <c r="AV157" s="14" t="s">
        <v>234</v>
      </c>
      <c r="AW157" s="14" t="s">
        <v>33</v>
      </c>
      <c r="AX157" s="14" t="s">
        <v>80</v>
      </c>
      <c r="AY157" s="164" t="s">
        <v>227</v>
      </c>
    </row>
    <row r="158" spans="2:65" s="1" customFormat="1" ht="33" customHeight="1">
      <c r="B158" s="33"/>
      <c r="C158" s="132" t="s">
        <v>382</v>
      </c>
      <c r="D158" s="132" t="s">
        <v>229</v>
      </c>
      <c r="E158" s="133" t="s">
        <v>5558</v>
      </c>
      <c r="F158" s="134" t="s">
        <v>5559</v>
      </c>
      <c r="G158" s="135" t="s">
        <v>232</v>
      </c>
      <c r="H158" s="136">
        <v>71.400000000000006</v>
      </c>
      <c r="I158" s="137"/>
      <c r="J158" s="138">
        <f>ROUND(I158*H158,2)</f>
        <v>0</v>
      </c>
      <c r="K158" s="134" t="s">
        <v>233</v>
      </c>
      <c r="L158" s="33"/>
      <c r="M158" s="139" t="s">
        <v>21</v>
      </c>
      <c r="N158" s="140" t="s">
        <v>45</v>
      </c>
      <c r="P158" s="141">
        <f>O158*H158</f>
        <v>0</v>
      </c>
      <c r="Q158" s="141">
        <v>0</v>
      </c>
      <c r="R158" s="141">
        <f>Q158*H158</f>
        <v>0</v>
      </c>
      <c r="S158" s="141">
        <v>0</v>
      </c>
      <c r="T158" s="142">
        <f>S158*H158</f>
        <v>0</v>
      </c>
      <c r="AR158" s="143" t="s">
        <v>234</v>
      </c>
      <c r="AT158" s="143" t="s">
        <v>229</v>
      </c>
      <c r="AU158" s="143" t="s">
        <v>86</v>
      </c>
      <c r="AY158" s="18" t="s">
        <v>227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234</v>
      </c>
      <c r="BM158" s="143" t="s">
        <v>459</v>
      </c>
    </row>
    <row r="159" spans="2:65" s="1" customFormat="1" ht="11.25">
      <c r="B159" s="33"/>
      <c r="D159" s="145" t="s">
        <v>236</v>
      </c>
      <c r="F159" s="146" t="s">
        <v>5560</v>
      </c>
      <c r="I159" s="147"/>
      <c r="L159" s="33"/>
      <c r="M159" s="148"/>
      <c r="T159" s="54"/>
      <c r="AT159" s="18" t="s">
        <v>236</v>
      </c>
      <c r="AU159" s="18" t="s">
        <v>86</v>
      </c>
    </row>
    <row r="160" spans="2:65" s="13" customFormat="1" ht="33.75">
      <c r="B160" s="156"/>
      <c r="D160" s="150" t="s">
        <v>238</v>
      </c>
      <c r="E160" s="157" t="s">
        <v>21</v>
      </c>
      <c r="F160" s="158" t="s">
        <v>5561</v>
      </c>
      <c r="H160" s="159">
        <v>71.400000000000006</v>
      </c>
      <c r="I160" s="160"/>
      <c r="L160" s="156"/>
      <c r="M160" s="161"/>
      <c r="T160" s="162"/>
      <c r="AT160" s="157" t="s">
        <v>238</v>
      </c>
      <c r="AU160" s="157" t="s">
        <v>86</v>
      </c>
      <c r="AV160" s="13" t="s">
        <v>86</v>
      </c>
      <c r="AW160" s="13" t="s">
        <v>33</v>
      </c>
      <c r="AX160" s="13" t="s">
        <v>73</v>
      </c>
      <c r="AY160" s="157" t="s">
        <v>227</v>
      </c>
    </row>
    <row r="161" spans="2:65" s="14" customFormat="1" ht="11.25">
      <c r="B161" s="163"/>
      <c r="D161" s="150" t="s">
        <v>238</v>
      </c>
      <c r="E161" s="164" t="s">
        <v>21</v>
      </c>
      <c r="F161" s="165" t="s">
        <v>241</v>
      </c>
      <c r="H161" s="166">
        <v>71.400000000000006</v>
      </c>
      <c r="I161" s="167"/>
      <c r="L161" s="163"/>
      <c r="M161" s="168"/>
      <c r="T161" s="169"/>
      <c r="AT161" s="164" t="s">
        <v>238</v>
      </c>
      <c r="AU161" s="164" t="s">
        <v>86</v>
      </c>
      <c r="AV161" s="14" t="s">
        <v>234</v>
      </c>
      <c r="AW161" s="14" t="s">
        <v>33</v>
      </c>
      <c r="AX161" s="14" t="s">
        <v>80</v>
      </c>
      <c r="AY161" s="164" t="s">
        <v>227</v>
      </c>
    </row>
    <row r="162" spans="2:65" s="1" customFormat="1" ht="16.5" customHeight="1">
      <c r="B162" s="33"/>
      <c r="C162" s="132" t="s">
        <v>388</v>
      </c>
      <c r="D162" s="132" t="s">
        <v>229</v>
      </c>
      <c r="E162" s="133" t="s">
        <v>5562</v>
      </c>
      <c r="F162" s="134" t="s">
        <v>5563</v>
      </c>
      <c r="G162" s="135" t="s">
        <v>232</v>
      </c>
      <c r="H162" s="136">
        <v>71.400000000000006</v>
      </c>
      <c r="I162" s="137"/>
      <c r="J162" s="138">
        <f>ROUND(I162*H162,2)</f>
        <v>0</v>
      </c>
      <c r="K162" s="134" t="s">
        <v>233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1.2700000000000001E-3</v>
      </c>
      <c r="R162" s="141">
        <f>Q162*H162</f>
        <v>9.0678000000000009E-2</v>
      </c>
      <c r="S162" s="141">
        <v>0</v>
      </c>
      <c r="T162" s="142">
        <f>S162*H162</f>
        <v>0</v>
      </c>
      <c r="AR162" s="143" t="s">
        <v>234</v>
      </c>
      <c r="AT162" s="143" t="s">
        <v>229</v>
      </c>
      <c r="AU162" s="143" t="s">
        <v>86</v>
      </c>
      <c r="AY162" s="18" t="s">
        <v>227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234</v>
      </c>
      <c r="BM162" s="143" t="s">
        <v>577</v>
      </c>
    </row>
    <row r="163" spans="2:65" s="1" customFormat="1" ht="11.25">
      <c r="B163" s="33"/>
      <c r="D163" s="145" t="s">
        <v>236</v>
      </c>
      <c r="F163" s="146" t="s">
        <v>5564</v>
      </c>
      <c r="I163" s="147"/>
      <c r="L163" s="33"/>
      <c r="M163" s="148"/>
      <c r="T163" s="54"/>
      <c r="AT163" s="18" t="s">
        <v>236</v>
      </c>
      <c r="AU163" s="18" t="s">
        <v>86</v>
      </c>
    </row>
    <row r="164" spans="2:65" s="1" customFormat="1" ht="16.5" customHeight="1">
      <c r="B164" s="33"/>
      <c r="C164" s="170" t="s">
        <v>393</v>
      </c>
      <c r="D164" s="170" t="s">
        <v>291</v>
      </c>
      <c r="E164" s="171" t="s">
        <v>5565</v>
      </c>
      <c r="F164" s="172" t="s">
        <v>5566</v>
      </c>
      <c r="G164" s="173" t="s">
        <v>5088</v>
      </c>
      <c r="H164" s="174">
        <v>1.7849999999999999</v>
      </c>
      <c r="I164" s="175"/>
      <c r="J164" s="176">
        <f>ROUND(I164*H164,2)</f>
        <v>0</v>
      </c>
      <c r="K164" s="172" t="s">
        <v>233</v>
      </c>
      <c r="L164" s="177"/>
      <c r="M164" s="178" t="s">
        <v>21</v>
      </c>
      <c r="N164" s="179" t="s">
        <v>45</v>
      </c>
      <c r="P164" s="141">
        <f>O164*H164</f>
        <v>0</v>
      </c>
      <c r="Q164" s="141">
        <v>1E-3</v>
      </c>
      <c r="R164" s="141">
        <f>Q164*H164</f>
        <v>1.7849999999999999E-3</v>
      </c>
      <c r="S164" s="141">
        <v>0</v>
      </c>
      <c r="T164" s="142">
        <f>S164*H164</f>
        <v>0</v>
      </c>
      <c r="AR164" s="143" t="s">
        <v>283</v>
      </c>
      <c r="AT164" s="143" t="s">
        <v>291</v>
      </c>
      <c r="AU164" s="143" t="s">
        <v>86</v>
      </c>
      <c r="AY164" s="18" t="s">
        <v>227</v>
      </c>
      <c r="BE164" s="144">
        <f>IF(N164="základní",J164,0)</f>
        <v>0</v>
      </c>
      <c r="BF164" s="144">
        <f>IF(N164="snížená",J164,0)</f>
        <v>0</v>
      </c>
      <c r="BG164" s="144">
        <f>IF(N164="zákl. přenesená",J164,0)</f>
        <v>0</v>
      </c>
      <c r="BH164" s="144">
        <f>IF(N164="sníž. přenesená",J164,0)</f>
        <v>0</v>
      </c>
      <c r="BI164" s="144">
        <f>IF(N164="nulová",J164,0)</f>
        <v>0</v>
      </c>
      <c r="BJ164" s="18" t="s">
        <v>86</v>
      </c>
      <c r="BK164" s="144">
        <f>ROUND(I164*H164,2)</f>
        <v>0</v>
      </c>
      <c r="BL164" s="18" t="s">
        <v>234</v>
      </c>
      <c r="BM164" s="143" t="s">
        <v>1120</v>
      </c>
    </row>
    <row r="165" spans="2:65" s="13" customFormat="1" ht="11.25">
      <c r="B165" s="156"/>
      <c r="D165" s="150" t="s">
        <v>238</v>
      </c>
      <c r="E165" s="157" t="s">
        <v>21</v>
      </c>
      <c r="F165" s="158" t="s">
        <v>5567</v>
      </c>
      <c r="H165" s="159">
        <v>1.7849999999999999</v>
      </c>
      <c r="I165" s="160"/>
      <c r="L165" s="156"/>
      <c r="M165" s="161"/>
      <c r="T165" s="162"/>
      <c r="AT165" s="157" t="s">
        <v>238</v>
      </c>
      <c r="AU165" s="157" t="s">
        <v>86</v>
      </c>
      <c r="AV165" s="13" t="s">
        <v>86</v>
      </c>
      <c r="AW165" s="13" t="s">
        <v>33</v>
      </c>
      <c r="AX165" s="13" t="s">
        <v>73</v>
      </c>
      <c r="AY165" s="157" t="s">
        <v>227</v>
      </c>
    </row>
    <row r="166" spans="2:65" s="14" customFormat="1" ht="11.25">
      <c r="B166" s="163"/>
      <c r="D166" s="150" t="s">
        <v>238</v>
      </c>
      <c r="E166" s="164" t="s">
        <v>21</v>
      </c>
      <c r="F166" s="165" t="s">
        <v>241</v>
      </c>
      <c r="H166" s="166">
        <v>1.7849999999999999</v>
      </c>
      <c r="I166" s="167"/>
      <c r="L166" s="163"/>
      <c r="M166" s="168"/>
      <c r="T166" s="169"/>
      <c r="AT166" s="164" t="s">
        <v>238</v>
      </c>
      <c r="AU166" s="164" t="s">
        <v>86</v>
      </c>
      <c r="AV166" s="14" t="s">
        <v>234</v>
      </c>
      <c r="AW166" s="14" t="s">
        <v>33</v>
      </c>
      <c r="AX166" s="14" t="s">
        <v>80</v>
      </c>
      <c r="AY166" s="164" t="s">
        <v>227</v>
      </c>
    </row>
    <row r="167" spans="2:65" s="11" customFormat="1" ht="22.9" customHeight="1">
      <c r="B167" s="120"/>
      <c r="D167" s="121" t="s">
        <v>72</v>
      </c>
      <c r="E167" s="130" t="s">
        <v>86</v>
      </c>
      <c r="F167" s="130" t="s">
        <v>5568</v>
      </c>
      <c r="I167" s="123"/>
      <c r="J167" s="131">
        <f>BK167</f>
        <v>0</v>
      </c>
      <c r="L167" s="120"/>
      <c r="M167" s="125"/>
      <c r="P167" s="126">
        <f>SUM(P168:P189)</f>
        <v>0</v>
      </c>
      <c r="R167" s="126">
        <f>SUM(R168:R189)</f>
        <v>11.008974450000004</v>
      </c>
      <c r="T167" s="127">
        <f>SUM(T168:T189)</f>
        <v>0</v>
      </c>
      <c r="AR167" s="121" t="s">
        <v>80</v>
      </c>
      <c r="AT167" s="128" t="s">
        <v>72</v>
      </c>
      <c r="AU167" s="128" t="s">
        <v>80</v>
      </c>
      <c r="AY167" s="121" t="s">
        <v>227</v>
      </c>
      <c r="BK167" s="129">
        <f>SUM(BK168:BK189)</f>
        <v>0</v>
      </c>
    </row>
    <row r="168" spans="2:65" s="1" customFormat="1" ht="55.5" customHeight="1">
      <c r="B168" s="33"/>
      <c r="C168" s="132" t="s">
        <v>399</v>
      </c>
      <c r="D168" s="132" t="s">
        <v>229</v>
      </c>
      <c r="E168" s="133" t="s">
        <v>5569</v>
      </c>
      <c r="F168" s="134" t="s">
        <v>5570</v>
      </c>
      <c r="G168" s="135" t="s">
        <v>232</v>
      </c>
      <c r="H168" s="136">
        <v>89.01</v>
      </c>
      <c r="I168" s="137"/>
      <c r="J168" s="138">
        <f>ROUND(I168*H168,2)</f>
        <v>0</v>
      </c>
      <c r="K168" s="134" t="s">
        <v>233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3.1E-4</v>
      </c>
      <c r="R168" s="141">
        <f>Q168*H168</f>
        <v>2.7593100000000002E-2</v>
      </c>
      <c r="S168" s="141">
        <v>0</v>
      </c>
      <c r="T168" s="142">
        <f>S168*H168</f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234</v>
      </c>
      <c r="BM168" s="143" t="s">
        <v>1145</v>
      </c>
    </row>
    <row r="169" spans="2:65" s="1" customFormat="1" ht="11.25">
      <c r="B169" s="33"/>
      <c r="D169" s="145" t="s">
        <v>236</v>
      </c>
      <c r="F169" s="146" t="s">
        <v>5571</v>
      </c>
      <c r="I169" s="147"/>
      <c r="L169" s="33"/>
      <c r="M169" s="148"/>
      <c r="T169" s="54"/>
      <c r="AT169" s="18" t="s">
        <v>236</v>
      </c>
      <c r="AU169" s="18" t="s">
        <v>86</v>
      </c>
    </row>
    <row r="170" spans="2:65" s="13" customFormat="1" ht="22.5">
      <c r="B170" s="156"/>
      <c r="D170" s="150" t="s">
        <v>238</v>
      </c>
      <c r="E170" s="157" t="s">
        <v>21</v>
      </c>
      <c r="F170" s="158" t="s">
        <v>5572</v>
      </c>
      <c r="H170" s="159">
        <v>89.01</v>
      </c>
      <c r="I170" s="160"/>
      <c r="L170" s="156"/>
      <c r="M170" s="161"/>
      <c r="T170" s="162"/>
      <c r="AT170" s="157" t="s">
        <v>238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227</v>
      </c>
    </row>
    <row r="171" spans="2:65" s="14" customFormat="1" ht="11.25">
      <c r="B171" s="163"/>
      <c r="D171" s="150" t="s">
        <v>238</v>
      </c>
      <c r="E171" s="164" t="s">
        <v>21</v>
      </c>
      <c r="F171" s="165" t="s">
        <v>241</v>
      </c>
      <c r="H171" s="166">
        <v>89.01</v>
      </c>
      <c r="I171" s="167"/>
      <c r="L171" s="163"/>
      <c r="M171" s="168"/>
      <c r="T171" s="169"/>
      <c r="AT171" s="164" t="s">
        <v>238</v>
      </c>
      <c r="AU171" s="164" t="s">
        <v>86</v>
      </c>
      <c r="AV171" s="14" t="s">
        <v>234</v>
      </c>
      <c r="AW171" s="14" t="s">
        <v>33</v>
      </c>
      <c r="AX171" s="14" t="s">
        <v>80</v>
      </c>
      <c r="AY171" s="164" t="s">
        <v>227</v>
      </c>
    </row>
    <row r="172" spans="2:65" s="1" customFormat="1" ht="24.2" customHeight="1">
      <c r="B172" s="33"/>
      <c r="C172" s="170" t="s">
        <v>405</v>
      </c>
      <c r="D172" s="170" t="s">
        <v>291</v>
      </c>
      <c r="E172" s="171" t="s">
        <v>5573</v>
      </c>
      <c r="F172" s="172" t="s">
        <v>5574</v>
      </c>
      <c r="G172" s="173" t="s">
        <v>232</v>
      </c>
      <c r="H172" s="174">
        <v>89.01</v>
      </c>
      <c r="I172" s="175"/>
      <c r="J172" s="176">
        <f>ROUND(I172*H172,2)</f>
        <v>0</v>
      </c>
      <c r="K172" s="172" t="s">
        <v>233</v>
      </c>
      <c r="L172" s="177"/>
      <c r="M172" s="178" t="s">
        <v>21</v>
      </c>
      <c r="N172" s="179" t="s">
        <v>45</v>
      </c>
      <c r="P172" s="141">
        <f>O172*H172</f>
        <v>0</v>
      </c>
      <c r="Q172" s="141">
        <v>1.2999999999999999E-4</v>
      </c>
      <c r="R172" s="141">
        <f>Q172*H172</f>
        <v>1.15713E-2</v>
      </c>
      <c r="S172" s="141">
        <v>0</v>
      </c>
      <c r="T172" s="142">
        <f>S172*H172</f>
        <v>0</v>
      </c>
      <c r="AR172" s="143" t="s">
        <v>283</v>
      </c>
      <c r="AT172" s="143" t="s">
        <v>291</v>
      </c>
      <c r="AU172" s="143" t="s">
        <v>86</v>
      </c>
      <c r="AY172" s="18" t="s">
        <v>227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234</v>
      </c>
      <c r="BM172" s="143" t="s">
        <v>1156</v>
      </c>
    </row>
    <row r="173" spans="2:65" s="1" customFormat="1" ht="55.5" customHeight="1">
      <c r="B173" s="33"/>
      <c r="C173" s="132" t="s">
        <v>409</v>
      </c>
      <c r="D173" s="132" t="s">
        <v>229</v>
      </c>
      <c r="E173" s="133" t="s">
        <v>5575</v>
      </c>
      <c r="F173" s="134" t="s">
        <v>5576</v>
      </c>
      <c r="G173" s="135" t="s">
        <v>326</v>
      </c>
      <c r="H173" s="136">
        <v>6</v>
      </c>
      <c r="I173" s="137"/>
      <c r="J173" s="138">
        <f>ROUND(I173*H173,2)</f>
        <v>0</v>
      </c>
      <c r="K173" s="134" t="s">
        <v>233</v>
      </c>
      <c r="L173" s="33"/>
      <c r="M173" s="139" t="s">
        <v>21</v>
      </c>
      <c r="N173" s="140" t="s">
        <v>45</v>
      </c>
      <c r="P173" s="141">
        <f>O173*H173</f>
        <v>0</v>
      </c>
      <c r="Q173" s="141">
        <v>0.31530000000000002</v>
      </c>
      <c r="R173" s="141">
        <f>Q173*H173</f>
        <v>1.8918000000000001</v>
      </c>
      <c r="S173" s="141">
        <v>0</v>
      </c>
      <c r="T173" s="142">
        <f>S173*H173</f>
        <v>0</v>
      </c>
      <c r="AR173" s="143" t="s">
        <v>234</v>
      </c>
      <c r="AT173" s="143" t="s">
        <v>229</v>
      </c>
      <c r="AU173" s="143" t="s">
        <v>86</v>
      </c>
      <c r="AY173" s="18" t="s">
        <v>227</v>
      </c>
      <c r="BE173" s="144">
        <f>IF(N173="základní",J173,0)</f>
        <v>0</v>
      </c>
      <c r="BF173" s="144">
        <f>IF(N173="snížená",J173,0)</f>
        <v>0</v>
      </c>
      <c r="BG173" s="144">
        <f>IF(N173="zákl. přenesená",J173,0)</f>
        <v>0</v>
      </c>
      <c r="BH173" s="144">
        <f>IF(N173="sníž. přenesená",J173,0)</f>
        <v>0</v>
      </c>
      <c r="BI173" s="144">
        <f>IF(N173="nulová",J173,0)</f>
        <v>0</v>
      </c>
      <c r="BJ173" s="18" t="s">
        <v>86</v>
      </c>
      <c r="BK173" s="144">
        <f>ROUND(I173*H173,2)</f>
        <v>0</v>
      </c>
      <c r="BL173" s="18" t="s">
        <v>234</v>
      </c>
      <c r="BM173" s="143" t="s">
        <v>1168</v>
      </c>
    </row>
    <row r="174" spans="2:65" s="1" customFormat="1" ht="11.25">
      <c r="B174" s="33"/>
      <c r="D174" s="145" t="s">
        <v>236</v>
      </c>
      <c r="F174" s="146" t="s">
        <v>5577</v>
      </c>
      <c r="I174" s="147"/>
      <c r="L174" s="33"/>
      <c r="M174" s="148"/>
      <c r="T174" s="54"/>
      <c r="AT174" s="18" t="s">
        <v>236</v>
      </c>
      <c r="AU174" s="18" t="s">
        <v>86</v>
      </c>
    </row>
    <row r="175" spans="2:65" s="1" customFormat="1" ht="19.5">
      <c r="B175" s="33"/>
      <c r="D175" s="150" t="s">
        <v>403</v>
      </c>
      <c r="F175" s="183" t="s">
        <v>5578</v>
      </c>
      <c r="I175" s="147"/>
      <c r="L175" s="33"/>
      <c r="M175" s="148"/>
      <c r="T175" s="54"/>
      <c r="AT175" s="18" t="s">
        <v>403</v>
      </c>
      <c r="AU175" s="18" t="s">
        <v>86</v>
      </c>
    </row>
    <row r="176" spans="2:65" s="1" customFormat="1" ht="55.5" customHeight="1">
      <c r="B176" s="33"/>
      <c r="C176" s="132" t="s">
        <v>7</v>
      </c>
      <c r="D176" s="132" t="s">
        <v>229</v>
      </c>
      <c r="E176" s="133" t="s">
        <v>5579</v>
      </c>
      <c r="F176" s="134" t="s">
        <v>5580</v>
      </c>
      <c r="G176" s="135" t="s">
        <v>326</v>
      </c>
      <c r="H176" s="136">
        <v>32.700000000000003</v>
      </c>
      <c r="I176" s="137"/>
      <c r="J176" s="138">
        <f>ROUND(I176*H176,2)</f>
        <v>0</v>
      </c>
      <c r="K176" s="134" t="s">
        <v>233</v>
      </c>
      <c r="L176" s="33"/>
      <c r="M176" s="139" t="s">
        <v>21</v>
      </c>
      <c r="N176" s="140" t="s">
        <v>45</v>
      </c>
      <c r="P176" s="141">
        <f>O176*H176</f>
        <v>0</v>
      </c>
      <c r="Q176" s="141">
        <v>0.27411000000000002</v>
      </c>
      <c r="R176" s="141">
        <f>Q176*H176</f>
        <v>8.9633970000000023</v>
      </c>
      <c r="S176" s="141">
        <v>0</v>
      </c>
      <c r="T176" s="142">
        <f>S176*H176</f>
        <v>0</v>
      </c>
      <c r="AR176" s="143" t="s">
        <v>234</v>
      </c>
      <c r="AT176" s="143" t="s">
        <v>229</v>
      </c>
      <c r="AU176" s="143" t="s">
        <v>86</v>
      </c>
      <c r="AY176" s="18" t="s">
        <v>227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234</v>
      </c>
      <c r="BM176" s="143" t="s">
        <v>1181</v>
      </c>
    </row>
    <row r="177" spans="2:65" s="1" customFormat="1" ht="11.25">
      <c r="B177" s="33"/>
      <c r="D177" s="145" t="s">
        <v>236</v>
      </c>
      <c r="F177" s="146" t="s">
        <v>5581</v>
      </c>
      <c r="I177" s="147"/>
      <c r="L177" s="33"/>
      <c r="M177" s="148"/>
      <c r="T177" s="54"/>
      <c r="AT177" s="18" t="s">
        <v>236</v>
      </c>
      <c r="AU177" s="18" t="s">
        <v>86</v>
      </c>
    </row>
    <row r="178" spans="2:65" s="13" customFormat="1" ht="11.25">
      <c r="B178" s="156"/>
      <c r="D178" s="150" t="s">
        <v>238</v>
      </c>
      <c r="E178" s="157" t="s">
        <v>21</v>
      </c>
      <c r="F178" s="158" t="s">
        <v>5582</v>
      </c>
      <c r="H178" s="159">
        <v>32.700000000000003</v>
      </c>
      <c r="I178" s="160"/>
      <c r="L178" s="156"/>
      <c r="M178" s="161"/>
      <c r="T178" s="162"/>
      <c r="AT178" s="157" t="s">
        <v>238</v>
      </c>
      <c r="AU178" s="157" t="s">
        <v>86</v>
      </c>
      <c r="AV178" s="13" t="s">
        <v>86</v>
      </c>
      <c r="AW178" s="13" t="s">
        <v>33</v>
      </c>
      <c r="AX178" s="13" t="s">
        <v>73</v>
      </c>
      <c r="AY178" s="157" t="s">
        <v>227</v>
      </c>
    </row>
    <row r="179" spans="2:65" s="14" customFormat="1" ht="11.25">
      <c r="B179" s="163"/>
      <c r="D179" s="150" t="s">
        <v>238</v>
      </c>
      <c r="E179" s="164" t="s">
        <v>21</v>
      </c>
      <c r="F179" s="165" t="s">
        <v>241</v>
      </c>
      <c r="H179" s="166">
        <v>32.700000000000003</v>
      </c>
      <c r="I179" s="167"/>
      <c r="L179" s="163"/>
      <c r="M179" s="168"/>
      <c r="T179" s="169"/>
      <c r="AT179" s="164" t="s">
        <v>238</v>
      </c>
      <c r="AU179" s="164" t="s">
        <v>86</v>
      </c>
      <c r="AV179" s="14" t="s">
        <v>234</v>
      </c>
      <c r="AW179" s="14" t="s">
        <v>33</v>
      </c>
      <c r="AX179" s="14" t="s">
        <v>80</v>
      </c>
      <c r="AY179" s="164" t="s">
        <v>227</v>
      </c>
    </row>
    <row r="180" spans="2:65" s="1" customFormat="1" ht="44.25" customHeight="1">
      <c r="B180" s="33"/>
      <c r="C180" s="132" t="s">
        <v>416</v>
      </c>
      <c r="D180" s="132" t="s">
        <v>229</v>
      </c>
      <c r="E180" s="133" t="s">
        <v>5583</v>
      </c>
      <c r="F180" s="134" t="s">
        <v>5584</v>
      </c>
      <c r="G180" s="135" t="s">
        <v>232</v>
      </c>
      <c r="H180" s="136">
        <v>395.9</v>
      </c>
      <c r="I180" s="137"/>
      <c r="J180" s="138">
        <f>ROUND(I180*H180,2)</f>
        <v>0</v>
      </c>
      <c r="K180" s="134" t="s">
        <v>233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1.3999999999999999E-4</v>
      </c>
      <c r="R180" s="141">
        <f>Q180*H180</f>
        <v>5.5425999999999989E-2</v>
      </c>
      <c r="S180" s="141">
        <v>0</v>
      </c>
      <c r="T180" s="142">
        <f>S180*H180</f>
        <v>0</v>
      </c>
      <c r="AR180" s="143" t="s">
        <v>234</v>
      </c>
      <c r="AT180" s="143" t="s">
        <v>229</v>
      </c>
      <c r="AU180" s="143" t="s">
        <v>86</v>
      </c>
      <c r="AY180" s="18" t="s">
        <v>227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234</v>
      </c>
      <c r="BM180" s="143" t="s">
        <v>1217</v>
      </c>
    </row>
    <row r="181" spans="2:65" s="1" customFormat="1" ht="11.25">
      <c r="B181" s="33"/>
      <c r="D181" s="145" t="s">
        <v>236</v>
      </c>
      <c r="F181" s="146" t="s">
        <v>5585</v>
      </c>
      <c r="I181" s="147"/>
      <c r="L181" s="33"/>
      <c r="M181" s="148"/>
      <c r="T181" s="54"/>
      <c r="AT181" s="18" t="s">
        <v>236</v>
      </c>
      <c r="AU181" s="18" t="s">
        <v>86</v>
      </c>
    </row>
    <row r="182" spans="2:65" s="1" customFormat="1" ht="19.5">
      <c r="B182" s="33"/>
      <c r="D182" s="150" t="s">
        <v>403</v>
      </c>
      <c r="F182" s="183" t="s">
        <v>5586</v>
      </c>
      <c r="I182" s="147"/>
      <c r="L182" s="33"/>
      <c r="M182" s="148"/>
      <c r="T182" s="54"/>
      <c r="AT182" s="18" t="s">
        <v>403</v>
      </c>
      <c r="AU182" s="18" t="s">
        <v>86</v>
      </c>
    </row>
    <row r="183" spans="2:65" s="13" customFormat="1" ht="22.5">
      <c r="B183" s="156"/>
      <c r="D183" s="150" t="s">
        <v>238</v>
      </c>
      <c r="E183" s="157" t="s">
        <v>21</v>
      </c>
      <c r="F183" s="158" t="s">
        <v>5587</v>
      </c>
      <c r="H183" s="159">
        <v>192.5</v>
      </c>
      <c r="I183" s="160"/>
      <c r="L183" s="156"/>
      <c r="M183" s="161"/>
      <c r="T183" s="162"/>
      <c r="AT183" s="157" t="s">
        <v>238</v>
      </c>
      <c r="AU183" s="157" t="s">
        <v>86</v>
      </c>
      <c r="AV183" s="13" t="s">
        <v>86</v>
      </c>
      <c r="AW183" s="13" t="s">
        <v>33</v>
      </c>
      <c r="AX183" s="13" t="s">
        <v>73</v>
      </c>
      <c r="AY183" s="157" t="s">
        <v>227</v>
      </c>
    </row>
    <row r="184" spans="2:65" s="13" customFormat="1" ht="11.25">
      <c r="B184" s="156"/>
      <c r="D184" s="150" t="s">
        <v>238</v>
      </c>
      <c r="E184" s="157" t="s">
        <v>21</v>
      </c>
      <c r="F184" s="158" t="s">
        <v>5588</v>
      </c>
      <c r="H184" s="159">
        <v>134.4</v>
      </c>
      <c r="I184" s="160"/>
      <c r="L184" s="156"/>
      <c r="M184" s="161"/>
      <c r="T184" s="162"/>
      <c r="AT184" s="157" t="s">
        <v>238</v>
      </c>
      <c r="AU184" s="157" t="s">
        <v>86</v>
      </c>
      <c r="AV184" s="13" t="s">
        <v>86</v>
      </c>
      <c r="AW184" s="13" t="s">
        <v>33</v>
      </c>
      <c r="AX184" s="13" t="s">
        <v>73</v>
      </c>
      <c r="AY184" s="157" t="s">
        <v>227</v>
      </c>
    </row>
    <row r="185" spans="2:65" s="13" customFormat="1" ht="11.25">
      <c r="B185" s="156"/>
      <c r="D185" s="150" t="s">
        <v>238</v>
      </c>
      <c r="E185" s="157" t="s">
        <v>21</v>
      </c>
      <c r="F185" s="158" t="s">
        <v>5589</v>
      </c>
      <c r="H185" s="159">
        <v>56</v>
      </c>
      <c r="I185" s="160"/>
      <c r="L185" s="156"/>
      <c r="M185" s="161"/>
      <c r="T185" s="162"/>
      <c r="AT185" s="157" t="s">
        <v>238</v>
      </c>
      <c r="AU185" s="157" t="s">
        <v>86</v>
      </c>
      <c r="AV185" s="13" t="s">
        <v>86</v>
      </c>
      <c r="AW185" s="13" t="s">
        <v>33</v>
      </c>
      <c r="AX185" s="13" t="s">
        <v>73</v>
      </c>
      <c r="AY185" s="157" t="s">
        <v>227</v>
      </c>
    </row>
    <row r="186" spans="2:65" s="13" customFormat="1" ht="11.25">
      <c r="B186" s="156"/>
      <c r="D186" s="150" t="s">
        <v>238</v>
      </c>
      <c r="E186" s="157" t="s">
        <v>21</v>
      </c>
      <c r="F186" s="158" t="s">
        <v>5590</v>
      </c>
      <c r="H186" s="159">
        <v>13</v>
      </c>
      <c r="I186" s="160"/>
      <c r="L186" s="156"/>
      <c r="M186" s="161"/>
      <c r="T186" s="162"/>
      <c r="AT186" s="157" t="s">
        <v>238</v>
      </c>
      <c r="AU186" s="157" t="s">
        <v>86</v>
      </c>
      <c r="AV186" s="13" t="s">
        <v>86</v>
      </c>
      <c r="AW186" s="13" t="s">
        <v>33</v>
      </c>
      <c r="AX186" s="13" t="s">
        <v>73</v>
      </c>
      <c r="AY186" s="157" t="s">
        <v>227</v>
      </c>
    </row>
    <row r="187" spans="2:65" s="14" customFormat="1" ht="11.25">
      <c r="B187" s="163"/>
      <c r="D187" s="150" t="s">
        <v>238</v>
      </c>
      <c r="E187" s="164" t="s">
        <v>21</v>
      </c>
      <c r="F187" s="165" t="s">
        <v>5535</v>
      </c>
      <c r="H187" s="166">
        <v>395.9</v>
      </c>
      <c r="I187" s="167"/>
      <c r="L187" s="163"/>
      <c r="M187" s="168"/>
      <c r="T187" s="169"/>
      <c r="AT187" s="164" t="s">
        <v>238</v>
      </c>
      <c r="AU187" s="164" t="s">
        <v>86</v>
      </c>
      <c r="AV187" s="14" t="s">
        <v>234</v>
      </c>
      <c r="AW187" s="14" t="s">
        <v>33</v>
      </c>
      <c r="AX187" s="14" t="s">
        <v>80</v>
      </c>
      <c r="AY187" s="164" t="s">
        <v>227</v>
      </c>
    </row>
    <row r="188" spans="2:65" s="1" customFormat="1" ht="24.2" customHeight="1">
      <c r="B188" s="33"/>
      <c r="C188" s="170" t="s">
        <v>421</v>
      </c>
      <c r="D188" s="170" t="s">
        <v>291</v>
      </c>
      <c r="E188" s="171" t="s">
        <v>5591</v>
      </c>
      <c r="F188" s="172" t="s">
        <v>5592</v>
      </c>
      <c r="G188" s="173" t="s">
        <v>232</v>
      </c>
      <c r="H188" s="174">
        <v>455.28500000000003</v>
      </c>
      <c r="I188" s="175"/>
      <c r="J188" s="176">
        <f>ROUND(I188*H188,2)</f>
        <v>0</v>
      </c>
      <c r="K188" s="172" t="s">
        <v>233</v>
      </c>
      <c r="L188" s="177"/>
      <c r="M188" s="178" t="s">
        <v>21</v>
      </c>
      <c r="N188" s="179" t="s">
        <v>45</v>
      </c>
      <c r="P188" s="141">
        <f>O188*H188</f>
        <v>0</v>
      </c>
      <c r="Q188" s="141">
        <v>1.2999999999999999E-4</v>
      </c>
      <c r="R188" s="141">
        <f>Q188*H188</f>
        <v>5.9187049999999998E-2</v>
      </c>
      <c r="S188" s="141">
        <v>0</v>
      </c>
      <c r="T188" s="142">
        <f>S188*H188</f>
        <v>0</v>
      </c>
      <c r="AR188" s="143" t="s">
        <v>283</v>
      </c>
      <c r="AT188" s="143" t="s">
        <v>291</v>
      </c>
      <c r="AU188" s="143" t="s">
        <v>86</v>
      </c>
      <c r="AY188" s="18" t="s">
        <v>227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234</v>
      </c>
      <c r="BM188" s="143" t="s">
        <v>5593</v>
      </c>
    </row>
    <row r="189" spans="2:65" s="13" customFormat="1" ht="11.25">
      <c r="B189" s="156"/>
      <c r="D189" s="150" t="s">
        <v>238</v>
      </c>
      <c r="F189" s="158" t="s">
        <v>5594</v>
      </c>
      <c r="H189" s="159">
        <v>455.28500000000003</v>
      </c>
      <c r="I189" s="160"/>
      <c r="L189" s="156"/>
      <c r="M189" s="161"/>
      <c r="T189" s="162"/>
      <c r="AT189" s="157" t="s">
        <v>238</v>
      </c>
      <c r="AU189" s="157" t="s">
        <v>86</v>
      </c>
      <c r="AV189" s="13" t="s">
        <v>86</v>
      </c>
      <c r="AW189" s="13" t="s">
        <v>4</v>
      </c>
      <c r="AX189" s="13" t="s">
        <v>80</v>
      </c>
      <c r="AY189" s="157" t="s">
        <v>227</v>
      </c>
    </row>
    <row r="190" spans="2:65" s="11" customFormat="1" ht="22.9" customHeight="1">
      <c r="B190" s="120"/>
      <c r="D190" s="121" t="s">
        <v>72</v>
      </c>
      <c r="E190" s="130" t="s">
        <v>264</v>
      </c>
      <c r="F190" s="130" t="s">
        <v>5595</v>
      </c>
      <c r="I190" s="123"/>
      <c r="J190" s="131">
        <f>BK190</f>
        <v>0</v>
      </c>
      <c r="L190" s="120"/>
      <c r="M190" s="125"/>
      <c r="P190" s="126">
        <f>SUM(P191:P248)</f>
        <v>0</v>
      </c>
      <c r="R190" s="126">
        <f>SUM(R191:R248)</f>
        <v>357.03476999999998</v>
      </c>
      <c r="T190" s="127">
        <f>SUM(T191:T248)</f>
        <v>0</v>
      </c>
      <c r="AR190" s="121" t="s">
        <v>80</v>
      </c>
      <c r="AT190" s="128" t="s">
        <v>72</v>
      </c>
      <c r="AU190" s="128" t="s">
        <v>80</v>
      </c>
      <c r="AY190" s="121" t="s">
        <v>227</v>
      </c>
      <c r="BK190" s="129">
        <f>SUM(BK191:BK248)</f>
        <v>0</v>
      </c>
    </row>
    <row r="191" spans="2:65" s="1" customFormat="1" ht="33" customHeight="1">
      <c r="B191" s="33"/>
      <c r="C191" s="132" t="s">
        <v>425</v>
      </c>
      <c r="D191" s="132" t="s">
        <v>229</v>
      </c>
      <c r="E191" s="133" t="s">
        <v>5596</v>
      </c>
      <c r="F191" s="134" t="s">
        <v>5597</v>
      </c>
      <c r="G191" s="135" t="s">
        <v>232</v>
      </c>
      <c r="H191" s="136">
        <v>718.3</v>
      </c>
      <c r="I191" s="137"/>
      <c r="J191" s="138">
        <f>ROUND(I191*H191,2)</f>
        <v>0</v>
      </c>
      <c r="K191" s="134" t="s">
        <v>233</v>
      </c>
      <c r="L191" s="33"/>
      <c r="M191" s="139" t="s">
        <v>21</v>
      </c>
      <c r="N191" s="140" t="s">
        <v>45</v>
      </c>
      <c r="P191" s="141">
        <f>O191*H191</f>
        <v>0</v>
      </c>
      <c r="Q191" s="141">
        <v>0.34499999999999997</v>
      </c>
      <c r="R191" s="141">
        <f>Q191*H191</f>
        <v>247.81349999999998</v>
      </c>
      <c r="S191" s="141">
        <v>0</v>
      </c>
      <c r="T191" s="142">
        <f>S191*H191</f>
        <v>0</v>
      </c>
      <c r="AR191" s="143" t="s">
        <v>234</v>
      </c>
      <c r="AT191" s="143" t="s">
        <v>229</v>
      </c>
      <c r="AU191" s="143" t="s">
        <v>86</v>
      </c>
      <c r="AY191" s="18" t="s">
        <v>227</v>
      </c>
      <c r="BE191" s="144">
        <f>IF(N191="základní",J191,0)</f>
        <v>0</v>
      </c>
      <c r="BF191" s="144">
        <f>IF(N191="snížená",J191,0)</f>
        <v>0</v>
      </c>
      <c r="BG191" s="144">
        <f>IF(N191="zákl. přenesená",J191,0)</f>
        <v>0</v>
      </c>
      <c r="BH191" s="144">
        <f>IF(N191="sníž. přenesená",J191,0)</f>
        <v>0</v>
      </c>
      <c r="BI191" s="144">
        <f>IF(N191="nulová",J191,0)</f>
        <v>0</v>
      </c>
      <c r="BJ191" s="18" t="s">
        <v>86</v>
      </c>
      <c r="BK191" s="144">
        <f>ROUND(I191*H191,2)</f>
        <v>0</v>
      </c>
      <c r="BL191" s="18" t="s">
        <v>234</v>
      </c>
      <c r="BM191" s="143" t="s">
        <v>1227</v>
      </c>
    </row>
    <row r="192" spans="2:65" s="1" customFormat="1" ht="11.25">
      <c r="B192" s="33"/>
      <c r="D192" s="145" t="s">
        <v>236</v>
      </c>
      <c r="F192" s="146" t="s">
        <v>5598</v>
      </c>
      <c r="I192" s="147"/>
      <c r="L192" s="33"/>
      <c r="M192" s="148"/>
      <c r="T192" s="54"/>
      <c r="AT192" s="18" t="s">
        <v>236</v>
      </c>
      <c r="AU192" s="18" t="s">
        <v>86</v>
      </c>
    </row>
    <row r="193" spans="2:65" s="1" customFormat="1" ht="19.5">
      <c r="B193" s="33"/>
      <c r="D193" s="150" t="s">
        <v>403</v>
      </c>
      <c r="F193" s="183" t="s">
        <v>5599</v>
      </c>
      <c r="I193" s="147"/>
      <c r="L193" s="33"/>
      <c r="M193" s="148"/>
      <c r="T193" s="54"/>
      <c r="AT193" s="18" t="s">
        <v>403</v>
      </c>
      <c r="AU193" s="18" t="s">
        <v>86</v>
      </c>
    </row>
    <row r="194" spans="2:65" s="13" customFormat="1" ht="22.5">
      <c r="B194" s="156"/>
      <c r="D194" s="150" t="s">
        <v>238</v>
      </c>
      <c r="E194" s="157" t="s">
        <v>21</v>
      </c>
      <c r="F194" s="158" t="s">
        <v>5600</v>
      </c>
      <c r="H194" s="159">
        <v>367.5</v>
      </c>
      <c r="I194" s="160"/>
      <c r="L194" s="156"/>
      <c r="M194" s="161"/>
      <c r="T194" s="162"/>
      <c r="AT194" s="157" t="s">
        <v>238</v>
      </c>
      <c r="AU194" s="157" t="s">
        <v>86</v>
      </c>
      <c r="AV194" s="13" t="s">
        <v>86</v>
      </c>
      <c r="AW194" s="13" t="s">
        <v>33</v>
      </c>
      <c r="AX194" s="13" t="s">
        <v>73</v>
      </c>
      <c r="AY194" s="157" t="s">
        <v>227</v>
      </c>
    </row>
    <row r="195" spans="2:65" s="13" customFormat="1" ht="11.25">
      <c r="B195" s="156"/>
      <c r="D195" s="150" t="s">
        <v>238</v>
      </c>
      <c r="E195" s="157" t="s">
        <v>21</v>
      </c>
      <c r="F195" s="158" t="s">
        <v>5601</v>
      </c>
      <c r="H195" s="159">
        <v>268.8</v>
      </c>
      <c r="I195" s="160"/>
      <c r="L195" s="156"/>
      <c r="M195" s="161"/>
      <c r="T195" s="162"/>
      <c r="AT195" s="157" t="s">
        <v>238</v>
      </c>
      <c r="AU195" s="157" t="s">
        <v>86</v>
      </c>
      <c r="AV195" s="13" t="s">
        <v>86</v>
      </c>
      <c r="AW195" s="13" t="s">
        <v>33</v>
      </c>
      <c r="AX195" s="13" t="s">
        <v>73</v>
      </c>
      <c r="AY195" s="157" t="s">
        <v>227</v>
      </c>
    </row>
    <row r="196" spans="2:65" s="13" customFormat="1" ht="22.5">
      <c r="B196" s="156"/>
      <c r="D196" s="150" t="s">
        <v>238</v>
      </c>
      <c r="E196" s="157" t="s">
        <v>21</v>
      </c>
      <c r="F196" s="158" t="s">
        <v>5602</v>
      </c>
      <c r="H196" s="159">
        <v>56</v>
      </c>
      <c r="I196" s="160"/>
      <c r="L196" s="156"/>
      <c r="M196" s="161"/>
      <c r="T196" s="162"/>
      <c r="AT196" s="157" t="s">
        <v>238</v>
      </c>
      <c r="AU196" s="157" t="s">
        <v>86</v>
      </c>
      <c r="AV196" s="13" t="s">
        <v>86</v>
      </c>
      <c r="AW196" s="13" t="s">
        <v>33</v>
      </c>
      <c r="AX196" s="13" t="s">
        <v>73</v>
      </c>
      <c r="AY196" s="157" t="s">
        <v>227</v>
      </c>
    </row>
    <row r="197" spans="2:65" s="13" customFormat="1" ht="11.25">
      <c r="B197" s="156"/>
      <c r="D197" s="150" t="s">
        <v>238</v>
      </c>
      <c r="E197" s="157" t="s">
        <v>21</v>
      </c>
      <c r="F197" s="158" t="s">
        <v>5603</v>
      </c>
      <c r="H197" s="159">
        <v>26</v>
      </c>
      <c r="I197" s="160"/>
      <c r="L197" s="156"/>
      <c r="M197" s="161"/>
      <c r="T197" s="162"/>
      <c r="AT197" s="157" t="s">
        <v>238</v>
      </c>
      <c r="AU197" s="157" t="s">
        <v>86</v>
      </c>
      <c r="AV197" s="13" t="s">
        <v>86</v>
      </c>
      <c r="AW197" s="13" t="s">
        <v>33</v>
      </c>
      <c r="AX197" s="13" t="s">
        <v>73</v>
      </c>
      <c r="AY197" s="157" t="s">
        <v>227</v>
      </c>
    </row>
    <row r="198" spans="2:65" s="14" customFormat="1" ht="11.25">
      <c r="B198" s="163"/>
      <c r="D198" s="150" t="s">
        <v>238</v>
      </c>
      <c r="E198" s="164" t="s">
        <v>21</v>
      </c>
      <c r="F198" s="165" t="s">
        <v>5535</v>
      </c>
      <c r="H198" s="166">
        <v>718.3</v>
      </c>
      <c r="I198" s="167"/>
      <c r="L198" s="163"/>
      <c r="M198" s="168"/>
      <c r="T198" s="169"/>
      <c r="AT198" s="164" t="s">
        <v>238</v>
      </c>
      <c r="AU198" s="164" t="s">
        <v>86</v>
      </c>
      <c r="AV198" s="14" t="s">
        <v>234</v>
      </c>
      <c r="AW198" s="14" t="s">
        <v>33</v>
      </c>
      <c r="AX198" s="14" t="s">
        <v>80</v>
      </c>
      <c r="AY198" s="164" t="s">
        <v>227</v>
      </c>
    </row>
    <row r="199" spans="2:65" s="1" customFormat="1" ht="44.25" customHeight="1">
      <c r="B199" s="33"/>
      <c r="C199" s="132" t="s">
        <v>430</v>
      </c>
      <c r="D199" s="132" t="s">
        <v>229</v>
      </c>
      <c r="E199" s="133" t="s">
        <v>5604</v>
      </c>
      <c r="F199" s="134" t="s">
        <v>5605</v>
      </c>
      <c r="G199" s="135" t="s">
        <v>232</v>
      </c>
      <c r="H199" s="136">
        <v>36</v>
      </c>
      <c r="I199" s="137"/>
      <c r="J199" s="138">
        <f>ROUND(I199*H199,2)</f>
        <v>0</v>
      </c>
      <c r="K199" s="134" t="s">
        <v>233</v>
      </c>
      <c r="L199" s="33"/>
      <c r="M199" s="139" t="s">
        <v>21</v>
      </c>
      <c r="N199" s="140" t="s">
        <v>45</v>
      </c>
      <c r="P199" s="141">
        <f>O199*H199</f>
        <v>0</v>
      </c>
      <c r="Q199" s="141">
        <v>0.15826000000000001</v>
      </c>
      <c r="R199" s="141">
        <f>Q199*H199</f>
        <v>5.6973600000000006</v>
      </c>
      <c r="S199" s="141">
        <v>0</v>
      </c>
      <c r="T199" s="142">
        <f>S199*H199</f>
        <v>0</v>
      </c>
      <c r="AR199" s="143" t="s">
        <v>234</v>
      </c>
      <c r="AT199" s="143" t="s">
        <v>229</v>
      </c>
      <c r="AU199" s="143" t="s">
        <v>86</v>
      </c>
      <c r="AY199" s="18" t="s">
        <v>227</v>
      </c>
      <c r="BE199" s="144">
        <f>IF(N199="základní",J199,0)</f>
        <v>0</v>
      </c>
      <c r="BF199" s="144">
        <f>IF(N199="snížená",J199,0)</f>
        <v>0</v>
      </c>
      <c r="BG199" s="144">
        <f>IF(N199="zákl. přenesená",J199,0)</f>
        <v>0</v>
      </c>
      <c r="BH199" s="144">
        <f>IF(N199="sníž. přenesená",J199,0)</f>
        <v>0</v>
      </c>
      <c r="BI199" s="144">
        <f>IF(N199="nulová",J199,0)</f>
        <v>0</v>
      </c>
      <c r="BJ199" s="18" t="s">
        <v>86</v>
      </c>
      <c r="BK199" s="144">
        <f>ROUND(I199*H199,2)</f>
        <v>0</v>
      </c>
      <c r="BL199" s="18" t="s">
        <v>234</v>
      </c>
      <c r="BM199" s="143" t="s">
        <v>1237</v>
      </c>
    </row>
    <row r="200" spans="2:65" s="1" customFormat="1" ht="11.25">
      <c r="B200" s="33"/>
      <c r="D200" s="145" t="s">
        <v>236</v>
      </c>
      <c r="F200" s="146" t="s">
        <v>5606</v>
      </c>
      <c r="I200" s="147"/>
      <c r="L200" s="33"/>
      <c r="M200" s="148"/>
      <c r="T200" s="54"/>
      <c r="AT200" s="18" t="s">
        <v>236</v>
      </c>
      <c r="AU200" s="18" t="s">
        <v>86</v>
      </c>
    </row>
    <row r="201" spans="2:65" s="13" customFormat="1" ht="11.25">
      <c r="B201" s="156"/>
      <c r="D201" s="150" t="s">
        <v>238</v>
      </c>
      <c r="E201" s="157" t="s">
        <v>21</v>
      </c>
      <c r="F201" s="158" t="s">
        <v>5607</v>
      </c>
      <c r="H201" s="159">
        <v>36</v>
      </c>
      <c r="I201" s="160"/>
      <c r="L201" s="156"/>
      <c r="M201" s="161"/>
      <c r="T201" s="162"/>
      <c r="AT201" s="157" t="s">
        <v>238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227</v>
      </c>
    </row>
    <row r="202" spans="2:65" s="14" customFormat="1" ht="11.25">
      <c r="B202" s="163"/>
      <c r="D202" s="150" t="s">
        <v>238</v>
      </c>
      <c r="E202" s="164" t="s">
        <v>21</v>
      </c>
      <c r="F202" s="165" t="s">
        <v>241</v>
      </c>
      <c r="H202" s="166">
        <v>36</v>
      </c>
      <c r="I202" s="167"/>
      <c r="L202" s="163"/>
      <c r="M202" s="168"/>
      <c r="T202" s="169"/>
      <c r="AT202" s="164" t="s">
        <v>238</v>
      </c>
      <c r="AU202" s="164" t="s">
        <v>86</v>
      </c>
      <c r="AV202" s="14" t="s">
        <v>234</v>
      </c>
      <c r="AW202" s="14" t="s">
        <v>33</v>
      </c>
      <c r="AX202" s="14" t="s">
        <v>80</v>
      </c>
      <c r="AY202" s="164" t="s">
        <v>227</v>
      </c>
    </row>
    <row r="203" spans="2:65" s="1" customFormat="1" ht="49.15" customHeight="1">
      <c r="B203" s="33"/>
      <c r="C203" s="132" t="s">
        <v>435</v>
      </c>
      <c r="D203" s="132" t="s">
        <v>229</v>
      </c>
      <c r="E203" s="133" t="s">
        <v>5608</v>
      </c>
      <c r="F203" s="134" t="s">
        <v>5609</v>
      </c>
      <c r="G203" s="135" t="s">
        <v>232</v>
      </c>
      <c r="H203" s="136">
        <v>175</v>
      </c>
      <c r="I203" s="137"/>
      <c r="J203" s="138">
        <f>ROUND(I203*H203,2)</f>
        <v>0</v>
      </c>
      <c r="K203" s="134" t="s">
        <v>233</v>
      </c>
      <c r="L203" s="33"/>
      <c r="M203" s="139" t="s">
        <v>21</v>
      </c>
      <c r="N203" s="140" t="s">
        <v>45</v>
      </c>
      <c r="P203" s="141">
        <f>O203*H203</f>
        <v>0</v>
      </c>
      <c r="Q203" s="141">
        <v>0.18462999999999999</v>
      </c>
      <c r="R203" s="141">
        <f>Q203*H203</f>
        <v>32.310249999999996</v>
      </c>
      <c r="S203" s="141">
        <v>0</v>
      </c>
      <c r="T203" s="142">
        <f>S203*H203</f>
        <v>0</v>
      </c>
      <c r="AR203" s="143" t="s">
        <v>234</v>
      </c>
      <c r="AT203" s="143" t="s">
        <v>229</v>
      </c>
      <c r="AU203" s="143" t="s">
        <v>86</v>
      </c>
      <c r="AY203" s="18" t="s">
        <v>227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86</v>
      </c>
      <c r="BK203" s="144">
        <f>ROUND(I203*H203,2)</f>
        <v>0</v>
      </c>
      <c r="BL203" s="18" t="s">
        <v>234</v>
      </c>
      <c r="BM203" s="143" t="s">
        <v>1253</v>
      </c>
    </row>
    <row r="204" spans="2:65" s="1" customFormat="1" ht="11.25">
      <c r="B204" s="33"/>
      <c r="D204" s="145" t="s">
        <v>236</v>
      </c>
      <c r="F204" s="146" t="s">
        <v>5610</v>
      </c>
      <c r="I204" s="147"/>
      <c r="L204" s="33"/>
      <c r="M204" s="148"/>
      <c r="T204" s="54"/>
      <c r="AT204" s="18" t="s">
        <v>236</v>
      </c>
      <c r="AU204" s="18" t="s">
        <v>86</v>
      </c>
    </row>
    <row r="205" spans="2:65" s="13" customFormat="1" ht="11.25">
      <c r="B205" s="156"/>
      <c r="D205" s="150" t="s">
        <v>238</v>
      </c>
      <c r="E205" s="157" t="s">
        <v>21</v>
      </c>
      <c r="F205" s="158" t="s">
        <v>5611</v>
      </c>
      <c r="H205" s="159">
        <v>175</v>
      </c>
      <c r="I205" s="160"/>
      <c r="L205" s="156"/>
      <c r="M205" s="161"/>
      <c r="T205" s="162"/>
      <c r="AT205" s="157" t="s">
        <v>238</v>
      </c>
      <c r="AU205" s="157" t="s">
        <v>86</v>
      </c>
      <c r="AV205" s="13" t="s">
        <v>86</v>
      </c>
      <c r="AW205" s="13" t="s">
        <v>33</v>
      </c>
      <c r="AX205" s="13" t="s">
        <v>73</v>
      </c>
      <c r="AY205" s="157" t="s">
        <v>227</v>
      </c>
    </row>
    <row r="206" spans="2:65" s="14" customFormat="1" ht="11.25">
      <c r="B206" s="163"/>
      <c r="D206" s="150" t="s">
        <v>238</v>
      </c>
      <c r="E206" s="164" t="s">
        <v>21</v>
      </c>
      <c r="F206" s="165" t="s">
        <v>241</v>
      </c>
      <c r="H206" s="166">
        <v>175</v>
      </c>
      <c r="I206" s="167"/>
      <c r="L206" s="163"/>
      <c r="M206" s="168"/>
      <c r="T206" s="169"/>
      <c r="AT206" s="164" t="s">
        <v>238</v>
      </c>
      <c r="AU206" s="164" t="s">
        <v>86</v>
      </c>
      <c r="AV206" s="14" t="s">
        <v>234</v>
      </c>
      <c r="AW206" s="14" t="s">
        <v>33</v>
      </c>
      <c r="AX206" s="14" t="s">
        <v>80</v>
      </c>
      <c r="AY206" s="164" t="s">
        <v>227</v>
      </c>
    </row>
    <row r="207" spans="2:65" s="1" customFormat="1" ht="24.2" customHeight="1">
      <c r="B207" s="33"/>
      <c r="C207" s="132" t="s">
        <v>441</v>
      </c>
      <c r="D207" s="132" t="s">
        <v>229</v>
      </c>
      <c r="E207" s="133" t="s">
        <v>5612</v>
      </c>
      <c r="F207" s="134" t="s">
        <v>5613</v>
      </c>
      <c r="G207" s="135" t="s">
        <v>232</v>
      </c>
      <c r="H207" s="136">
        <v>211</v>
      </c>
      <c r="I207" s="137"/>
      <c r="J207" s="138">
        <f>ROUND(I207*H207,2)</f>
        <v>0</v>
      </c>
      <c r="K207" s="134" t="s">
        <v>233</v>
      </c>
      <c r="L207" s="33"/>
      <c r="M207" s="139" t="s">
        <v>21</v>
      </c>
      <c r="N207" s="140" t="s">
        <v>45</v>
      </c>
      <c r="P207" s="141">
        <f>O207*H207</f>
        <v>0</v>
      </c>
      <c r="Q207" s="141">
        <v>3.4000000000000002E-4</v>
      </c>
      <c r="R207" s="141">
        <f>Q207*H207</f>
        <v>7.1739999999999998E-2</v>
      </c>
      <c r="S207" s="141">
        <v>0</v>
      </c>
      <c r="T207" s="142">
        <f>S207*H207</f>
        <v>0</v>
      </c>
      <c r="AR207" s="143" t="s">
        <v>234</v>
      </c>
      <c r="AT207" s="143" t="s">
        <v>229</v>
      </c>
      <c r="AU207" s="143" t="s">
        <v>86</v>
      </c>
      <c r="AY207" s="18" t="s">
        <v>227</v>
      </c>
      <c r="BE207" s="144">
        <f>IF(N207="základní",J207,0)</f>
        <v>0</v>
      </c>
      <c r="BF207" s="144">
        <f>IF(N207="snížená",J207,0)</f>
        <v>0</v>
      </c>
      <c r="BG207" s="144">
        <f>IF(N207="zákl. přenesená",J207,0)</f>
        <v>0</v>
      </c>
      <c r="BH207" s="144">
        <f>IF(N207="sníž. přenesená",J207,0)</f>
        <v>0</v>
      </c>
      <c r="BI207" s="144">
        <f>IF(N207="nulová",J207,0)</f>
        <v>0</v>
      </c>
      <c r="BJ207" s="18" t="s">
        <v>86</v>
      </c>
      <c r="BK207" s="144">
        <f>ROUND(I207*H207,2)</f>
        <v>0</v>
      </c>
      <c r="BL207" s="18" t="s">
        <v>234</v>
      </c>
      <c r="BM207" s="143" t="s">
        <v>1277</v>
      </c>
    </row>
    <row r="208" spans="2:65" s="1" customFormat="1" ht="11.25">
      <c r="B208" s="33"/>
      <c r="D208" s="145" t="s">
        <v>236</v>
      </c>
      <c r="F208" s="146" t="s">
        <v>5614</v>
      </c>
      <c r="I208" s="147"/>
      <c r="L208" s="33"/>
      <c r="M208" s="148"/>
      <c r="T208" s="54"/>
      <c r="AT208" s="18" t="s">
        <v>236</v>
      </c>
      <c r="AU208" s="18" t="s">
        <v>86</v>
      </c>
    </row>
    <row r="209" spans="2:65" s="1" customFormat="1" ht="19.5">
      <c r="B209" s="33"/>
      <c r="D209" s="150" t="s">
        <v>403</v>
      </c>
      <c r="F209" s="183" t="s">
        <v>5615</v>
      </c>
      <c r="I209" s="147"/>
      <c r="L209" s="33"/>
      <c r="M209" s="148"/>
      <c r="T209" s="54"/>
      <c r="AT209" s="18" t="s">
        <v>403</v>
      </c>
      <c r="AU209" s="18" t="s">
        <v>86</v>
      </c>
    </row>
    <row r="210" spans="2:65" s="13" customFormat="1" ht="11.25">
      <c r="B210" s="156"/>
      <c r="D210" s="150" t="s">
        <v>238</v>
      </c>
      <c r="E210" s="157" t="s">
        <v>21</v>
      </c>
      <c r="F210" s="158" t="s">
        <v>5616</v>
      </c>
      <c r="H210" s="159">
        <v>175</v>
      </c>
      <c r="I210" s="160"/>
      <c r="L210" s="156"/>
      <c r="M210" s="161"/>
      <c r="T210" s="162"/>
      <c r="AT210" s="157" t="s">
        <v>238</v>
      </c>
      <c r="AU210" s="157" t="s">
        <v>86</v>
      </c>
      <c r="AV210" s="13" t="s">
        <v>86</v>
      </c>
      <c r="AW210" s="13" t="s">
        <v>33</v>
      </c>
      <c r="AX210" s="13" t="s">
        <v>73</v>
      </c>
      <c r="AY210" s="157" t="s">
        <v>227</v>
      </c>
    </row>
    <row r="211" spans="2:65" s="13" customFormat="1" ht="11.25">
      <c r="B211" s="156"/>
      <c r="D211" s="150" t="s">
        <v>238</v>
      </c>
      <c r="E211" s="157" t="s">
        <v>21</v>
      </c>
      <c r="F211" s="158" t="s">
        <v>5617</v>
      </c>
      <c r="H211" s="159">
        <v>36</v>
      </c>
      <c r="I211" s="160"/>
      <c r="L211" s="156"/>
      <c r="M211" s="161"/>
      <c r="T211" s="162"/>
      <c r="AT211" s="157" t="s">
        <v>238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227</v>
      </c>
    </row>
    <row r="212" spans="2:65" s="14" customFormat="1" ht="11.25">
      <c r="B212" s="163"/>
      <c r="D212" s="150" t="s">
        <v>238</v>
      </c>
      <c r="E212" s="164" t="s">
        <v>21</v>
      </c>
      <c r="F212" s="165" t="s">
        <v>5535</v>
      </c>
      <c r="H212" s="166">
        <v>211</v>
      </c>
      <c r="I212" s="167"/>
      <c r="L212" s="163"/>
      <c r="M212" s="168"/>
      <c r="T212" s="169"/>
      <c r="AT212" s="164" t="s">
        <v>238</v>
      </c>
      <c r="AU212" s="164" t="s">
        <v>86</v>
      </c>
      <c r="AV212" s="14" t="s">
        <v>234</v>
      </c>
      <c r="AW212" s="14" t="s">
        <v>33</v>
      </c>
      <c r="AX212" s="14" t="s">
        <v>80</v>
      </c>
      <c r="AY212" s="164" t="s">
        <v>227</v>
      </c>
    </row>
    <row r="213" spans="2:65" s="1" customFormat="1" ht="24.2" customHeight="1">
      <c r="B213" s="33"/>
      <c r="C213" s="132" t="s">
        <v>445</v>
      </c>
      <c r="D213" s="132" t="s">
        <v>229</v>
      </c>
      <c r="E213" s="133" t="s">
        <v>5618</v>
      </c>
      <c r="F213" s="134" t="s">
        <v>5619</v>
      </c>
      <c r="G213" s="135" t="s">
        <v>232</v>
      </c>
      <c r="H213" s="136">
        <v>276</v>
      </c>
      <c r="I213" s="137"/>
      <c r="J213" s="138">
        <f>ROUND(I213*H213,2)</f>
        <v>0</v>
      </c>
      <c r="K213" s="134" t="s">
        <v>233</v>
      </c>
      <c r="L213" s="33"/>
      <c r="M213" s="139" t="s">
        <v>21</v>
      </c>
      <c r="N213" s="140" t="s">
        <v>45</v>
      </c>
      <c r="P213" s="141">
        <f>O213*H213</f>
        <v>0</v>
      </c>
      <c r="Q213" s="141">
        <v>4.0999999999999999E-4</v>
      </c>
      <c r="R213" s="141">
        <f>Q213*H213</f>
        <v>0.11316</v>
      </c>
      <c r="S213" s="141">
        <v>0</v>
      </c>
      <c r="T213" s="142">
        <f>S213*H213</f>
        <v>0</v>
      </c>
      <c r="AR213" s="143" t="s">
        <v>234</v>
      </c>
      <c r="AT213" s="143" t="s">
        <v>229</v>
      </c>
      <c r="AU213" s="143" t="s">
        <v>86</v>
      </c>
      <c r="AY213" s="18" t="s">
        <v>227</v>
      </c>
      <c r="BE213" s="144">
        <f>IF(N213="základní",J213,0)</f>
        <v>0</v>
      </c>
      <c r="BF213" s="144">
        <f>IF(N213="snížená",J213,0)</f>
        <v>0</v>
      </c>
      <c r="BG213" s="144">
        <f>IF(N213="zákl. přenesená",J213,0)</f>
        <v>0</v>
      </c>
      <c r="BH213" s="144">
        <f>IF(N213="sníž. přenesená",J213,0)</f>
        <v>0</v>
      </c>
      <c r="BI213" s="144">
        <f>IF(N213="nulová",J213,0)</f>
        <v>0</v>
      </c>
      <c r="BJ213" s="18" t="s">
        <v>86</v>
      </c>
      <c r="BK213" s="144">
        <f>ROUND(I213*H213,2)</f>
        <v>0</v>
      </c>
      <c r="BL213" s="18" t="s">
        <v>234</v>
      </c>
      <c r="BM213" s="143" t="s">
        <v>1286</v>
      </c>
    </row>
    <row r="214" spans="2:65" s="1" customFormat="1" ht="11.25">
      <c r="B214" s="33"/>
      <c r="D214" s="145" t="s">
        <v>236</v>
      </c>
      <c r="F214" s="146" t="s">
        <v>5620</v>
      </c>
      <c r="I214" s="147"/>
      <c r="L214" s="33"/>
      <c r="M214" s="148"/>
      <c r="T214" s="54"/>
      <c r="AT214" s="18" t="s">
        <v>236</v>
      </c>
      <c r="AU214" s="18" t="s">
        <v>86</v>
      </c>
    </row>
    <row r="215" spans="2:65" s="1" customFormat="1" ht="19.5">
      <c r="B215" s="33"/>
      <c r="D215" s="150" t="s">
        <v>403</v>
      </c>
      <c r="F215" s="183" t="s">
        <v>5621</v>
      </c>
      <c r="I215" s="147"/>
      <c r="L215" s="33"/>
      <c r="M215" s="148"/>
      <c r="T215" s="54"/>
      <c r="AT215" s="18" t="s">
        <v>403</v>
      </c>
      <c r="AU215" s="18" t="s">
        <v>86</v>
      </c>
    </row>
    <row r="216" spans="2:65" s="13" customFormat="1" ht="11.25">
      <c r="B216" s="156"/>
      <c r="D216" s="150" t="s">
        <v>238</v>
      </c>
      <c r="E216" s="157" t="s">
        <v>21</v>
      </c>
      <c r="F216" s="158" t="s">
        <v>5622</v>
      </c>
      <c r="H216" s="159">
        <v>231</v>
      </c>
      <c r="I216" s="160"/>
      <c r="L216" s="156"/>
      <c r="M216" s="161"/>
      <c r="T216" s="162"/>
      <c r="AT216" s="157" t="s">
        <v>238</v>
      </c>
      <c r="AU216" s="157" t="s">
        <v>86</v>
      </c>
      <c r="AV216" s="13" t="s">
        <v>86</v>
      </c>
      <c r="AW216" s="13" t="s">
        <v>33</v>
      </c>
      <c r="AX216" s="13" t="s">
        <v>73</v>
      </c>
      <c r="AY216" s="157" t="s">
        <v>227</v>
      </c>
    </row>
    <row r="217" spans="2:65" s="13" customFormat="1" ht="11.25">
      <c r="B217" s="156"/>
      <c r="D217" s="150" t="s">
        <v>238</v>
      </c>
      <c r="E217" s="157" t="s">
        <v>21</v>
      </c>
      <c r="F217" s="158" t="s">
        <v>5623</v>
      </c>
      <c r="H217" s="159">
        <v>45</v>
      </c>
      <c r="I217" s="160"/>
      <c r="L217" s="156"/>
      <c r="M217" s="161"/>
      <c r="T217" s="162"/>
      <c r="AT217" s="157" t="s">
        <v>238</v>
      </c>
      <c r="AU217" s="157" t="s">
        <v>86</v>
      </c>
      <c r="AV217" s="13" t="s">
        <v>86</v>
      </c>
      <c r="AW217" s="13" t="s">
        <v>33</v>
      </c>
      <c r="AX217" s="13" t="s">
        <v>73</v>
      </c>
      <c r="AY217" s="157" t="s">
        <v>227</v>
      </c>
    </row>
    <row r="218" spans="2:65" s="14" customFormat="1" ht="11.25">
      <c r="B218" s="163"/>
      <c r="D218" s="150" t="s">
        <v>238</v>
      </c>
      <c r="E218" s="164" t="s">
        <v>21</v>
      </c>
      <c r="F218" s="165" t="s">
        <v>5535</v>
      </c>
      <c r="H218" s="166">
        <v>276</v>
      </c>
      <c r="I218" s="167"/>
      <c r="L218" s="163"/>
      <c r="M218" s="168"/>
      <c r="T218" s="169"/>
      <c r="AT218" s="164" t="s">
        <v>238</v>
      </c>
      <c r="AU218" s="164" t="s">
        <v>86</v>
      </c>
      <c r="AV218" s="14" t="s">
        <v>234</v>
      </c>
      <c r="AW218" s="14" t="s">
        <v>33</v>
      </c>
      <c r="AX218" s="14" t="s">
        <v>80</v>
      </c>
      <c r="AY218" s="164" t="s">
        <v>227</v>
      </c>
    </row>
    <row r="219" spans="2:65" s="1" customFormat="1" ht="49.15" customHeight="1">
      <c r="B219" s="33"/>
      <c r="C219" s="132" t="s">
        <v>450</v>
      </c>
      <c r="D219" s="132" t="s">
        <v>229</v>
      </c>
      <c r="E219" s="133" t="s">
        <v>5624</v>
      </c>
      <c r="F219" s="134" t="s">
        <v>5625</v>
      </c>
      <c r="G219" s="135" t="s">
        <v>232</v>
      </c>
      <c r="H219" s="136">
        <v>231</v>
      </c>
      <c r="I219" s="137"/>
      <c r="J219" s="138">
        <f>ROUND(I219*H219,2)</f>
        <v>0</v>
      </c>
      <c r="K219" s="134" t="s">
        <v>233</v>
      </c>
      <c r="L219" s="33"/>
      <c r="M219" s="139" t="s">
        <v>21</v>
      </c>
      <c r="N219" s="140" t="s">
        <v>45</v>
      </c>
      <c r="P219" s="141">
        <f>O219*H219</f>
        <v>0</v>
      </c>
      <c r="Q219" s="141">
        <v>0.10373</v>
      </c>
      <c r="R219" s="141">
        <f>Q219*H219</f>
        <v>23.96163</v>
      </c>
      <c r="S219" s="141">
        <v>0</v>
      </c>
      <c r="T219" s="142">
        <f>S219*H219</f>
        <v>0</v>
      </c>
      <c r="AR219" s="143" t="s">
        <v>234</v>
      </c>
      <c r="AT219" s="143" t="s">
        <v>229</v>
      </c>
      <c r="AU219" s="143" t="s">
        <v>86</v>
      </c>
      <c r="AY219" s="18" t="s">
        <v>227</v>
      </c>
      <c r="BE219" s="144">
        <f>IF(N219="základní",J219,0)</f>
        <v>0</v>
      </c>
      <c r="BF219" s="144">
        <f>IF(N219="snížená",J219,0)</f>
        <v>0</v>
      </c>
      <c r="BG219" s="144">
        <f>IF(N219="zákl. přenesená",J219,0)</f>
        <v>0</v>
      </c>
      <c r="BH219" s="144">
        <f>IF(N219="sníž. přenesená",J219,0)</f>
        <v>0</v>
      </c>
      <c r="BI219" s="144">
        <f>IF(N219="nulová",J219,0)</f>
        <v>0</v>
      </c>
      <c r="BJ219" s="18" t="s">
        <v>86</v>
      </c>
      <c r="BK219" s="144">
        <f>ROUND(I219*H219,2)</f>
        <v>0</v>
      </c>
      <c r="BL219" s="18" t="s">
        <v>234</v>
      </c>
      <c r="BM219" s="143" t="s">
        <v>804</v>
      </c>
    </row>
    <row r="220" spans="2:65" s="1" customFormat="1" ht="11.25">
      <c r="B220" s="33"/>
      <c r="D220" s="145" t="s">
        <v>236</v>
      </c>
      <c r="F220" s="146" t="s">
        <v>5626</v>
      </c>
      <c r="I220" s="147"/>
      <c r="L220" s="33"/>
      <c r="M220" s="148"/>
      <c r="T220" s="54"/>
      <c r="AT220" s="18" t="s">
        <v>236</v>
      </c>
      <c r="AU220" s="18" t="s">
        <v>86</v>
      </c>
    </row>
    <row r="221" spans="2:65" s="1" customFormat="1" ht="19.5">
      <c r="B221" s="33"/>
      <c r="D221" s="150" t="s">
        <v>403</v>
      </c>
      <c r="F221" s="183" t="s">
        <v>5627</v>
      </c>
      <c r="I221" s="147"/>
      <c r="L221" s="33"/>
      <c r="M221" s="148"/>
      <c r="T221" s="54"/>
      <c r="AT221" s="18" t="s">
        <v>403</v>
      </c>
      <c r="AU221" s="18" t="s">
        <v>86</v>
      </c>
    </row>
    <row r="222" spans="2:65" s="13" customFormat="1" ht="11.25">
      <c r="B222" s="156"/>
      <c r="D222" s="150" t="s">
        <v>238</v>
      </c>
      <c r="E222" s="157" t="s">
        <v>21</v>
      </c>
      <c r="F222" s="158" t="s">
        <v>5628</v>
      </c>
      <c r="H222" s="159">
        <v>175</v>
      </c>
      <c r="I222" s="160"/>
      <c r="L222" s="156"/>
      <c r="M222" s="161"/>
      <c r="T222" s="162"/>
      <c r="AT222" s="157" t="s">
        <v>238</v>
      </c>
      <c r="AU222" s="157" t="s">
        <v>86</v>
      </c>
      <c r="AV222" s="13" t="s">
        <v>86</v>
      </c>
      <c r="AW222" s="13" t="s">
        <v>33</v>
      </c>
      <c r="AX222" s="13" t="s">
        <v>73</v>
      </c>
      <c r="AY222" s="157" t="s">
        <v>227</v>
      </c>
    </row>
    <row r="223" spans="2:65" s="13" customFormat="1" ht="11.25">
      <c r="B223" s="156"/>
      <c r="D223" s="150" t="s">
        <v>238</v>
      </c>
      <c r="E223" s="157" t="s">
        <v>21</v>
      </c>
      <c r="F223" s="158" t="s">
        <v>5629</v>
      </c>
      <c r="H223" s="159">
        <v>56</v>
      </c>
      <c r="I223" s="160"/>
      <c r="L223" s="156"/>
      <c r="M223" s="161"/>
      <c r="T223" s="162"/>
      <c r="AT223" s="157" t="s">
        <v>238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227</v>
      </c>
    </row>
    <row r="224" spans="2:65" s="14" customFormat="1" ht="11.25">
      <c r="B224" s="163"/>
      <c r="D224" s="150" t="s">
        <v>238</v>
      </c>
      <c r="E224" s="164" t="s">
        <v>21</v>
      </c>
      <c r="F224" s="165" t="s">
        <v>5535</v>
      </c>
      <c r="H224" s="166">
        <v>231</v>
      </c>
      <c r="I224" s="167"/>
      <c r="L224" s="163"/>
      <c r="M224" s="168"/>
      <c r="T224" s="169"/>
      <c r="AT224" s="164" t="s">
        <v>238</v>
      </c>
      <c r="AU224" s="164" t="s">
        <v>86</v>
      </c>
      <c r="AV224" s="14" t="s">
        <v>234</v>
      </c>
      <c r="AW224" s="14" t="s">
        <v>33</v>
      </c>
      <c r="AX224" s="14" t="s">
        <v>80</v>
      </c>
      <c r="AY224" s="164" t="s">
        <v>227</v>
      </c>
    </row>
    <row r="225" spans="2:65" s="1" customFormat="1" ht="44.25" customHeight="1">
      <c r="B225" s="33"/>
      <c r="C225" s="132" t="s">
        <v>459</v>
      </c>
      <c r="D225" s="132" t="s">
        <v>229</v>
      </c>
      <c r="E225" s="133" t="s">
        <v>5630</v>
      </c>
      <c r="F225" s="134" t="s">
        <v>5631</v>
      </c>
      <c r="G225" s="135" t="s">
        <v>232</v>
      </c>
      <c r="H225" s="136">
        <v>45</v>
      </c>
      <c r="I225" s="137"/>
      <c r="J225" s="138">
        <f>ROUND(I225*H225,2)</f>
        <v>0</v>
      </c>
      <c r="K225" s="134" t="s">
        <v>233</v>
      </c>
      <c r="L225" s="33"/>
      <c r="M225" s="139" t="s">
        <v>21</v>
      </c>
      <c r="N225" s="140" t="s">
        <v>45</v>
      </c>
      <c r="P225" s="141">
        <f>O225*H225</f>
        <v>0</v>
      </c>
      <c r="Q225" s="141">
        <v>0.12966</v>
      </c>
      <c r="R225" s="141">
        <f>Q225*H225</f>
        <v>5.8346999999999998</v>
      </c>
      <c r="S225" s="141">
        <v>0</v>
      </c>
      <c r="T225" s="142">
        <f>S225*H225</f>
        <v>0</v>
      </c>
      <c r="AR225" s="143" t="s">
        <v>234</v>
      </c>
      <c r="AT225" s="143" t="s">
        <v>229</v>
      </c>
      <c r="AU225" s="143" t="s">
        <v>86</v>
      </c>
      <c r="AY225" s="18" t="s">
        <v>227</v>
      </c>
      <c r="BE225" s="144">
        <f>IF(N225="základní",J225,0)</f>
        <v>0</v>
      </c>
      <c r="BF225" s="144">
        <f>IF(N225="snížená",J225,0)</f>
        <v>0</v>
      </c>
      <c r="BG225" s="144">
        <f>IF(N225="zákl. přenesená",J225,0)</f>
        <v>0</v>
      </c>
      <c r="BH225" s="144">
        <f>IF(N225="sníž. přenesená",J225,0)</f>
        <v>0</v>
      </c>
      <c r="BI225" s="144">
        <f>IF(N225="nulová",J225,0)</f>
        <v>0</v>
      </c>
      <c r="BJ225" s="18" t="s">
        <v>86</v>
      </c>
      <c r="BK225" s="144">
        <f>ROUND(I225*H225,2)</f>
        <v>0</v>
      </c>
      <c r="BL225" s="18" t="s">
        <v>234</v>
      </c>
      <c r="BM225" s="143" t="s">
        <v>1312</v>
      </c>
    </row>
    <row r="226" spans="2:65" s="1" customFormat="1" ht="11.25">
      <c r="B226" s="33"/>
      <c r="D226" s="145" t="s">
        <v>236</v>
      </c>
      <c r="F226" s="146" t="s">
        <v>5632</v>
      </c>
      <c r="I226" s="147"/>
      <c r="L226" s="33"/>
      <c r="M226" s="148"/>
      <c r="T226" s="54"/>
      <c r="AT226" s="18" t="s">
        <v>236</v>
      </c>
      <c r="AU226" s="18" t="s">
        <v>86</v>
      </c>
    </row>
    <row r="227" spans="2:65" s="13" customFormat="1" ht="11.25">
      <c r="B227" s="156"/>
      <c r="D227" s="150" t="s">
        <v>238</v>
      </c>
      <c r="E227" s="157" t="s">
        <v>21</v>
      </c>
      <c r="F227" s="158" t="s">
        <v>5633</v>
      </c>
      <c r="H227" s="159">
        <v>45</v>
      </c>
      <c r="I227" s="160"/>
      <c r="L227" s="156"/>
      <c r="M227" s="161"/>
      <c r="T227" s="162"/>
      <c r="AT227" s="157" t="s">
        <v>238</v>
      </c>
      <c r="AU227" s="157" t="s">
        <v>86</v>
      </c>
      <c r="AV227" s="13" t="s">
        <v>86</v>
      </c>
      <c r="AW227" s="13" t="s">
        <v>33</v>
      </c>
      <c r="AX227" s="13" t="s">
        <v>73</v>
      </c>
      <c r="AY227" s="157" t="s">
        <v>227</v>
      </c>
    </row>
    <row r="228" spans="2:65" s="14" customFormat="1" ht="11.25">
      <c r="B228" s="163"/>
      <c r="D228" s="150" t="s">
        <v>238</v>
      </c>
      <c r="E228" s="164" t="s">
        <v>21</v>
      </c>
      <c r="F228" s="165" t="s">
        <v>241</v>
      </c>
      <c r="H228" s="166">
        <v>45</v>
      </c>
      <c r="I228" s="167"/>
      <c r="L228" s="163"/>
      <c r="M228" s="168"/>
      <c r="T228" s="169"/>
      <c r="AT228" s="164" t="s">
        <v>238</v>
      </c>
      <c r="AU228" s="164" t="s">
        <v>86</v>
      </c>
      <c r="AV228" s="14" t="s">
        <v>234</v>
      </c>
      <c r="AW228" s="14" t="s">
        <v>33</v>
      </c>
      <c r="AX228" s="14" t="s">
        <v>80</v>
      </c>
      <c r="AY228" s="164" t="s">
        <v>227</v>
      </c>
    </row>
    <row r="229" spans="2:65" s="1" customFormat="1" ht="78" customHeight="1">
      <c r="B229" s="33"/>
      <c r="C229" s="132" t="s">
        <v>464</v>
      </c>
      <c r="D229" s="132" t="s">
        <v>229</v>
      </c>
      <c r="E229" s="133" t="s">
        <v>5634</v>
      </c>
      <c r="F229" s="134" t="s">
        <v>5635</v>
      </c>
      <c r="G229" s="135" t="s">
        <v>232</v>
      </c>
      <c r="H229" s="136">
        <v>5.25</v>
      </c>
      <c r="I229" s="137"/>
      <c r="J229" s="138">
        <f>ROUND(I229*H229,2)</f>
        <v>0</v>
      </c>
      <c r="K229" s="134" t="s">
        <v>233</v>
      </c>
      <c r="L229" s="33"/>
      <c r="M229" s="139" t="s">
        <v>21</v>
      </c>
      <c r="N229" s="140" t="s">
        <v>45</v>
      </c>
      <c r="P229" s="141">
        <f>O229*H229</f>
        <v>0</v>
      </c>
      <c r="Q229" s="141">
        <v>8.9219999999999994E-2</v>
      </c>
      <c r="R229" s="141">
        <f>Q229*H229</f>
        <v>0.46840499999999996</v>
      </c>
      <c r="S229" s="141">
        <v>0</v>
      </c>
      <c r="T229" s="142">
        <f>S229*H229</f>
        <v>0</v>
      </c>
      <c r="AR229" s="143" t="s">
        <v>234</v>
      </c>
      <c r="AT229" s="143" t="s">
        <v>229</v>
      </c>
      <c r="AU229" s="143" t="s">
        <v>86</v>
      </c>
      <c r="AY229" s="18" t="s">
        <v>227</v>
      </c>
      <c r="BE229" s="144">
        <f>IF(N229="základní",J229,0)</f>
        <v>0</v>
      </c>
      <c r="BF229" s="144">
        <f>IF(N229="snížená",J229,0)</f>
        <v>0</v>
      </c>
      <c r="BG229" s="144">
        <f>IF(N229="zákl. přenesená",J229,0)</f>
        <v>0</v>
      </c>
      <c r="BH229" s="144">
        <f>IF(N229="sníž. přenesená",J229,0)</f>
        <v>0</v>
      </c>
      <c r="BI229" s="144">
        <f>IF(N229="nulová",J229,0)</f>
        <v>0</v>
      </c>
      <c r="BJ229" s="18" t="s">
        <v>86</v>
      </c>
      <c r="BK229" s="144">
        <f>ROUND(I229*H229,2)</f>
        <v>0</v>
      </c>
      <c r="BL229" s="18" t="s">
        <v>234</v>
      </c>
      <c r="BM229" s="143" t="s">
        <v>1322</v>
      </c>
    </row>
    <row r="230" spans="2:65" s="1" customFormat="1" ht="11.25">
      <c r="B230" s="33"/>
      <c r="D230" s="145" t="s">
        <v>236</v>
      </c>
      <c r="F230" s="146" t="s">
        <v>5636</v>
      </c>
      <c r="I230" s="147"/>
      <c r="L230" s="33"/>
      <c r="M230" s="148"/>
      <c r="T230" s="54"/>
      <c r="AT230" s="18" t="s">
        <v>236</v>
      </c>
      <c r="AU230" s="18" t="s">
        <v>86</v>
      </c>
    </row>
    <row r="231" spans="2:65" s="1" customFormat="1" ht="19.5">
      <c r="B231" s="33"/>
      <c r="D231" s="150" t="s">
        <v>403</v>
      </c>
      <c r="F231" s="183" t="s">
        <v>5637</v>
      </c>
      <c r="I231" s="147"/>
      <c r="L231" s="33"/>
      <c r="M231" s="148"/>
      <c r="T231" s="54"/>
      <c r="AT231" s="18" t="s">
        <v>403</v>
      </c>
      <c r="AU231" s="18" t="s">
        <v>86</v>
      </c>
    </row>
    <row r="232" spans="2:65" s="13" customFormat="1" ht="22.5">
      <c r="B232" s="156"/>
      <c r="D232" s="150" t="s">
        <v>238</v>
      </c>
      <c r="E232" s="157" t="s">
        <v>21</v>
      </c>
      <c r="F232" s="158" t="s">
        <v>5638</v>
      </c>
      <c r="H232" s="159">
        <v>5.25</v>
      </c>
      <c r="I232" s="160"/>
      <c r="L232" s="156"/>
      <c r="M232" s="161"/>
      <c r="T232" s="162"/>
      <c r="AT232" s="157" t="s">
        <v>238</v>
      </c>
      <c r="AU232" s="157" t="s">
        <v>86</v>
      </c>
      <c r="AV232" s="13" t="s">
        <v>86</v>
      </c>
      <c r="AW232" s="13" t="s">
        <v>33</v>
      </c>
      <c r="AX232" s="13" t="s">
        <v>73</v>
      </c>
      <c r="AY232" s="157" t="s">
        <v>227</v>
      </c>
    </row>
    <row r="233" spans="2:65" s="14" customFormat="1" ht="11.25">
      <c r="B233" s="163"/>
      <c r="D233" s="150" t="s">
        <v>238</v>
      </c>
      <c r="E233" s="164" t="s">
        <v>21</v>
      </c>
      <c r="F233" s="165" t="s">
        <v>241</v>
      </c>
      <c r="H233" s="166">
        <v>5.25</v>
      </c>
      <c r="I233" s="167"/>
      <c r="L233" s="163"/>
      <c r="M233" s="168"/>
      <c r="T233" s="169"/>
      <c r="AT233" s="164" t="s">
        <v>238</v>
      </c>
      <c r="AU233" s="164" t="s">
        <v>86</v>
      </c>
      <c r="AV233" s="14" t="s">
        <v>234</v>
      </c>
      <c r="AW233" s="14" t="s">
        <v>33</v>
      </c>
      <c r="AX233" s="14" t="s">
        <v>80</v>
      </c>
      <c r="AY233" s="164" t="s">
        <v>227</v>
      </c>
    </row>
    <row r="234" spans="2:65" s="1" customFormat="1" ht="78" customHeight="1">
      <c r="B234" s="33"/>
      <c r="C234" s="132" t="s">
        <v>577</v>
      </c>
      <c r="D234" s="132" t="s">
        <v>229</v>
      </c>
      <c r="E234" s="133" t="s">
        <v>5639</v>
      </c>
      <c r="F234" s="134" t="s">
        <v>5640</v>
      </c>
      <c r="G234" s="135" t="s">
        <v>232</v>
      </c>
      <c r="H234" s="136">
        <v>128</v>
      </c>
      <c r="I234" s="137"/>
      <c r="J234" s="138">
        <f>ROUND(I234*H234,2)</f>
        <v>0</v>
      </c>
      <c r="K234" s="134" t="s">
        <v>233</v>
      </c>
      <c r="L234" s="33"/>
      <c r="M234" s="139" t="s">
        <v>21</v>
      </c>
      <c r="N234" s="140" t="s">
        <v>45</v>
      </c>
      <c r="P234" s="141">
        <f>O234*H234</f>
        <v>0</v>
      </c>
      <c r="Q234" s="141">
        <v>0.11162</v>
      </c>
      <c r="R234" s="141">
        <f>Q234*H234</f>
        <v>14.28736</v>
      </c>
      <c r="S234" s="141">
        <v>0</v>
      </c>
      <c r="T234" s="142">
        <f>S234*H234</f>
        <v>0</v>
      </c>
      <c r="AR234" s="143" t="s">
        <v>234</v>
      </c>
      <c r="AT234" s="143" t="s">
        <v>229</v>
      </c>
      <c r="AU234" s="143" t="s">
        <v>86</v>
      </c>
      <c r="AY234" s="18" t="s">
        <v>227</v>
      </c>
      <c r="BE234" s="144">
        <f>IF(N234="základní",J234,0)</f>
        <v>0</v>
      </c>
      <c r="BF234" s="144">
        <f>IF(N234="snížená",J234,0)</f>
        <v>0</v>
      </c>
      <c r="BG234" s="144">
        <f>IF(N234="zákl. přenesená",J234,0)</f>
        <v>0</v>
      </c>
      <c r="BH234" s="144">
        <f>IF(N234="sníž. přenesená",J234,0)</f>
        <v>0</v>
      </c>
      <c r="BI234" s="144">
        <f>IF(N234="nulová",J234,0)</f>
        <v>0</v>
      </c>
      <c r="BJ234" s="18" t="s">
        <v>86</v>
      </c>
      <c r="BK234" s="144">
        <f>ROUND(I234*H234,2)</f>
        <v>0</v>
      </c>
      <c r="BL234" s="18" t="s">
        <v>234</v>
      </c>
      <c r="BM234" s="143" t="s">
        <v>1335</v>
      </c>
    </row>
    <row r="235" spans="2:65" s="1" customFormat="1" ht="11.25">
      <c r="B235" s="33"/>
      <c r="D235" s="145" t="s">
        <v>236</v>
      </c>
      <c r="F235" s="146" t="s">
        <v>5641</v>
      </c>
      <c r="I235" s="147"/>
      <c r="L235" s="33"/>
      <c r="M235" s="148"/>
      <c r="T235" s="54"/>
      <c r="AT235" s="18" t="s">
        <v>236</v>
      </c>
      <c r="AU235" s="18" t="s">
        <v>86</v>
      </c>
    </row>
    <row r="236" spans="2:65" s="13" customFormat="1" ht="22.5">
      <c r="B236" s="156"/>
      <c r="D236" s="150" t="s">
        <v>238</v>
      </c>
      <c r="E236" s="157" t="s">
        <v>21</v>
      </c>
      <c r="F236" s="158" t="s">
        <v>5642</v>
      </c>
      <c r="H236" s="159">
        <v>128</v>
      </c>
      <c r="I236" s="160"/>
      <c r="L236" s="156"/>
      <c r="M236" s="161"/>
      <c r="T236" s="162"/>
      <c r="AT236" s="157" t="s">
        <v>238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227</v>
      </c>
    </row>
    <row r="237" spans="2:65" s="14" customFormat="1" ht="11.25">
      <c r="B237" s="163"/>
      <c r="D237" s="150" t="s">
        <v>238</v>
      </c>
      <c r="E237" s="164" t="s">
        <v>21</v>
      </c>
      <c r="F237" s="165" t="s">
        <v>241</v>
      </c>
      <c r="H237" s="166">
        <v>128</v>
      </c>
      <c r="I237" s="167"/>
      <c r="L237" s="163"/>
      <c r="M237" s="168"/>
      <c r="T237" s="169"/>
      <c r="AT237" s="164" t="s">
        <v>238</v>
      </c>
      <c r="AU237" s="164" t="s">
        <v>86</v>
      </c>
      <c r="AV237" s="14" t="s">
        <v>234</v>
      </c>
      <c r="AW237" s="14" t="s">
        <v>33</v>
      </c>
      <c r="AX237" s="14" t="s">
        <v>80</v>
      </c>
      <c r="AY237" s="164" t="s">
        <v>227</v>
      </c>
    </row>
    <row r="238" spans="2:65" s="1" customFormat="1" ht="24.2" customHeight="1">
      <c r="B238" s="33"/>
      <c r="C238" s="170" t="s">
        <v>1115</v>
      </c>
      <c r="D238" s="170" t="s">
        <v>291</v>
      </c>
      <c r="E238" s="171" t="s">
        <v>5643</v>
      </c>
      <c r="F238" s="172" t="s">
        <v>5644</v>
      </c>
      <c r="G238" s="173" t="s">
        <v>232</v>
      </c>
      <c r="H238" s="174">
        <v>3.399</v>
      </c>
      <c r="I238" s="175"/>
      <c r="J238" s="176">
        <f>ROUND(I238*H238,2)</f>
        <v>0</v>
      </c>
      <c r="K238" s="172" t="s">
        <v>233</v>
      </c>
      <c r="L238" s="177"/>
      <c r="M238" s="178" t="s">
        <v>21</v>
      </c>
      <c r="N238" s="179" t="s">
        <v>45</v>
      </c>
      <c r="P238" s="141">
        <f>O238*H238</f>
        <v>0</v>
      </c>
      <c r="Q238" s="141">
        <v>0.17499999999999999</v>
      </c>
      <c r="R238" s="141">
        <f>Q238*H238</f>
        <v>0.59482499999999994</v>
      </c>
      <c r="S238" s="141">
        <v>0</v>
      </c>
      <c r="T238" s="142">
        <f>S238*H238</f>
        <v>0</v>
      </c>
      <c r="AR238" s="143" t="s">
        <v>283</v>
      </c>
      <c r="AT238" s="143" t="s">
        <v>291</v>
      </c>
      <c r="AU238" s="143" t="s">
        <v>86</v>
      </c>
      <c r="AY238" s="18" t="s">
        <v>227</v>
      </c>
      <c r="BE238" s="144">
        <f>IF(N238="základní",J238,0)</f>
        <v>0</v>
      </c>
      <c r="BF238" s="144">
        <f>IF(N238="snížená",J238,0)</f>
        <v>0</v>
      </c>
      <c r="BG238" s="144">
        <f>IF(N238="zákl. přenesená",J238,0)</f>
        <v>0</v>
      </c>
      <c r="BH238" s="144">
        <f>IF(N238="sníž. přenesená",J238,0)</f>
        <v>0</v>
      </c>
      <c r="BI238" s="144">
        <f>IF(N238="nulová",J238,0)</f>
        <v>0</v>
      </c>
      <c r="BJ238" s="18" t="s">
        <v>86</v>
      </c>
      <c r="BK238" s="144">
        <f>ROUND(I238*H238,2)</f>
        <v>0</v>
      </c>
      <c r="BL238" s="18" t="s">
        <v>234</v>
      </c>
      <c r="BM238" s="143" t="s">
        <v>1349</v>
      </c>
    </row>
    <row r="239" spans="2:65" s="13" customFormat="1" ht="11.25">
      <c r="B239" s="156"/>
      <c r="D239" s="150" t="s">
        <v>238</v>
      </c>
      <c r="E239" s="157" t="s">
        <v>21</v>
      </c>
      <c r="F239" s="158" t="s">
        <v>5645</v>
      </c>
      <c r="H239" s="159">
        <v>3.399</v>
      </c>
      <c r="I239" s="160"/>
      <c r="L239" s="156"/>
      <c r="M239" s="161"/>
      <c r="T239" s="162"/>
      <c r="AT239" s="157" t="s">
        <v>238</v>
      </c>
      <c r="AU239" s="157" t="s">
        <v>86</v>
      </c>
      <c r="AV239" s="13" t="s">
        <v>86</v>
      </c>
      <c r="AW239" s="13" t="s">
        <v>33</v>
      </c>
      <c r="AX239" s="13" t="s">
        <v>73</v>
      </c>
      <c r="AY239" s="157" t="s">
        <v>227</v>
      </c>
    </row>
    <row r="240" spans="2:65" s="14" customFormat="1" ht="11.25">
      <c r="B240" s="163"/>
      <c r="D240" s="150" t="s">
        <v>238</v>
      </c>
      <c r="E240" s="164" t="s">
        <v>21</v>
      </c>
      <c r="F240" s="165" t="s">
        <v>241</v>
      </c>
      <c r="H240" s="166">
        <v>3.399</v>
      </c>
      <c r="I240" s="167"/>
      <c r="L240" s="163"/>
      <c r="M240" s="168"/>
      <c r="T240" s="169"/>
      <c r="AT240" s="164" t="s">
        <v>238</v>
      </c>
      <c r="AU240" s="164" t="s">
        <v>86</v>
      </c>
      <c r="AV240" s="14" t="s">
        <v>234</v>
      </c>
      <c r="AW240" s="14" t="s">
        <v>33</v>
      </c>
      <c r="AX240" s="14" t="s">
        <v>80</v>
      </c>
      <c r="AY240" s="164" t="s">
        <v>227</v>
      </c>
    </row>
    <row r="241" spans="2:65" s="1" customFormat="1" ht="24.2" customHeight="1">
      <c r="B241" s="33"/>
      <c r="C241" s="170" t="s">
        <v>1120</v>
      </c>
      <c r="D241" s="170" t="s">
        <v>291</v>
      </c>
      <c r="E241" s="171" t="s">
        <v>5646</v>
      </c>
      <c r="F241" s="172" t="s">
        <v>5647</v>
      </c>
      <c r="G241" s="173" t="s">
        <v>232</v>
      </c>
      <c r="H241" s="174">
        <v>131.84</v>
      </c>
      <c r="I241" s="175"/>
      <c r="J241" s="176">
        <f>ROUND(I241*H241,2)</f>
        <v>0</v>
      </c>
      <c r="K241" s="172" t="s">
        <v>233</v>
      </c>
      <c r="L241" s="177"/>
      <c r="M241" s="178" t="s">
        <v>21</v>
      </c>
      <c r="N241" s="179" t="s">
        <v>45</v>
      </c>
      <c r="P241" s="141">
        <f>O241*H241</f>
        <v>0</v>
      </c>
      <c r="Q241" s="141">
        <v>0.17599999999999999</v>
      </c>
      <c r="R241" s="141">
        <f>Q241*H241</f>
        <v>23.20384</v>
      </c>
      <c r="S241" s="141">
        <v>0</v>
      </c>
      <c r="T241" s="142">
        <f>S241*H241</f>
        <v>0</v>
      </c>
      <c r="AR241" s="143" t="s">
        <v>283</v>
      </c>
      <c r="AT241" s="143" t="s">
        <v>291</v>
      </c>
      <c r="AU241" s="143" t="s">
        <v>86</v>
      </c>
      <c r="AY241" s="18" t="s">
        <v>227</v>
      </c>
      <c r="BE241" s="144">
        <f>IF(N241="základní",J241,0)</f>
        <v>0</v>
      </c>
      <c r="BF241" s="144">
        <f>IF(N241="snížená",J241,0)</f>
        <v>0</v>
      </c>
      <c r="BG241" s="144">
        <f>IF(N241="zákl. přenesená",J241,0)</f>
        <v>0</v>
      </c>
      <c r="BH241" s="144">
        <f>IF(N241="sníž. přenesená",J241,0)</f>
        <v>0</v>
      </c>
      <c r="BI241" s="144">
        <f>IF(N241="nulová",J241,0)</f>
        <v>0</v>
      </c>
      <c r="BJ241" s="18" t="s">
        <v>86</v>
      </c>
      <c r="BK241" s="144">
        <f>ROUND(I241*H241,2)</f>
        <v>0</v>
      </c>
      <c r="BL241" s="18" t="s">
        <v>234</v>
      </c>
      <c r="BM241" s="143" t="s">
        <v>1369</v>
      </c>
    </row>
    <row r="242" spans="2:65" s="13" customFormat="1" ht="11.25">
      <c r="B242" s="156"/>
      <c r="D242" s="150" t="s">
        <v>238</v>
      </c>
      <c r="E242" s="157" t="s">
        <v>21</v>
      </c>
      <c r="F242" s="158" t="s">
        <v>5648</v>
      </c>
      <c r="H242" s="159">
        <v>131.84</v>
      </c>
      <c r="I242" s="160"/>
      <c r="L242" s="156"/>
      <c r="M242" s="161"/>
      <c r="T242" s="162"/>
      <c r="AT242" s="157" t="s">
        <v>238</v>
      </c>
      <c r="AU242" s="157" t="s">
        <v>86</v>
      </c>
      <c r="AV242" s="13" t="s">
        <v>86</v>
      </c>
      <c r="AW242" s="13" t="s">
        <v>33</v>
      </c>
      <c r="AX242" s="13" t="s">
        <v>73</v>
      </c>
      <c r="AY242" s="157" t="s">
        <v>227</v>
      </c>
    </row>
    <row r="243" spans="2:65" s="14" customFormat="1" ht="11.25">
      <c r="B243" s="163"/>
      <c r="D243" s="150" t="s">
        <v>238</v>
      </c>
      <c r="E243" s="164" t="s">
        <v>21</v>
      </c>
      <c r="F243" s="165" t="s">
        <v>241</v>
      </c>
      <c r="H243" s="166">
        <v>131.84</v>
      </c>
      <c r="I243" s="167"/>
      <c r="L243" s="163"/>
      <c r="M243" s="168"/>
      <c r="T243" s="169"/>
      <c r="AT243" s="164" t="s">
        <v>238</v>
      </c>
      <c r="AU243" s="164" t="s">
        <v>86</v>
      </c>
      <c r="AV243" s="14" t="s">
        <v>234</v>
      </c>
      <c r="AW243" s="14" t="s">
        <v>33</v>
      </c>
      <c r="AX243" s="14" t="s">
        <v>80</v>
      </c>
      <c r="AY243" s="164" t="s">
        <v>227</v>
      </c>
    </row>
    <row r="244" spans="2:65" s="1" customFormat="1" ht="66.75" customHeight="1">
      <c r="B244" s="33"/>
      <c r="C244" s="132" t="s">
        <v>1140</v>
      </c>
      <c r="D244" s="132" t="s">
        <v>229</v>
      </c>
      <c r="E244" s="133" t="s">
        <v>5649</v>
      </c>
      <c r="F244" s="134" t="s">
        <v>5650</v>
      </c>
      <c r="G244" s="135" t="s">
        <v>232</v>
      </c>
      <c r="H244" s="136">
        <v>13</v>
      </c>
      <c r="I244" s="137"/>
      <c r="J244" s="138">
        <f>ROUND(I244*H244,2)</f>
        <v>0</v>
      </c>
      <c r="K244" s="134" t="s">
        <v>233</v>
      </c>
      <c r="L244" s="33"/>
      <c r="M244" s="139" t="s">
        <v>21</v>
      </c>
      <c r="N244" s="140" t="s">
        <v>45</v>
      </c>
      <c r="P244" s="141">
        <f>O244*H244</f>
        <v>0</v>
      </c>
      <c r="Q244" s="141">
        <v>9.8000000000000004E-2</v>
      </c>
      <c r="R244" s="141">
        <f>Q244*H244</f>
        <v>1.274</v>
      </c>
      <c r="S244" s="141">
        <v>0</v>
      </c>
      <c r="T244" s="142">
        <f>S244*H244</f>
        <v>0</v>
      </c>
      <c r="AR244" s="143" t="s">
        <v>234</v>
      </c>
      <c r="AT244" s="143" t="s">
        <v>229</v>
      </c>
      <c r="AU244" s="143" t="s">
        <v>86</v>
      </c>
      <c r="AY244" s="18" t="s">
        <v>227</v>
      </c>
      <c r="BE244" s="144">
        <f>IF(N244="základní",J244,0)</f>
        <v>0</v>
      </c>
      <c r="BF244" s="144">
        <f>IF(N244="snížená",J244,0)</f>
        <v>0</v>
      </c>
      <c r="BG244" s="144">
        <f>IF(N244="zákl. přenesená",J244,0)</f>
        <v>0</v>
      </c>
      <c r="BH244" s="144">
        <f>IF(N244="sníž. přenesená",J244,0)</f>
        <v>0</v>
      </c>
      <c r="BI244" s="144">
        <f>IF(N244="nulová",J244,0)</f>
        <v>0</v>
      </c>
      <c r="BJ244" s="18" t="s">
        <v>86</v>
      </c>
      <c r="BK244" s="144">
        <f>ROUND(I244*H244,2)</f>
        <v>0</v>
      </c>
      <c r="BL244" s="18" t="s">
        <v>234</v>
      </c>
      <c r="BM244" s="143" t="s">
        <v>5651</v>
      </c>
    </row>
    <row r="245" spans="2:65" s="1" customFormat="1" ht="11.25">
      <c r="B245" s="33"/>
      <c r="D245" s="145" t="s">
        <v>236</v>
      </c>
      <c r="F245" s="146" t="s">
        <v>5652</v>
      </c>
      <c r="I245" s="147"/>
      <c r="L245" s="33"/>
      <c r="M245" s="148"/>
      <c r="T245" s="54"/>
      <c r="AT245" s="18" t="s">
        <v>236</v>
      </c>
      <c r="AU245" s="18" t="s">
        <v>86</v>
      </c>
    </row>
    <row r="246" spans="2:65" s="13" customFormat="1" ht="11.25">
      <c r="B246" s="156"/>
      <c r="D246" s="150" t="s">
        <v>238</v>
      </c>
      <c r="E246" s="157" t="s">
        <v>21</v>
      </c>
      <c r="F246" s="158" t="s">
        <v>370</v>
      </c>
      <c r="H246" s="159">
        <v>13</v>
      </c>
      <c r="I246" s="160"/>
      <c r="L246" s="156"/>
      <c r="M246" s="161"/>
      <c r="T246" s="162"/>
      <c r="AT246" s="157" t="s">
        <v>238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227</v>
      </c>
    </row>
    <row r="247" spans="2:65" s="14" customFormat="1" ht="11.25">
      <c r="B247" s="163"/>
      <c r="D247" s="150" t="s">
        <v>238</v>
      </c>
      <c r="E247" s="164" t="s">
        <v>21</v>
      </c>
      <c r="F247" s="165" t="s">
        <v>241</v>
      </c>
      <c r="H247" s="166">
        <v>13</v>
      </c>
      <c r="I247" s="167"/>
      <c r="L247" s="163"/>
      <c r="M247" s="168"/>
      <c r="T247" s="169"/>
      <c r="AT247" s="164" t="s">
        <v>238</v>
      </c>
      <c r="AU247" s="164" t="s">
        <v>86</v>
      </c>
      <c r="AV247" s="14" t="s">
        <v>234</v>
      </c>
      <c r="AW247" s="14" t="s">
        <v>33</v>
      </c>
      <c r="AX247" s="14" t="s">
        <v>80</v>
      </c>
      <c r="AY247" s="164" t="s">
        <v>227</v>
      </c>
    </row>
    <row r="248" spans="2:65" s="1" customFormat="1" ht="24.2" customHeight="1">
      <c r="B248" s="33"/>
      <c r="C248" s="170" t="s">
        <v>1145</v>
      </c>
      <c r="D248" s="170" t="s">
        <v>291</v>
      </c>
      <c r="E248" s="171" t="s">
        <v>5653</v>
      </c>
      <c r="F248" s="172" t="s">
        <v>5654</v>
      </c>
      <c r="G248" s="173" t="s">
        <v>232</v>
      </c>
      <c r="H248" s="174">
        <v>13</v>
      </c>
      <c r="I248" s="175"/>
      <c r="J248" s="176">
        <f>ROUND(I248*H248,2)</f>
        <v>0</v>
      </c>
      <c r="K248" s="172" t="s">
        <v>233</v>
      </c>
      <c r="L248" s="177"/>
      <c r="M248" s="178" t="s">
        <v>21</v>
      </c>
      <c r="N248" s="179" t="s">
        <v>45</v>
      </c>
      <c r="P248" s="141">
        <f>O248*H248</f>
        <v>0</v>
      </c>
      <c r="Q248" s="141">
        <v>0.108</v>
      </c>
      <c r="R248" s="141">
        <f>Q248*H248</f>
        <v>1.4039999999999999</v>
      </c>
      <c r="S248" s="141">
        <v>0</v>
      </c>
      <c r="T248" s="142">
        <f>S248*H248</f>
        <v>0</v>
      </c>
      <c r="AR248" s="143" t="s">
        <v>283</v>
      </c>
      <c r="AT248" s="143" t="s">
        <v>291</v>
      </c>
      <c r="AU248" s="143" t="s">
        <v>86</v>
      </c>
      <c r="AY248" s="18" t="s">
        <v>227</v>
      </c>
      <c r="BE248" s="144">
        <f>IF(N248="základní",J248,0)</f>
        <v>0</v>
      </c>
      <c r="BF248" s="144">
        <f>IF(N248="snížená",J248,0)</f>
        <v>0</v>
      </c>
      <c r="BG248" s="144">
        <f>IF(N248="zákl. přenesená",J248,0)</f>
        <v>0</v>
      </c>
      <c r="BH248" s="144">
        <f>IF(N248="sníž. přenesená",J248,0)</f>
        <v>0</v>
      </c>
      <c r="BI248" s="144">
        <f>IF(N248="nulová",J248,0)</f>
        <v>0</v>
      </c>
      <c r="BJ248" s="18" t="s">
        <v>86</v>
      </c>
      <c r="BK248" s="144">
        <f>ROUND(I248*H248,2)</f>
        <v>0</v>
      </c>
      <c r="BL248" s="18" t="s">
        <v>234</v>
      </c>
      <c r="BM248" s="143" t="s">
        <v>1389</v>
      </c>
    </row>
    <row r="249" spans="2:65" s="11" customFormat="1" ht="22.9" customHeight="1">
      <c r="B249" s="120"/>
      <c r="D249" s="121" t="s">
        <v>72</v>
      </c>
      <c r="E249" s="130" t="s">
        <v>283</v>
      </c>
      <c r="F249" s="130" t="s">
        <v>5655</v>
      </c>
      <c r="I249" s="123"/>
      <c r="J249" s="131">
        <f>BK249</f>
        <v>0</v>
      </c>
      <c r="L249" s="120"/>
      <c r="M249" s="125"/>
      <c r="P249" s="126">
        <f>SUM(P250:P252)</f>
        <v>0</v>
      </c>
      <c r="R249" s="126">
        <f>SUM(R250:R252)</f>
        <v>5.3268800000000001</v>
      </c>
      <c r="T249" s="127">
        <f>SUM(T250:T252)</f>
        <v>0</v>
      </c>
      <c r="AR249" s="121" t="s">
        <v>80</v>
      </c>
      <c r="AT249" s="128" t="s">
        <v>72</v>
      </c>
      <c r="AU249" s="128" t="s">
        <v>80</v>
      </c>
      <c r="AY249" s="121" t="s">
        <v>227</v>
      </c>
      <c r="BK249" s="129">
        <f>SUM(BK250:BK252)</f>
        <v>0</v>
      </c>
    </row>
    <row r="250" spans="2:65" s="1" customFormat="1" ht="24.2" customHeight="1">
      <c r="B250" s="33"/>
      <c r="C250" s="132" t="s">
        <v>1151</v>
      </c>
      <c r="D250" s="132" t="s">
        <v>229</v>
      </c>
      <c r="E250" s="133" t="s">
        <v>5656</v>
      </c>
      <c r="F250" s="134" t="s">
        <v>5657</v>
      </c>
      <c r="G250" s="135" t="s">
        <v>396</v>
      </c>
      <c r="H250" s="136">
        <v>2</v>
      </c>
      <c r="I250" s="137"/>
      <c r="J250" s="138">
        <f>ROUND(I250*H250,2)</f>
        <v>0</v>
      </c>
      <c r="K250" s="134" t="s">
        <v>233</v>
      </c>
      <c r="L250" s="33"/>
      <c r="M250" s="139" t="s">
        <v>21</v>
      </c>
      <c r="N250" s="140" t="s">
        <v>45</v>
      </c>
      <c r="P250" s="141">
        <f>O250*H250</f>
        <v>0</v>
      </c>
      <c r="Q250" s="141">
        <v>2.66344</v>
      </c>
      <c r="R250" s="141">
        <f>Q250*H250</f>
        <v>5.3268800000000001</v>
      </c>
      <c r="S250" s="141">
        <v>0</v>
      </c>
      <c r="T250" s="142">
        <f>S250*H250</f>
        <v>0</v>
      </c>
      <c r="AR250" s="143" t="s">
        <v>234</v>
      </c>
      <c r="AT250" s="143" t="s">
        <v>229</v>
      </c>
      <c r="AU250" s="143" t="s">
        <v>86</v>
      </c>
      <c r="AY250" s="18" t="s">
        <v>227</v>
      </c>
      <c r="BE250" s="144">
        <f>IF(N250="základní",J250,0)</f>
        <v>0</v>
      </c>
      <c r="BF250" s="144">
        <f>IF(N250="snížená",J250,0)</f>
        <v>0</v>
      </c>
      <c r="BG250" s="144">
        <f>IF(N250="zákl. přenesená",J250,0)</f>
        <v>0</v>
      </c>
      <c r="BH250" s="144">
        <f>IF(N250="sníž. přenesená",J250,0)</f>
        <v>0</v>
      </c>
      <c r="BI250" s="144">
        <f>IF(N250="nulová",J250,0)</f>
        <v>0</v>
      </c>
      <c r="BJ250" s="18" t="s">
        <v>86</v>
      </c>
      <c r="BK250" s="144">
        <f>ROUND(I250*H250,2)</f>
        <v>0</v>
      </c>
      <c r="BL250" s="18" t="s">
        <v>234</v>
      </c>
      <c r="BM250" s="143" t="s">
        <v>1400</v>
      </c>
    </row>
    <row r="251" spans="2:65" s="1" customFormat="1" ht="11.25">
      <c r="B251" s="33"/>
      <c r="D251" s="145" t="s">
        <v>236</v>
      </c>
      <c r="F251" s="146" t="s">
        <v>5658</v>
      </c>
      <c r="I251" s="147"/>
      <c r="L251" s="33"/>
      <c r="M251" s="148"/>
      <c r="T251" s="54"/>
      <c r="AT251" s="18" t="s">
        <v>236</v>
      </c>
      <c r="AU251" s="18" t="s">
        <v>86</v>
      </c>
    </row>
    <row r="252" spans="2:65" s="1" customFormat="1" ht="19.5">
      <c r="B252" s="33"/>
      <c r="D252" s="150" t="s">
        <v>403</v>
      </c>
      <c r="F252" s="183" t="s">
        <v>5659</v>
      </c>
      <c r="I252" s="147"/>
      <c r="L252" s="33"/>
      <c r="M252" s="148"/>
      <c r="T252" s="54"/>
      <c r="AT252" s="18" t="s">
        <v>403</v>
      </c>
      <c r="AU252" s="18" t="s">
        <v>86</v>
      </c>
    </row>
    <row r="253" spans="2:65" s="11" customFormat="1" ht="22.9" customHeight="1">
      <c r="B253" s="120"/>
      <c r="D253" s="121" t="s">
        <v>72</v>
      </c>
      <c r="E253" s="130" t="s">
        <v>290</v>
      </c>
      <c r="F253" s="130" t="s">
        <v>5660</v>
      </c>
      <c r="I253" s="123"/>
      <c r="J253" s="131">
        <f>BK253</f>
        <v>0</v>
      </c>
      <c r="L253" s="120"/>
      <c r="M253" s="125"/>
      <c r="P253" s="126">
        <f>SUM(P254:P315)</f>
        <v>0</v>
      </c>
      <c r="R253" s="126">
        <f>SUM(R254:R315)</f>
        <v>23.881699550000004</v>
      </c>
      <c r="T253" s="127">
        <f>SUM(T254:T315)</f>
        <v>0.25800000000000001</v>
      </c>
      <c r="AR253" s="121" t="s">
        <v>80</v>
      </c>
      <c r="AT253" s="128" t="s">
        <v>72</v>
      </c>
      <c r="AU253" s="128" t="s">
        <v>80</v>
      </c>
      <c r="AY253" s="121" t="s">
        <v>227</v>
      </c>
      <c r="BK253" s="129">
        <f>SUM(BK254:BK315)</f>
        <v>0</v>
      </c>
    </row>
    <row r="254" spans="2:65" s="1" customFormat="1" ht="24.2" customHeight="1">
      <c r="B254" s="33"/>
      <c r="C254" s="132" t="s">
        <v>1156</v>
      </c>
      <c r="D254" s="132" t="s">
        <v>229</v>
      </c>
      <c r="E254" s="133" t="s">
        <v>5661</v>
      </c>
      <c r="F254" s="134" t="s">
        <v>5662</v>
      </c>
      <c r="G254" s="135" t="s">
        <v>396</v>
      </c>
      <c r="H254" s="136">
        <v>1</v>
      </c>
      <c r="I254" s="137"/>
      <c r="J254" s="138">
        <f>ROUND(I254*H254,2)</f>
        <v>0</v>
      </c>
      <c r="K254" s="134" t="s">
        <v>233</v>
      </c>
      <c r="L254" s="33"/>
      <c r="M254" s="139" t="s">
        <v>21</v>
      </c>
      <c r="N254" s="140" t="s">
        <v>45</v>
      </c>
      <c r="P254" s="141">
        <f>O254*H254</f>
        <v>0</v>
      </c>
      <c r="Q254" s="141">
        <v>0.10940999999999999</v>
      </c>
      <c r="R254" s="141">
        <f>Q254*H254</f>
        <v>0.10940999999999999</v>
      </c>
      <c r="S254" s="141">
        <v>0</v>
      </c>
      <c r="T254" s="142">
        <f>S254*H254</f>
        <v>0</v>
      </c>
      <c r="AR254" s="143" t="s">
        <v>234</v>
      </c>
      <c r="AT254" s="143" t="s">
        <v>229</v>
      </c>
      <c r="AU254" s="143" t="s">
        <v>86</v>
      </c>
      <c r="AY254" s="18" t="s">
        <v>227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86</v>
      </c>
      <c r="BK254" s="144">
        <f>ROUND(I254*H254,2)</f>
        <v>0</v>
      </c>
      <c r="BL254" s="18" t="s">
        <v>234</v>
      </c>
      <c r="BM254" s="143" t="s">
        <v>1412</v>
      </c>
    </row>
    <row r="255" spans="2:65" s="1" customFormat="1" ht="11.25">
      <c r="B255" s="33"/>
      <c r="D255" s="145" t="s">
        <v>236</v>
      </c>
      <c r="F255" s="146" t="s">
        <v>5663</v>
      </c>
      <c r="I255" s="147"/>
      <c r="L255" s="33"/>
      <c r="M255" s="148"/>
      <c r="T255" s="54"/>
      <c r="AT255" s="18" t="s">
        <v>236</v>
      </c>
      <c r="AU255" s="18" t="s">
        <v>86</v>
      </c>
    </row>
    <row r="256" spans="2:65" s="1" customFormat="1" ht="19.5">
      <c r="B256" s="33"/>
      <c r="D256" s="150" t="s">
        <v>403</v>
      </c>
      <c r="F256" s="183" t="s">
        <v>5664</v>
      </c>
      <c r="I256" s="147"/>
      <c r="L256" s="33"/>
      <c r="M256" s="148"/>
      <c r="T256" s="54"/>
      <c r="AT256" s="18" t="s">
        <v>403</v>
      </c>
      <c r="AU256" s="18" t="s">
        <v>86</v>
      </c>
    </row>
    <row r="257" spans="2:65" s="1" customFormat="1" ht="21.75" customHeight="1">
      <c r="B257" s="33"/>
      <c r="C257" s="170" t="s">
        <v>1161</v>
      </c>
      <c r="D257" s="170" t="s">
        <v>291</v>
      </c>
      <c r="E257" s="171" t="s">
        <v>5665</v>
      </c>
      <c r="F257" s="172" t="s">
        <v>5666</v>
      </c>
      <c r="G257" s="173" t="s">
        <v>396</v>
      </c>
      <c r="H257" s="174">
        <v>1</v>
      </c>
      <c r="I257" s="175"/>
      <c r="J257" s="176">
        <f>ROUND(I257*H257,2)</f>
        <v>0</v>
      </c>
      <c r="K257" s="172" t="s">
        <v>233</v>
      </c>
      <c r="L257" s="177"/>
      <c r="M257" s="178" t="s">
        <v>21</v>
      </c>
      <c r="N257" s="179" t="s">
        <v>45</v>
      </c>
      <c r="P257" s="141">
        <f>O257*H257</f>
        <v>0</v>
      </c>
      <c r="Q257" s="141">
        <v>6.1000000000000004E-3</v>
      </c>
      <c r="R257" s="141">
        <f>Q257*H257</f>
        <v>6.1000000000000004E-3</v>
      </c>
      <c r="S257" s="141">
        <v>0</v>
      </c>
      <c r="T257" s="142">
        <f>S257*H257</f>
        <v>0</v>
      </c>
      <c r="AR257" s="143" t="s">
        <v>283</v>
      </c>
      <c r="AT257" s="143" t="s">
        <v>291</v>
      </c>
      <c r="AU257" s="143" t="s">
        <v>86</v>
      </c>
      <c r="AY257" s="18" t="s">
        <v>227</v>
      </c>
      <c r="BE257" s="144">
        <f>IF(N257="základní",J257,0)</f>
        <v>0</v>
      </c>
      <c r="BF257" s="144">
        <f>IF(N257="snížená",J257,0)</f>
        <v>0</v>
      </c>
      <c r="BG257" s="144">
        <f>IF(N257="zákl. přenesená",J257,0)</f>
        <v>0</v>
      </c>
      <c r="BH257" s="144">
        <f>IF(N257="sníž. přenesená",J257,0)</f>
        <v>0</v>
      </c>
      <c r="BI257" s="144">
        <f>IF(N257="nulová",J257,0)</f>
        <v>0</v>
      </c>
      <c r="BJ257" s="18" t="s">
        <v>86</v>
      </c>
      <c r="BK257" s="144">
        <f>ROUND(I257*H257,2)</f>
        <v>0</v>
      </c>
      <c r="BL257" s="18" t="s">
        <v>234</v>
      </c>
      <c r="BM257" s="143" t="s">
        <v>1425</v>
      </c>
    </row>
    <row r="258" spans="2:65" s="1" customFormat="1" ht="24.2" customHeight="1">
      <c r="B258" s="33"/>
      <c r="C258" s="132" t="s">
        <v>1168</v>
      </c>
      <c r="D258" s="132" t="s">
        <v>229</v>
      </c>
      <c r="E258" s="133" t="s">
        <v>5667</v>
      </c>
      <c r="F258" s="134" t="s">
        <v>5668</v>
      </c>
      <c r="G258" s="135" t="s">
        <v>396</v>
      </c>
      <c r="H258" s="136">
        <v>8</v>
      </c>
      <c r="I258" s="137"/>
      <c r="J258" s="138">
        <f>ROUND(I258*H258,2)</f>
        <v>0</v>
      </c>
      <c r="K258" s="134" t="s">
        <v>233</v>
      </c>
      <c r="L258" s="33"/>
      <c r="M258" s="139" t="s">
        <v>21</v>
      </c>
      <c r="N258" s="140" t="s">
        <v>45</v>
      </c>
      <c r="P258" s="141">
        <f>O258*H258</f>
        <v>0</v>
      </c>
      <c r="Q258" s="141">
        <v>6.9999999999999999E-4</v>
      </c>
      <c r="R258" s="141">
        <f>Q258*H258</f>
        <v>5.5999999999999999E-3</v>
      </c>
      <c r="S258" s="141">
        <v>0</v>
      </c>
      <c r="T258" s="142">
        <f>S258*H258</f>
        <v>0</v>
      </c>
      <c r="AR258" s="143" t="s">
        <v>234</v>
      </c>
      <c r="AT258" s="143" t="s">
        <v>229</v>
      </c>
      <c r="AU258" s="143" t="s">
        <v>86</v>
      </c>
      <c r="AY258" s="18" t="s">
        <v>227</v>
      </c>
      <c r="BE258" s="144">
        <f>IF(N258="základní",J258,0)</f>
        <v>0</v>
      </c>
      <c r="BF258" s="144">
        <f>IF(N258="snížená",J258,0)</f>
        <v>0</v>
      </c>
      <c r="BG258" s="144">
        <f>IF(N258="zákl. přenesená",J258,0)</f>
        <v>0</v>
      </c>
      <c r="BH258" s="144">
        <f>IF(N258="sníž. přenesená",J258,0)</f>
        <v>0</v>
      </c>
      <c r="BI258" s="144">
        <f>IF(N258="nulová",J258,0)</f>
        <v>0</v>
      </c>
      <c r="BJ258" s="18" t="s">
        <v>86</v>
      </c>
      <c r="BK258" s="144">
        <f>ROUND(I258*H258,2)</f>
        <v>0</v>
      </c>
      <c r="BL258" s="18" t="s">
        <v>234</v>
      </c>
      <c r="BM258" s="143" t="s">
        <v>1439</v>
      </c>
    </row>
    <row r="259" spans="2:65" s="1" customFormat="1" ht="11.25">
      <c r="B259" s="33"/>
      <c r="D259" s="145" t="s">
        <v>236</v>
      </c>
      <c r="F259" s="146" t="s">
        <v>5669</v>
      </c>
      <c r="I259" s="147"/>
      <c r="L259" s="33"/>
      <c r="M259" s="148"/>
      <c r="T259" s="54"/>
      <c r="AT259" s="18" t="s">
        <v>236</v>
      </c>
      <c r="AU259" s="18" t="s">
        <v>86</v>
      </c>
    </row>
    <row r="260" spans="2:65" s="1" customFormat="1" ht="29.25">
      <c r="B260" s="33"/>
      <c r="D260" s="150" t="s">
        <v>403</v>
      </c>
      <c r="F260" s="183" t="s">
        <v>5670</v>
      </c>
      <c r="I260" s="147"/>
      <c r="L260" s="33"/>
      <c r="M260" s="148"/>
      <c r="T260" s="54"/>
      <c r="AT260" s="18" t="s">
        <v>403</v>
      </c>
      <c r="AU260" s="18" t="s">
        <v>86</v>
      </c>
    </row>
    <row r="261" spans="2:65" s="13" customFormat="1" ht="11.25">
      <c r="B261" s="156"/>
      <c r="D261" s="150" t="s">
        <v>238</v>
      </c>
      <c r="E261" s="157" t="s">
        <v>21</v>
      </c>
      <c r="F261" s="158" t="s">
        <v>5671</v>
      </c>
      <c r="H261" s="159">
        <v>7</v>
      </c>
      <c r="I261" s="160"/>
      <c r="L261" s="156"/>
      <c r="M261" s="161"/>
      <c r="T261" s="162"/>
      <c r="AT261" s="157" t="s">
        <v>238</v>
      </c>
      <c r="AU261" s="157" t="s">
        <v>86</v>
      </c>
      <c r="AV261" s="13" t="s">
        <v>86</v>
      </c>
      <c r="AW261" s="13" t="s">
        <v>33</v>
      </c>
      <c r="AX261" s="13" t="s">
        <v>73</v>
      </c>
      <c r="AY261" s="157" t="s">
        <v>227</v>
      </c>
    </row>
    <row r="262" spans="2:65" s="13" customFormat="1" ht="11.25">
      <c r="B262" s="156"/>
      <c r="D262" s="150" t="s">
        <v>238</v>
      </c>
      <c r="E262" s="157" t="s">
        <v>21</v>
      </c>
      <c r="F262" s="158" t="s">
        <v>5672</v>
      </c>
      <c r="H262" s="159">
        <v>1</v>
      </c>
      <c r="I262" s="160"/>
      <c r="L262" s="156"/>
      <c r="M262" s="161"/>
      <c r="T262" s="162"/>
      <c r="AT262" s="157" t="s">
        <v>238</v>
      </c>
      <c r="AU262" s="157" t="s">
        <v>86</v>
      </c>
      <c r="AV262" s="13" t="s">
        <v>86</v>
      </c>
      <c r="AW262" s="13" t="s">
        <v>33</v>
      </c>
      <c r="AX262" s="13" t="s">
        <v>73</v>
      </c>
      <c r="AY262" s="157" t="s">
        <v>227</v>
      </c>
    </row>
    <row r="263" spans="2:65" s="14" customFormat="1" ht="11.25">
      <c r="B263" s="163"/>
      <c r="D263" s="150" t="s">
        <v>238</v>
      </c>
      <c r="E263" s="164" t="s">
        <v>21</v>
      </c>
      <c r="F263" s="165" t="s">
        <v>5535</v>
      </c>
      <c r="H263" s="166">
        <v>8</v>
      </c>
      <c r="I263" s="167"/>
      <c r="L263" s="163"/>
      <c r="M263" s="168"/>
      <c r="T263" s="169"/>
      <c r="AT263" s="164" t="s">
        <v>238</v>
      </c>
      <c r="AU263" s="164" t="s">
        <v>86</v>
      </c>
      <c r="AV263" s="14" t="s">
        <v>234</v>
      </c>
      <c r="AW263" s="14" t="s">
        <v>33</v>
      </c>
      <c r="AX263" s="14" t="s">
        <v>80</v>
      </c>
      <c r="AY263" s="164" t="s">
        <v>227</v>
      </c>
    </row>
    <row r="264" spans="2:65" s="1" customFormat="1" ht="24.2" customHeight="1">
      <c r="B264" s="33"/>
      <c r="C264" s="132" t="s">
        <v>1173</v>
      </c>
      <c r="D264" s="132" t="s">
        <v>229</v>
      </c>
      <c r="E264" s="133" t="s">
        <v>5673</v>
      </c>
      <c r="F264" s="134" t="s">
        <v>5674</v>
      </c>
      <c r="G264" s="135" t="s">
        <v>396</v>
      </c>
      <c r="H264" s="136">
        <v>7</v>
      </c>
      <c r="I264" s="137"/>
      <c r="J264" s="138">
        <f>ROUND(I264*H264,2)</f>
        <v>0</v>
      </c>
      <c r="K264" s="134" t="s">
        <v>233</v>
      </c>
      <c r="L264" s="33"/>
      <c r="M264" s="139" t="s">
        <v>21</v>
      </c>
      <c r="N264" s="140" t="s">
        <v>45</v>
      </c>
      <c r="P264" s="141">
        <f>O264*H264</f>
        <v>0</v>
      </c>
      <c r="Q264" s="141">
        <v>2.5000000000000001E-4</v>
      </c>
      <c r="R264" s="141">
        <f>Q264*H264</f>
        <v>1.75E-3</v>
      </c>
      <c r="S264" s="141">
        <v>0</v>
      </c>
      <c r="T264" s="142">
        <f>S264*H264</f>
        <v>0</v>
      </c>
      <c r="AR264" s="143" t="s">
        <v>234</v>
      </c>
      <c r="AT264" s="143" t="s">
        <v>229</v>
      </c>
      <c r="AU264" s="143" t="s">
        <v>86</v>
      </c>
      <c r="AY264" s="18" t="s">
        <v>227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86</v>
      </c>
      <c r="BK264" s="144">
        <f>ROUND(I264*H264,2)</f>
        <v>0</v>
      </c>
      <c r="BL264" s="18" t="s">
        <v>234</v>
      </c>
      <c r="BM264" s="143" t="s">
        <v>1451</v>
      </c>
    </row>
    <row r="265" spans="2:65" s="1" customFormat="1" ht="11.25">
      <c r="B265" s="33"/>
      <c r="D265" s="145" t="s">
        <v>236</v>
      </c>
      <c r="F265" s="146" t="s">
        <v>5675</v>
      </c>
      <c r="I265" s="147"/>
      <c r="L265" s="33"/>
      <c r="M265" s="148"/>
      <c r="T265" s="54"/>
      <c r="AT265" s="18" t="s">
        <v>236</v>
      </c>
      <c r="AU265" s="18" t="s">
        <v>86</v>
      </c>
    </row>
    <row r="266" spans="2:65" s="1" customFormat="1" ht="16.5" customHeight="1">
      <c r="B266" s="33"/>
      <c r="C266" s="170" t="s">
        <v>1181</v>
      </c>
      <c r="D266" s="170" t="s">
        <v>291</v>
      </c>
      <c r="E266" s="171" t="s">
        <v>5676</v>
      </c>
      <c r="F266" s="172" t="s">
        <v>5677</v>
      </c>
      <c r="G266" s="173" t="s">
        <v>396</v>
      </c>
      <c r="H266" s="174">
        <v>7</v>
      </c>
      <c r="I266" s="175"/>
      <c r="J266" s="176">
        <f>ROUND(I266*H266,2)</f>
        <v>0</v>
      </c>
      <c r="K266" s="172" t="s">
        <v>233</v>
      </c>
      <c r="L266" s="177"/>
      <c r="M266" s="178" t="s">
        <v>21</v>
      </c>
      <c r="N266" s="179" t="s">
        <v>45</v>
      </c>
      <c r="P266" s="141">
        <f>O266*H266</f>
        <v>0</v>
      </c>
      <c r="Q266" s="141">
        <v>5.0000000000000001E-3</v>
      </c>
      <c r="R266" s="141">
        <f>Q266*H266</f>
        <v>3.5000000000000003E-2</v>
      </c>
      <c r="S266" s="141">
        <v>0</v>
      </c>
      <c r="T266" s="142">
        <f>S266*H266</f>
        <v>0</v>
      </c>
      <c r="AR266" s="143" t="s">
        <v>283</v>
      </c>
      <c r="AT266" s="143" t="s">
        <v>291</v>
      </c>
      <c r="AU266" s="143" t="s">
        <v>86</v>
      </c>
      <c r="AY266" s="18" t="s">
        <v>227</v>
      </c>
      <c r="BE266" s="144">
        <f>IF(N266="základní",J266,0)</f>
        <v>0</v>
      </c>
      <c r="BF266" s="144">
        <f>IF(N266="snížená",J266,0)</f>
        <v>0</v>
      </c>
      <c r="BG266" s="144">
        <f>IF(N266="zákl. přenesená",J266,0)</f>
        <v>0</v>
      </c>
      <c r="BH266" s="144">
        <f>IF(N266="sníž. přenesená",J266,0)</f>
        <v>0</v>
      </c>
      <c r="BI266" s="144">
        <f>IF(N266="nulová",J266,0)</f>
        <v>0</v>
      </c>
      <c r="BJ266" s="18" t="s">
        <v>86</v>
      </c>
      <c r="BK266" s="144">
        <f>ROUND(I266*H266,2)</f>
        <v>0</v>
      </c>
      <c r="BL266" s="18" t="s">
        <v>234</v>
      </c>
      <c r="BM266" s="143" t="s">
        <v>1469</v>
      </c>
    </row>
    <row r="267" spans="2:65" s="1" customFormat="1" ht="24.2" customHeight="1">
      <c r="B267" s="33"/>
      <c r="C267" s="132" t="s">
        <v>1186</v>
      </c>
      <c r="D267" s="132" t="s">
        <v>229</v>
      </c>
      <c r="E267" s="133" t="s">
        <v>5678</v>
      </c>
      <c r="F267" s="134" t="s">
        <v>5679</v>
      </c>
      <c r="G267" s="135" t="s">
        <v>326</v>
      </c>
      <c r="H267" s="136">
        <v>327.8</v>
      </c>
      <c r="I267" s="137"/>
      <c r="J267" s="138">
        <f>ROUND(I267*H267,2)</f>
        <v>0</v>
      </c>
      <c r="K267" s="134" t="s">
        <v>233</v>
      </c>
      <c r="L267" s="33"/>
      <c r="M267" s="139" t="s">
        <v>21</v>
      </c>
      <c r="N267" s="140" t="s">
        <v>45</v>
      </c>
      <c r="P267" s="141">
        <f>O267*H267</f>
        <v>0</v>
      </c>
      <c r="Q267" s="141">
        <v>1E-4</v>
      </c>
      <c r="R267" s="141">
        <f>Q267*H267</f>
        <v>3.2780000000000004E-2</v>
      </c>
      <c r="S267" s="141">
        <v>0</v>
      </c>
      <c r="T267" s="142">
        <f>S267*H267</f>
        <v>0</v>
      </c>
      <c r="AR267" s="143" t="s">
        <v>234</v>
      </c>
      <c r="AT267" s="143" t="s">
        <v>229</v>
      </c>
      <c r="AU267" s="143" t="s">
        <v>86</v>
      </c>
      <c r="AY267" s="18" t="s">
        <v>227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86</v>
      </c>
      <c r="BK267" s="144">
        <f>ROUND(I267*H267,2)</f>
        <v>0</v>
      </c>
      <c r="BL267" s="18" t="s">
        <v>234</v>
      </c>
      <c r="BM267" s="143" t="s">
        <v>1488</v>
      </c>
    </row>
    <row r="268" spans="2:65" s="1" customFormat="1" ht="11.25">
      <c r="B268" s="33"/>
      <c r="D268" s="145" t="s">
        <v>236</v>
      </c>
      <c r="F268" s="146" t="s">
        <v>5680</v>
      </c>
      <c r="I268" s="147"/>
      <c r="L268" s="33"/>
      <c r="M268" s="148"/>
      <c r="T268" s="54"/>
      <c r="AT268" s="18" t="s">
        <v>236</v>
      </c>
      <c r="AU268" s="18" t="s">
        <v>86</v>
      </c>
    </row>
    <row r="269" spans="2:65" s="13" customFormat="1" ht="11.25">
      <c r="B269" s="156"/>
      <c r="D269" s="150" t="s">
        <v>238</v>
      </c>
      <c r="E269" s="157" t="s">
        <v>21</v>
      </c>
      <c r="F269" s="158" t="s">
        <v>5681</v>
      </c>
      <c r="H269" s="159">
        <v>327.8</v>
      </c>
      <c r="I269" s="160"/>
      <c r="L269" s="156"/>
      <c r="M269" s="161"/>
      <c r="T269" s="162"/>
      <c r="AT269" s="157" t="s">
        <v>238</v>
      </c>
      <c r="AU269" s="157" t="s">
        <v>86</v>
      </c>
      <c r="AV269" s="13" t="s">
        <v>86</v>
      </c>
      <c r="AW269" s="13" t="s">
        <v>33</v>
      </c>
      <c r="AX269" s="13" t="s">
        <v>73</v>
      </c>
      <c r="AY269" s="157" t="s">
        <v>227</v>
      </c>
    </row>
    <row r="270" spans="2:65" s="14" customFormat="1" ht="11.25">
      <c r="B270" s="163"/>
      <c r="D270" s="150" t="s">
        <v>238</v>
      </c>
      <c r="E270" s="164" t="s">
        <v>21</v>
      </c>
      <c r="F270" s="165" t="s">
        <v>241</v>
      </c>
      <c r="H270" s="166">
        <v>327.8</v>
      </c>
      <c r="I270" s="167"/>
      <c r="L270" s="163"/>
      <c r="M270" s="168"/>
      <c r="T270" s="169"/>
      <c r="AT270" s="164" t="s">
        <v>238</v>
      </c>
      <c r="AU270" s="164" t="s">
        <v>86</v>
      </c>
      <c r="AV270" s="14" t="s">
        <v>234</v>
      </c>
      <c r="AW270" s="14" t="s">
        <v>33</v>
      </c>
      <c r="AX270" s="14" t="s">
        <v>80</v>
      </c>
      <c r="AY270" s="164" t="s">
        <v>227</v>
      </c>
    </row>
    <row r="271" spans="2:65" s="1" customFormat="1" ht="33" customHeight="1">
      <c r="B271" s="33"/>
      <c r="C271" s="132" t="s">
        <v>1217</v>
      </c>
      <c r="D271" s="132" t="s">
        <v>229</v>
      </c>
      <c r="E271" s="133" t="s">
        <v>5682</v>
      </c>
      <c r="F271" s="134" t="s">
        <v>5683</v>
      </c>
      <c r="G271" s="135" t="s">
        <v>232</v>
      </c>
      <c r="H271" s="136">
        <v>3.3</v>
      </c>
      <c r="I271" s="137"/>
      <c r="J271" s="138">
        <f>ROUND(I271*H271,2)</f>
        <v>0</v>
      </c>
      <c r="K271" s="134" t="s">
        <v>233</v>
      </c>
      <c r="L271" s="33"/>
      <c r="M271" s="139" t="s">
        <v>21</v>
      </c>
      <c r="N271" s="140" t="s">
        <v>45</v>
      </c>
      <c r="P271" s="141">
        <f>O271*H271</f>
        <v>0</v>
      </c>
      <c r="Q271" s="141">
        <v>1.1999999999999999E-3</v>
      </c>
      <c r="R271" s="141">
        <f>Q271*H271</f>
        <v>3.9599999999999991E-3</v>
      </c>
      <c r="S271" s="141">
        <v>0</v>
      </c>
      <c r="T271" s="142">
        <f>S271*H271</f>
        <v>0</v>
      </c>
      <c r="AR271" s="143" t="s">
        <v>234</v>
      </c>
      <c r="AT271" s="143" t="s">
        <v>229</v>
      </c>
      <c r="AU271" s="143" t="s">
        <v>86</v>
      </c>
      <c r="AY271" s="18" t="s">
        <v>227</v>
      </c>
      <c r="BE271" s="144">
        <f>IF(N271="základní",J271,0)</f>
        <v>0</v>
      </c>
      <c r="BF271" s="144">
        <f>IF(N271="snížená",J271,0)</f>
        <v>0</v>
      </c>
      <c r="BG271" s="144">
        <f>IF(N271="zákl. přenesená",J271,0)</f>
        <v>0</v>
      </c>
      <c r="BH271" s="144">
        <f>IF(N271="sníž. přenesená",J271,0)</f>
        <v>0</v>
      </c>
      <c r="BI271" s="144">
        <f>IF(N271="nulová",J271,0)</f>
        <v>0</v>
      </c>
      <c r="BJ271" s="18" t="s">
        <v>86</v>
      </c>
      <c r="BK271" s="144">
        <f>ROUND(I271*H271,2)</f>
        <v>0</v>
      </c>
      <c r="BL271" s="18" t="s">
        <v>234</v>
      </c>
      <c r="BM271" s="143" t="s">
        <v>1499</v>
      </c>
    </row>
    <row r="272" spans="2:65" s="1" customFormat="1" ht="11.25">
      <c r="B272" s="33"/>
      <c r="D272" s="145" t="s">
        <v>236</v>
      </c>
      <c r="F272" s="146" t="s">
        <v>5684</v>
      </c>
      <c r="I272" s="147"/>
      <c r="L272" s="33"/>
      <c r="M272" s="148"/>
      <c r="T272" s="54"/>
      <c r="AT272" s="18" t="s">
        <v>236</v>
      </c>
      <c r="AU272" s="18" t="s">
        <v>86</v>
      </c>
    </row>
    <row r="273" spans="2:65" s="13" customFormat="1" ht="11.25">
      <c r="B273" s="156"/>
      <c r="D273" s="150" t="s">
        <v>238</v>
      </c>
      <c r="E273" s="157" t="s">
        <v>21</v>
      </c>
      <c r="F273" s="158" t="s">
        <v>5685</v>
      </c>
      <c r="H273" s="159">
        <v>3.3</v>
      </c>
      <c r="I273" s="160"/>
      <c r="L273" s="156"/>
      <c r="M273" s="161"/>
      <c r="T273" s="162"/>
      <c r="AT273" s="157" t="s">
        <v>238</v>
      </c>
      <c r="AU273" s="157" t="s">
        <v>86</v>
      </c>
      <c r="AV273" s="13" t="s">
        <v>86</v>
      </c>
      <c r="AW273" s="13" t="s">
        <v>33</v>
      </c>
      <c r="AX273" s="13" t="s">
        <v>73</v>
      </c>
      <c r="AY273" s="157" t="s">
        <v>227</v>
      </c>
    </row>
    <row r="274" spans="2:65" s="14" customFormat="1" ht="11.25">
      <c r="B274" s="163"/>
      <c r="D274" s="150" t="s">
        <v>238</v>
      </c>
      <c r="E274" s="164" t="s">
        <v>21</v>
      </c>
      <c r="F274" s="165" t="s">
        <v>241</v>
      </c>
      <c r="H274" s="166">
        <v>3.3</v>
      </c>
      <c r="I274" s="167"/>
      <c r="L274" s="163"/>
      <c r="M274" s="168"/>
      <c r="T274" s="169"/>
      <c r="AT274" s="164" t="s">
        <v>238</v>
      </c>
      <c r="AU274" s="164" t="s">
        <v>86</v>
      </c>
      <c r="AV274" s="14" t="s">
        <v>234</v>
      </c>
      <c r="AW274" s="14" t="s">
        <v>33</v>
      </c>
      <c r="AX274" s="14" t="s">
        <v>80</v>
      </c>
      <c r="AY274" s="164" t="s">
        <v>227</v>
      </c>
    </row>
    <row r="275" spans="2:65" s="1" customFormat="1" ht="49.15" customHeight="1">
      <c r="B275" s="33"/>
      <c r="C275" s="132" t="s">
        <v>1222</v>
      </c>
      <c r="D275" s="132" t="s">
        <v>229</v>
      </c>
      <c r="E275" s="133" t="s">
        <v>5686</v>
      </c>
      <c r="F275" s="134" t="s">
        <v>5687</v>
      </c>
      <c r="G275" s="135" t="s">
        <v>326</v>
      </c>
      <c r="H275" s="136">
        <v>36.838000000000001</v>
      </c>
      <c r="I275" s="137"/>
      <c r="J275" s="138">
        <f>ROUND(I275*H275,2)</f>
        <v>0</v>
      </c>
      <c r="K275" s="134" t="s">
        <v>233</v>
      </c>
      <c r="L275" s="33"/>
      <c r="M275" s="139" t="s">
        <v>21</v>
      </c>
      <c r="N275" s="140" t="s">
        <v>45</v>
      </c>
      <c r="P275" s="141">
        <f>O275*H275</f>
        <v>0</v>
      </c>
      <c r="Q275" s="141">
        <v>0.2195</v>
      </c>
      <c r="R275" s="141">
        <f>Q275*H275</f>
        <v>8.085941</v>
      </c>
      <c r="S275" s="141">
        <v>0</v>
      </c>
      <c r="T275" s="142">
        <f>S275*H275</f>
        <v>0</v>
      </c>
      <c r="AR275" s="143" t="s">
        <v>234</v>
      </c>
      <c r="AT275" s="143" t="s">
        <v>229</v>
      </c>
      <c r="AU275" s="143" t="s">
        <v>86</v>
      </c>
      <c r="AY275" s="18" t="s">
        <v>227</v>
      </c>
      <c r="BE275" s="144">
        <f>IF(N275="základní",J275,0)</f>
        <v>0</v>
      </c>
      <c r="BF275" s="144">
        <f>IF(N275="snížená",J275,0)</f>
        <v>0</v>
      </c>
      <c r="BG275" s="144">
        <f>IF(N275="zákl. přenesená",J275,0)</f>
        <v>0</v>
      </c>
      <c r="BH275" s="144">
        <f>IF(N275="sníž. přenesená",J275,0)</f>
        <v>0</v>
      </c>
      <c r="BI275" s="144">
        <f>IF(N275="nulová",J275,0)</f>
        <v>0</v>
      </c>
      <c r="BJ275" s="18" t="s">
        <v>86</v>
      </c>
      <c r="BK275" s="144">
        <f>ROUND(I275*H275,2)</f>
        <v>0</v>
      </c>
      <c r="BL275" s="18" t="s">
        <v>234</v>
      </c>
      <c r="BM275" s="143" t="s">
        <v>1516</v>
      </c>
    </row>
    <row r="276" spans="2:65" s="1" customFormat="1" ht="11.25">
      <c r="B276" s="33"/>
      <c r="D276" s="145" t="s">
        <v>236</v>
      </c>
      <c r="F276" s="146" t="s">
        <v>5688</v>
      </c>
      <c r="I276" s="147"/>
      <c r="L276" s="33"/>
      <c r="M276" s="148"/>
      <c r="T276" s="54"/>
      <c r="AT276" s="18" t="s">
        <v>236</v>
      </c>
      <c r="AU276" s="18" t="s">
        <v>86</v>
      </c>
    </row>
    <row r="277" spans="2:65" s="1" customFormat="1" ht="24.2" customHeight="1">
      <c r="B277" s="33"/>
      <c r="C277" s="170" t="s">
        <v>1227</v>
      </c>
      <c r="D277" s="170" t="s">
        <v>291</v>
      </c>
      <c r="E277" s="171" t="s">
        <v>5689</v>
      </c>
      <c r="F277" s="172" t="s">
        <v>5690</v>
      </c>
      <c r="G277" s="173" t="s">
        <v>326</v>
      </c>
      <c r="H277" s="174">
        <v>34.67</v>
      </c>
      <c r="I277" s="175"/>
      <c r="J277" s="176">
        <f>ROUND(I277*H277,2)</f>
        <v>0</v>
      </c>
      <c r="K277" s="172" t="s">
        <v>233</v>
      </c>
      <c r="L277" s="177"/>
      <c r="M277" s="178" t="s">
        <v>21</v>
      </c>
      <c r="N277" s="179" t="s">
        <v>45</v>
      </c>
      <c r="P277" s="141">
        <f>O277*H277</f>
        <v>0</v>
      </c>
      <c r="Q277" s="141">
        <v>4.8300000000000003E-2</v>
      </c>
      <c r="R277" s="141">
        <f>Q277*H277</f>
        <v>1.6745610000000002</v>
      </c>
      <c r="S277" s="141">
        <v>0</v>
      </c>
      <c r="T277" s="142">
        <f>S277*H277</f>
        <v>0</v>
      </c>
      <c r="AR277" s="143" t="s">
        <v>283</v>
      </c>
      <c r="AT277" s="143" t="s">
        <v>291</v>
      </c>
      <c r="AU277" s="143" t="s">
        <v>86</v>
      </c>
      <c r="AY277" s="18" t="s">
        <v>227</v>
      </c>
      <c r="BE277" s="144">
        <f>IF(N277="základní",J277,0)</f>
        <v>0</v>
      </c>
      <c r="BF277" s="144">
        <f>IF(N277="snížená",J277,0)</f>
        <v>0</v>
      </c>
      <c r="BG277" s="144">
        <f>IF(N277="zákl. přenesená",J277,0)</f>
        <v>0</v>
      </c>
      <c r="BH277" s="144">
        <f>IF(N277="sníž. přenesená",J277,0)</f>
        <v>0</v>
      </c>
      <c r="BI277" s="144">
        <f>IF(N277="nulová",J277,0)</f>
        <v>0</v>
      </c>
      <c r="BJ277" s="18" t="s">
        <v>86</v>
      </c>
      <c r="BK277" s="144">
        <f>ROUND(I277*H277,2)</f>
        <v>0</v>
      </c>
      <c r="BL277" s="18" t="s">
        <v>234</v>
      </c>
      <c r="BM277" s="143" t="s">
        <v>1528</v>
      </c>
    </row>
    <row r="278" spans="2:65" s="13" customFormat="1" ht="11.25">
      <c r="B278" s="156"/>
      <c r="D278" s="150" t="s">
        <v>238</v>
      </c>
      <c r="E278" s="157" t="s">
        <v>21</v>
      </c>
      <c r="F278" s="158" t="s">
        <v>5691</v>
      </c>
      <c r="H278" s="159">
        <v>34.67</v>
      </c>
      <c r="I278" s="160"/>
      <c r="L278" s="156"/>
      <c r="M278" s="161"/>
      <c r="T278" s="162"/>
      <c r="AT278" s="157" t="s">
        <v>238</v>
      </c>
      <c r="AU278" s="157" t="s">
        <v>86</v>
      </c>
      <c r="AV278" s="13" t="s">
        <v>86</v>
      </c>
      <c r="AW278" s="13" t="s">
        <v>33</v>
      </c>
      <c r="AX278" s="13" t="s">
        <v>73</v>
      </c>
      <c r="AY278" s="157" t="s">
        <v>227</v>
      </c>
    </row>
    <row r="279" spans="2:65" s="14" customFormat="1" ht="11.25">
      <c r="B279" s="163"/>
      <c r="D279" s="150" t="s">
        <v>238</v>
      </c>
      <c r="E279" s="164" t="s">
        <v>21</v>
      </c>
      <c r="F279" s="165" t="s">
        <v>241</v>
      </c>
      <c r="H279" s="166">
        <v>34.67</v>
      </c>
      <c r="I279" s="167"/>
      <c r="L279" s="163"/>
      <c r="M279" s="168"/>
      <c r="T279" s="169"/>
      <c r="AT279" s="164" t="s">
        <v>238</v>
      </c>
      <c r="AU279" s="164" t="s">
        <v>86</v>
      </c>
      <c r="AV279" s="14" t="s">
        <v>234</v>
      </c>
      <c r="AW279" s="14" t="s">
        <v>33</v>
      </c>
      <c r="AX279" s="14" t="s">
        <v>80</v>
      </c>
      <c r="AY279" s="164" t="s">
        <v>227</v>
      </c>
    </row>
    <row r="280" spans="2:65" s="1" customFormat="1" ht="24.2" customHeight="1">
      <c r="B280" s="33"/>
      <c r="C280" s="170" t="s">
        <v>1232</v>
      </c>
      <c r="D280" s="170" t="s">
        <v>291</v>
      </c>
      <c r="E280" s="171" t="s">
        <v>5692</v>
      </c>
      <c r="F280" s="172" t="s">
        <v>5693</v>
      </c>
      <c r="G280" s="173" t="s">
        <v>326</v>
      </c>
      <c r="H280" s="174">
        <v>7.5750000000000002</v>
      </c>
      <c r="I280" s="175"/>
      <c r="J280" s="176">
        <f>ROUND(I280*H280,2)</f>
        <v>0</v>
      </c>
      <c r="K280" s="172" t="s">
        <v>233</v>
      </c>
      <c r="L280" s="177"/>
      <c r="M280" s="178" t="s">
        <v>21</v>
      </c>
      <c r="N280" s="179" t="s">
        <v>45</v>
      </c>
      <c r="P280" s="141">
        <f>O280*H280</f>
        <v>0</v>
      </c>
      <c r="Q280" s="141">
        <v>6.5670000000000006E-2</v>
      </c>
      <c r="R280" s="141">
        <f>Q280*H280</f>
        <v>0.49745025000000004</v>
      </c>
      <c r="S280" s="141">
        <v>0</v>
      </c>
      <c r="T280" s="142">
        <f>S280*H280</f>
        <v>0</v>
      </c>
      <c r="AR280" s="143" t="s">
        <v>283</v>
      </c>
      <c r="AT280" s="143" t="s">
        <v>291</v>
      </c>
      <c r="AU280" s="143" t="s">
        <v>86</v>
      </c>
      <c r="AY280" s="18" t="s">
        <v>227</v>
      </c>
      <c r="BE280" s="144">
        <f>IF(N280="základní",J280,0)</f>
        <v>0</v>
      </c>
      <c r="BF280" s="144">
        <f>IF(N280="snížená",J280,0)</f>
        <v>0</v>
      </c>
      <c r="BG280" s="144">
        <f>IF(N280="zákl. přenesená",J280,0)</f>
        <v>0</v>
      </c>
      <c r="BH280" s="144">
        <f>IF(N280="sníž. přenesená",J280,0)</f>
        <v>0</v>
      </c>
      <c r="BI280" s="144">
        <f>IF(N280="nulová",J280,0)</f>
        <v>0</v>
      </c>
      <c r="BJ280" s="18" t="s">
        <v>86</v>
      </c>
      <c r="BK280" s="144">
        <f>ROUND(I280*H280,2)</f>
        <v>0</v>
      </c>
      <c r="BL280" s="18" t="s">
        <v>234</v>
      </c>
      <c r="BM280" s="143" t="s">
        <v>1540</v>
      </c>
    </row>
    <row r="281" spans="2:65" s="13" customFormat="1" ht="11.25">
      <c r="B281" s="156"/>
      <c r="D281" s="150" t="s">
        <v>238</v>
      </c>
      <c r="E281" s="157" t="s">
        <v>21</v>
      </c>
      <c r="F281" s="158" t="s">
        <v>5694</v>
      </c>
      <c r="H281" s="159">
        <v>7.5750000000000002</v>
      </c>
      <c r="I281" s="160"/>
      <c r="L281" s="156"/>
      <c r="M281" s="161"/>
      <c r="T281" s="162"/>
      <c r="AT281" s="157" t="s">
        <v>238</v>
      </c>
      <c r="AU281" s="157" t="s">
        <v>86</v>
      </c>
      <c r="AV281" s="13" t="s">
        <v>86</v>
      </c>
      <c r="AW281" s="13" t="s">
        <v>33</v>
      </c>
      <c r="AX281" s="13" t="s">
        <v>73</v>
      </c>
      <c r="AY281" s="157" t="s">
        <v>227</v>
      </c>
    </row>
    <row r="282" spans="2:65" s="14" customFormat="1" ht="11.25">
      <c r="B282" s="163"/>
      <c r="D282" s="150" t="s">
        <v>238</v>
      </c>
      <c r="E282" s="164" t="s">
        <v>21</v>
      </c>
      <c r="F282" s="165" t="s">
        <v>241</v>
      </c>
      <c r="H282" s="166">
        <v>7.5750000000000002</v>
      </c>
      <c r="I282" s="167"/>
      <c r="L282" s="163"/>
      <c r="M282" s="168"/>
      <c r="T282" s="169"/>
      <c r="AT282" s="164" t="s">
        <v>238</v>
      </c>
      <c r="AU282" s="164" t="s">
        <v>86</v>
      </c>
      <c r="AV282" s="14" t="s">
        <v>234</v>
      </c>
      <c r="AW282" s="14" t="s">
        <v>33</v>
      </c>
      <c r="AX282" s="14" t="s">
        <v>80</v>
      </c>
      <c r="AY282" s="164" t="s">
        <v>227</v>
      </c>
    </row>
    <row r="283" spans="2:65" s="1" customFormat="1" ht="49.15" customHeight="1">
      <c r="B283" s="33"/>
      <c r="C283" s="132" t="s">
        <v>1237</v>
      </c>
      <c r="D283" s="132" t="s">
        <v>229</v>
      </c>
      <c r="E283" s="133" t="s">
        <v>5695</v>
      </c>
      <c r="F283" s="134" t="s">
        <v>5696</v>
      </c>
      <c r="G283" s="135" t="s">
        <v>326</v>
      </c>
      <c r="H283" s="136">
        <v>11.4</v>
      </c>
      <c r="I283" s="137"/>
      <c r="J283" s="138">
        <f>ROUND(I283*H283,2)</f>
        <v>0</v>
      </c>
      <c r="K283" s="134" t="s">
        <v>233</v>
      </c>
      <c r="L283" s="33"/>
      <c r="M283" s="139" t="s">
        <v>21</v>
      </c>
      <c r="N283" s="140" t="s">
        <v>45</v>
      </c>
      <c r="P283" s="141">
        <f>O283*H283</f>
        <v>0</v>
      </c>
      <c r="Q283" s="141">
        <v>0.16850000000000001</v>
      </c>
      <c r="R283" s="141">
        <f>Q283*H283</f>
        <v>1.9209000000000003</v>
      </c>
      <c r="S283" s="141">
        <v>0</v>
      </c>
      <c r="T283" s="142">
        <f>S283*H283</f>
        <v>0</v>
      </c>
      <c r="AR283" s="143" t="s">
        <v>234</v>
      </c>
      <c r="AT283" s="143" t="s">
        <v>229</v>
      </c>
      <c r="AU283" s="143" t="s">
        <v>86</v>
      </c>
      <c r="AY283" s="18" t="s">
        <v>227</v>
      </c>
      <c r="BE283" s="144">
        <f>IF(N283="základní",J283,0)</f>
        <v>0</v>
      </c>
      <c r="BF283" s="144">
        <f>IF(N283="snížená",J283,0)</f>
        <v>0</v>
      </c>
      <c r="BG283" s="144">
        <f>IF(N283="zákl. přenesená",J283,0)</f>
        <v>0</v>
      </c>
      <c r="BH283" s="144">
        <f>IF(N283="sníž. přenesená",J283,0)</f>
        <v>0</v>
      </c>
      <c r="BI283" s="144">
        <f>IF(N283="nulová",J283,0)</f>
        <v>0</v>
      </c>
      <c r="BJ283" s="18" t="s">
        <v>86</v>
      </c>
      <c r="BK283" s="144">
        <f>ROUND(I283*H283,2)</f>
        <v>0</v>
      </c>
      <c r="BL283" s="18" t="s">
        <v>234</v>
      </c>
      <c r="BM283" s="143" t="s">
        <v>1553</v>
      </c>
    </row>
    <row r="284" spans="2:65" s="1" customFormat="1" ht="11.25">
      <c r="B284" s="33"/>
      <c r="D284" s="145" t="s">
        <v>236</v>
      </c>
      <c r="F284" s="146" t="s">
        <v>5697</v>
      </c>
      <c r="I284" s="147"/>
      <c r="L284" s="33"/>
      <c r="M284" s="148"/>
      <c r="T284" s="54"/>
      <c r="AT284" s="18" t="s">
        <v>236</v>
      </c>
      <c r="AU284" s="18" t="s">
        <v>86</v>
      </c>
    </row>
    <row r="285" spans="2:65" s="13" customFormat="1" ht="11.25">
      <c r="B285" s="156"/>
      <c r="D285" s="150" t="s">
        <v>238</v>
      </c>
      <c r="E285" s="157" t="s">
        <v>21</v>
      </c>
      <c r="F285" s="158" t="s">
        <v>5698</v>
      </c>
      <c r="H285" s="159">
        <v>11.4</v>
      </c>
      <c r="I285" s="160"/>
      <c r="L285" s="156"/>
      <c r="M285" s="161"/>
      <c r="T285" s="162"/>
      <c r="AT285" s="157" t="s">
        <v>238</v>
      </c>
      <c r="AU285" s="157" t="s">
        <v>86</v>
      </c>
      <c r="AV285" s="13" t="s">
        <v>86</v>
      </c>
      <c r="AW285" s="13" t="s">
        <v>33</v>
      </c>
      <c r="AX285" s="13" t="s">
        <v>73</v>
      </c>
      <c r="AY285" s="157" t="s">
        <v>227</v>
      </c>
    </row>
    <row r="286" spans="2:65" s="14" customFormat="1" ht="11.25">
      <c r="B286" s="163"/>
      <c r="D286" s="150" t="s">
        <v>238</v>
      </c>
      <c r="E286" s="164" t="s">
        <v>21</v>
      </c>
      <c r="F286" s="165" t="s">
        <v>241</v>
      </c>
      <c r="H286" s="166">
        <v>11.4</v>
      </c>
      <c r="I286" s="167"/>
      <c r="L286" s="163"/>
      <c r="M286" s="168"/>
      <c r="T286" s="169"/>
      <c r="AT286" s="164" t="s">
        <v>238</v>
      </c>
      <c r="AU286" s="164" t="s">
        <v>86</v>
      </c>
      <c r="AV286" s="14" t="s">
        <v>234</v>
      </c>
      <c r="AW286" s="14" t="s">
        <v>33</v>
      </c>
      <c r="AX286" s="14" t="s">
        <v>80</v>
      </c>
      <c r="AY286" s="164" t="s">
        <v>227</v>
      </c>
    </row>
    <row r="287" spans="2:65" s="1" customFormat="1" ht="16.5" customHeight="1">
      <c r="B287" s="33"/>
      <c r="C287" s="170" t="s">
        <v>1248</v>
      </c>
      <c r="D287" s="170" t="s">
        <v>291</v>
      </c>
      <c r="E287" s="171" t="s">
        <v>5699</v>
      </c>
      <c r="F287" s="172" t="s">
        <v>5700</v>
      </c>
      <c r="G287" s="173" t="s">
        <v>326</v>
      </c>
      <c r="H287" s="174">
        <v>11.4</v>
      </c>
      <c r="I287" s="175"/>
      <c r="J287" s="176">
        <f>ROUND(I287*H287,2)</f>
        <v>0</v>
      </c>
      <c r="K287" s="172" t="s">
        <v>233</v>
      </c>
      <c r="L287" s="177"/>
      <c r="M287" s="178" t="s">
        <v>21</v>
      </c>
      <c r="N287" s="179" t="s">
        <v>45</v>
      </c>
      <c r="P287" s="141">
        <f>O287*H287</f>
        <v>0</v>
      </c>
      <c r="Q287" s="141">
        <v>8.5000000000000006E-2</v>
      </c>
      <c r="R287" s="141">
        <f>Q287*H287</f>
        <v>0.96900000000000008</v>
      </c>
      <c r="S287" s="141">
        <v>0</v>
      </c>
      <c r="T287" s="142">
        <f>S287*H287</f>
        <v>0</v>
      </c>
      <c r="AR287" s="143" t="s">
        <v>283</v>
      </c>
      <c r="AT287" s="143" t="s">
        <v>291</v>
      </c>
      <c r="AU287" s="143" t="s">
        <v>86</v>
      </c>
      <c r="AY287" s="18" t="s">
        <v>227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86</v>
      </c>
      <c r="BK287" s="144">
        <f>ROUND(I287*H287,2)</f>
        <v>0</v>
      </c>
      <c r="BL287" s="18" t="s">
        <v>234</v>
      </c>
      <c r="BM287" s="143" t="s">
        <v>1564</v>
      </c>
    </row>
    <row r="288" spans="2:65" s="1" customFormat="1" ht="49.15" customHeight="1">
      <c r="B288" s="33"/>
      <c r="C288" s="132" t="s">
        <v>1253</v>
      </c>
      <c r="D288" s="132" t="s">
        <v>229</v>
      </c>
      <c r="E288" s="133" t="s">
        <v>1500</v>
      </c>
      <c r="F288" s="134" t="s">
        <v>1501</v>
      </c>
      <c r="G288" s="135" t="s">
        <v>326</v>
      </c>
      <c r="H288" s="136">
        <v>38.340000000000003</v>
      </c>
      <c r="I288" s="137"/>
      <c r="J288" s="138">
        <f>ROUND(I288*H288,2)</f>
        <v>0</v>
      </c>
      <c r="K288" s="134" t="s">
        <v>233</v>
      </c>
      <c r="L288" s="33"/>
      <c r="M288" s="139" t="s">
        <v>21</v>
      </c>
      <c r="N288" s="140" t="s">
        <v>45</v>
      </c>
      <c r="P288" s="141">
        <f>O288*H288</f>
        <v>0</v>
      </c>
      <c r="Q288" s="141">
        <v>0.14041999999999999</v>
      </c>
      <c r="R288" s="141">
        <f>Q288*H288</f>
        <v>5.3837028</v>
      </c>
      <c r="S288" s="141">
        <v>0</v>
      </c>
      <c r="T288" s="142">
        <f>S288*H288</f>
        <v>0</v>
      </c>
      <c r="AR288" s="143" t="s">
        <v>234</v>
      </c>
      <c r="AT288" s="143" t="s">
        <v>229</v>
      </c>
      <c r="AU288" s="143" t="s">
        <v>86</v>
      </c>
      <c r="AY288" s="18" t="s">
        <v>227</v>
      </c>
      <c r="BE288" s="144">
        <f>IF(N288="základní",J288,0)</f>
        <v>0</v>
      </c>
      <c r="BF288" s="144">
        <f>IF(N288="snížená",J288,0)</f>
        <v>0</v>
      </c>
      <c r="BG288" s="144">
        <f>IF(N288="zákl. přenesená",J288,0)</f>
        <v>0</v>
      </c>
      <c r="BH288" s="144">
        <f>IF(N288="sníž. přenesená",J288,0)</f>
        <v>0</v>
      </c>
      <c r="BI288" s="144">
        <f>IF(N288="nulová",J288,0)</f>
        <v>0</v>
      </c>
      <c r="BJ288" s="18" t="s">
        <v>86</v>
      </c>
      <c r="BK288" s="144">
        <f>ROUND(I288*H288,2)</f>
        <v>0</v>
      </c>
      <c r="BL288" s="18" t="s">
        <v>234</v>
      </c>
      <c r="BM288" s="143" t="s">
        <v>1581</v>
      </c>
    </row>
    <row r="289" spans="2:65" s="1" customFormat="1" ht="11.25">
      <c r="B289" s="33"/>
      <c r="D289" s="145" t="s">
        <v>236</v>
      </c>
      <c r="F289" s="146" t="s">
        <v>1503</v>
      </c>
      <c r="I289" s="147"/>
      <c r="L289" s="33"/>
      <c r="M289" s="148"/>
      <c r="T289" s="54"/>
      <c r="AT289" s="18" t="s">
        <v>236</v>
      </c>
      <c r="AU289" s="18" t="s">
        <v>86</v>
      </c>
    </row>
    <row r="290" spans="2:65" s="13" customFormat="1" ht="22.5">
      <c r="B290" s="156"/>
      <c r="D290" s="150" t="s">
        <v>238</v>
      </c>
      <c r="E290" s="157" t="s">
        <v>21</v>
      </c>
      <c r="F290" s="158" t="s">
        <v>5701</v>
      </c>
      <c r="H290" s="159">
        <v>22.3</v>
      </c>
      <c r="I290" s="160"/>
      <c r="L290" s="156"/>
      <c r="M290" s="161"/>
      <c r="T290" s="162"/>
      <c r="AT290" s="157" t="s">
        <v>238</v>
      </c>
      <c r="AU290" s="157" t="s">
        <v>86</v>
      </c>
      <c r="AV290" s="13" t="s">
        <v>86</v>
      </c>
      <c r="AW290" s="13" t="s">
        <v>33</v>
      </c>
      <c r="AX290" s="13" t="s">
        <v>73</v>
      </c>
      <c r="AY290" s="157" t="s">
        <v>227</v>
      </c>
    </row>
    <row r="291" spans="2:65" s="13" customFormat="1" ht="11.25">
      <c r="B291" s="156"/>
      <c r="D291" s="150" t="s">
        <v>238</v>
      </c>
      <c r="E291" s="157" t="s">
        <v>21</v>
      </c>
      <c r="F291" s="158" t="s">
        <v>5702</v>
      </c>
      <c r="H291" s="159">
        <v>16.04</v>
      </c>
      <c r="I291" s="160"/>
      <c r="L291" s="156"/>
      <c r="M291" s="161"/>
      <c r="T291" s="162"/>
      <c r="AT291" s="157" t="s">
        <v>238</v>
      </c>
      <c r="AU291" s="157" t="s">
        <v>86</v>
      </c>
      <c r="AV291" s="13" t="s">
        <v>86</v>
      </c>
      <c r="AW291" s="13" t="s">
        <v>33</v>
      </c>
      <c r="AX291" s="13" t="s">
        <v>73</v>
      </c>
      <c r="AY291" s="157" t="s">
        <v>227</v>
      </c>
    </row>
    <row r="292" spans="2:65" s="14" customFormat="1" ht="11.25">
      <c r="B292" s="163"/>
      <c r="D292" s="150" t="s">
        <v>238</v>
      </c>
      <c r="E292" s="164" t="s">
        <v>21</v>
      </c>
      <c r="F292" s="165" t="s">
        <v>5535</v>
      </c>
      <c r="H292" s="166">
        <v>38.340000000000003</v>
      </c>
      <c r="I292" s="167"/>
      <c r="L292" s="163"/>
      <c r="M292" s="168"/>
      <c r="T292" s="169"/>
      <c r="AT292" s="164" t="s">
        <v>238</v>
      </c>
      <c r="AU292" s="164" t="s">
        <v>86</v>
      </c>
      <c r="AV292" s="14" t="s">
        <v>234</v>
      </c>
      <c r="AW292" s="14" t="s">
        <v>33</v>
      </c>
      <c r="AX292" s="14" t="s">
        <v>80</v>
      </c>
      <c r="AY292" s="164" t="s">
        <v>227</v>
      </c>
    </row>
    <row r="293" spans="2:65" s="1" customFormat="1" ht="16.5" customHeight="1">
      <c r="B293" s="33"/>
      <c r="C293" s="170" t="s">
        <v>1259</v>
      </c>
      <c r="D293" s="170" t="s">
        <v>291</v>
      </c>
      <c r="E293" s="171" t="s">
        <v>5703</v>
      </c>
      <c r="F293" s="172" t="s">
        <v>5704</v>
      </c>
      <c r="G293" s="173" t="s">
        <v>326</v>
      </c>
      <c r="H293" s="174">
        <v>38.722999999999999</v>
      </c>
      <c r="I293" s="175"/>
      <c r="J293" s="176">
        <f>ROUND(I293*H293,2)</f>
        <v>0</v>
      </c>
      <c r="K293" s="172" t="s">
        <v>233</v>
      </c>
      <c r="L293" s="177"/>
      <c r="M293" s="178" t="s">
        <v>21</v>
      </c>
      <c r="N293" s="179" t="s">
        <v>45</v>
      </c>
      <c r="P293" s="141">
        <f>O293*H293</f>
        <v>0</v>
      </c>
      <c r="Q293" s="141">
        <v>3.3500000000000002E-2</v>
      </c>
      <c r="R293" s="141">
        <f>Q293*H293</f>
        <v>1.2972205000000001</v>
      </c>
      <c r="S293" s="141">
        <v>0</v>
      </c>
      <c r="T293" s="142">
        <f>S293*H293</f>
        <v>0</v>
      </c>
      <c r="AR293" s="143" t="s">
        <v>283</v>
      </c>
      <c r="AT293" s="143" t="s">
        <v>291</v>
      </c>
      <c r="AU293" s="143" t="s">
        <v>86</v>
      </c>
      <c r="AY293" s="18" t="s">
        <v>227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86</v>
      </c>
      <c r="BK293" s="144">
        <f>ROUND(I293*H293,2)</f>
        <v>0</v>
      </c>
      <c r="BL293" s="18" t="s">
        <v>234</v>
      </c>
      <c r="BM293" s="143" t="s">
        <v>1593</v>
      </c>
    </row>
    <row r="294" spans="2:65" s="1" customFormat="1" ht="24.2" customHeight="1">
      <c r="B294" s="33"/>
      <c r="C294" s="132" t="s">
        <v>1277</v>
      </c>
      <c r="D294" s="132" t="s">
        <v>229</v>
      </c>
      <c r="E294" s="133" t="s">
        <v>5705</v>
      </c>
      <c r="F294" s="134" t="s">
        <v>5706</v>
      </c>
      <c r="G294" s="135" t="s">
        <v>326</v>
      </c>
      <c r="H294" s="136">
        <v>10</v>
      </c>
      <c r="I294" s="137"/>
      <c r="J294" s="138">
        <f>ROUND(I294*H294,2)</f>
        <v>0</v>
      </c>
      <c r="K294" s="134" t="s">
        <v>336</v>
      </c>
      <c r="L294" s="33"/>
      <c r="M294" s="139" t="s">
        <v>21</v>
      </c>
      <c r="N294" s="140" t="s">
        <v>45</v>
      </c>
      <c r="P294" s="141">
        <f>O294*H294</f>
        <v>0</v>
      </c>
      <c r="Q294" s="141">
        <v>0</v>
      </c>
      <c r="R294" s="141">
        <f>Q294*H294</f>
        <v>0</v>
      </c>
      <c r="S294" s="141">
        <v>0</v>
      </c>
      <c r="T294" s="142">
        <f>S294*H294</f>
        <v>0</v>
      </c>
      <c r="AR294" s="143" t="s">
        <v>234</v>
      </c>
      <c r="AT294" s="143" t="s">
        <v>229</v>
      </c>
      <c r="AU294" s="143" t="s">
        <v>86</v>
      </c>
      <c r="AY294" s="18" t="s">
        <v>227</v>
      </c>
      <c r="BE294" s="144">
        <f>IF(N294="základní",J294,0)</f>
        <v>0</v>
      </c>
      <c r="BF294" s="144">
        <f>IF(N294="snížená",J294,0)</f>
        <v>0</v>
      </c>
      <c r="BG294" s="144">
        <f>IF(N294="zákl. přenesená",J294,0)</f>
        <v>0</v>
      </c>
      <c r="BH294" s="144">
        <f>IF(N294="sníž. přenesená",J294,0)</f>
        <v>0</v>
      </c>
      <c r="BI294" s="144">
        <f>IF(N294="nulová",J294,0)</f>
        <v>0</v>
      </c>
      <c r="BJ294" s="18" t="s">
        <v>86</v>
      </c>
      <c r="BK294" s="144">
        <f>ROUND(I294*H294,2)</f>
        <v>0</v>
      </c>
      <c r="BL294" s="18" t="s">
        <v>234</v>
      </c>
      <c r="BM294" s="143" t="s">
        <v>1604</v>
      </c>
    </row>
    <row r="295" spans="2:65" s="1" customFormat="1" ht="29.25">
      <c r="B295" s="33"/>
      <c r="D295" s="150" t="s">
        <v>403</v>
      </c>
      <c r="F295" s="183" t="s">
        <v>5707</v>
      </c>
      <c r="I295" s="147"/>
      <c r="L295" s="33"/>
      <c r="M295" s="148"/>
      <c r="T295" s="54"/>
      <c r="AT295" s="18" t="s">
        <v>403</v>
      </c>
      <c r="AU295" s="18" t="s">
        <v>86</v>
      </c>
    </row>
    <row r="296" spans="2:65" s="1" customFormat="1" ht="24.2" customHeight="1">
      <c r="B296" s="33"/>
      <c r="C296" s="132" t="s">
        <v>1281</v>
      </c>
      <c r="D296" s="132" t="s">
        <v>229</v>
      </c>
      <c r="E296" s="133" t="s">
        <v>5708</v>
      </c>
      <c r="F296" s="134" t="s">
        <v>5709</v>
      </c>
      <c r="G296" s="135" t="s">
        <v>326</v>
      </c>
      <c r="H296" s="136">
        <v>47</v>
      </c>
      <c r="I296" s="137"/>
      <c r="J296" s="138">
        <f>ROUND(I296*H296,2)</f>
        <v>0</v>
      </c>
      <c r="K296" s="134" t="s">
        <v>336</v>
      </c>
      <c r="L296" s="33"/>
      <c r="M296" s="139" t="s">
        <v>21</v>
      </c>
      <c r="N296" s="140" t="s">
        <v>45</v>
      </c>
      <c r="P296" s="141">
        <f>O296*H296</f>
        <v>0</v>
      </c>
      <c r="Q296" s="141">
        <v>0</v>
      </c>
      <c r="R296" s="141">
        <f>Q296*H296</f>
        <v>0</v>
      </c>
      <c r="S296" s="141">
        <v>0</v>
      </c>
      <c r="T296" s="142">
        <f>S296*H296</f>
        <v>0</v>
      </c>
      <c r="AR296" s="143" t="s">
        <v>234</v>
      </c>
      <c r="AT296" s="143" t="s">
        <v>229</v>
      </c>
      <c r="AU296" s="143" t="s">
        <v>86</v>
      </c>
      <c r="AY296" s="18" t="s">
        <v>227</v>
      </c>
      <c r="BE296" s="144">
        <f>IF(N296="základní",J296,0)</f>
        <v>0</v>
      </c>
      <c r="BF296" s="144">
        <f>IF(N296="snížená",J296,0)</f>
        <v>0</v>
      </c>
      <c r="BG296" s="144">
        <f>IF(N296="zákl. přenesená",J296,0)</f>
        <v>0</v>
      </c>
      <c r="BH296" s="144">
        <f>IF(N296="sníž. přenesená",J296,0)</f>
        <v>0</v>
      </c>
      <c r="BI296" s="144">
        <f>IF(N296="nulová",J296,0)</f>
        <v>0</v>
      </c>
      <c r="BJ296" s="18" t="s">
        <v>86</v>
      </c>
      <c r="BK296" s="144">
        <f>ROUND(I296*H296,2)</f>
        <v>0</v>
      </c>
      <c r="BL296" s="18" t="s">
        <v>234</v>
      </c>
      <c r="BM296" s="143" t="s">
        <v>1614</v>
      </c>
    </row>
    <row r="297" spans="2:65" s="1" customFormat="1" ht="29.25">
      <c r="B297" s="33"/>
      <c r="D297" s="150" t="s">
        <v>403</v>
      </c>
      <c r="F297" s="183" t="s">
        <v>5710</v>
      </c>
      <c r="I297" s="147"/>
      <c r="L297" s="33"/>
      <c r="M297" s="148"/>
      <c r="T297" s="54"/>
      <c r="AT297" s="18" t="s">
        <v>403</v>
      </c>
      <c r="AU297" s="18" t="s">
        <v>86</v>
      </c>
    </row>
    <row r="298" spans="2:65" s="1" customFormat="1" ht="55.5" customHeight="1">
      <c r="B298" s="33"/>
      <c r="C298" s="132" t="s">
        <v>1286</v>
      </c>
      <c r="D298" s="132" t="s">
        <v>229</v>
      </c>
      <c r="E298" s="133" t="s">
        <v>5711</v>
      </c>
      <c r="F298" s="134" t="s">
        <v>5712</v>
      </c>
      <c r="G298" s="135" t="s">
        <v>326</v>
      </c>
      <c r="H298" s="136">
        <v>177.34</v>
      </c>
      <c r="I298" s="137"/>
      <c r="J298" s="138">
        <f>ROUND(I298*H298,2)</f>
        <v>0</v>
      </c>
      <c r="K298" s="134" t="s">
        <v>233</v>
      </c>
      <c r="L298" s="33"/>
      <c r="M298" s="139" t="s">
        <v>21</v>
      </c>
      <c r="N298" s="140" t="s">
        <v>45</v>
      </c>
      <c r="P298" s="141">
        <f>O298*H298</f>
        <v>0</v>
      </c>
      <c r="Q298" s="141">
        <v>5.9999999999999995E-4</v>
      </c>
      <c r="R298" s="141">
        <f>Q298*H298</f>
        <v>0.106404</v>
      </c>
      <c r="S298" s="141">
        <v>0</v>
      </c>
      <c r="T298" s="142">
        <f>S298*H298</f>
        <v>0</v>
      </c>
      <c r="AR298" s="143" t="s">
        <v>234</v>
      </c>
      <c r="AT298" s="143" t="s">
        <v>229</v>
      </c>
      <c r="AU298" s="143" t="s">
        <v>86</v>
      </c>
      <c r="AY298" s="18" t="s">
        <v>227</v>
      </c>
      <c r="BE298" s="144">
        <f>IF(N298="základní",J298,0)</f>
        <v>0</v>
      </c>
      <c r="BF298" s="144">
        <f>IF(N298="snížená",J298,0)</f>
        <v>0</v>
      </c>
      <c r="BG298" s="144">
        <f>IF(N298="zákl. přenesená",J298,0)</f>
        <v>0</v>
      </c>
      <c r="BH298" s="144">
        <f>IF(N298="sníž. přenesená",J298,0)</f>
        <v>0</v>
      </c>
      <c r="BI298" s="144">
        <f>IF(N298="nulová",J298,0)</f>
        <v>0</v>
      </c>
      <c r="BJ298" s="18" t="s">
        <v>86</v>
      </c>
      <c r="BK298" s="144">
        <f>ROUND(I298*H298,2)</f>
        <v>0</v>
      </c>
      <c r="BL298" s="18" t="s">
        <v>234</v>
      </c>
      <c r="BM298" s="143" t="s">
        <v>1621</v>
      </c>
    </row>
    <row r="299" spans="2:65" s="1" customFormat="1" ht="11.25">
      <c r="B299" s="33"/>
      <c r="D299" s="145" t="s">
        <v>236</v>
      </c>
      <c r="F299" s="146" t="s">
        <v>5713</v>
      </c>
      <c r="I299" s="147"/>
      <c r="L299" s="33"/>
      <c r="M299" s="148"/>
      <c r="T299" s="54"/>
      <c r="AT299" s="18" t="s">
        <v>236</v>
      </c>
      <c r="AU299" s="18" t="s">
        <v>86</v>
      </c>
    </row>
    <row r="300" spans="2:65" s="1" customFormat="1" ht="19.5">
      <c r="B300" s="33"/>
      <c r="D300" s="150" t="s">
        <v>403</v>
      </c>
      <c r="F300" s="183" t="s">
        <v>5714</v>
      </c>
      <c r="I300" s="147"/>
      <c r="L300" s="33"/>
      <c r="M300" s="148"/>
      <c r="T300" s="54"/>
      <c r="AT300" s="18" t="s">
        <v>403</v>
      </c>
      <c r="AU300" s="18" t="s">
        <v>86</v>
      </c>
    </row>
    <row r="301" spans="2:65" s="1" customFormat="1" ht="24.2" customHeight="1">
      <c r="B301" s="33"/>
      <c r="C301" s="132" t="s">
        <v>1291</v>
      </c>
      <c r="D301" s="132" t="s">
        <v>229</v>
      </c>
      <c r="E301" s="133" t="s">
        <v>5715</v>
      </c>
      <c r="F301" s="134" t="s">
        <v>5716</v>
      </c>
      <c r="G301" s="135" t="s">
        <v>326</v>
      </c>
      <c r="H301" s="136">
        <v>177.34</v>
      </c>
      <c r="I301" s="137"/>
      <c r="J301" s="138">
        <f>ROUND(I301*H301,2)</f>
        <v>0</v>
      </c>
      <c r="K301" s="134" t="s">
        <v>233</v>
      </c>
      <c r="L301" s="33"/>
      <c r="M301" s="139" t="s">
        <v>21</v>
      </c>
      <c r="N301" s="140" t="s">
        <v>45</v>
      </c>
      <c r="P301" s="141">
        <f>O301*H301</f>
        <v>0</v>
      </c>
      <c r="Q301" s="141">
        <v>0</v>
      </c>
      <c r="R301" s="141">
        <f>Q301*H301</f>
        <v>0</v>
      </c>
      <c r="S301" s="141">
        <v>0</v>
      </c>
      <c r="T301" s="142">
        <f>S301*H301</f>
        <v>0</v>
      </c>
      <c r="AR301" s="143" t="s">
        <v>234</v>
      </c>
      <c r="AT301" s="143" t="s">
        <v>229</v>
      </c>
      <c r="AU301" s="143" t="s">
        <v>86</v>
      </c>
      <c r="AY301" s="18" t="s">
        <v>227</v>
      </c>
      <c r="BE301" s="144">
        <f>IF(N301="základní",J301,0)</f>
        <v>0</v>
      </c>
      <c r="BF301" s="144">
        <f>IF(N301="snížená",J301,0)</f>
        <v>0</v>
      </c>
      <c r="BG301" s="144">
        <f>IF(N301="zákl. přenesená",J301,0)</f>
        <v>0</v>
      </c>
      <c r="BH301" s="144">
        <f>IF(N301="sníž. přenesená",J301,0)</f>
        <v>0</v>
      </c>
      <c r="BI301" s="144">
        <f>IF(N301="nulová",J301,0)</f>
        <v>0</v>
      </c>
      <c r="BJ301" s="18" t="s">
        <v>86</v>
      </c>
      <c r="BK301" s="144">
        <f>ROUND(I301*H301,2)</f>
        <v>0</v>
      </c>
      <c r="BL301" s="18" t="s">
        <v>234</v>
      </c>
      <c r="BM301" s="143" t="s">
        <v>1636</v>
      </c>
    </row>
    <row r="302" spans="2:65" s="1" customFormat="1" ht="11.25">
      <c r="B302" s="33"/>
      <c r="D302" s="145" t="s">
        <v>236</v>
      </c>
      <c r="F302" s="146" t="s">
        <v>5717</v>
      </c>
      <c r="I302" s="147"/>
      <c r="L302" s="33"/>
      <c r="M302" s="148"/>
      <c r="T302" s="54"/>
      <c r="AT302" s="18" t="s">
        <v>236</v>
      </c>
      <c r="AU302" s="18" t="s">
        <v>86</v>
      </c>
    </row>
    <row r="303" spans="2:65" s="13" customFormat="1" ht="22.5">
      <c r="B303" s="156"/>
      <c r="D303" s="150" t="s">
        <v>238</v>
      </c>
      <c r="E303" s="157" t="s">
        <v>21</v>
      </c>
      <c r="F303" s="158" t="s">
        <v>5718</v>
      </c>
      <c r="H303" s="159">
        <v>177.34</v>
      </c>
      <c r="I303" s="160"/>
      <c r="L303" s="156"/>
      <c r="M303" s="161"/>
      <c r="T303" s="162"/>
      <c r="AT303" s="157" t="s">
        <v>238</v>
      </c>
      <c r="AU303" s="157" t="s">
        <v>86</v>
      </c>
      <c r="AV303" s="13" t="s">
        <v>86</v>
      </c>
      <c r="AW303" s="13" t="s">
        <v>33</v>
      </c>
      <c r="AX303" s="13" t="s">
        <v>73</v>
      </c>
      <c r="AY303" s="157" t="s">
        <v>227</v>
      </c>
    </row>
    <row r="304" spans="2:65" s="14" customFormat="1" ht="11.25">
      <c r="B304" s="163"/>
      <c r="D304" s="150" t="s">
        <v>238</v>
      </c>
      <c r="E304" s="164" t="s">
        <v>21</v>
      </c>
      <c r="F304" s="165" t="s">
        <v>241</v>
      </c>
      <c r="H304" s="166">
        <v>177.34</v>
      </c>
      <c r="I304" s="167"/>
      <c r="L304" s="163"/>
      <c r="M304" s="168"/>
      <c r="T304" s="169"/>
      <c r="AT304" s="164" t="s">
        <v>238</v>
      </c>
      <c r="AU304" s="164" t="s">
        <v>86</v>
      </c>
      <c r="AV304" s="14" t="s">
        <v>234</v>
      </c>
      <c r="AW304" s="14" t="s">
        <v>33</v>
      </c>
      <c r="AX304" s="14" t="s">
        <v>80</v>
      </c>
      <c r="AY304" s="164" t="s">
        <v>227</v>
      </c>
    </row>
    <row r="305" spans="2:65" s="1" customFormat="1" ht="24.2" customHeight="1">
      <c r="B305" s="33"/>
      <c r="C305" s="132" t="s">
        <v>804</v>
      </c>
      <c r="D305" s="132" t="s">
        <v>229</v>
      </c>
      <c r="E305" s="133" t="s">
        <v>5719</v>
      </c>
      <c r="F305" s="134" t="s">
        <v>5720</v>
      </c>
      <c r="G305" s="135" t="s">
        <v>326</v>
      </c>
      <c r="H305" s="136">
        <v>12</v>
      </c>
      <c r="I305" s="137"/>
      <c r="J305" s="138">
        <f>ROUND(I305*H305,2)</f>
        <v>0</v>
      </c>
      <c r="K305" s="134" t="s">
        <v>233</v>
      </c>
      <c r="L305" s="33"/>
      <c r="M305" s="139" t="s">
        <v>21</v>
      </c>
      <c r="N305" s="140" t="s">
        <v>45</v>
      </c>
      <c r="P305" s="141">
        <f>O305*H305</f>
        <v>0</v>
      </c>
      <c r="Q305" s="141">
        <v>0.29221000000000003</v>
      </c>
      <c r="R305" s="141">
        <f>Q305*H305</f>
        <v>3.5065200000000001</v>
      </c>
      <c r="S305" s="141">
        <v>0</v>
      </c>
      <c r="T305" s="142">
        <f>S305*H305</f>
        <v>0</v>
      </c>
      <c r="AR305" s="143" t="s">
        <v>234</v>
      </c>
      <c r="AT305" s="143" t="s">
        <v>229</v>
      </c>
      <c r="AU305" s="143" t="s">
        <v>86</v>
      </c>
      <c r="AY305" s="18" t="s">
        <v>227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86</v>
      </c>
      <c r="BK305" s="144">
        <f>ROUND(I305*H305,2)</f>
        <v>0</v>
      </c>
      <c r="BL305" s="18" t="s">
        <v>234</v>
      </c>
      <c r="BM305" s="143" t="s">
        <v>1659</v>
      </c>
    </row>
    <row r="306" spans="2:65" s="1" customFormat="1" ht="11.25">
      <c r="B306" s="33"/>
      <c r="D306" s="145" t="s">
        <v>236</v>
      </c>
      <c r="F306" s="146" t="s">
        <v>5721</v>
      </c>
      <c r="I306" s="147"/>
      <c r="L306" s="33"/>
      <c r="M306" s="148"/>
      <c r="T306" s="54"/>
      <c r="AT306" s="18" t="s">
        <v>236</v>
      </c>
      <c r="AU306" s="18" t="s">
        <v>86</v>
      </c>
    </row>
    <row r="307" spans="2:65" s="13" customFormat="1" ht="11.25">
      <c r="B307" s="156"/>
      <c r="D307" s="150" t="s">
        <v>238</v>
      </c>
      <c r="E307" s="157" t="s">
        <v>21</v>
      </c>
      <c r="F307" s="158" t="s">
        <v>5722</v>
      </c>
      <c r="H307" s="159">
        <v>12</v>
      </c>
      <c r="I307" s="160"/>
      <c r="L307" s="156"/>
      <c r="M307" s="161"/>
      <c r="T307" s="162"/>
      <c r="AT307" s="157" t="s">
        <v>238</v>
      </c>
      <c r="AU307" s="157" t="s">
        <v>86</v>
      </c>
      <c r="AV307" s="13" t="s">
        <v>86</v>
      </c>
      <c r="AW307" s="13" t="s">
        <v>33</v>
      </c>
      <c r="AX307" s="13" t="s">
        <v>73</v>
      </c>
      <c r="AY307" s="157" t="s">
        <v>227</v>
      </c>
    </row>
    <row r="308" spans="2:65" s="14" customFormat="1" ht="11.25">
      <c r="B308" s="163"/>
      <c r="D308" s="150" t="s">
        <v>238</v>
      </c>
      <c r="E308" s="164" t="s">
        <v>21</v>
      </c>
      <c r="F308" s="165" t="s">
        <v>241</v>
      </c>
      <c r="H308" s="166">
        <v>12</v>
      </c>
      <c r="I308" s="167"/>
      <c r="L308" s="163"/>
      <c r="M308" s="168"/>
      <c r="T308" s="169"/>
      <c r="AT308" s="164" t="s">
        <v>238</v>
      </c>
      <c r="AU308" s="164" t="s">
        <v>86</v>
      </c>
      <c r="AV308" s="14" t="s">
        <v>234</v>
      </c>
      <c r="AW308" s="14" t="s">
        <v>33</v>
      </c>
      <c r="AX308" s="14" t="s">
        <v>80</v>
      </c>
      <c r="AY308" s="164" t="s">
        <v>227</v>
      </c>
    </row>
    <row r="309" spans="2:65" s="1" customFormat="1" ht="24.2" customHeight="1">
      <c r="B309" s="33"/>
      <c r="C309" s="170" t="s">
        <v>1306</v>
      </c>
      <c r="D309" s="170" t="s">
        <v>291</v>
      </c>
      <c r="E309" s="171" t="s">
        <v>5723</v>
      </c>
      <c r="F309" s="172" t="s">
        <v>5724</v>
      </c>
      <c r="G309" s="173" t="s">
        <v>326</v>
      </c>
      <c r="H309" s="174">
        <v>12</v>
      </c>
      <c r="I309" s="175"/>
      <c r="J309" s="176">
        <f>ROUND(I309*H309,2)</f>
        <v>0</v>
      </c>
      <c r="K309" s="172" t="s">
        <v>233</v>
      </c>
      <c r="L309" s="177"/>
      <c r="M309" s="178" t="s">
        <v>21</v>
      </c>
      <c r="N309" s="179" t="s">
        <v>45</v>
      </c>
      <c r="P309" s="141">
        <f>O309*H309</f>
        <v>0</v>
      </c>
      <c r="Q309" s="141">
        <v>1.72E-2</v>
      </c>
      <c r="R309" s="141">
        <f>Q309*H309</f>
        <v>0.2064</v>
      </c>
      <c r="S309" s="141">
        <v>0</v>
      </c>
      <c r="T309" s="142">
        <f>S309*H309</f>
        <v>0</v>
      </c>
      <c r="AR309" s="143" t="s">
        <v>283</v>
      </c>
      <c r="AT309" s="143" t="s">
        <v>291</v>
      </c>
      <c r="AU309" s="143" t="s">
        <v>86</v>
      </c>
      <c r="AY309" s="18" t="s">
        <v>227</v>
      </c>
      <c r="BE309" s="144">
        <f>IF(N309="základní",J309,0)</f>
        <v>0</v>
      </c>
      <c r="BF309" s="144">
        <f>IF(N309="snížená",J309,0)</f>
        <v>0</v>
      </c>
      <c r="BG309" s="144">
        <f>IF(N309="zákl. přenesená",J309,0)</f>
        <v>0</v>
      </c>
      <c r="BH309" s="144">
        <f>IF(N309="sníž. přenesená",J309,0)</f>
        <v>0</v>
      </c>
      <c r="BI309" s="144">
        <f>IF(N309="nulová",J309,0)</f>
        <v>0</v>
      </c>
      <c r="BJ309" s="18" t="s">
        <v>86</v>
      </c>
      <c r="BK309" s="144">
        <f>ROUND(I309*H309,2)</f>
        <v>0</v>
      </c>
      <c r="BL309" s="18" t="s">
        <v>234</v>
      </c>
      <c r="BM309" s="143" t="s">
        <v>5725</v>
      </c>
    </row>
    <row r="310" spans="2:65" s="1" customFormat="1" ht="21.75" customHeight="1">
      <c r="B310" s="33"/>
      <c r="C310" s="170" t="s">
        <v>1312</v>
      </c>
      <c r="D310" s="170" t="s">
        <v>291</v>
      </c>
      <c r="E310" s="171" t="s">
        <v>5726</v>
      </c>
      <c r="F310" s="172" t="s">
        <v>5727</v>
      </c>
      <c r="G310" s="173" t="s">
        <v>326</v>
      </c>
      <c r="H310" s="174">
        <v>12</v>
      </c>
      <c r="I310" s="175"/>
      <c r="J310" s="176">
        <f>ROUND(I310*H310,2)</f>
        <v>0</v>
      </c>
      <c r="K310" s="172" t="s">
        <v>233</v>
      </c>
      <c r="L310" s="177"/>
      <c r="M310" s="178" t="s">
        <v>21</v>
      </c>
      <c r="N310" s="179" t="s">
        <v>45</v>
      </c>
      <c r="P310" s="141">
        <f>O310*H310</f>
        <v>0</v>
      </c>
      <c r="Q310" s="141">
        <v>3.2499999999999999E-3</v>
      </c>
      <c r="R310" s="141">
        <f>Q310*H310</f>
        <v>3.9E-2</v>
      </c>
      <c r="S310" s="141">
        <v>0</v>
      </c>
      <c r="T310" s="142">
        <f>S310*H310</f>
        <v>0</v>
      </c>
      <c r="AR310" s="143" t="s">
        <v>283</v>
      </c>
      <c r="AT310" s="143" t="s">
        <v>291</v>
      </c>
      <c r="AU310" s="143" t="s">
        <v>86</v>
      </c>
      <c r="AY310" s="18" t="s">
        <v>227</v>
      </c>
      <c r="BE310" s="144">
        <f>IF(N310="základní",J310,0)</f>
        <v>0</v>
      </c>
      <c r="BF310" s="144">
        <f>IF(N310="snížená",J310,0)</f>
        <v>0</v>
      </c>
      <c r="BG310" s="144">
        <f>IF(N310="zákl. přenesená",J310,0)</f>
        <v>0</v>
      </c>
      <c r="BH310" s="144">
        <f>IF(N310="sníž. přenesená",J310,0)</f>
        <v>0</v>
      </c>
      <c r="BI310" s="144">
        <f>IF(N310="nulová",J310,0)</f>
        <v>0</v>
      </c>
      <c r="BJ310" s="18" t="s">
        <v>86</v>
      </c>
      <c r="BK310" s="144">
        <f>ROUND(I310*H310,2)</f>
        <v>0</v>
      </c>
      <c r="BL310" s="18" t="s">
        <v>234</v>
      </c>
      <c r="BM310" s="143" t="s">
        <v>5728</v>
      </c>
    </row>
    <row r="311" spans="2:65" s="1" customFormat="1" ht="55.5" customHeight="1">
      <c r="B311" s="33"/>
      <c r="C311" s="132" t="s">
        <v>1318</v>
      </c>
      <c r="D311" s="132" t="s">
        <v>229</v>
      </c>
      <c r="E311" s="133" t="s">
        <v>5729</v>
      </c>
      <c r="F311" s="134" t="s">
        <v>5730</v>
      </c>
      <c r="G311" s="135" t="s">
        <v>396</v>
      </c>
      <c r="H311" s="136">
        <v>3</v>
      </c>
      <c r="I311" s="137"/>
      <c r="J311" s="138">
        <f>ROUND(I311*H311,2)</f>
        <v>0</v>
      </c>
      <c r="K311" s="134" t="s">
        <v>233</v>
      </c>
      <c r="L311" s="33"/>
      <c r="M311" s="139" t="s">
        <v>21</v>
      </c>
      <c r="N311" s="140" t="s">
        <v>45</v>
      </c>
      <c r="P311" s="141">
        <f>O311*H311</f>
        <v>0</v>
      </c>
      <c r="Q311" s="141">
        <v>0</v>
      </c>
      <c r="R311" s="141">
        <f>Q311*H311</f>
        <v>0</v>
      </c>
      <c r="S311" s="141">
        <v>8.2000000000000003E-2</v>
      </c>
      <c r="T311" s="142">
        <f>S311*H311</f>
        <v>0.246</v>
      </c>
      <c r="AR311" s="143" t="s">
        <v>234</v>
      </c>
      <c r="AT311" s="143" t="s">
        <v>229</v>
      </c>
      <c r="AU311" s="143" t="s">
        <v>86</v>
      </c>
      <c r="AY311" s="18" t="s">
        <v>227</v>
      </c>
      <c r="BE311" s="144">
        <f>IF(N311="základní",J311,0)</f>
        <v>0</v>
      </c>
      <c r="BF311" s="144">
        <f>IF(N311="snížená",J311,0)</f>
        <v>0</v>
      </c>
      <c r="BG311" s="144">
        <f>IF(N311="zákl. přenesená",J311,0)</f>
        <v>0</v>
      </c>
      <c r="BH311" s="144">
        <f>IF(N311="sníž. přenesená",J311,0)</f>
        <v>0</v>
      </c>
      <c r="BI311" s="144">
        <f>IF(N311="nulová",J311,0)</f>
        <v>0</v>
      </c>
      <c r="BJ311" s="18" t="s">
        <v>86</v>
      </c>
      <c r="BK311" s="144">
        <f>ROUND(I311*H311,2)</f>
        <v>0</v>
      </c>
      <c r="BL311" s="18" t="s">
        <v>234</v>
      </c>
      <c r="BM311" s="143" t="s">
        <v>1704</v>
      </c>
    </row>
    <row r="312" spans="2:65" s="1" customFormat="1" ht="11.25">
      <c r="B312" s="33"/>
      <c r="D312" s="145" t="s">
        <v>236</v>
      </c>
      <c r="F312" s="146" t="s">
        <v>5731</v>
      </c>
      <c r="I312" s="147"/>
      <c r="L312" s="33"/>
      <c r="M312" s="148"/>
      <c r="T312" s="54"/>
      <c r="AT312" s="18" t="s">
        <v>236</v>
      </c>
      <c r="AU312" s="18" t="s">
        <v>86</v>
      </c>
    </row>
    <row r="313" spans="2:65" s="1" customFormat="1" ht="55.5" customHeight="1">
      <c r="B313" s="33"/>
      <c r="C313" s="132" t="s">
        <v>1322</v>
      </c>
      <c r="D313" s="132" t="s">
        <v>229</v>
      </c>
      <c r="E313" s="133" t="s">
        <v>5732</v>
      </c>
      <c r="F313" s="134" t="s">
        <v>5733</v>
      </c>
      <c r="G313" s="135" t="s">
        <v>396</v>
      </c>
      <c r="H313" s="136">
        <v>3</v>
      </c>
      <c r="I313" s="137"/>
      <c r="J313" s="138">
        <f>ROUND(I313*H313,2)</f>
        <v>0</v>
      </c>
      <c r="K313" s="134" t="s">
        <v>233</v>
      </c>
      <c r="L313" s="33"/>
      <c r="M313" s="139" t="s">
        <v>21</v>
      </c>
      <c r="N313" s="140" t="s">
        <v>45</v>
      </c>
      <c r="P313" s="141">
        <f>O313*H313</f>
        <v>0</v>
      </c>
      <c r="Q313" s="141">
        <v>0</v>
      </c>
      <c r="R313" s="141">
        <f>Q313*H313</f>
        <v>0</v>
      </c>
      <c r="S313" s="141">
        <v>4.0000000000000001E-3</v>
      </c>
      <c r="T313" s="142">
        <f>S313*H313</f>
        <v>1.2E-2</v>
      </c>
      <c r="AR313" s="143" t="s">
        <v>234</v>
      </c>
      <c r="AT313" s="143" t="s">
        <v>229</v>
      </c>
      <c r="AU313" s="143" t="s">
        <v>86</v>
      </c>
      <c r="AY313" s="18" t="s">
        <v>227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86</v>
      </c>
      <c r="BK313" s="144">
        <f>ROUND(I313*H313,2)</f>
        <v>0</v>
      </c>
      <c r="BL313" s="18" t="s">
        <v>234</v>
      </c>
      <c r="BM313" s="143" t="s">
        <v>1716</v>
      </c>
    </row>
    <row r="314" spans="2:65" s="1" customFormat="1" ht="11.25">
      <c r="B314" s="33"/>
      <c r="D314" s="145" t="s">
        <v>236</v>
      </c>
      <c r="F314" s="146" t="s">
        <v>5734</v>
      </c>
      <c r="I314" s="147"/>
      <c r="L314" s="33"/>
      <c r="M314" s="148"/>
      <c r="T314" s="54"/>
      <c r="AT314" s="18" t="s">
        <v>236</v>
      </c>
      <c r="AU314" s="18" t="s">
        <v>86</v>
      </c>
    </row>
    <row r="315" spans="2:65" s="1" customFormat="1" ht="29.25">
      <c r="B315" s="33"/>
      <c r="D315" s="150" t="s">
        <v>403</v>
      </c>
      <c r="F315" s="183" t="s">
        <v>5735</v>
      </c>
      <c r="I315" s="147"/>
      <c r="L315" s="33"/>
      <c r="M315" s="148"/>
      <c r="T315" s="54"/>
      <c r="AT315" s="18" t="s">
        <v>403</v>
      </c>
      <c r="AU315" s="18" t="s">
        <v>86</v>
      </c>
    </row>
    <row r="316" spans="2:65" s="11" customFormat="1" ht="22.9" customHeight="1">
      <c r="B316" s="120"/>
      <c r="D316" s="121" t="s">
        <v>72</v>
      </c>
      <c r="E316" s="130" t="s">
        <v>5736</v>
      </c>
      <c r="F316" s="130" t="s">
        <v>5737</v>
      </c>
      <c r="I316" s="123"/>
      <c r="J316" s="131">
        <f>BK316</f>
        <v>0</v>
      </c>
      <c r="L316" s="120"/>
      <c r="M316" s="125"/>
      <c r="P316" s="126">
        <f>SUM(P317:P328)</f>
        <v>0</v>
      </c>
      <c r="R316" s="126">
        <f>SUM(R317:R328)</f>
        <v>0</v>
      </c>
      <c r="T316" s="127">
        <f>SUM(T317:T328)</f>
        <v>0</v>
      </c>
      <c r="AR316" s="121" t="s">
        <v>80</v>
      </c>
      <c r="AT316" s="128" t="s">
        <v>72</v>
      </c>
      <c r="AU316" s="128" t="s">
        <v>80</v>
      </c>
      <c r="AY316" s="121" t="s">
        <v>227</v>
      </c>
      <c r="BK316" s="129">
        <f>SUM(BK317:BK328)</f>
        <v>0</v>
      </c>
    </row>
    <row r="317" spans="2:65" s="1" customFormat="1" ht="37.9" customHeight="1">
      <c r="B317" s="33"/>
      <c r="C317" s="132" t="s">
        <v>1326</v>
      </c>
      <c r="D317" s="132" t="s">
        <v>229</v>
      </c>
      <c r="E317" s="133" t="s">
        <v>5738</v>
      </c>
      <c r="F317" s="134" t="s">
        <v>5739</v>
      </c>
      <c r="G317" s="135" t="s">
        <v>273</v>
      </c>
      <c r="H317" s="136">
        <v>21.343</v>
      </c>
      <c r="I317" s="137"/>
      <c r="J317" s="138">
        <f>ROUND(I317*H317,2)</f>
        <v>0</v>
      </c>
      <c r="K317" s="134" t="s">
        <v>233</v>
      </c>
      <c r="L317" s="33"/>
      <c r="M317" s="139" t="s">
        <v>21</v>
      </c>
      <c r="N317" s="140" t="s">
        <v>45</v>
      </c>
      <c r="P317" s="141">
        <f>O317*H317</f>
        <v>0</v>
      </c>
      <c r="Q317" s="141">
        <v>0</v>
      </c>
      <c r="R317" s="141">
        <f>Q317*H317</f>
        <v>0</v>
      </c>
      <c r="S317" s="141">
        <v>0</v>
      </c>
      <c r="T317" s="142">
        <f>S317*H317</f>
        <v>0</v>
      </c>
      <c r="AR317" s="143" t="s">
        <v>234</v>
      </c>
      <c r="AT317" s="143" t="s">
        <v>229</v>
      </c>
      <c r="AU317" s="143" t="s">
        <v>86</v>
      </c>
      <c r="AY317" s="18" t="s">
        <v>227</v>
      </c>
      <c r="BE317" s="144">
        <f>IF(N317="základní",J317,0)</f>
        <v>0</v>
      </c>
      <c r="BF317" s="144">
        <f>IF(N317="snížená",J317,0)</f>
        <v>0</v>
      </c>
      <c r="BG317" s="144">
        <f>IF(N317="zákl. přenesená",J317,0)</f>
        <v>0</v>
      </c>
      <c r="BH317" s="144">
        <f>IF(N317="sníž. přenesená",J317,0)</f>
        <v>0</v>
      </c>
      <c r="BI317" s="144">
        <f>IF(N317="nulová",J317,0)</f>
        <v>0</v>
      </c>
      <c r="BJ317" s="18" t="s">
        <v>86</v>
      </c>
      <c r="BK317" s="144">
        <f>ROUND(I317*H317,2)</f>
        <v>0</v>
      </c>
      <c r="BL317" s="18" t="s">
        <v>234</v>
      </c>
      <c r="BM317" s="143" t="s">
        <v>1724</v>
      </c>
    </row>
    <row r="318" spans="2:65" s="1" customFormat="1" ht="11.25">
      <c r="B318" s="33"/>
      <c r="D318" s="145" t="s">
        <v>236</v>
      </c>
      <c r="F318" s="146" t="s">
        <v>5740</v>
      </c>
      <c r="I318" s="147"/>
      <c r="L318" s="33"/>
      <c r="M318" s="148"/>
      <c r="T318" s="54"/>
      <c r="AT318" s="18" t="s">
        <v>236</v>
      </c>
      <c r="AU318" s="18" t="s">
        <v>86</v>
      </c>
    </row>
    <row r="319" spans="2:65" s="13" customFormat="1" ht="22.5">
      <c r="B319" s="156"/>
      <c r="D319" s="150" t="s">
        <v>238</v>
      </c>
      <c r="E319" s="157" t="s">
        <v>21</v>
      </c>
      <c r="F319" s="158" t="s">
        <v>5741</v>
      </c>
      <c r="H319" s="159">
        <v>21.343</v>
      </c>
      <c r="I319" s="160"/>
      <c r="L319" s="156"/>
      <c r="M319" s="161"/>
      <c r="T319" s="162"/>
      <c r="AT319" s="157" t="s">
        <v>238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227</v>
      </c>
    </row>
    <row r="320" spans="2:65" s="14" customFormat="1" ht="11.25">
      <c r="B320" s="163"/>
      <c r="D320" s="150" t="s">
        <v>238</v>
      </c>
      <c r="E320" s="164" t="s">
        <v>21</v>
      </c>
      <c r="F320" s="165" t="s">
        <v>241</v>
      </c>
      <c r="H320" s="166">
        <v>21.343</v>
      </c>
      <c r="I320" s="167"/>
      <c r="L320" s="163"/>
      <c r="M320" s="168"/>
      <c r="T320" s="169"/>
      <c r="AT320" s="164" t="s">
        <v>238</v>
      </c>
      <c r="AU320" s="164" t="s">
        <v>86</v>
      </c>
      <c r="AV320" s="14" t="s">
        <v>234</v>
      </c>
      <c r="AW320" s="14" t="s">
        <v>33</v>
      </c>
      <c r="AX320" s="14" t="s">
        <v>80</v>
      </c>
      <c r="AY320" s="164" t="s">
        <v>227</v>
      </c>
    </row>
    <row r="321" spans="2:65" s="1" customFormat="1" ht="49.15" customHeight="1">
      <c r="B321" s="33"/>
      <c r="C321" s="132" t="s">
        <v>1335</v>
      </c>
      <c r="D321" s="132" t="s">
        <v>229</v>
      </c>
      <c r="E321" s="133" t="s">
        <v>5742</v>
      </c>
      <c r="F321" s="134" t="s">
        <v>5743</v>
      </c>
      <c r="G321" s="135" t="s">
        <v>273</v>
      </c>
      <c r="H321" s="136">
        <v>298.80200000000002</v>
      </c>
      <c r="I321" s="137"/>
      <c r="J321" s="138">
        <f>ROUND(I321*H321,2)</f>
        <v>0</v>
      </c>
      <c r="K321" s="134" t="s">
        <v>233</v>
      </c>
      <c r="L321" s="33"/>
      <c r="M321" s="139" t="s">
        <v>21</v>
      </c>
      <c r="N321" s="140" t="s">
        <v>45</v>
      </c>
      <c r="P321" s="141">
        <f>O321*H321</f>
        <v>0</v>
      </c>
      <c r="Q321" s="141">
        <v>0</v>
      </c>
      <c r="R321" s="141">
        <f>Q321*H321</f>
        <v>0</v>
      </c>
      <c r="S321" s="141">
        <v>0</v>
      </c>
      <c r="T321" s="142">
        <f>S321*H321</f>
        <v>0</v>
      </c>
      <c r="AR321" s="143" t="s">
        <v>234</v>
      </c>
      <c r="AT321" s="143" t="s">
        <v>229</v>
      </c>
      <c r="AU321" s="143" t="s">
        <v>86</v>
      </c>
      <c r="AY321" s="18" t="s">
        <v>227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86</v>
      </c>
      <c r="BK321" s="144">
        <f>ROUND(I321*H321,2)</f>
        <v>0</v>
      </c>
      <c r="BL321" s="18" t="s">
        <v>234</v>
      </c>
      <c r="BM321" s="143" t="s">
        <v>1739</v>
      </c>
    </row>
    <row r="322" spans="2:65" s="1" customFormat="1" ht="11.25">
      <c r="B322" s="33"/>
      <c r="D322" s="145" t="s">
        <v>236</v>
      </c>
      <c r="F322" s="146" t="s">
        <v>5744</v>
      </c>
      <c r="I322" s="147"/>
      <c r="L322" s="33"/>
      <c r="M322" s="148"/>
      <c r="T322" s="54"/>
      <c r="AT322" s="18" t="s">
        <v>236</v>
      </c>
      <c r="AU322" s="18" t="s">
        <v>86</v>
      </c>
    </row>
    <row r="323" spans="2:65" s="1" customFormat="1" ht="19.5">
      <c r="B323" s="33"/>
      <c r="D323" s="150" t="s">
        <v>403</v>
      </c>
      <c r="F323" s="183" t="s">
        <v>5745</v>
      </c>
      <c r="I323" s="147"/>
      <c r="L323" s="33"/>
      <c r="M323" s="148"/>
      <c r="T323" s="54"/>
      <c r="AT323" s="18" t="s">
        <v>403</v>
      </c>
      <c r="AU323" s="18" t="s">
        <v>86</v>
      </c>
    </row>
    <row r="324" spans="2:65" s="13" customFormat="1" ht="11.25">
      <c r="B324" s="156"/>
      <c r="D324" s="150" t="s">
        <v>238</v>
      </c>
      <c r="E324" s="157" t="s">
        <v>21</v>
      </c>
      <c r="F324" s="158" t="s">
        <v>5746</v>
      </c>
      <c r="H324" s="159">
        <v>298.80200000000002</v>
      </c>
      <c r="I324" s="160"/>
      <c r="L324" s="156"/>
      <c r="M324" s="161"/>
      <c r="T324" s="162"/>
      <c r="AT324" s="157" t="s">
        <v>238</v>
      </c>
      <c r="AU324" s="157" t="s">
        <v>86</v>
      </c>
      <c r="AV324" s="13" t="s">
        <v>86</v>
      </c>
      <c r="AW324" s="13" t="s">
        <v>33</v>
      </c>
      <c r="AX324" s="13" t="s">
        <v>73</v>
      </c>
      <c r="AY324" s="157" t="s">
        <v>227</v>
      </c>
    </row>
    <row r="325" spans="2:65" s="14" customFormat="1" ht="11.25">
      <c r="B325" s="163"/>
      <c r="D325" s="150" t="s">
        <v>238</v>
      </c>
      <c r="E325" s="164" t="s">
        <v>21</v>
      </c>
      <c r="F325" s="165" t="s">
        <v>241</v>
      </c>
      <c r="H325" s="166">
        <v>298.80200000000002</v>
      </c>
      <c r="I325" s="167"/>
      <c r="L325" s="163"/>
      <c r="M325" s="168"/>
      <c r="T325" s="169"/>
      <c r="AT325" s="164" t="s">
        <v>238</v>
      </c>
      <c r="AU325" s="164" t="s">
        <v>86</v>
      </c>
      <c r="AV325" s="14" t="s">
        <v>234</v>
      </c>
      <c r="AW325" s="14" t="s">
        <v>33</v>
      </c>
      <c r="AX325" s="14" t="s">
        <v>80</v>
      </c>
      <c r="AY325" s="164" t="s">
        <v>227</v>
      </c>
    </row>
    <row r="326" spans="2:65" s="1" customFormat="1" ht="44.25" customHeight="1">
      <c r="B326" s="33"/>
      <c r="C326" s="132" t="s">
        <v>1342</v>
      </c>
      <c r="D326" s="132" t="s">
        <v>229</v>
      </c>
      <c r="E326" s="133" t="s">
        <v>5747</v>
      </c>
      <c r="F326" s="134" t="s">
        <v>5748</v>
      </c>
      <c r="G326" s="135" t="s">
        <v>273</v>
      </c>
      <c r="H326" s="136">
        <v>21.085000000000001</v>
      </c>
      <c r="I326" s="137"/>
      <c r="J326" s="138">
        <f>ROUND(I326*H326,2)</f>
        <v>0</v>
      </c>
      <c r="K326" s="134" t="s">
        <v>233</v>
      </c>
      <c r="L326" s="33"/>
      <c r="M326" s="139" t="s">
        <v>21</v>
      </c>
      <c r="N326" s="140" t="s">
        <v>45</v>
      </c>
      <c r="P326" s="141">
        <f>O326*H326</f>
        <v>0</v>
      </c>
      <c r="Q326" s="141">
        <v>0</v>
      </c>
      <c r="R326" s="141">
        <f>Q326*H326</f>
        <v>0</v>
      </c>
      <c r="S326" s="141">
        <v>0</v>
      </c>
      <c r="T326" s="142">
        <f>S326*H326</f>
        <v>0</v>
      </c>
      <c r="AR326" s="143" t="s">
        <v>234</v>
      </c>
      <c r="AT326" s="143" t="s">
        <v>229</v>
      </c>
      <c r="AU326" s="143" t="s">
        <v>86</v>
      </c>
      <c r="AY326" s="18" t="s">
        <v>227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86</v>
      </c>
      <c r="BK326" s="144">
        <f>ROUND(I326*H326,2)</f>
        <v>0</v>
      </c>
      <c r="BL326" s="18" t="s">
        <v>234</v>
      </c>
      <c r="BM326" s="143" t="s">
        <v>1487</v>
      </c>
    </row>
    <row r="327" spans="2:65" s="1" customFormat="1" ht="11.25">
      <c r="B327" s="33"/>
      <c r="D327" s="145" t="s">
        <v>236</v>
      </c>
      <c r="F327" s="146" t="s">
        <v>5749</v>
      </c>
      <c r="I327" s="147"/>
      <c r="L327" s="33"/>
      <c r="M327" s="148"/>
      <c r="T327" s="54"/>
      <c r="AT327" s="18" t="s">
        <v>236</v>
      </c>
      <c r="AU327" s="18" t="s">
        <v>86</v>
      </c>
    </row>
    <row r="328" spans="2:65" s="1" customFormat="1" ht="19.5">
      <c r="B328" s="33"/>
      <c r="D328" s="150" t="s">
        <v>403</v>
      </c>
      <c r="F328" s="183" t="s">
        <v>5750</v>
      </c>
      <c r="I328" s="147"/>
      <c r="L328" s="33"/>
      <c r="M328" s="148"/>
      <c r="T328" s="54"/>
      <c r="AT328" s="18" t="s">
        <v>403</v>
      </c>
      <c r="AU328" s="18" t="s">
        <v>86</v>
      </c>
    </row>
    <row r="329" spans="2:65" s="11" customFormat="1" ht="22.9" customHeight="1">
      <c r="B329" s="120"/>
      <c r="D329" s="121" t="s">
        <v>72</v>
      </c>
      <c r="E329" s="130" t="s">
        <v>306</v>
      </c>
      <c r="F329" s="130" t="s">
        <v>5751</v>
      </c>
      <c r="I329" s="123"/>
      <c r="J329" s="131">
        <f>BK329</f>
        <v>0</v>
      </c>
      <c r="L329" s="120"/>
      <c r="M329" s="125"/>
      <c r="P329" s="126">
        <f>SUM(P330:P333)</f>
        <v>0</v>
      </c>
      <c r="R329" s="126">
        <f>SUM(R330:R333)</f>
        <v>0</v>
      </c>
      <c r="T329" s="127">
        <f>SUM(T330:T333)</f>
        <v>0</v>
      </c>
      <c r="AR329" s="121" t="s">
        <v>80</v>
      </c>
      <c r="AT329" s="128" t="s">
        <v>72</v>
      </c>
      <c r="AU329" s="128" t="s">
        <v>80</v>
      </c>
      <c r="AY329" s="121" t="s">
        <v>227</v>
      </c>
      <c r="BK329" s="129">
        <f>SUM(BK330:BK333)</f>
        <v>0</v>
      </c>
    </row>
    <row r="330" spans="2:65" s="1" customFormat="1" ht="37.9" customHeight="1">
      <c r="B330" s="33"/>
      <c r="C330" s="132" t="s">
        <v>1349</v>
      </c>
      <c r="D330" s="132" t="s">
        <v>229</v>
      </c>
      <c r="E330" s="133" t="s">
        <v>1622</v>
      </c>
      <c r="F330" s="134" t="s">
        <v>1623</v>
      </c>
      <c r="G330" s="135" t="s">
        <v>273</v>
      </c>
      <c r="H330" s="136">
        <v>27.353000000000002</v>
      </c>
      <c r="I330" s="137"/>
      <c r="J330" s="138">
        <f>ROUND(I330*H330,2)</f>
        <v>0</v>
      </c>
      <c r="K330" s="134" t="s">
        <v>233</v>
      </c>
      <c r="L330" s="33"/>
      <c r="M330" s="139" t="s">
        <v>21</v>
      </c>
      <c r="N330" s="140" t="s">
        <v>45</v>
      </c>
      <c r="P330" s="141">
        <f>O330*H330</f>
        <v>0</v>
      </c>
      <c r="Q330" s="141">
        <v>0</v>
      </c>
      <c r="R330" s="141">
        <f>Q330*H330</f>
        <v>0</v>
      </c>
      <c r="S330" s="141">
        <v>0</v>
      </c>
      <c r="T330" s="142">
        <f>S330*H330</f>
        <v>0</v>
      </c>
      <c r="AR330" s="143" t="s">
        <v>234</v>
      </c>
      <c r="AT330" s="143" t="s">
        <v>229</v>
      </c>
      <c r="AU330" s="143" t="s">
        <v>86</v>
      </c>
      <c r="AY330" s="18" t="s">
        <v>227</v>
      </c>
      <c r="BE330" s="144">
        <f>IF(N330="základní",J330,0)</f>
        <v>0</v>
      </c>
      <c r="BF330" s="144">
        <f>IF(N330="snížená",J330,0)</f>
        <v>0</v>
      </c>
      <c r="BG330" s="144">
        <f>IF(N330="zákl. přenesená",J330,0)</f>
        <v>0</v>
      </c>
      <c r="BH330" s="144">
        <f>IF(N330="sníž. přenesená",J330,0)</f>
        <v>0</v>
      </c>
      <c r="BI330" s="144">
        <f>IF(N330="nulová",J330,0)</f>
        <v>0</v>
      </c>
      <c r="BJ330" s="18" t="s">
        <v>86</v>
      </c>
      <c r="BK330" s="144">
        <f>ROUND(I330*H330,2)</f>
        <v>0</v>
      </c>
      <c r="BL330" s="18" t="s">
        <v>234</v>
      </c>
      <c r="BM330" s="143" t="s">
        <v>1759</v>
      </c>
    </row>
    <row r="331" spans="2:65" s="1" customFormat="1" ht="11.25">
      <c r="B331" s="33"/>
      <c r="D331" s="145" t="s">
        <v>236</v>
      </c>
      <c r="F331" s="146" t="s">
        <v>1625</v>
      </c>
      <c r="I331" s="147"/>
      <c r="L331" s="33"/>
      <c r="M331" s="148"/>
      <c r="T331" s="54"/>
      <c r="AT331" s="18" t="s">
        <v>236</v>
      </c>
      <c r="AU331" s="18" t="s">
        <v>86</v>
      </c>
    </row>
    <row r="332" spans="2:65" s="1" customFormat="1" ht="44.25" customHeight="1">
      <c r="B332" s="33"/>
      <c r="C332" s="132" t="s">
        <v>1363</v>
      </c>
      <c r="D332" s="132" t="s">
        <v>229</v>
      </c>
      <c r="E332" s="133" t="s">
        <v>5752</v>
      </c>
      <c r="F332" s="134" t="s">
        <v>5753</v>
      </c>
      <c r="G332" s="135" t="s">
        <v>273</v>
      </c>
      <c r="H332" s="136">
        <v>73.953999999999994</v>
      </c>
      <c r="I332" s="137"/>
      <c r="J332" s="138">
        <f>ROUND(I332*H332,2)</f>
        <v>0</v>
      </c>
      <c r="K332" s="134" t="s">
        <v>233</v>
      </c>
      <c r="L332" s="33"/>
      <c r="M332" s="139" t="s">
        <v>21</v>
      </c>
      <c r="N332" s="140" t="s">
        <v>45</v>
      </c>
      <c r="P332" s="141">
        <f>O332*H332</f>
        <v>0</v>
      </c>
      <c r="Q332" s="141">
        <v>0</v>
      </c>
      <c r="R332" s="141">
        <f>Q332*H332</f>
        <v>0</v>
      </c>
      <c r="S332" s="141">
        <v>0</v>
      </c>
      <c r="T332" s="142">
        <f>S332*H332</f>
        <v>0</v>
      </c>
      <c r="AR332" s="143" t="s">
        <v>234</v>
      </c>
      <c r="AT332" s="143" t="s">
        <v>229</v>
      </c>
      <c r="AU332" s="143" t="s">
        <v>86</v>
      </c>
      <c r="AY332" s="18" t="s">
        <v>227</v>
      </c>
      <c r="BE332" s="144">
        <f>IF(N332="základní",J332,0)</f>
        <v>0</v>
      </c>
      <c r="BF332" s="144">
        <f>IF(N332="snížená",J332,0)</f>
        <v>0</v>
      </c>
      <c r="BG332" s="144">
        <f>IF(N332="zákl. přenesená",J332,0)</f>
        <v>0</v>
      </c>
      <c r="BH332" s="144">
        <f>IF(N332="sníž. přenesená",J332,0)</f>
        <v>0</v>
      </c>
      <c r="BI332" s="144">
        <f>IF(N332="nulová",J332,0)</f>
        <v>0</v>
      </c>
      <c r="BJ332" s="18" t="s">
        <v>86</v>
      </c>
      <c r="BK332" s="144">
        <f>ROUND(I332*H332,2)</f>
        <v>0</v>
      </c>
      <c r="BL332" s="18" t="s">
        <v>234</v>
      </c>
      <c r="BM332" s="143" t="s">
        <v>1767</v>
      </c>
    </row>
    <row r="333" spans="2:65" s="1" customFormat="1" ht="11.25">
      <c r="B333" s="33"/>
      <c r="D333" s="145" t="s">
        <v>236</v>
      </c>
      <c r="F333" s="146" t="s">
        <v>5754</v>
      </c>
      <c r="I333" s="147"/>
      <c r="L333" s="33"/>
      <c r="M333" s="148"/>
      <c r="T333" s="54"/>
      <c r="AT333" s="18" t="s">
        <v>236</v>
      </c>
      <c r="AU333" s="18" t="s">
        <v>86</v>
      </c>
    </row>
    <row r="334" spans="2:65" s="11" customFormat="1" ht="25.9" customHeight="1">
      <c r="B334" s="120"/>
      <c r="D334" s="121" t="s">
        <v>72</v>
      </c>
      <c r="E334" s="122" t="s">
        <v>455</v>
      </c>
      <c r="F334" s="122" t="s">
        <v>5755</v>
      </c>
      <c r="I334" s="123"/>
      <c r="J334" s="124">
        <f>BK334</f>
        <v>0</v>
      </c>
      <c r="L334" s="120"/>
      <c r="M334" s="125"/>
      <c r="P334" s="126">
        <f>P335</f>
        <v>0</v>
      </c>
      <c r="R334" s="126">
        <f>R335</f>
        <v>3.4835000000000001E-3</v>
      </c>
      <c r="T334" s="127">
        <f>T335</f>
        <v>0</v>
      </c>
      <c r="AR334" s="121" t="s">
        <v>86</v>
      </c>
      <c r="AT334" s="128" t="s">
        <v>72</v>
      </c>
      <c r="AU334" s="128" t="s">
        <v>73</v>
      </c>
      <c r="AY334" s="121" t="s">
        <v>227</v>
      </c>
      <c r="BK334" s="129">
        <f>BK335</f>
        <v>0</v>
      </c>
    </row>
    <row r="335" spans="2:65" s="11" customFormat="1" ht="22.9" customHeight="1">
      <c r="B335" s="120"/>
      <c r="D335" s="121" t="s">
        <v>72</v>
      </c>
      <c r="E335" s="130" t="s">
        <v>1627</v>
      </c>
      <c r="F335" s="130" t="s">
        <v>5756</v>
      </c>
      <c r="I335" s="123"/>
      <c r="J335" s="131">
        <f>BK335</f>
        <v>0</v>
      </c>
      <c r="L335" s="120"/>
      <c r="M335" s="125"/>
      <c r="P335" s="126">
        <f>SUM(P336:P339)</f>
        <v>0</v>
      </c>
      <c r="R335" s="126">
        <f>SUM(R336:R339)</f>
        <v>3.4835000000000001E-3</v>
      </c>
      <c r="T335" s="127">
        <f>SUM(T336:T339)</f>
        <v>0</v>
      </c>
      <c r="AR335" s="121" t="s">
        <v>86</v>
      </c>
      <c r="AT335" s="128" t="s">
        <v>72</v>
      </c>
      <c r="AU335" s="128" t="s">
        <v>80</v>
      </c>
      <c r="AY335" s="121" t="s">
        <v>227</v>
      </c>
      <c r="BK335" s="129">
        <f>SUM(BK336:BK339)</f>
        <v>0</v>
      </c>
    </row>
    <row r="336" spans="2:65" s="1" customFormat="1" ht="37.9" customHeight="1">
      <c r="B336" s="33"/>
      <c r="C336" s="132" t="s">
        <v>1369</v>
      </c>
      <c r="D336" s="132" t="s">
        <v>229</v>
      </c>
      <c r="E336" s="133" t="s">
        <v>5757</v>
      </c>
      <c r="F336" s="134" t="s">
        <v>5758</v>
      </c>
      <c r="G336" s="135" t="s">
        <v>232</v>
      </c>
      <c r="H336" s="136">
        <v>6.9669999999999996</v>
      </c>
      <c r="I336" s="137"/>
      <c r="J336" s="138">
        <f>ROUND(I336*H336,2)</f>
        <v>0</v>
      </c>
      <c r="K336" s="134" t="s">
        <v>233</v>
      </c>
      <c r="L336" s="33"/>
      <c r="M336" s="139" t="s">
        <v>21</v>
      </c>
      <c r="N336" s="140" t="s">
        <v>45</v>
      </c>
      <c r="P336" s="141">
        <f>O336*H336</f>
        <v>0</v>
      </c>
      <c r="Q336" s="141">
        <v>5.0000000000000001E-4</v>
      </c>
      <c r="R336" s="141">
        <f>Q336*H336</f>
        <v>3.4835000000000001E-3</v>
      </c>
      <c r="S336" s="141">
        <v>0</v>
      </c>
      <c r="T336" s="142">
        <f>S336*H336</f>
        <v>0</v>
      </c>
      <c r="AR336" s="143" t="s">
        <v>388</v>
      </c>
      <c r="AT336" s="143" t="s">
        <v>229</v>
      </c>
      <c r="AU336" s="143" t="s">
        <v>86</v>
      </c>
      <c r="AY336" s="18" t="s">
        <v>227</v>
      </c>
      <c r="BE336" s="144">
        <f>IF(N336="základní",J336,0)</f>
        <v>0</v>
      </c>
      <c r="BF336" s="144">
        <f>IF(N336="snížená",J336,0)</f>
        <v>0</v>
      </c>
      <c r="BG336" s="144">
        <f>IF(N336="zákl. přenesená",J336,0)</f>
        <v>0</v>
      </c>
      <c r="BH336" s="144">
        <f>IF(N336="sníž. přenesená",J336,0)</f>
        <v>0</v>
      </c>
      <c r="BI336" s="144">
        <f>IF(N336="nulová",J336,0)</f>
        <v>0</v>
      </c>
      <c r="BJ336" s="18" t="s">
        <v>86</v>
      </c>
      <c r="BK336" s="144">
        <f>ROUND(I336*H336,2)</f>
        <v>0</v>
      </c>
      <c r="BL336" s="18" t="s">
        <v>388</v>
      </c>
      <c r="BM336" s="143" t="s">
        <v>1777</v>
      </c>
    </row>
    <row r="337" spans="2:65" s="1" customFormat="1" ht="11.25">
      <c r="B337" s="33"/>
      <c r="D337" s="145" t="s">
        <v>236</v>
      </c>
      <c r="F337" s="146" t="s">
        <v>5759</v>
      </c>
      <c r="I337" s="147"/>
      <c r="L337" s="33"/>
      <c r="M337" s="148"/>
      <c r="T337" s="54"/>
      <c r="AT337" s="18" t="s">
        <v>236</v>
      </c>
      <c r="AU337" s="18" t="s">
        <v>86</v>
      </c>
    </row>
    <row r="338" spans="2:65" s="13" customFormat="1" ht="22.5">
      <c r="B338" s="156"/>
      <c r="D338" s="150" t="s">
        <v>238</v>
      </c>
      <c r="E338" s="157" t="s">
        <v>21</v>
      </c>
      <c r="F338" s="158" t="s">
        <v>5760</v>
      </c>
      <c r="H338" s="159">
        <v>6.9669999999999996</v>
      </c>
      <c r="I338" s="160"/>
      <c r="L338" s="156"/>
      <c r="M338" s="161"/>
      <c r="T338" s="162"/>
      <c r="AT338" s="157" t="s">
        <v>238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227</v>
      </c>
    </row>
    <row r="339" spans="2:65" s="14" customFormat="1" ht="11.25">
      <c r="B339" s="163"/>
      <c r="D339" s="150" t="s">
        <v>238</v>
      </c>
      <c r="E339" s="164" t="s">
        <v>21</v>
      </c>
      <c r="F339" s="165" t="s">
        <v>241</v>
      </c>
      <c r="H339" s="166">
        <v>6.9669999999999996</v>
      </c>
      <c r="I339" s="167"/>
      <c r="L339" s="163"/>
      <c r="M339" s="168"/>
      <c r="T339" s="169"/>
      <c r="AT339" s="164" t="s">
        <v>238</v>
      </c>
      <c r="AU339" s="164" t="s">
        <v>86</v>
      </c>
      <c r="AV339" s="14" t="s">
        <v>234</v>
      </c>
      <c r="AW339" s="14" t="s">
        <v>33</v>
      </c>
      <c r="AX339" s="14" t="s">
        <v>80</v>
      </c>
      <c r="AY339" s="164" t="s">
        <v>227</v>
      </c>
    </row>
    <row r="340" spans="2:65" s="11" customFormat="1" ht="25.9" customHeight="1">
      <c r="B340" s="120"/>
      <c r="D340" s="121" t="s">
        <v>72</v>
      </c>
      <c r="E340" s="122" t="s">
        <v>291</v>
      </c>
      <c r="F340" s="122" t="s">
        <v>5761</v>
      </c>
      <c r="I340" s="123"/>
      <c r="J340" s="124">
        <f>BK340</f>
        <v>0</v>
      </c>
      <c r="L340" s="120"/>
      <c r="M340" s="125"/>
      <c r="P340" s="126">
        <f>P341</f>
        <v>0</v>
      </c>
      <c r="R340" s="126">
        <f>R341</f>
        <v>0</v>
      </c>
      <c r="T340" s="127">
        <f>T341</f>
        <v>0</v>
      </c>
      <c r="AR340" s="121" t="s">
        <v>120</v>
      </c>
      <c r="AT340" s="128" t="s">
        <v>72</v>
      </c>
      <c r="AU340" s="128" t="s">
        <v>73</v>
      </c>
      <c r="AY340" s="121" t="s">
        <v>227</v>
      </c>
      <c r="BK340" s="129">
        <f>BK341</f>
        <v>0</v>
      </c>
    </row>
    <row r="341" spans="2:65" s="11" customFormat="1" ht="22.9" customHeight="1">
      <c r="B341" s="120"/>
      <c r="D341" s="121" t="s">
        <v>72</v>
      </c>
      <c r="E341" s="130" t="s">
        <v>5762</v>
      </c>
      <c r="F341" s="130" t="s">
        <v>5763</v>
      </c>
      <c r="I341" s="123"/>
      <c r="J341" s="131">
        <f>BK341</f>
        <v>0</v>
      </c>
      <c r="L341" s="120"/>
      <c r="M341" s="125"/>
      <c r="P341" s="126">
        <f>SUM(P342:P345)</f>
        <v>0</v>
      </c>
      <c r="R341" s="126">
        <f>SUM(R342:R345)</f>
        <v>0</v>
      </c>
      <c r="T341" s="127">
        <f>SUM(T342:T345)</f>
        <v>0</v>
      </c>
      <c r="AR341" s="121" t="s">
        <v>120</v>
      </c>
      <c r="AT341" s="128" t="s">
        <v>72</v>
      </c>
      <c r="AU341" s="128" t="s">
        <v>80</v>
      </c>
      <c r="AY341" s="121" t="s">
        <v>227</v>
      </c>
      <c r="BK341" s="129">
        <f>SUM(BK342:BK345)</f>
        <v>0</v>
      </c>
    </row>
    <row r="342" spans="2:65" s="1" customFormat="1" ht="24.2" customHeight="1">
      <c r="B342" s="33"/>
      <c r="C342" s="132" t="s">
        <v>1374</v>
      </c>
      <c r="D342" s="132" t="s">
        <v>229</v>
      </c>
      <c r="E342" s="133" t="s">
        <v>5764</v>
      </c>
      <c r="F342" s="134" t="s">
        <v>5765</v>
      </c>
      <c r="G342" s="135" t="s">
        <v>326</v>
      </c>
      <c r="H342" s="136">
        <v>30.64</v>
      </c>
      <c r="I342" s="137"/>
      <c r="J342" s="138">
        <f>ROUND(I342*H342,2)</f>
        <v>0</v>
      </c>
      <c r="K342" s="134" t="s">
        <v>233</v>
      </c>
      <c r="L342" s="33"/>
      <c r="M342" s="139" t="s">
        <v>21</v>
      </c>
      <c r="N342" s="140" t="s">
        <v>45</v>
      </c>
      <c r="P342" s="141">
        <f>O342*H342</f>
        <v>0</v>
      </c>
      <c r="Q342" s="141">
        <v>0</v>
      </c>
      <c r="R342" s="141">
        <f>Q342*H342</f>
        <v>0</v>
      </c>
      <c r="S342" s="141">
        <v>0</v>
      </c>
      <c r="T342" s="142">
        <f>S342*H342</f>
        <v>0</v>
      </c>
      <c r="AR342" s="143" t="s">
        <v>1349</v>
      </c>
      <c r="AT342" s="143" t="s">
        <v>229</v>
      </c>
      <c r="AU342" s="143" t="s">
        <v>86</v>
      </c>
      <c r="AY342" s="18" t="s">
        <v>227</v>
      </c>
      <c r="BE342" s="144">
        <f>IF(N342="základní",J342,0)</f>
        <v>0</v>
      </c>
      <c r="BF342" s="144">
        <f>IF(N342="snížená",J342,0)</f>
        <v>0</v>
      </c>
      <c r="BG342" s="144">
        <f>IF(N342="zákl. přenesená",J342,0)</f>
        <v>0</v>
      </c>
      <c r="BH342" s="144">
        <f>IF(N342="sníž. přenesená",J342,0)</f>
        <v>0</v>
      </c>
      <c r="BI342" s="144">
        <f>IF(N342="nulová",J342,0)</f>
        <v>0</v>
      </c>
      <c r="BJ342" s="18" t="s">
        <v>86</v>
      </c>
      <c r="BK342" s="144">
        <f>ROUND(I342*H342,2)</f>
        <v>0</v>
      </c>
      <c r="BL342" s="18" t="s">
        <v>1349</v>
      </c>
      <c r="BM342" s="143" t="s">
        <v>1806</v>
      </c>
    </row>
    <row r="343" spans="2:65" s="1" customFormat="1" ht="11.25">
      <c r="B343" s="33"/>
      <c r="D343" s="145" t="s">
        <v>236</v>
      </c>
      <c r="F343" s="146" t="s">
        <v>5766</v>
      </c>
      <c r="I343" s="147"/>
      <c r="L343" s="33"/>
      <c r="M343" s="148"/>
      <c r="T343" s="54"/>
      <c r="AT343" s="18" t="s">
        <v>236</v>
      </c>
      <c r="AU343" s="18" t="s">
        <v>86</v>
      </c>
    </row>
    <row r="344" spans="2:65" s="13" customFormat="1" ht="11.25">
      <c r="B344" s="156"/>
      <c r="D344" s="150" t="s">
        <v>238</v>
      </c>
      <c r="E344" s="157" t="s">
        <v>21</v>
      </c>
      <c r="F344" s="158" t="s">
        <v>5767</v>
      </c>
      <c r="H344" s="159">
        <v>30.64</v>
      </c>
      <c r="I344" s="160"/>
      <c r="L344" s="156"/>
      <c r="M344" s="161"/>
      <c r="T344" s="162"/>
      <c r="AT344" s="157" t="s">
        <v>238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227</v>
      </c>
    </row>
    <row r="345" spans="2:65" s="14" customFormat="1" ht="11.25">
      <c r="B345" s="163"/>
      <c r="D345" s="150" t="s">
        <v>238</v>
      </c>
      <c r="E345" s="164" t="s">
        <v>21</v>
      </c>
      <c r="F345" s="165" t="s">
        <v>241</v>
      </c>
      <c r="H345" s="166">
        <v>30.64</v>
      </c>
      <c r="I345" s="167"/>
      <c r="L345" s="163"/>
      <c r="M345" s="188"/>
      <c r="N345" s="189"/>
      <c r="O345" s="189"/>
      <c r="P345" s="189"/>
      <c r="Q345" s="189"/>
      <c r="R345" s="189"/>
      <c r="S345" s="189"/>
      <c r="T345" s="190"/>
      <c r="AT345" s="164" t="s">
        <v>238</v>
      </c>
      <c r="AU345" s="164" t="s">
        <v>86</v>
      </c>
      <c r="AV345" s="14" t="s">
        <v>234</v>
      </c>
      <c r="AW345" s="14" t="s">
        <v>33</v>
      </c>
      <c r="AX345" s="14" t="s">
        <v>80</v>
      </c>
      <c r="AY345" s="164" t="s">
        <v>227</v>
      </c>
    </row>
    <row r="346" spans="2:65" s="1" customFormat="1" ht="6.95" customHeight="1">
      <c r="B346" s="42"/>
      <c r="C346" s="43"/>
      <c r="D346" s="43"/>
      <c r="E346" s="43"/>
      <c r="F346" s="43"/>
      <c r="G346" s="43"/>
      <c r="H346" s="43"/>
      <c r="I346" s="43"/>
      <c r="J346" s="43"/>
      <c r="K346" s="43"/>
      <c r="L346" s="33"/>
    </row>
  </sheetData>
  <sheetProtection algorithmName="SHA-512" hashValue="3OyHEApfrKnrxJxHZ9rq5HVqkQSu6J4ONpPY70nEN+8Ne+hypH7NWu0rXJveXlwwxSv6SE9cTPOatpPDYeDFkQ==" saltValue="edQILeHHghs1vCP+N3xZ7Sr3/BrH1US38hvZnMf8es8nmr3QVMhA/DoMftl8FZPi5JfRKpd1uhcsrD+s4cxHQA==" spinCount="100000" sheet="1" objects="1" scenarios="1" formatColumns="0" formatRows="0" autoFilter="0"/>
  <autoFilter ref="C96:K345" xr:uid="{00000000-0009-0000-0000-00001A000000}"/>
  <mergeCells count="12">
    <mergeCell ref="E89:H89"/>
    <mergeCell ref="L2:V2"/>
    <mergeCell ref="E50:H50"/>
    <mergeCell ref="E52:H52"/>
    <mergeCell ref="E54:H54"/>
    <mergeCell ref="E85:H85"/>
    <mergeCell ref="E87:H87"/>
    <mergeCell ref="E7:H7"/>
    <mergeCell ref="E9:H9"/>
    <mergeCell ref="E11:H11"/>
    <mergeCell ref="E20:H20"/>
    <mergeCell ref="E29:H29"/>
  </mergeCells>
  <hyperlinks>
    <hyperlink ref="F101" r:id="rId1" xr:uid="{00000000-0004-0000-1A00-000000000000}"/>
    <hyperlink ref="F105" r:id="rId2" xr:uid="{00000000-0004-0000-1A00-000001000000}"/>
    <hyperlink ref="F109" r:id="rId3" xr:uid="{00000000-0004-0000-1A00-000002000000}"/>
    <hyperlink ref="F113" r:id="rId4" xr:uid="{00000000-0004-0000-1A00-000003000000}"/>
    <hyperlink ref="F117" r:id="rId5" xr:uid="{00000000-0004-0000-1A00-000004000000}"/>
    <hyperlink ref="F124" r:id="rId6" xr:uid="{00000000-0004-0000-1A00-000005000000}"/>
    <hyperlink ref="F128" r:id="rId7" xr:uid="{00000000-0004-0000-1A00-000006000000}"/>
    <hyperlink ref="F133" r:id="rId8" xr:uid="{00000000-0004-0000-1A00-000007000000}"/>
    <hyperlink ref="F137" r:id="rId9" xr:uid="{00000000-0004-0000-1A00-000008000000}"/>
    <hyperlink ref="F144" r:id="rId10" xr:uid="{00000000-0004-0000-1A00-000009000000}"/>
    <hyperlink ref="F147" r:id="rId11" xr:uid="{00000000-0004-0000-1A00-00000A000000}"/>
    <hyperlink ref="F154" r:id="rId12" xr:uid="{00000000-0004-0000-1A00-00000B000000}"/>
    <hyperlink ref="F159" r:id="rId13" xr:uid="{00000000-0004-0000-1A00-00000C000000}"/>
    <hyperlink ref="F163" r:id="rId14" xr:uid="{00000000-0004-0000-1A00-00000D000000}"/>
    <hyperlink ref="F169" r:id="rId15" xr:uid="{00000000-0004-0000-1A00-00000E000000}"/>
    <hyperlink ref="F174" r:id="rId16" xr:uid="{00000000-0004-0000-1A00-00000F000000}"/>
    <hyperlink ref="F177" r:id="rId17" xr:uid="{00000000-0004-0000-1A00-000010000000}"/>
    <hyperlink ref="F181" r:id="rId18" xr:uid="{00000000-0004-0000-1A00-000011000000}"/>
    <hyperlink ref="F192" r:id="rId19" xr:uid="{00000000-0004-0000-1A00-000012000000}"/>
    <hyperlink ref="F200" r:id="rId20" xr:uid="{00000000-0004-0000-1A00-000013000000}"/>
    <hyperlink ref="F204" r:id="rId21" xr:uid="{00000000-0004-0000-1A00-000014000000}"/>
    <hyperlink ref="F208" r:id="rId22" xr:uid="{00000000-0004-0000-1A00-000015000000}"/>
    <hyperlink ref="F214" r:id="rId23" xr:uid="{00000000-0004-0000-1A00-000016000000}"/>
    <hyperlink ref="F220" r:id="rId24" xr:uid="{00000000-0004-0000-1A00-000017000000}"/>
    <hyperlink ref="F226" r:id="rId25" xr:uid="{00000000-0004-0000-1A00-000018000000}"/>
    <hyperlink ref="F230" r:id="rId26" xr:uid="{00000000-0004-0000-1A00-000019000000}"/>
    <hyperlink ref="F235" r:id="rId27" xr:uid="{00000000-0004-0000-1A00-00001A000000}"/>
    <hyperlink ref="F245" r:id="rId28" xr:uid="{00000000-0004-0000-1A00-00001B000000}"/>
    <hyperlink ref="F251" r:id="rId29" xr:uid="{00000000-0004-0000-1A00-00001C000000}"/>
    <hyperlink ref="F255" r:id="rId30" xr:uid="{00000000-0004-0000-1A00-00001D000000}"/>
    <hyperlink ref="F259" r:id="rId31" xr:uid="{00000000-0004-0000-1A00-00001E000000}"/>
    <hyperlink ref="F265" r:id="rId32" xr:uid="{00000000-0004-0000-1A00-00001F000000}"/>
    <hyperlink ref="F268" r:id="rId33" xr:uid="{00000000-0004-0000-1A00-000020000000}"/>
    <hyperlink ref="F272" r:id="rId34" xr:uid="{00000000-0004-0000-1A00-000021000000}"/>
    <hyperlink ref="F276" r:id="rId35" xr:uid="{00000000-0004-0000-1A00-000022000000}"/>
    <hyperlink ref="F284" r:id="rId36" xr:uid="{00000000-0004-0000-1A00-000023000000}"/>
    <hyperlink ref="F289" r:id="rId37" xr:uid="{00000000-0004-0000-1A00-000024000000}"/>
    <hyperlink ref="F299" r:id="rId38" xr:uid="{00000000-0004-0000-1A00-000025000000}"/>
    <hyperlink ref="F302" r:id="rId39" xr:uid="{00000000-0004-0000-1A00-000026000000}"/>
    <hyperlink ref="F306" r:id="rId40" xr:uid="{00000000-0004-0000-1A00-000027000000}"/>
    <hyperlink ref="F312" r:id="rId41" xr:uid="{00000000-0004-0000-1A00-000028000000}"/>
    <hyperlink ref="F314" r:id="rId42" xr:uid="{00000000-0004-0000-1A00-000029000000}"/>
    <hyperlink ref="F318" r:id="rId43" xr:uid="{00000000-0004-0000-1A00-00002A000000}"/>
    <hyperlink ref="F322" r:id="rId44" xr:uid="{00000000-0004-0000-1A00-00002B000000}"/>
    <hyperlink ref="F327" r:id="rId45" xr:uid="{00000000-0004-0000-1A00-00002C000000}"/>
    <hyperlink ref="F331" r:id="rId46" xr:uid="{00000000-0004-0000-1A00-00002D000000}"/>
    <hyperlink ref="F333" r:id="rId47" xr:uid="{00000000-0004-0000-1A00-00002E000000}"/>
    <hyperlink ref="F337" r:id="rId48" xr:uid="{00000000-0004-0000-1A00-00002F000000}"/>
    <hyperlink ref="F343" r:id="rId49" xr:uid="{00000000-0004-0000-1A00-00003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9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190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5486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5768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ROUND(J85,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ROUND((SUM(BE85:BE92)),  2)</f>
        <v>0</v>
      </c>
      <c r="I35" s="94">
        <v>0.21</v>
      </c>
      <c r="J35" s="84">
        <f>ROUND(((SUM(BE85:BE92))*I35),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ROUND((SUM(BF85:BF92)),  2)</f>
        <v>0</v>
      </c>
      <c r="I36" s="94">
        <v>0.12</v>
      </c>
      <c r="J36" s="84">
        <f>ROUND(((SUM(BF85:BF92))*I36),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ROUND((SUM(BG85:BG92)),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ROUND((SUM(BH85:BH92)),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ROUND((SUM(BI85:BI92)),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5486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SO-05.05 - Exterierový mobiliář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J85</f>
        <v>0</v>
      </c>
      <c r="L63" s="33"/>
      <c r="AU63" s="18" t="s">
        <v>208</v>
      </c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212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ht="12" customHeight="1">
      <c r="B74" s="21"/>
      <c r="C74" s="28" t="s">
        <v>201</v>
      </c>
      <c r="L74" s="21"/>
    </row>
    <row r="75" spans="2:12" s="1" customFormat="1" ht="16.5" customHeight="1">
      <c r="B75" s="33"/>
      <c r="E75" s="338" t="s">
        <v>5486</v>
      </c>
      <c r="F75" s="340"/>
      <c r="G75" s="340"/>
      <c r="H75" s="340"/>
      <c r="L75" s="33"/>
    </row>
    <row r="76" spans="2:12" s="1" customFormat="1" ht="12" customHeight="1">
      <c r="B76" s="33"/>
      <c r="C76" s="28" t="s">
        <v>203</v>
      </c>
      <c r="L76" s="33"/>
    </row>
    <row r="77" spans="2:12" s="1" customFormat="1" ht="16.5" customHeight="1">
      <c r="B77" s="33"/>
      <c r="E77" s="321" t="str">
        <f>E11</f>
        <v>SO-05.05 - Exterierový mobiliář</v>
      </c>
      <c r="F77" s="340"/>
      <c r="G77" s="340"/>
      <c r="H77" s="340"/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22</v>
      </c>
      <c r="F79" s="26" t="str">
        <f>F14</f>
        <v>Kolovraty</v>
      </c>
      <c r="I79" s="28" t="s">
        <v>24</v>
      </c>
      <c r="J79" s="50" t="str">
        <f>IF(J14="","",J14)</f>
        <v>28. 6. 2021</v>
      </c>
      <c r="L79" s="33"/>
    </row>
    <row r="80" spans="2:12" s="1" customFormat="1" ht="6.95" customHeight="1">
      <c r="B80" s="33"/>
      <c r="L80" s="33"/>
    </row>
    <row r="81" spans="2:65" s="1" customFormat="1" ht="15.2" customHeight="1">
      <c r="B81" s="33"/>
      <c r="C81" s="28" t="s">
        <v>26</v>
      </c>
      <c r="F81" s="26" t="str">
        <f>E17</f>
        <v>atelier HETA s.r.o.</v>
      </c>
      <c r="I81" s="28" t="s">
        <v>32</v>
      </c>
      <c r="J81" s="31" t="str">
        <f>E23</f>
        <v>atelier HETA s.r.o.</v>
      </c>
      <c r="L81" s="33"/>
    </row>
    <row r="82" spans="2:65" s="1" customFormat="1" ht="15.2" customHeight="1">
      <c r="B82" s="33"/>
      <c r="C82" s="28" t="s">
        <v>30</v>
      </c>
      <c r="F82" s="26" t="str">
        <f>IF(E20="","",E20)</f>
        <v>Vyplň údaj</v>
      </c>
      <c r="I82" s="28" t="s">
        <v>34</v>
      </c>
      <c r="J82" s="31" t="str">
        <f>E26</f>
        <v>Toman Martin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2"/>
      <c r="C84" s="113" t="s">
        <v>213</v>
      </c>
      <c r="D84" s="114" t="s">
        <v>58</v>
      </c>
      <c r="E84" s="114" t="s">
        <v>54</v>
      </c>
      <c r="F84" s="114" t="s">
        <v>55</v>
      </c>
      <c r="G84" s="114" t="s">
        <v>214</v>
      </c>
      <c r="H84" s="114" t="s">
        <v>215</v>
      </c>
      <c r="I84" s="114" t="s">
        <v>216</v>
      </c>
      <c r="J84" s="114" t="s">
        <v>207</v>
      </c>
      <c r="K84" s="115" t="s">
        <v>217</v>
      </c>
      <c r="L84" s="112"/>
      <c r="M84" s="57" t="s">
        <v>21</v>
      </c>
      <c r="N84" s="58" t="s">
        <v>43</v>
      </c>
      <c r="O84" s="58" t="s">
        <v>218</v>
      </c>
      <c r="P84" s="58" t="s">
        <v>219</v>
      </c>
      <c r="Q84" s="58" t="s">
        <v>220</v>
      </c>
      <c r="R84" s="58" t="s">
        <v>221</v>
      </c>
      <c r="S84" s="58" t="s">
        <v>222</v>
      </c>
      <c r="T84" s="59" t="s">
        <v>223</v>
      </c>
    </row>
    <row r="85" spans="2:65" s="1" customFormat="1" ht="22.9" customHeight="1">
      <c r="B85" s="33"/>
      <c r="C85" s="62" t="s">
        <v>224</v>
      </c>
      <c r="J85" s="116">
        <f>BK85</f>
        <v>0</v>
      </c>
      <c r="L85" s="33"/>
      <c r="M85" s="60"/>
      <c r="N85" s="51"/>
      <c r="O85" s="51"/>
      <c r="P85" s="117">
        <f>SUM(P86:P92)</f>
        <v>0</v>
      </c>
      <c r="Q85" s="51"/>
      <c r="R85" s="117">
        <f>SUM(R86:R92)</f>
        <v>0</v>
      </c>
      <c r="S85" s="51"/>
      <c r="T85" s="118">
        <f>SUM(T86:T92)</f>
        <v>0</v>
      </c>
      <c r="AT85" s="18" t="s">
        <v>72</v>
      </c>
      <c r="AU85" s="18" t="s">
        <v>208</v>
      </c>
      <c r="BK85" s="119">
        <f>SUM(BK86:BK92)</f>
        <v>0</v>
      </c>
    </row>
    <row r="86" spans="2:65" s="1" customFormat="1" ht="16.5" customHeight="1">
      <c r="B86" s="33"/>
      <c r="C86" s="132" t="s">
        <v>80</v>
      </c>
      <c r="D86" s="132" t="s">
        <v>229</v>
      </c>
      <c r="E86" s="133" t="s">
        <v>5769</v>
      </c>
      <c r="F86" s="134" t="s">
        <v>5770</v>
      </c>
      <c r="G86" s="135" t="s">
        <v>396</v>
      </c>
      <c r="H86" s="136">
        <v>1</v>
      </c>
      <c r="I86" s="137"/>
      <c r="J86" s="138">
        <f>ROUND(I86*H86,2)</f>
        <v>0</v>
      </c>
      <c r="K86" s="134" t="s">
        <v>336</v>
      </c>
      <c r="L86" s="33"/>
      <c r="M86" s="139" t="s">
        <v>21</v>
      </c>
      <c r="N86" s="140" t="s">
        <v>45</v>
      </c>
      <c r="P86" s="141">
        <f>O86*H86</f>
        <v>0</v>
      </c>
      <c r="Q86" s="141">
        <v>0</v>
      </c>
      <c r="R86" s="141">
        <f>Q86*H86</f>
        <v>0</v>
      </c>
      <c r="S86" s="141">
        <v>0</v>
      </c>
      <c r="T86" s="142">
        <f>S86*H86</f>
        <v>0</v>
      </c>
      <c r="AR86" s="143" t="s">
        <v>234</v>
      </c>
      <c r="AT86" s="143" t="s">
        <v>229</v>
      </c>
      <c r="AU86" s="143" t="s">
        <v>73</v>
      </c>
      <c r="AY86" s="18" t="s">
        <v>227</v>
      </c>
      <c r="BE86" s="144">
        <f>IF(N86="základní",J86,0)</f>
        <v>0</v>
      </c>
      <c r="BF86" s="144">
        <f>IF(N86="snížená",J86,0)</f>
        <v>0</v>
      </c>
      <c r="BG86" s="144">
        <f>IF(N86="zákl. přenesená",J86,0)</f>
        <v>0</v>
      </c>
      <c r="BH86" s="144">
        <f>IF(N86="sníž. přenesená",J86,0)</f>
        <v>0</v>
      </c>
      <c r="BI86" s="144">
        <f>IF(N86="nulová",J86,0)</f>
        <v>0</v>
      </c>
      <c r="BJ86" s="18" t="s">
        <v>86</v>
      </c>
      <c r="BK86" s="144">
        <f>ROUND(I86*H86,2)</f>
        <v>0</v>
      </c>
      <c r="BL86" s="18" t="s">
        <v>234</v>
      </c>
      <c r="BM86" s="143" t="s">
        <v>5771</v>
      </c>
    </row>
    <row r="87" spans="2:65" s="1" customFormat="1" ht="167.85" customHeight="1">
      <c r="B87" s="33"/>
      <c r="C87" s="132" t="s">
        <v>86</v>
      </c>
      <c r="D87" s="132" t="s">
        <v>229</v>
      </c>
      <c r="E87" s="133" t="s">
        <v>5772</v>
      </c>
      <c r="F87" s="134" t="s">
        <v>5773</v>
      </c>
      <c r="G87" s="135" t="s">
        <v>396</v>
      </c>
      <c r="H87" s="136">
        <v>6</v>
      </c>
      <c r="I87" s="137"/>
      <c r="J87" s="138">
        <f>ROUND(I87*H87,2)</f>
        <v>0</v>
      </c>
      <c r="K87" s="134" t="s">
        <v>336</v>
      </c>
      <c r="L87" s="33"/>
      <c r="M87" s="139" t="s">
        <v>21</v>
      </c>
      <c r="N87" s="140" t="s">
        <v>45</v>
      </c>
      <c r="P87" s="141">
        <f>O87*H87</f>
        <v>0</v>
      </c>
      <c r="Q87" s="141">
        <v>0</v>
      </c>
      <c r="R87" s="141">
        <f>Q87*H87</f>
        <v>0</v>
      </c>
      <c r="S87" s="141">
        <v>0</v>
      </c>
      <c r="T87" s="142">
        <f>S87*H87</f>
        <v>0</v>
      </c>
      <c r="AR87" s="143" t="s">
        <v>234</v>
      </c>
      <c r="AT87" s="143" t="s">
        <v>229</v>
      </c>
      <c r="AU87" s="143" t="s">
        <v>73</v>
      </c>
      <c r="AY87" s="18" t="s">
        <v>227</v>
      </c>
      <c r="BE87" s="144">
        <f>IF(N87="základní",J87,0)</f>
        <v>0</v>
      </c>
      <c r="BF87" s="144">
        <f>IF(N87="snížená",J87,0)</f>
        <v>0</v>
      </c>
      <c r="BG87" s="144">
        <f>IF(N87="zákl. přenesená",J87,0)</f>
        <v>0</v>
      </c>
      <c r="BH87" s="144">
        <f>IF(N87="sníž. přenesená",J87,0)</f>
        <v>0</v>
      </c>
      <c r="BI87" s="144">
        <f>IF(N87="nulová",J87,0)</f>
        <v>0</v>
      </c>
      <c r="BJ87" s="18" t="s">
        <v>86</v>
      </c>
      <c r="BK87" s="144">
        <f>ROUND(I87*H87,2)</f>
        <v>0</v>
      </c>
      <c r="BL87" s="18" t="s">
        <v>234</v>
      </c>
      <c r="BM87" s="143" t="s">
        <v>5774</v>
      </c>
    </row>
    <row r="88" spans="2:65" s="1" customFormat="1" ht="181.5" customHeight="1">
      <c r="B88" s="33"/>
      <c r="C88" s="132" t="s">
        <v>120</v>
      </c>
      <c r="D88" s="132" t="s">
        <v>229</v>
      </c>
      <c r="E88" s="133" t="s">
        <v>5775</v>
      </c>
      <c r="F88" s="134" t="s">
        <v>5776</v>
      </c>
      <c r="G88" s="135" t="s">
        <v>396</v>
      </c>
      <c r="H88" s="136">
        <v>7</v>
      </c>
      <c r="I88" s="137"/>
      <c r="J88" s="138">
        <f>ROUND(I88*H88,2)</f>
        <v>0</v>
      </c>
      <c r="K88" s="134" t="s">
        <v>336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234</v>
      </c>
      <c r="AT88" s="143" t="s">
        <v>229</v>
      </c>
      <c r="AU88" s="143" t="s">
        <v>73</v>
      </c>
      <c r="AY88" s="18" t="s">
        <v>227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234</v>
      </c>
      <c r="BM88" s="143" t="s">
        <v>5777</v>
      </c>
    </row>
    <row r="89" spans="2:65" s="1" customFormat="1" ht="167.85" customHeight="1">
      <c r="B89" s="33"/>
      <c r="C89" s="132" t="s">
        <v>234</v>
      </c>
      <c r="D89" s="132" t="s">
        <v>229</v>
      </c>
      <c r="E89" s="133" t="s">
        <v>5778</v>
      </c>
      <c r="F89" s="134" t="s">
        <v>5779</v>
      </c>
      <c r="G89" s="135" t="s">
        <v>21</v>
      </c>
      <c r="H89" s="136">
        <v>11</v>
      </c>
      <c r="I89" s="137"/>
      <c r="J89" s="138">
        <f>ROUND(I89*H89,2)</f>
        <v>0</v>
      </c>
      <c r="K89" s="134" t="s">
        <v>336</v>
      </c>
      <c r="L89" s="33"/>
      <c r="M89" s="139" t="s">
        <v>21</v>
      </c>
      <c r="N89" s="140" t="s">
        <v>45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234</v>
      </c>
      <c r="AT89" s="143" t="s">
        <v>229</v>
      </c>
      <c r="AU89" s="143" t="s">
        <v>73</v>
      </c>
      <c r="AY89" s="18" t="s">
        <v>227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86</v>
      </c>
      <c r="BK89" s="144">
        <f>ROUND(I89*H89,2)</f>
        <v>0</v>
      </c>
      <c r="BL89" s="18" t="s">
        <v>234</v>
      </c>
      <c r="BM89" s="143" t="s">
        <v>5780</v>
      </c>
    </row>
    <row r="90" spans="2:65" s="1" customFormat="1" ht="167.85" customHeight="1">
      <c r="B90" s="33"/>
      <c r="C90" s="132" t="s">
        <v>264</v>
      </c>
      <c r="D90" s="132" t="s">
        <v>229</v>
      </c>
      <c r="E90" s="133" t="s">
        <v>5781</v>
      </c>
      <c r="F90" s="134" t="s">
        <v>5782</v>
      </c>
      <c r="G90" s="135" t="s">
        <v>21</v>
      </c>
      <c r="H90" s="136">
        <v>5</v>
      </c>
      <c r="I90" s="137"/>
      <c r="J90" s="138">
        <f>ROUND(I90*H90,2)</f>
        <v>0</v>
      </c>
      <c r="K90" s="134" t="s">
        <v>336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234</v>
      </c>
      <c r="AT90" s="143" t="s">
        <v>229</v>
      </c>
      <c r="AU90" s="143" t="s">
        <v>73</v>
      </c>
      <c r="AY90" s="18" t="s">
        <v>227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234</v>
      </c>
      <c r="BM90" s="143" t="s">
        <v>5783</v>
      </c>
    </row>
    <row r="91" spans="2:65" s="1" customFormat="1" ht="19.5">
      <c r="B91" s="33"/>
      <c r="D91" s="150" t="s">
        <v>403</v>
      </c>
      <c r="F91" s="183" t="s">
        <v>5784</v>
      </c>
      <c r="I91" s="147"/>
      <c r="L91" s="33"/>
      <c r="M91" s="148"/>
      <c r="T91" s="54"/>
      <c r="AT91" s="18" t="s">
        <v>403</v>
      </c>
      <c r="AU91" s="18" t="s">
        <v>73</v>
      </c>
    </row>
    <row r="92" spans="2:65" s="1" customFormat="1" ht="168.75" customHeight="1">
      <c r="B92" s="33"/>
      <c r="C92" s="132" t="s">
        <v>270</v>
      </c>
      <c r="D92" s="132" t="s">
        <v>229</v>
      </c>
      <c r="E92" s="133" t="s">
        <v>80</v>
      </c>
      <c r="F92" s="134" t="s">
        <v>5785</v>
      </c>
      <c r="G92" s="135" t="s">
        <v>396</v>
      </c>
      <c r="H92" s="136">
        <v>56</v>
      </c>
      <c r="I92" s="137"/>
      <c r="J92" s="138">
        <f>ROUND(I92*H92,2)</f>
        <v>0</v>
      </c>
      <c r="K92" s="134" t="s">
        <v>336</v>
      </c>
      <c r="L92" s="33"/>
      <c r="M92" s="184" t="s">
        <v>21</v>
      </c>
      <c r="N92" s="185" t="s">
        <v>45</v>
      </c>
      <c r="O92" s="181"/>
      <c r="P92" s="186">
        <f>O92*H92</f>
        <v>0</v>
      </c>
      <c r="Q92" s="186">
        <v>0</v>
      </c>
      <c r="R92" s="186">
        <f>Q92*H92</f>
        <v>0</v>
      </c>
      <c r="S92" s="186">
        <v>0</v>
      </c>
      <c r="T92" s="187">
        <f>S92*H92</f>
        <v>0</v>
      </c>
      <c r="AR92" s="143" t="s">
        <v>234</v>
      </c>
      <c r="AT92" s="143" t="s">
        <v>229</v>
      </c>
      <c r="AU92" s="143" t="s">
        <v>73</v>
      </c>
      <c r="AY92" s="18" t="s">
        <v>227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234</v>
      </c>
      <c r="BM92" s="143" t="s">
        <v>5786</v>
      </c>
    </row>
    <row r="93" spans="2:65" s="1" customFormat="1" ht="6.95" customHeight="1"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33"/>
    </row>
  </sheetData>
  <sheetProtection algorithmName="SHA-512" hashValue="th6rhr+UTkb0VZiqWPvZUsyGPQKSKXxxq7PdyXwuA/e9eR74lxn85F6zjXcs0sqH/wrS4YJZ/pBQD8tgcoh6CQ==" saltValue="SssT1DgeJhwbgk5c/gp4kCC1V4uKeImRPWvsshWG9YGWnIWHe7CUFWZaBoWBTsfF2ouoLSHT1UDBJrGq1SpwjQ==" spinCount="100000" sheet="1" objects="1" scenarios="1" formatColumns="0" formatRows="0" autoFilter="0"/>
  <autoFilter ref="C84:K92" xr:uid="{00000000-0009-0000-0000-00001B000000}"/>
  <mergeCells count="12">
    <mergeCell ref="E77:H77"/>
    <mergeCell ref="L2:V2"/>
    <mergeCell ref="E50:H50"/>
    <mergeCell ref="E52:H52"/>
    <mergeCell ref="E54:H54"/>
    <mergeCell ref="E73:H73"/>
    <mergeCell ref="E75:H7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5486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5787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ROUND(J89,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ROUND((SUM(BE89:BE120)),  2)</f>
        <v>0</v>
      </c>
      <c r="I35" s="94">
        <v>0.21</v>
      </c>
      <c r="J35" s="84">
        <f>ROUND(((SUM(BE89:BE120))*I35),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ROUND((SUM(BF89:BF120)),  2)</f>
        <v>0</v>
      </c>
      <c r="I36" s="94">
        <v>0.12</v>
      </c>
      <c r="J36" s="84">
        <f>ROUND(((SUM(BF89:BF120))*I36),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ROUND((SUM(BG89:BG120)),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ROUND((SUM(BH89:BH120)),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ROUND((SUM(BI89:BI120)),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5486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SO-05.03 - Oplocení předzahrádek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J89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J90</f>
        <v>0</v>
      </c>
      <c r="L64" s="104"/>
    </row>
    <row r="65" spans="2:12" s="9" customFormat="1" ht="19.899999999999999" customHeight="1">
      <c r="B65" s="108"/>
      <c r="D65" s="109" t="s">
        <v>210</v>
      </c>
      <c r="E65" s="110"/>
      <c r="F65" s="110"/>
      <c r="G65" s="110"/>
      <c r="H65" s="110"/>
      <c r="I65" s="110"/>
      <c r="J65" s="111">
        <f>J91</f>
        <v>0</v>
      </c>
      <c r="L65" s="108"/>
    </row>
    <row r="66" spans="2:12" s="9" customFormat="1" ht="19.899999999999999" customHeight="1">
      <c r="B66" s="108"/>
      <c r="D66" s="109" t="s">
        <v>549</v>
      </c>
      <c r="E66" s="110"/>
      <c r="F66" s="110"/>
      <c r="G66" s="110"/>
      <c r="H66" s="110"/>
      <c r="I66" s="110"/>
      <c r="J66" s="111">
        <f>J96</f>
        <v>0</v>
      </c>
      <c r="L66" s="108"/>
    </row>
    <row r="67" spans="2:12" s="9" customFormat="1" ht="19.899999999999999" customHeight="1">
      <c r="B67" s="108"/>
      <c r="D67" s="109" t="s">
        <v>211</v>
      </c>
      <c r="E67" s="110"/>
      <c r="F67" s="110"/>
      <c r="G67" s="110"/>
      <c r="H67" s="110"/>
      <c r="I67" s="110"/>
      <c r="J67" s="111">
        <f>J118</f>
        <v>0</v>
      </c>
      <c r="L67" s="108"/>
    </row>
    <row r="68" spans="2:12" s="1" customFormat="1" ht="21.75" customHeight="1">
      <c r="B68" s="33"/>
      <c r="L68" s="33"/>
    </row>
    <row r="69" spans="2:12" s="1" customFormat="1" ht="6.95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>
      <c r="B74" s="33"/>
      <c r="C74" s="22" t="s">
        <v>212</v>
      </c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16</v>
      </c>
      <c r="L76" s="33"/>
    </row>
    <row r="77" spans="2:12" s="1" customFormat="1" ht="16.5" customHeight="1">
      <c r="B77" s="33"/>
      <c r="E77" s="338" t="str">
        <f>E7</f>
        <v>Kolovraty - dostupné bydlení</v>
      </c>
      <c r="F77" s="339"/>
      <c r="G77" s="339"/>
      <c r="H77" s="339"/>
      <c r="L77" s="33"/>
    </row>
    <row r="78" spans="2:12" ht="12" customHeight="1">
      <c r="B78" s="21"/>
      <c r="C78" s="28" t="s">
        <v>201</v>
      </c>
      <c r="L78" s="21"/>
    </row>
    <row r="79" spans="2:12" s="1" customFormat="1" ht="16.5" customHeight="1">
      <c r="B79" s="33"/>
      <c r="E79" s="338" t="s">
        <v>5486</v>
      </c>
      <c r="F79" s="340"/>
      <c r="G79" s="340"/>
      <c r="H79" s="340"/>
      <c r="L79" s="33"/>
    </row>
    <row r="80" spans="2:12" s="1" customFormat="1" ht="12" customHeight="1">
      <c r="B80" s="33"/>
      <c r="C80" s="28" t="s">
        <v>203</v>
      </c>
      <c r="L80" s="33"/>
    </row>
    <row r="81" spans="2:65" s="1" customFormat="1" ht="16.5" customHeight="1">
      <c r="B81" s="33"/>
      <c r="E81" s="321" t="str">
        <f>E11</f>
        <v>SO-05.03 - Oplocení předzahrádek</v>
      </c>
      <c r="F81" s="340"/>
      <c r="G81" s="340"/>
      <c r="H81" s="34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22</v>
      </c>
      <c r="F83" s="26" t="str">
        <f>F14</f>
        <v>Kolovraty</v>
      </c>
      <c r="I83" s="28" t="s">
        <v>24</v>
      </c>
      <c r="J83" s="50" t="str">
        <f>IF(J14="","",J14)</f>
        <v>28. 6. 2021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26</v>
      </c>
      <c r="F85" s="26" t="str">
        <f>E17</f>
        <v>atelier HETA s.r.o.</v>
      </c>
      <c r="I85" s="28" t="s">
        <v>32</v>
      </c>
      <c r="J85" s="31" t="str">
        <f>E23</f>
        <v>atelier HETA s.r.o.</v>
      </c>
      <c r="L85" s="33"/>
    </row>
    <row r="86" spans="2:65" s="1" customFormat="1" ht="15.2" customHeight="1">
      <c r="B86" s="33"/>
      <c r="C86" s="28" t="s">
        <v>30</v>
      </c>
      <c r="F86" s="26" t="str">
        <f>IF(E20="","",E20)</f>
        <v>Vyplň údaj</v>
      </c>
      <c r="I86" s="28" t="s">
        <v>34</v>
      </c>
      <c r="J86" s="31" t="str">
        <f>E26</f>
        <v>Toman Martin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12"/>
      <c r="C88" s="113" t="s">
        <v>213</v>
      </c>
      <c r="D88" s="114" t="s">
        <v>58</v>
      </c>
      <c r="E88" s="114" t="s">
        <v>54</v>
      </c>
      <c r="F88" s="114" t="s">
        <v>55</v>
      </c>
      <c r="G88" s="114" t="s">
        <v>214</v>
      </c>
      <c r="H88" s="114" t="s">
        <v>215</v>
      </c>
      <c r="I88" s="114" t="s">
        <v>216</v>
      </c>
      <c r="J88" s="114" t="s">
        <v>207</v>
      </c>
      <c r="K88" s="115" t="s">
        <v>217</v>
      </c>
      <c r="L88" s="112"/>
      <c r="M88" s="57" t="s">
        <v>21</v>
      </c>
      <c r="N88" s="58" t="s">
        <v>43</v>
      </c>
      <c r="O88" s="58" t="s">
        <v>218</v>
      </c>
      <c r="P88" s="58" t="s">
        <v>219</v>
      </c>
      <c r="Q88" s="58" t="s">
        <v>220</v>
      </c>
      <c r="R88" s="58" t="s">
        <v>221</v>
      </c>
      <c r="S88" s="58" t="s">
        <v>222</v>
      </c>
      <c r="T88" s="59" t="s">
        <v>223</v>
      </c>
    </row>
    <row r="89" spans="2:65" s="1" customFormat="1" ht="22.9" customHeight="1">
      <c r="B89" s="33"/>
      <c r="C89" s="62" t="s">
        <v>224</v>
      </c>
      <c r="J89" s="116">
        <f>BK89</f>
        <v>0</v>
      </c>
      <c r="L89" s="33"/>
      <c r="M89" s="60"/>
      <c r="N89" s="51"/>
      <c r="O89" s="51"/>
      <c r="P89" s="117">
        <f>P90</f>
        <v>0</v>
      </c>
      <c r="Q89" s="51"/>
      <c r="R89" s="117">
        <f>R90</f>
        <v>45.370530000000002</v>
      </c>
      <c r="S89" s="51"/>
      <c r="T89" s="118">
        <f>T90</f>
        <v>0</v>
      </c>
      <c r="AT89" s="18" t="s">
        <v>72</v>
      </c>
      <c r="AU89" s="18" t="s">
        <v>208</v>
      </c>
      <c r="BK89" s="119">
        <f>BK90</f>
        <v>0</v>
      </c>
    </row>
    <row r="90" spans="2:65" s="11" customFormat="1" ht="25.9" customHeight="1">
      <c r="B90" s="120"/>
      <c r="D90" s="121" t="s">
        <v>72</v>
      </c>
      <c r="E90" s="122" t="s">
        <v>225</v>
      </c>
      <c r="F90" s="122" t="s">
        <v>226</v>
      </c>
      <c r="I90" s="123"/>
      <c r="J90" s="124">
        <f>BK90</f>
        <v>0</v>
      </c>
      <c r="L90" s="120"/>
      <c r="M90" s="125"/>
      <c r="P90" s="126">
        <f>P91+P96+P118</f>
        <v>0</v>
      </c>
      <c r="R90" s="126">
        <f>R91+R96+R118</f>
        <v>45.370530000000002</v>
      </c>
      <c r="T90" s="127">
        <f>T91+T96+T118</f>
        <v>0</v>
      </c>
      <c r="AR90" s="121" t="s">
        <v>80</v>
      </c>
      <c r="AT90" s="128" t="s">
        <v>72</v>
      </c>
      <c r="AU90" s="128" t="s">
        <v>73</v>
      </c>
      <c r="AY90" s="121" t="s">
        <v>227</v>
      </c>
      <c r="BK90" s="129">
        <f>BK91+BK96+BK118</f>
        <v>0</v>
      </c>
    </row>
    <row r="91" spans="2:65" s="11" customFormat="1" ht="22.9" customHeight="1">
      <c r="B91" s="120"/>
      <c r="D91" s="121" t="s">
        <v>72</v>
      </c>
      <c r="E91" s="130" t="s">
        <v>80</v>
      </c>
      <c r="F91" s="130" t="s">
        <v>228</v>
      </c>
      <c r="I91" s="123"/>
      <c r="J91" s="131">
        <f>BK91</f>
        <v>0</v>
      </c>
      <c r="L91" s="120"/>
      <c r="M91" s="125"/>
      <c r="P91" s="126">
        <f>SUM(P92:P95)</f>
        <v>0</v>
      </c>
      <c r="R91" s="126">
        <f>SUM(R92:R95)</f>
        <v>0</v>
      </c>
      <c r="T91" s="127">
        <f>SUM(T92:T95)</f>
        <v>0</v>
      </c>
      <c r="AR91" s="121" t="s">
        <v>80</v>
      </c>
      <c r="AT91" s="128" t="s">
        <v>72</v>
      </c>
      <c r="AU91" s="128" t="s">
        <v>80</v>
      </c>
      <c r="AY91" s="121" t="s">
        <v>227</v>
      </c>
      <c r="BK91" s="129">
        <f>SUM(BK92:BK95)</f>
        <v>0</v>
      </c>
    </row>
    <row r="92" spans="2:65" s="1" customFormat="1" ht="21.75" customHeight="1">
      <c r="B92" s="33"/>
      <c r="C92" s="132" t="s">
        <v>80</v>
      </c>
      <c r="D92" s="132" t="s">
        <v>229</v>
      </c>
      <c r="E92" s="133" t="s">
        <v>5788</v>
      </c>
      <c r="F92" s="134" t="s">
        <v>5789</v>
      </c>
      <c r="G92" s="135" t="s">
        <v>326</v>
      </c>
      <c r="H92" s="136">
        <v>108.69</v>
      </c>
      <c r="I92" s="137"/>
      <c r="J92" s="138">
        <f>ROUND(I92*H92,2)</f>
        <v>0</v>
      </c>
      <c r="K92" s="134" t="s">
        <v>233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234</v>
      </c>
      <c r="AT92" s="143" t="s">
        <v>229</v>
      </c>
      <c r="AU92" s="143" t="s">
        <v>86</v>
      </c>
      <c r="AY92" s="18" t="s">
        <v>227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234</v>
      </c>
      <c r="BM92" s="143" t="s">
        <v>5790</v>
      </c>
    </row>
    <row r="93" spans="2:65" s="1" customFormat="1" ht="11.25">
      <c r="B93" s="33"/>
      <c r="D93" s="145" t="s">
        <v>236</v>
      </c>
      <c r="F93" s="146" t="s">
        <v>5791</v>
      </c>
      <c r="I93" s="147"/>
      <c r="L93" s="33"/>
      <c r="M93" s="148"/>
      <c r="T93" s="54"/>
      <c r="AT93" s="18" t="s">
        <v>236</v>
      </c>
      <c r="AU93" s="18" t="s">
        <v>86</v>
      </c>
    </row>
    <row r="94" spans="2:65" s="13" customFormat="1" ht="11.25">
      <c r="B94" s="156"/>
      <c r="D94" s="150" t="s">
        <v>238</v>
      </c>
      <c r="E94" s="157" t="s">
        <v>21</v>
      </c>
      <c r="F94" s="158" t="s">
        <v>5792</v>
      </c>
      <c r="H94" s="159">
        <v>108.69</v>
      </c>
      <c r="I94" s="160"/>
      <c r="L94" s="156"/>
      <c r="M94" s="161"/>
      <c r="T94" s="162"/>
      <c r="AT94" s="157" t="s">
        <v>238</v>
      </c>
      <c r="AU94" s="157" t="s">
        <v>86</v>
      </c>
      <c r="AV94" s="13" t="s">
        <v>86</v>
      </c>
      <c r="AW94" s="13" t="s">
        <v>33</v>
      </c>
      <c r="AX94" s="13" t="s">
        <v>73</v>
      </c>
      <c r="AY94" s="157" t="s">
        <v>227</v>
      </c>
    </row>
    <row r="95" spans="2:65" s="14" customFormat="1" ht="11.25">
      <c r="B95" s="163"/>
      <c r="D95" s="150" t="s">
        <v>238</v>
      </c>
      <c r="E95" s="164" t="s">
        <v>21</v>
      </c>
      <c r="F95" s="165" t="s">
        <v>241</v>
      </c>
      <c r="H95" s="166">
        <v>108.69</v>
      </c>
      <c r="I95" s="167"/>
      <c r="L95" s="163"/>
      <c r="M95" s="168"/>
      <c r="T95" s="169"/>
      <c r="AT95" s="164" t="s">
        <v>238</v>
      </c>
      <c r="AU95" s="164" t="s">
        <v>86</v>
      </c>
      <c r="AV95" s="14" t="s">
        <v>234</v>
      </c>
      <c r="AW95" s="14" t="s">
        <v>33</v>
      </c>
      <c r="AX95" s="14" t="s">
        <v>80</v>
      </c>
      <c r="AY95" s="164" t="s">
        <v>227</v>
      </c>
    </row>
    <row r="96" spans="2:65" s="11" customFormat="1" ht="22.9" customHeight="1">
      <c r="B96" s="120"/>
      <c r="D96" s="121" t="s">
        <v>72</v>
      </c>
      <c r="E96" s="130" t="s">
        <v>120</v>
      </c>
      <c r="F96" s="130" t="s">
        <v>553</v>
      </c>
      <c r="I96" s="123"/>
      <c r="J96" s="131">
        <f>BK96</f>
        <v>0</v>
      </c>
      <c r="L96" s="120"/>
      <c r="M96" s="125"/>
      <c r="P96" s="126">
        <f>SUM(P97:P117)</f>
        <v>0</v>
      </c>
      <c r="R96" s="126">
        <f>SUM(R97:R117)</f>
        <v>45.370530000000002</v>
      </c>
      <c r="T96" s="127">
        <f>SUM(T97:T117)</f>
        <v>0</v>
      </c>
      <c r="AR96" s="121" t="s">
        <v>80</v>
      </c>
      <c r="AT96" s="128" t="s">
        <v>72</v>
      </c>
      <c r="AU96" s="128" t="s">
        <v>80</v>
      </c>
      <c r="AY96" s="121" t="s">
        <v>227</v>
      </c>
      <c r="BK96" s="129">
        <f>SUM(BK97:BK117)</f>
        <v>0</v>
      </c>
    </row>
    <row r="97" spans="2:65" s="1" customFormat="1" ht="44.25" customHeight="1">
      <c r="B97" s="33"/>
      <c r="C97" s="132" t="s">
        <v>86</v>
      </c>
      <c r="D97" s="132" t="s">
        <v>229</v>
      </c>
      <c r="E97" s="133" t="s">
        <v>5793</v>
      </c>
      <c r="F97" s="134" t="s">
        <v>5794</v>
      </c>
      <c r="G97" s="135" t="s">
        <v>396</v>
      </c>
      <c r="H97" s="136">
        <v>141</v>
      </c>
      <c r="I97" s="137"/>
      <c r="J97" s="138">
        <f>ROUND(I97*H97,2)</f>
        <v>0</v>
      </c>
      <c r="K97" s="134" t="s">
        <v>233</v>
      </c>
      <c r="L97" s="33"/>
      <c r="M97" s="139" t="s">
        <v>21</v>
      </c>
      <c r="N97" s="140" t="s">
        <v>45</v>
      </c>
      <c r="P97" s="141">
        <f>O97*H97</f>
        <v>0</v>
      </c>
      <c r="Q97" s="141">
        <v>0.17488999999999999</v>
      </c>
      <c r="R97" s="141">
        <f>Q97*H97</f>
        <v>24.659489999999998</v>
      </c>
      <c r="S97" s="141">
        <v>0</v>
      </c>
      <c r="T97" s="142">
        <f>S97*H97</f>
        <v>0</v>
      </c>
      <c r="AR97" s="143" t="s">
        <v>234</v>
      </c>
      <c r="AT97" s="143" t="s">
        <v>229</v>
      </c>
      <c r="AU97" s="143" t="s">
        <v>86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234</v>
      </c>
      <c r="BM97" s="143" t="s">
        <v>5795</v>
      </c>
    </row>
    <row r="98" spans="2:65" s="1" customFormat="1" ht="11.25">
      <c r="B98" s="33"/>
      <c r="D98" s="145" t="s">
        <v>236</v>
      </c>
      <c r="F98" s="146" t="s">
        <v>5796</v>
      </c>
      <c r="I98" s="147"/>
      <c r="L98" s="33"/>
      <c r="M98" s="148"/>
      <c r="T98" s="54"/>
      <c r="AT98" s="18" t="s">
        <v>236</v>
      </c>
      <c r="AU98" s="18" t="s">
        <v>86</v>
      </c>
    </row>
    <row r="99" spans="2:65" s="12" customFormat="1" ht="11.25">
      <c r="B99" s="149"/>
      <c r="D99" s="150" t="s">
        <v>238</v>
      </c>
      <c r="E99" s="151" t="s">
        <v>21</v>
      </c>
      <c r="F99" s="152" t="s">
        <v>5797</v>
      </c>
      <c r="H99" s="151" t="s">
        <v>21</v>
      </c>
      <c r="I99" s="153"/>
      <c r="L99" s="149"/>
      <c r="M99" s="154"/>
      <c r="T99" s="155"/>
      <c r="AT99" s="151" t="s">
        <v>238</v>
      </c>
      <c r="AU99" s="151" t="s">
        <v>86</v>
      </c>
      <c r="AV99" s="12" t="s">
        <v>80</v>
      </c>
      <c r="AW99" s="12" t="s">
        <v>33</v>
      </c>
      <c r="AX99" s="12" t="s">
        <v>73</v>
      </c>
      <c r="AY99" s="151" t="s">
        <v>227</v>
      </c>
    </row>
    <row r="100" spans="2:65" s="13" customFormat="1" ht="11.25">
      <c r="B100" s="156"/>
      <c r="D100" s="150" t="s">
        <v>238</v>
      </c>
      <c r="E100" s="157" t="s">
        <v>21</v>
      </c>
      <c r="F100" s="158" t="s">
        <v>5798</v>
      </c>
      <c r="H100" s="159">
        <v>77.135999999999996</v>
      </c>
      <c r="I100" s="160"/>
      <c r="L100" s="156"/>
      <c r="M100" s="161"/>
      <c r="T100" s="162"/>
      <c r="AT100" s="157" t="s">
        <v>238</v>
      </c>
      <c r="AU100" s="157" t="s">
        <v>86</v>
      </c>
      <c r="AV100" s="13" t="s">
        <v>86</v>
      </c>
      <c r="AW100" s="13" t="s">
        <v>33</v>
      </c>
      <c r="AX100" s="13" t="s">
        <v>73</v>
      </c>
      <c r="AY100" s="157" t="s">
        <v>227</v>
      </c>
    </row>
    <row r="101" spans="2:65" s="13" customFormat="1" ht="11.25">
      <c r="B101" s="156"/>
      <c r="D101" s="150" t="s">
        <v>238</v>
      </c>
      <c r="E101" s="157" t="s">
        <v>21</v>
      </c>
      <c r="F101" s="158" t="s">
        <v>5799</v>
      </c>
      <c r="H101" s="159">
        <v>63.226999999999997</v>
      </c>
      <c r="I101" s="160"/>
      <c r="L101" s="156"/>
      <c r="M101" s="161"/>
      <c r="T101" s="162"/>
      <c r="AT101" s="157" t="s">
        <v>238</v>
      </c>
      <c r="AU101" s="157" t="s">
        <v>86</v>
      </c>
      <c r="AV101" s="13" t="s">
        <v>86</v>
      </c>
      <c r="AW101" s="13" t="s">
        <v>33</v>
      </c>
      <c r="AX101" s="13" t="s">
        <v>73</v>
      </c>
      <c r="AY101" s="157" t="s">
        <v>227</v>
      </c>
    </row>
    <row r="102" spans="2:65" s="14" customFormat="1" ht="11.25">
      <c r="B102" s="163"/>
      <c r="D102" s="150" t="s">
        <v>238</v>
      </c>
      <c r="E102" s="164" t="s">
        <v>21</v>
      </c>
      <c r="F102" s="165" t="s">
        <v>241</v>
      </c>
      <c r="H102" s="166">
        <v>140.363</v>
      </c>
      <c r="I102" s="167"/>
      <c r="L102" s="163"/>
      <c r="M102" s="168"/>
      <c r="T102" s="169"/>
      <c r="AT102" s="164" t="s">
        <v>238</v>
      </c>
      <c r="AU102" s="164" t="s">
        <v>86</v>
      </c>
      <c r="AV102" s="14" t="s">
        <v>234</v>
      </c>
      <c r="AW102" s="14" t="s">
        <v>33</v>
      </c>
      <c r="AX102" s="14" t="s">
        <v>73</v>
      </c>
      <c r="AY102" s="164" t="s">
        <v>227</v>
      </c>
    </row>
    <row r="103" spans="2:65" s="13" customFormat="1" ht="11.25">
      <c r="B103" s="156"/>
      <c r="D103" s="150" t="s">
        <v>238</v>
      </c>
      <c r="E103" s="157" t="s">
        <v>21</v>
      </c>
      <c r="F103" s="158" t="s">
        <v>5800</v>
      </c>
      <c r="H103" s="159">
        <v>141</v>
      </c>
      <c r="I103" s="160"/>
      <c r="L103" s="156"/>
      <c r="M103" s="161"/>
      <c r="T103" s="162"/>
      <c r="AT103" s="157" t="s">
        <v>238</v>
      </c>
      <c r="AU103" s="157" t="s">
        <v>86</v>
      </c>
      <c r="AV103" s="13" t="s">
        <v>86</v>
      </c>
      <c r="AW103" s="13" t="s">
        <v>33</v>
      </c>
      <c r="AX103" s="13" t="s">
        <v>80</v>
      </c>
      <c r="AY103" s="157" t="s">
        <v>227</v>
      </c>
    </row>
    <row r="104" spans="2:65" s="1" customFormat="1" ht="24.2" customHeight="1">
      <c r="B104" s="33"/>
      <c r="C104" s="170" t="s">
        <v>120</v>
      </c>
      <c r="D104" s="170" t="s">
        <v>291</v>
      </c>
      <c r="E104" s="171" t="s">
        <v>5801</v>
      </c>
      <c r="F104" s="172" t="s">
        <v>5802</v>
      </c>
      <c r="G104" s="173" t="s">
        <v>396</v>
      </c>
      <c r="H104" s="174">
        <v>141</v>
      </c>
      <c r="I104" s="175"/>
      <c r="J104" s="176">
        <f>ROUND(I104*H104,2)</f>
        <v>0</v>
      </c>
      <c r="K104" s="172" t="s">
        <v>233</v>
      </c>
      <c r="L104" s="177"/>
      <c r="M104" s="178" t="s">
        <v>21</v>
      </c>
      <c r="N104" s="179" t="s">
        <v>45</v>
      </c>
      <c r="P104" s="141">
        <f>O104*H104</f>
        <v>0</v>
      </c>
      <c r="Q104" s="141">
        <v>3.5000000000000001E-3</v>
      </c>
      <c r="R104" s="141">
        <f>Q104*H104</f>
        <v>0.49349999999999999</v>
      </c>
      <c r="S104" s="141">
        <v>0</v>
      </c>
      <c r="T104" s="142">
        <f>S104*H104</f>
        <v>0</v>
      </c>
      <c r="AR104" s="143" t="s">
        <v>283</v>
      </c>
      <c r="AT104" s="143" t="s">
        <v>291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234</v>
      </c>
      <c r="BM104" s="143" t="s">
        <v>5803</v>
      </c>
    </row>
    <row r="105" spans="2:65" s="1" customFormat="1" ht="24.2" customHeight="1">
      <c r="B105" s="33"/>
      <c r="C105" s="132" t="s">
        <v>234</v>
      </c>
      <c r="D105" s="132" t="s">
        <v>229</v>
      </c>
      <c r="E105" s="133" t="s">
        <v>5804</v>
      </c>
      <c r="F105" s="134" t="s">
        <v>5805</v>
      </c>
      <c r="G105" s="135" t="s">
        <v>396</v>
      </c>
      <c r="H105" s="136">
        <v>13</v>
      </c>
      <c r="I105" s="137"/>
      <c r="J105" s="138">
        <f>ROUND(I105*H105,2)</f>
        <v>0</v>
      </c>
      <c r="K105" s="134" t="s">
        <v>233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234</v>
      </c>
      <c r="AT105" s="143" t="s">
        <v>229</v>
      </c>
      <c r="AU105" s="143" t="s">
        <v>86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234</v>
      </c>
      <c r="BM105" s="143" t="s">
        <v>5806</v>
      </c>
    </row>
    <row r="106" spans="2:65" s="1" customFormat="1" ht="11.25">
      <c r="B106" s="33"/>
      <c r="D106" s="145" t="s">
        <v>236</v>
      </c>
      <c r="F106" s="146" t="s">
        <v>5807</v>
      </c>
      <c r="I106" s="147"/>
      <c r="L106" s="33"/>
      <c r="M106" s="148"/>
      <c r="T106" s="54"/>
      <c r="AT106" s="18" t="s">
        <v>236</v>
      </c>
      <c r="AU106" s="18" t="s">
        <v>86</v>
      </c>
    </row>
    <row r="107" spans="2:65" s="1" customFormat="1" ht="16.5" customHeight="1">
      <c r="B107" s="33"/>
      <c r="C107" s="170" t="s">
        <v>264</v>
      </c>
      <c r="D107" s="170" t="s">
        <v>291</v>
      </c>
      <c r="E107" s="171" t="s">
        <v>5808</v>
      </c>
      <c r="F107" s="172" t="s">
        <v>5809</v>
      </c>
      <c r="G107" s="173" t="s">
        <v>396</v>
      </c>
      <c r="H107" s="174">
        <v>13</v>
      </c>
      <c r="I107" s="175"/>
      <c r="J107" s="176">
        <f>ROUND(I107*H107,2)</f>
        <v>0</v>
      </c>
      <c r="K107" s="172" t="s">
        <v>233</v>
      </c>
      <c r="L107" s="177"/>
      <c r="M107" s="178" t="s">
        <v>21</v>
      </c>
      <c r="N107" s="179" t="s">
        <v>45</v>
      </c>
      <c r="P107" s="141">
        <f>O107*H107</f>
        <v>0</v>
      </c>
      <c r="Q107" s="141">
        <v>3.6179999999999997E-2</v>
      </c>
      <c r="R107" s="141">
        <f>Q107*H107</f>
        <v>0.47033999999999998</v>
      </c>
      <c r="S107" s="141">
        <v>0</v>
      </c>
      <c r="T107" s="142">
        <f>S107*H107</f>
        <v>0</v>
      </c>
      <c r="AR107" s="143" t="s">
        <v>283</v>
      </c>
      <c r="AT107" s="143" t="s">
        <v>291</v>
      </c>
      <c r="AU107" s="143" t="s">
        <v>86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234</v>
      </c>
      <c r="BM107" s="143" t="s">
        <v>5810</v>
      </c>
    </row>
    <row r="108" spans="2:65" s="1" customFormat="1" ht="24.2" customHeight="1">
      <c r="B108" s="33"/>
      <c r="C108" s="132" t="s">
        <v>270</v>
      </c>
      <c r="D108" s="132" t="s">
        <v>229</v>
      </c>
      <c r="E108" s="133" t="s">
        <v>5811</v>
      </c>
      <c r="F108" s="134" t="s">
        <v>5812</v>
      </c>
      <c r="G108" s="135" t="s">
        <v>396</v>
      </c>
      <c r="H108" s="136">
        <v>136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1.1999999999999999E-3</v>
      </c>
      <c r="R108" s="141">
        <f>Q108*H108</f>
        <v>0.16319999999999998</v>
      </c>
      <c r="S108" s="141">
        <v>0</v>
      </c>
      <c r="T108" s="142">
        <f>S108*H108</f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234</v>
      </c>
      <c r="BM108" s="143" t="s">
        <v>5813</v>
      </c>
    </row>
    <row r="109" spans="2:65" s="1" customFormat="1" ht="11.25">
      <c r="B109" s="33"/>
      <c r="D109" s="145" t="s">
        <v>236</v>
      </c>
      <c r="F109" s="146" t="s">
        <v>5814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3" customFormat="1" ht="11.25">
      <c r="B110" s="156"/>
      <c r="D110" s="150" t="s">
        <v>238</v>
      </c>
      <c r="E110" s="157" t="s">
        <v>21</v>
      </c>
      <c r="F110" s="158" t="s">
        <v>5815</v>
      </c>
      <c r="H110" s="159">
        <v>136</v>
      </c>
      <c r="I110" s="160"/>
      <c r="L110" s="156"/>
      <c r="M110" s="161"/>
      <c r="T110" s="162"/>
      <c r="AT110" s="157" t="s">
        <v>238</v>
      </c>
      <c r="AU110" s="157" t="s">
        <v>86</v>
      </c>
      <c r="AV110" s="13" t="s">
        <v>86</v>
      </c>
      <c r="AW110" s="13" t="s">
        <v>33</v>
      </c>
      <c r="AX110" s="13" t="s">
        <v>73</v>
      </c>
      <c r="AY110" s="157" t="s">
        <v>227</v>
      </c>
    </row>
    <row r="111" spans="2:65" s="14" customFormat="1" ht="11.25">
      <c r="B111" s="163"/>
      <c r="D111" s="150" t="s">
        <v>238</v>
      </c>
      <c r="E111" s="164" t="s">
        <v>21</v>
      </c>
      <c r="F111" s="165" t="s">
        <v>241</v>
      </c>
      <c r="H111" s="166">
        <v>136</v>
      </c>
      <c r="I111" s="167"/>
      <c r="L111" s="163"/>
      <c r="M111" s="168"/>
      <c r="T111" s="169"/>
      <c r="AT111" s="164" t="s">
        <v>238</v>
      </c>
      <c r="AU111" s="164" t="s">
        <v>86</v>
      </c>
      <c r="AV111" s="14" t="s">
        <v>234</v>
      </c>
      <c r="AW111" s="14" t="s">
        <v>33</v>
      </c>
      <c r="AX111" s="14" t="s">
        <v>80</v>
      </c>
      <c r="AY111" s="164" t="s">
        <v>227</v>
      </c>
    </row>
    <row r="112" spans="2:65" s="1" customFormat="1" ht="16.5" customHeight="1">
      <c r="B112" s="33"/>
      <c r="C112" s="170" t="s">
        <v>278</v>
      </c>
      <c r="D112" s="170" t="s">
        <v>291</v>
      </c>
      <c r="E112" s="171" t="s">
        <v>5816</v>
      </c>
      <c r="F112" s="172" t="s">
        <v>5817</v>
      </c>
      <c r="G112" s="173" t="s">
        <v>396</v>
      </c>
      <c r="H112" s="174">
        <v>136</v>
      </c>
      <c r="I112" s="175"/>
      <c r="J112" s="176">
        <f>ROUND(I112*H112,2)</f>
        <v>0</v>
      </c>
      <c r="K112" s="172" t="s">
        <v>233</v>
      </c>
      <c r="L112" s="177"/>
      <c r="M112" s="178" t="s">
        <v>21</v>
      </c>
      <c r="N112" s="179" t="s">
        <v>45</v>
      </c>
      <c r="P112" s="141">
        <f>O112*H112</f>
        <v>0</v>
      </c>
      <c r="Q112" s="141">
        <v>6.6000000000000003E-2</v>
      </c>
      <c r="R112" s="141">
        <f>Q112*H112</f>
        <v>8.9760000000000009</v>
      </c>
      <c r="S112" s="141">
        <v>0</v>
      </c>
      <c r="T112" s="142">
        <f>S112*H112</f>
        <v>0</v>
      </c>
      <c r="AR112" s="143" t="s">
        <v>283</v>
      </c>
      <c r="AT112" s="143" t="s">
        <v>291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234</v>
      </c>
      <c r="BM112" s="143" t="s">
        <v>5818</v>
      </c>
    </row>
    <row r="113" spans="2:65" s="1" customFormat="1" ht="24.2" customHeight="1">
      <c r="B113" s="33"/>
      <c r="C113" s="132" t="s">
        <v>283</v>
      </c>
      <c r="D113" s="132" t="s">
        <v>229</v>
      </c>
      <c r="E113" s="133" t="s">
        <v>5819</v>
      </c>
      <c r="F113" s="134" t="s">
        <v>5820</v>
      </c>
      <c r="G113" s="135" t="s">
        <v>326</v>
      </c>
      <c r="H113" s="136">
        <v>136</v>
      </c>
      <c r="I113" s="137"/>
      <c r="J113" s="138">
        <f>ROUND(I113*H113,2)</f>
        <v>0</v>
      </c>
      <c r="K113" s="134" t="s">
        <v>233</v>
      </c>
      <c r="L113" s="33"/>
      <c r="M113" s="139" t="s">
        <v>21</v>
      </c>
      <c r="N113" s="140" t="s">
        <v>45</v>
      </c>
      <c r="P113" s="141">
        <f>O113*H113</f>
        <v>0</v>
      </c>
      <c r="Q113" s="141">
        <v>0</v>
      </c>
      <c r="R113" s="141">
        <f>Q113*H113</f>
        <v>0</v>
      </c>
      <c r="S113" s="141">
        <v>0</v>
      </c>
      <c r="T113" s="142">
        <f>S113*H113</f>
        <v>0</v>
      </c>
      <c r="AR113" s="143" t="s">
        <v>234</v>
      </c>
      <c r="AT113" s="143" t="s">
        <v>229</v>
      </c>
      <c r="AU113" s="143" t="s">
        <v>86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234</v>
      </c>
      <c r="BM113" s="143" t="s">
        <v>5821</v>
      </c>
    </row>
    <row r="114" spans="2:65" s="1" customFormat="1" ht="11.25">
      <c r="B114" s="33"/>
      <c r="D114" s="145" t="s">
        <v>236</v>
      </c>
      <c r="F114" s="146" t="s">
        <v>5822</v>
      </c>
      <c r="I114" s="147"/>
      <c r="L114" s="33"/>
      <c r="M114" s="148"/>
      <c r="T114" s="54"/>
      <c r="AT114" s="18" t="s">
        <v>236</v>
      </c>
      <c r="AU114" s="18" t="s">
        <v>86</v>
      </c>
    </row>
    <row r="115" spans="2:65" s="13" customFormat="1" ht="11.25">
      <c r="B115" s="156"/>
      <c r="D115" s="150" t="s">
        <v>238</v>
      </c>
      <c r="E115" s="157" t="s">
        <v>21</v>
      </c>
      <c r="F115" s="158" t="s">
        <v>5815</v>
      </c>
      <c r="H115" s="159">
        <v>136</v>
      </c>
      <c r="I115" s="160"/>
      <c r="L115" s="156"/>
      <c r="M115" s="161"/>
      <c r="T115" s="162"/>
      <c r="AT115" s="157" t="s">
        <v>238</v>
      </c>
      <c r="AU115" s="157" t="s">
        <v>86</v>
      </c>
      <c r="AV115" s="13" t="s">
        <v>86</v>
      </c>
      <c r="AW115" s="13" t="s">
        <v>33</v>
      </c>
      <c r="AX115" s="13" t="s">
        <v>73</v>
      </c>
      <c r="AY115" s="157" t="s">
        <v>227</v>
      </c>
    </row>
    <row r="116" spans="2:65" s="14" customFormat="1" ht="11.25">
      <c r="B116" s="163"/>
      <c r="D116" s="150" t="s">
        <v>238</v>
      </c>
      <c r="E116" s="164" t="s">
        <v>21</v>
      </c>
      <c r="F116" s="165" t="s">
        <v>241</v>
      </c>
      <c r="H116" s="166">
        <v>136</v>
      </c>
      <c r="I116" s="167"/>
      <c r="L116" s="163"/>
      <c r="M116" s="168"/>
      <c r="T116" s="169"/>
      <c r="AT116" s="164" t="s">
        <v>238</v>
      </c>
      <c r="AU116" s="164" t="s">
        <v>86</v>
      </c>
      <c r="AV116" s="14" t="s">
        <v>234</v>
      </c>
      <c r="AW116" s="14" t="s">
        <v>33</v>
      </c>
      <c r="AX116" s="14" t="s">
        <v>80</v>
      </c>
      <c r="AY116" s="164" t="s">
        <v>227</v>
      </c>
    </row>
    <row r="117" spans="2:65" s="1" customFormat="1" ht="16.5" customHeight="1">
      <c r="B117" s="33"/>
      <c r="C117" s="170" t="s">
        <v>290</v>
      </c>
      <c r="D117" s="170" t="s">
        <v>291</v>
      </c>
      <c r="E117" s="171" t="s">
        <v>5823</v>
      </c>
      <c r="F117" s="172" t="s">
        <v>5824</v>
      </c>
      <c r="G117" s="173" t="s">
        <v>396</v>
      </c>
      <c r="H117" s="174">
        <v>136</v>
      </c>
      <c r="I117" s="175"/>
      <c r="J117" s="176">
        <f>ROUND(I117*H117,2)</f>
        <v>0</v>
      </c>
      <c r="K117" s="172" t="s">
        <v>233</v>
      </c>
      <c r="L117" s="177"/>
      <c r="M117" s="178" t="s">
        <v>21</v>
      </c>
      <c r="N117" s="179" t="s">
        <v>45</v>
      </c>
      <c r="P117" s="141">
        <f>O117*H117</f>
        <v>0</v>
      </c>
      <c r="Q117" s="141">
        <v>7.8E-2</v>
      </c>
      <c r="R117" s="141">
        <f>Q117*H117</f>
        <v>10.608000000000001</v>
      </c>
      <c r="S117" s="141">
        <v>0</v>
      </c>
      <c r="T117" s="142">
        <f>S117*H117</f>
        <v>0</v>
      </c>
      <c r="AR117" s="143" t="s">
        <v>283</v>
      </c>
      <c r="AT117" s="143" t="s">
        <v>291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234</v>
      </c>
      <c r="BM117" s="143" t="s">
        <v>5825</v>
      </c>
    </row>
    <row r="118" spans="2:65" s="11" customFormat="1" ht="22.9" customHeight="1">
      <c r="B118" s="120"/>
      <c r="D118" s="121" t="s">
        <v>72</v>
      </c>
      <c r="E118" s="130" t="s">
        <v>306</v>
      </c>
      <c r="F118" s="130" t="s">
        <v>307</v>
      </c>
      <c r="I118" s="123"/>
      <c r="J118" s="131">
        <f>BK118</f>
        <v>0</v>
      </c>
      <c r="L118" s="120"/>
      <c r="M118" s="125"/>
      <c r="P118" s="126">
        <f>SUM(P119:P120)</f>
        <v>0</v>
      </c>
      <c r="R118" s="126">
        <f>SUM(R119:R120)</f>
        <v>0</v>
      </c>
      <c r="T118" s="127">
        <f>SUM(T119:T120)</f>
        <v>0</v>
      </c>
      <c r="AR118" s="121" t="s">
        <v>80</v>
      </c>
      <c r="AT118" s="128" t="s">
        <v>72</v>
      </c>
      <c r="AU118" s="128" t="s">
        <v>80</v>
      </c>
      <c r="AY118" s="121" t="s">
        <v>227</v>
      </c>
      <c r="BK118" s="129">
        <f>SUM(BK119:BK120)</f>
        <v>0</v>
      </c>
    </row>
    <row r="119" spans="2:65" s="1" customFormat="1" ht="55.5" customHeight="1">
      <c r="B119" s="33"/>
      <c r="C119" s="132" t="s">
        <v>296</v>
      </c>
      <c r="D119" s="132" t="s">
        <v>229</v>
      </c>
      <c r="E119" s="133" t="s">
        <v>5826</v>
      </c>
      <c r="F119" s="134" t="s">
        <v>5827</v>
      </c>
      <c r="G119" s="135" t="s">
        <v>273</v>
      </c>
      <c r="H119" s="136">
        <v>45.371000000000002</v>
      </c>
      <c r="I119" s="137"/>
      <c r="J119" s="138">
        <f>ROUND(I119*H119,2)</f>
        <v>0</v>
      </c>
      <c r="K119" s="134" t="s">
        <v>233</v>
      </c>
      <c r="L119" s="33"/>
      <c r="M119" s="139" t="s">
        <v>21</v>
      </c>
      <c r="N119" s="140" t="s">
        <v>45</v>
      </c>
      <c r="P119" s="141">
        <f>O119*H119</f>
        <v>0</v>
      </c>
      <c r="Q119" s="141">
        <v>0</v>
      </c>
      <c r="R119" s="141">
        <f>Q119*H119</f>
        <v>0</v>
      </c>
      <c r="S119" s="141">
        <v>0</v>
      </c>
      <c r="T119" s="142">
        <f>S119*H119</f>
        <v>0</v>
      </c>
      <c r="AR119" s="143" t="s">
        <v>234</v>
      </c>
      <c r="AT119" s="143" t="s">
        <v>229</v>
      </c>
      <c r="AU119" s="143" t="s">
        <v>86</v>
      </c>
      <c r="AY119" s="18" t="s">
        <v>227</v>
      </c>
      <c r="BE119" s="144">
        <f>IF(N119="základní",J119,0)</f>
        <v>0</v>
      </c>
      <c r="BF119" s="144">
        <f>IF(N119="snížená",J119,0)</f>
        <v>0</v>
      </c>
      <c r="BG119" s="144">
        <f>IF(N119="zákl. přenesená",J119,0)</f>
        <v>0</v>
      </c>
      <c r="BH119" s="144">
        <f>IF(N119="sníž. přenesená",J119,0)</f>
        <v>0</v>
      </c>
      <c r="BI119" s="144">
        <f>IF(N119="nulová",J119,0)</f>
        <v>0</v>
      </c>
      <c r="BJ119" s="18" t="s">
        <v>86</v>
      </c>
      <c r="BK119" s="144">
        <f>ROUND(I119*H119,2)</f>
        <v>0</v>
      </c>
      <c r="BL119" s="18" t="s">
        <v>234</v>
      </c>
      <c r="BM119" s="143" t="s">
        <v>5828</v>
      </c>
    </row>
    <row r="120" spans="2:65" s="1" customFormat="1" ht="11.25">
      <c r="B120" s="33"/>
      <c r="D120" s="145" t="s">
        <v>236</v>
      </c>
      <c r="F120" s="146" t="s">
        <v>5829</v>
      </c>
      <c r="I120" s="147"/>
      <c r="L120" s="33"/>
      <c r="M120" s="180"/>
      <c r="N120" s="181"/>
      <c r="O120" s="181"/>
      <c r="P120" s="181"/>
      <c r="Q120" s="181"/>
      <c r="R120" s="181"/>
      <c r="S120" s="181"/>
      <c r="T120" s="182"/>
      <c r="AT120" s="18" t="s">
        <v>236</v>
      </c>
      <c r="AU120" s="18" t="s">
        <v>86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32MG7ysMBcubC7d9GJFAvWQukBgwSWNZLvhlffq56+boLNg5kZRxx0VIS+gBSu+QqPRp/y5ZznSbf+Tf5FZX3Q==" saltValue="poadA9n9FO5KaHPYdphvKZCxyS0/1ONi2Xfzj489xm/DJYPChaCGKJGhjnd+vHNfOYK26jFF8hrFP+/0T6ts4Q==" spinCount="100000" sheet="1" objects="1" scenarios="1" formatColumns="0" formatRows="0" autoFilter="0"/>
  <autoFilter ref="C88:K120" xr:uid="{00000000-0009-0000-0000-00001C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1C00-000000000000}"/>
    <hyperlink ref="F98" r:id="rId2" xr:uid="{00000000-0004-0000-1C00-000001000000}"/>
    <hyperlink ref="F106" r:id="rId3" xr:uid="{00000000-0004-0000-1C00-000002000000}"/>
    <hyperlink ref="F109" r:id="rId4" xr:uid="{00000000-0004-0000-1C00-000003000000}"/>
    <hyperlink ref="F114" r:id="rId5" xr:uid="{00000000-0004-0000-1C00-000004000000}"/>
    <hyperlink ref="F120" r:id="rId6" xr:uid="{00000000-0004-0000-1C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6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93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313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314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21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ROUND(J91,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ROUND((SUM(BE91:BE175)),  2)</f>
        <v>0</v>
      </c>
      <c r="I35" s="94">
        <v>0.21</v>
      </c>
      <c r="J35" s="84">
        <f>ROUND(((SUM(BE91:BE175))*I35),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ROUND((SUM(BF91:BF175)),  2)</f>
        <v>0</v>
      </c>
      <c r="I36" s="94">
        <v>0.12</v>
      </c>
      <c r="J36" s="84">
        <f>ROUND(((SUM(BF91:BF175))*I36),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ROUND((SUM(BG91:BG175)),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ROUND((SUM(BH91:BH175)),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ROUND((SUM(BI91:BI175)),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313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SO-02.01 - Vodovodní přípojka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J91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899999999999999" customHeight="1">
      <c r="B65" s="108"/>
      <c r="D65" s="109" t="s">
        <v>210</v>
      </c>
      <c r="E65" s="110"/>
      <c r="F65" s="110"/>
      <c r="G65" s="110"/>
      <c r="H65" s="110"/>
      <c r="I65" s="110"/>
      <c r="J65" s="111">
        <f>J93</f>
        <v>0</v>
      </c>
      <c r="L65" s="108"/>
    </row>
    <row r="66" spans="2:12" s="9" customFormat="1" ht="19.899999999999999" customHeight="1">
      <c r="B66" s="108"/>
      <c r="D66" s="109" t="s">
        <v>315</v>
      </c>
      <c r="E66" s="110"/>
      <c r="F66" s="110"/>
      <c r="G66" s="110"/>
      <c r="H66" s="110"/>
      <c r="I66" s="110"/>
      <c r="J66" s="111">
        <f>J135</f>
        <v>0</v>
      </c>
      <c r="L66" s="108"/>
    </row>
    <row r="67" spans="2:12" s="9" customFormat="1" ht="19.899999999999999" customHeight="1">
      <c r="B67" s="108"/>
      <c r="D67" s="109" t="s">
        <v>316</v>
      </c>
      <c r="E67" s="110"/>
      <c r="F67" s="110"/>
      <c r="G67" s="110"/>
      <c r="H67" s="110"/>
      <c r="I67" s="110"/>
      <c r="J67" s="111">
        <f>J141</f>
        <v>0</v>
      </c>
      <c r="L67" s="108"/>
    </row>
    <row r="68" spans="2:12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J170</f>
        <v>0</v>
      </c>
      <c r="L68" s="104"/>
    </row>
    <row r="69" spans="2:12" s="9" customFormat="1" ht="19.899999999999999" customHeight="1">
      <c r="B69" s="108"/>
      <c r="D69" s="109" t="s">
        <v>318</v>
      </c>
      <c r="E69" s="110"/>
      <c r="F69" s="110"/>
      <c r="G69" s="110"/>
      <c r="H69" s="110"/>
      <c r="I69" s="110"/>
      <c r="J69" s="111">
        <f>J171</f>
        <v>0</v>
      </c>
      <c r="L69" s="10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212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12" ht="12" customHeight="1">
      <c r="B80" s="21"/>
      <c r="C80" s="28" t="s">
        <v>201</v>
      </c>
      <c r="L80" s="21"/>
    </row>
    <row r="81" spans="2:65" s="1" customFormat="1" ht="16.5" customHeight="1">
      <c r="B81" s="33"/>
      <c r="E81" s="338" t="s">
        <v>313</v>
      </c>
      <c r="F81" s="340"/>
      <c r="G81" s="340"/>
      <c r="H81" s="340"/>
      <c r="L81" s="33"/>
    </row>
    <row r="82" spans="2:65" s="1" customFormat="1" ht="12" customHeight="1">
      <c r="B82" s="33"/>
      <c r="C82" s="28" t="s">
        <v>203</v>
      </c>
      <c r="L82" s="33"/>
    </row>
    <row r="83" spans="2:65" s="1" customFormat="1" ht="16.5" customHeight="1">
      <c r="B83" s="33"/>
      <c r="E83" s="321" t="str">
        <f>E11</f>
        <v>SO-02.01 - Vodovodní přípojka</v>
      </c>
      <c r="F83" s="340"/>
      <c r="G83" s="340"/>
      <c r="H83" s="340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22</v>
      </c>
      <c r="F85" s="26" t="str">
        <f>F14</f>
        <v>Kolovraty</v>
      </c>
      <c r="I85" s="28" t="s">
        <v>24</v>
      </c>
      <c r="J85" s="50" t="str">
        <f>IF(J14="","",J14)</f>
        <v>28. 6. 2021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26</v>
      </c>
      <c r="F87" s="26" t="str">
        <f>E17</f>
        <v>atelier HETA s.r.o.</v>
      </c>
      <c r="I87" s="28" t="s">
        <v>32</v>
      </c>
      <c r="J87" s="31" t="str">
        <f>E23</f>
        <v>atelier HETA s.r.o.</v>
      </c>
      <c r="L87" s="33"/>
    </row>
    <row r="88" spans="2:65" s="1" customFormat="1" ht="15.2" customHeight="1">
      <c r="B88" s="33"/>
      <c r="C88" s="28" t="s">
        <v>30</v>
      </c>
      <c r="F88" s="26" t="str">
        <f>IF(E20="","",E20)</f>
        <v>Vyplň údaj</v>
      </c>
      <c r="I88" s="28" t="s">
        <v>34</v>
      </c>
      <c r="J88" s="31" t="str">
        <f>E26</f>
        <v>Toman Martin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12"/>
      <c r="C90" s="113" t="s">
        <v>213</v>
      </c>
      <c r="D90" s="114" t="s">
        <v>58</v>
      </c>
      <c r="E90" s="114" t="s">
        <v>54</v>
      </c>
      <c r="F90" s="114" t="s">
        <v>55</v>
      </c>
      <c r="G90" s="114" t="s">
        <v>214</v>
      </c>
      <c r="H90" s="114" t="s">
        <v>215</v>
      </c>
      <c r="I90" s="114" t="s">
        <v>216</v>
      </c>
      <c r="J90" s="114" t="s">
        <v>207</v>
      </c>
      <c r="K90" s="115" t="s">
        <v>217</v>
      </c>
      <c r="L90" s="112"/>
      <c r="M90" s="57" t="s">
        <v>21</v>
      </c>
      <c r="N90" s="58" t="s">
        <v>43</v>
      </c>
      <c r="O90" s="58" t="s">
        <v>218</v>
      </c>
      <c r="P90" s="58" t="s">
        <v>219</v>
      </c>
      <c r="Q90" s="58" t="s">
        <v>220</v>
      </c>
      <c r="R90" s="58" t="s">
        <v>221</v>
      </c>
      <c r="S90" s="58" t="s">
        <v>222</v>
      </c>
      <c r="T90" s="59" t="s">
        <v>223</v>
      </c>
    </row>
    <row r="91" spans="2:65" s="1" customFormat="1" ht="22.9" customHeight="1">
      <c r="B91" s="33"/>
      <c r="C91" s="62" t="s">
        <v>224</v>
      </c>
      <c r="J91" s="116">
        <f>BK91</f>
        <v>0</v>
      </c>
      <c r="L91" s="33"/>
      <c r="M91" s="60"/>
      <c r="N91" s="51"/>
      <c r="O91" s="51"/>
      <c r="P91" s="117">
        <f>P92+P170</f>
        <v>0</v>
      </c>
      <c r="Q91" s="51"/>
      <c r="R91" s="117">
        <f>R92+R170</f>
        <v>45.71125339999999</v>
      </c>
      <c r="S91" s="51"/>
      <c r="T91" s="118">
        <f>T92+T170</f>
        <v>0.10350000000000001</v>
      </c>
      <c r="AT91" s="18" t="s">
        <v>72</v>
      </c>
      <c r="AU91" s="18" t="s">
        <v>208</v>
      </c>
      <c r="BK91" s="119">
        <f>BK92+BK170</f>
        <v>0</v>
      </c>
    </row>
    <row r="92" spans="2:65" s="11" customFormat="1" ht="25.9" customHeight="1">
      <c r="B92" s="120"/>
      <c r="D92" s="121" t="s">
        <v>72</v>
      </c>
      <c r="E92" s="122" t="s">
        <v>225</v>
      </c>
      <c r="F92" s="122" t="s">
        <v>226</v>
      </c>
      <c r="I92" s="123"/>
      <c r="J92" s="124">
        <f>BK92</f>
        <v>0</v>
      </c>
      <c r="L92" s="120"/>
      <c r="M92" s="125"/>
      <c r="P92" s="126">
        <f>P93+P135+P141</f>
        <v>0</v>
      </c>
      <c r="R92" s="126">
        <f>R93+R135+R141</f>
        <v>45.697673399999992</v>
      </c>
      <c r="T92" s="127">
        <f>T93+T135+T141</f>
        <v>0.10350000000000001</v>
      </c>
      <c r="AR92" s="121" t="s">
        <v>80</v>
      </c>
      <c r="AT92" s="128" t="s">
        <v>72</v>
      </c>
      <c r="AU92" s="128" t="s">
        <v>73</v>
      </c>
      <c r="AY92" s="121" t="s">
        <v>227</v>
      </c>
      <c r="BK92" s="129">
        <f>BK93+BK135+BK141</f>
        <v>0</v>
      </c>
    </row>
    <row r="93" spans="2:65" s="11" customFormat="1" ht="22.9" customHeight="1">
      <c r="B93" s="120"/>
      <c r="D93" s="121" t="s">
        <v>72</v>
      </c>
      <c r="E93" s="130" t="s">
        <v>80</v>
      </c>
      <c r="F93" s="130" t="s">
        <v>228</v>
      </c>
      <c r="I93" s="123"/>
      <c r="J93" s="131">
        <f>BK93</f>
        <v>0</v>
      </c>
      <c r="L93" s="120"/>
      <c r="M93" s="125"/>
      <c r="P93" s="126">
        <f>SUM(P94:P134)</f>
        <v>0</v>
      </c>
      <c r="R93" s="126">
        <f>SUM(R94:R134)</f>
        <v>43.433814999999996</v>
      </c>
      <c r="T93" s="127">
        <f>SUM(T94:T134)</f>
        <v>0.10350000000000001</v>
      </c>
      <c r="AR93" s="121" t="s">
        <v>80</v>
      </c>
      <c r="AT93" s="128" t="s">
        <v>72</v>
      </c>
      <c r="AU93" s="128" t="s">
        <v>80</v>
      </c>
      <c r="AY93" s="121" t="s">
        <v>227</v>
      </c>
      <c r="BK93" s="129">
        <f>SUM(BK94:BK134)</f>
        <v>0</v>
      </c>
    </row>
    <row r="94" spans="2:65" s="1" customFormat="1" ht="44.25" customHeight="1">
      <c r="B94" s="33"/>
      <c r="C94" s="132" t="s">
        <v>80</v>
      </c>
      <c r="D94" s="132" t="s">
        <v>229</v>
      </c>
      <c r="E94" s="133" t="s">
        <v>319</v>
      </c>
      <c r="F94" s="134" t="s">
        <v>320</v>
      </c>
      <c r="G94" s="135" t="s">
        <v>232</v>
      </c>
      <c r="H94" s="136">
        <v>1.5</v>
      </c>
      <c r="I94" s="137"/>
      <c r="J94" s="138">
        <f>ROUND(I94*H94,2)</f>
        <v>0</v>
      </c>
      <c r="K94" s="134" t="s">
        <v>233</v>
      </c>
      <c r="L94" s="33"/>
      <c r="M94" s="139" t="s">
        <v>21</v>
      </c>
      <c r="N94" s="140" t="s">
        <v>45</v>
      </c>
      <c r="P94" s="141">
        <f>O94*H94</f>
        <v>0</v>
      </c>
      <c r="Q94" s="141">
        <v>1.0000000000000001E-5</v>
      </c>
      <c r="R94" s="141">
        <f>Q94*H94</f>
        <v>1.5000000000000002E-5</v>
      </c>
      <c r="S94" s="141">
        <v>6.9000000000000006E-2</v>
      </c>
      <c r="T94" s="142">
        <f>S94*H94</f>
        <v>0.10350000000000001</v>
      </c>
      <c r="AR94" s="143" t="s">
        <v>234</v>
      </c>
      <c r="AT94" s="143" t="s">
        <v>229</v>
      </c>
      <c r="AU94" s="143" t="s">
        <v>86</v>
      </c>
      <c r="AY94" s="18" t="s">
        <v>227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234</v>
      </c>
      <c r="BM94" s="143" t="s">
        <v>321</v>
      </c>
    </row>
    <row r="95" spans="2:65" s="1" customFormat="1" ht="11.25">
      <c r="B95" s="33"/>
      <c r="D95" s="145" t="s">
        <v>236</v>
      </c>
      <c r="F95" s="146" t="s">
        <v>322</v>
      </c>
      <c r="I95" s="147"/>
      <c r="L95" s="33"/>
      <c r="M95" s="148"/>
      <c r="T95" s="54"/>
      <c r="AT95" s="18" t="s">
        <v>236</v>
      </c>
      <c r="AU95" s="18" t="s">
        <v>86</v>
      </c>
    </row>
    <row r="96" spans="2:65" s="13" customFormat="1" ht="11.25">
      <c r="B96" s="156"/>
      <c r="D96" s="150" t="s">
        <v>238</v>
      </c>
      <c r="E96" s="157" t="s">
        <v>21</v>
      </c>
      <c r="F96" s="158" t="s">
        <v>323</v>
      </c>
      <c r="H96" s="159">
        <v>1.5</v>
      </c>
      <c r="I96" s="160"/>
      <c r="L96" s="156"/>
      <c r="M96" s="161"/>
      <c r="T96" s="162"/>
      <c r="AT96" s="157" t="s">
        <v>238</v>
      </c>
      <c r="AU96" s="157" t="s">
        <v>86</v>
      </c>
      <c r="AV96" s="13" t="s">
        <v>86</v>
      </c>
      <c r="AW96" s="13" t="s">
        <v>33</v>
      </c>
      <c r="AX96" s="13" t="s">
        <v>80</v>
      </c>
      <c r="AY96" s="157" t="s">
        <v>227</v>
      </c>
    </row>
    <row r="97" spans="2:65" s="1" customFormat="1" ht="90" customHeight="1">
      <c r="B97" s="33"/>
      <c r="C97" s="132" t="s">
        <v>86</v>
      </c>
      <c r="D97" s="132" t="s">
        <v>229</v>
      </c>
      <c r="E97" s="133" t="s">
        <v>324</v>
      </c>
      <c r="F97" s="134" t="s">
        <v>325</v>
      </c>
      <c r="G97" s="135" t="s">
        <v>326</v>
      </c>
      <c r="H97" s="136">
        <v>2</v>
      </c>
      <c r="I97" s="137"/>
      <c r="J97" s="138">
        <f>ROUND(I97*H97,2)</f>
        <v>0</v>
      </c>
      <c r="K97" s="134" t="s">
        <v>233</v>
      </c>
      <c r="L97" s="33"/>
      <c r="M97" s="139" t="s">
        <v>21</v>
      </c>
      <c r="N97" s="140" t="s">
        <v>45</v>
      </c>
      <c r="P97" s="141">
        <f>O97*H97</f>
        <v>0</v>
      </c>
      <c r="Q97" s="141">
        <v>3.6900000000000002E-2</v>
      </c>
      <c r="R97" s="141">
        <f>Q97*H97</f>
        <v>7.3800000000000004E-2</v>
      </c>
      <c r="S97" s="141">
        <v>0</v>
      </c>
      <c r="T97" s="142">
        <f>S97*H97</f>
        <v>0</v>
      </c>
      <c r="AR97" s="143" t="s">
        <v>234</v>
      </c>
      <c r="AT97" s="143" t="s">
        <v>229</v>
      </c>
      <c r="AU97" s="143" t="s">
        <v>86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234</v>
      </c>
      <c r="BM97" s="143" t="s">
        <v>327</v>
      </c>
    </row>
    <row r="98" spans="2:65" s="1" customFormat="1" ht="11.25">
      <c r="B98" s="33"/>
      <c r="D98" s="145" t="s">
        <v>236</v>
      </c>
      <c r="F98" s="146" t="s">
        <v>328</v>
      </c>
      <c r="I98" s="147"/>
      <c r="L98" s="33"/>
      <c r="M98" s="148"/>
      <c r="T98" s="54"/>
      <c r="AT98" s="18" t="s">
        <v>236</v>
      </c>
      <c r="AU98" s="18" t="s">
        <v>86</v>
      </c>
    </row>
    <row r="99" spans="2:65" s="1" customFormat="1" ht="44.25" customHeight="1">
      <c r="B99" s="33"/>
      <c r="C99" s="132" t="s">
        <v>120</v>
      </c>
      <c r="D99" s="132" t="s">
        <v>229</v>
      </c>
      <c r="E99" s="133" t="s">
        <v>329</v>
      </c>
      <c r="F99" s="134" t="s">
        <v>330</v>
      </c>
      <c r="G99" s="135" t="s">
        <v>244</v>
      </c>
      <c r="H99" s="136">
        <v>12.708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234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234</v>
      </c>
      <c r="BM99" s="143" t="s">
        <v>331</v>
      </c>
    </row>
    <row r="100" spans="2:65" s="1" customFormat="1" ht="11.25">
      <c r="B100" s="33"/>
      <c r="D100" s="145" t="s">
        <v>236</v>
      </c>
      <c r="F100" s="146" t="s">
        <v>332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3" customFormat="1" ht="11.25">
      <c r="B101" s="156"/>
      <c r="D101" s="150" t="s">
        <v>238</v>
      </c>
      <c r="E101" s="157" t="s">
        <v>21</v>
      </c>
      <c r="F101" s="158" t="s">
        <v>333</v>
      </c>
      <c r="H101" s="159">
        <v>12.708</v>
      </c>
      <c r="I101" s="160"/>
      <c r="L101" s="156"/>
      <c r="M101" s="161"/>
      <c r="T101" s="162"/>
      <c r="AT101" s="157" t="s">
        <v>238</v>
      </c>
      <c r="AU101" s="157" t="s">
        <v>86</v>
      </c>
      <c r="AV101" s="13" t="s">
        <v>86</v>
      </c>
      <c r="AW101" s="13" t="s">
        <v>33</v>
      </c>
      <c r="AX101" s="13" t="s">
        <v>80</v>
      </c>
      <c r="AY101" s="157" t="s">
        <v>227</v>
      </c>
    </row>
    <row r="102" spans="2:65" s="1" customFormat="1" ht="49.15" customHeight="1">
      <c r="B102" s="33"/>
      <c r="C102" s="132" t="s">
        <v>234</v>
      </c>
      <c r="D102" s="132" t="s">
        <v>229</v>
      </c>
      <c r="E102" s="133" t="s">
        <v>334</v>
      </c>
      <c r="F102" s="134" t="s">
        <v>335</v>
      </c>
      <c r="G102" s="135" t="s">
        <v>244</v>
      </c>
      <c r="H102" s="136">
        <v>2.04</v>
      </c>
      <c r="I102" s="137"/>
      <c r="J102" s="138">
        <f>ROUND(I102*H102,2)</f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234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234</v>
      </c>
      <c r="BM102" s="143" t="s">
        <v>337</v>
      </c>
    </row>
    <row r="103" spans="2:65" s="13" customFormat="1" ht="11.25">
      <c r="B103" s="156"/>
      <c r="D103" s="150" t="s">
        <v>238</v>
      </c>
      <c r="E103" s="157" t="s">
        <v>21</v>
      </c>
      <c r="F103" s="158" t="s">
        <v>338</v>
      </c>
      <c r="H103" s="159">
        <v>2.04</v>
      </c>
      <c r="I103" s="160"/>
      <c r="L103" s="156"/>
      <c r="M103" s="161"/>
      <c r="T103" s="162"/>
      <c r="AT103" s="157" t="s">
        <v>238</v>
      </c>
      <c r="AU103" s="157" t="s">
        <v>86</v>
      </c>
      <c r="AV103" s="13" t="s">
        <v>86</v>
      </c>
      <c r="AW103" s="13" t="s">
        <v>33</v>
      </c>
      <c r="AX103" s="13" t="s">
        <v>80</v>
      </c>
      <c r="AY103" s="157" t="s">
        <v>227</v>
      </c>
    </row>
    <row r="104" spans="2:65" s="1" customFormat="1" ht="44.25" customHeight="1">
      <c r="B104" s="33"/>
      <c r="C104" s="132" t="s">
        <v>264</v>
      </c>
      <c r="D104" s="132" t="s">
        <v>229</v>
      </c>
      <c r="E104" s="133" t="s">
        <v>339</v>
      </c>
      <c r="F104" s="134" t="s">
        <v>340</v>
      </c>
      <c r="G104" s="135" t="s">
        <v>244</v>
      </c>
      <c r="H104" s="136">
        <v>19.622</v>
      </c>
      <c r="I104" s="137"/>
      <c r="J104" s="138">
        <f>ROUND(I104*H104,2)</f>
        <v>0</v>
      </c>
      <c r="K104" s="134" t="s">
        <v>233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234</v>
      </c>
      <c r="BM104" s="143" t="s">
        <v>341</v>
      </c>
    </row>
    <row r="105" spans="2:65" s="1" customFormat="1" ht="11.25">
      <c r="B105" s="33"/>
      <c r="D105" s="145" t="s">
        <v>236</v>
      </c>
      <c r="F105" s="146" t="s">
        <v>342</v>
      </c>
      <c r="I105" s="147"/>
      <c r="L105" s="33"/>
      <c r="M105" s="148"/>
      <c r="T105" s="54"/>
      <c r="AT105" s="18" t="s">
        <v>236</v>
      </c>
      <c r="AU105" s="18" t="s">
        <v>86</v>
      </c>
    </row>
    <row r="106" spans="2:65" s="13" customFormat="1" ht="11.25">
      <c r="B106" s="156"/>
      <c r="D106" s="150" t="s">
        <v>238</v>
      </c>
      <c r="E106" s="157" t="s">
        <v>21</v>
      </c>
      <c r="F106" s="158" t="s">
        <v>343</v>
      </c>
      <c r="H106" s="159">
        <v>10.662000000000001</v>
      </c>
      <c r="I106" s="160"/>
      <c r="L106" s="156"/>
      <c r="M106" s="161"/>
      <c r="T106" s="162"/>
      <c r="AT106" s="157" t="s">
        <v>238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227</v>
      </c>
    </row>
    <row r="107" spans="2:65" s="13" customFormat="1" ht="11.25">
      <c r="B107" s="156"/>
      <c r="D107" s="150" t="s">
        <v>238</v>
      </c>
      <c r="E107" s="157" t="s">
        <v>21</v>
      </c>
      <c r="F107" s="158" t="s">
        <v>344</v>
      </c>
      <c r="H107" s="159">
        <v>8.9600000000000009</v>
      </c>
      <c r="I107" s="160"/>
      <c r="L107" s="156"/>
      <c r="M107" s="161"/>
      <c r="T107" s="162"/>
      <c r="AT107" s="157" t="s">
        <v>238</v>
      </c>
      <c r="AU107" s="157" t="s">
        <v>86</v>
      </c>
      <c r="AV107" s="13" t="s">
        <v>86</v>
      </c>
      <c r="AW107" s="13" t="s">
        <v>33</v>
      </c>
      <c r="AX107" s="13" t="s">
        <v>73</v>
      </c>
      <c r="AY107" s="157" t="s">
        <v>227</v>
      </c>
    </row>
    <row r="108" spans="2:65" s="14" customFormat="1" ht="11.25">
      <c r="B108" s="163"/>
      <c r="D108" s="150" t="s">
        <v>238</v>
      </c>
      <c r="E108" s="164" t="s">
        <v>21</v>
      </c>
      <c r="F108" s="165" t="s">
        <v>241</v>
      </c>
      <c r="H108" s="166">
        <v>19.622</v>
      </c>
      <c r="I108" s="167"/>
      <c r="L108" s="163"/>
      <c r="M108" s="168"/>
      <c r="T108" s="169"/>
      <c r="AT108" s="164" t="s">
        <v>238</v>
      </c>
      <c r="AU108" s="164" t="s">
        <v>86</v>
      </c>
      <c r="AV108" s="14" t="s">
        <v>234</v>
      </c>
      <c r="AW108" s="14" t="s">
        <v>33</v>
      </c>
      <c r="AX108" s="14" t="s">
        <v>80</v>
      </c>
      <c r="AY108" s="164" t="s">
        <v>227</v>
      </c>
    </row>
    <row r="109" spans="2:65" s="1" customFormat="1" ht="44.25" customHeight="1">
      <c r="B109" s="33"/>
      <c r="C109" s="132" t="s">
        <v>270</v>
      </c>
      <c r="D109" s="132" t="s">
        <v>229</v>
      </c>
      <c r="E109" s="133" t="s">
        <v>345</v>
      </c>
      <c r="F109" s="134" t="s">
        <v>346</v>
      </c>
      <c r="G109" s="135" t="s">
        <v>232</v>
      </c>
      <c r="H109" s="136">
        <v>12</v>
      </c>
      <c r="I109" s="137"/>
      <c r="J109" s="138">
        <f>ROUND(I109*H109,2)</f>
        <v>0</v>
      </c>
      <c r="K109" s="134" t="s">
        <v>233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3.0000000000000001E-3</v>
      </c>
      <c r="R109" s="141">
        <f>Q109*H109</f>
        <v>3.6000000000000004E-2</v>
      </c>
      <c r="S109" s="141">
        <v>0</v>
      </c>
      <c r="T109" s="142">
        <f>S109*H109</f>
        <v>0</v>
      </c>
      <c r="AR109" s="143" t="s">
        <v>234</v>
      </c>
      <c r="AT109" s="143" t="s">
        <v>229</v>
      </c>
      <c r="AU109" s="143" t="s">
        <v>86</v>
      </c>
      <c r="AY109" s="18" t="s">
        <v>227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234</v>
      </c>
      <c r="BM109" s="143" t="s">
        <v>347</v>
      </c>
    </row>
    <row r="110" spans="2:65" s="1" customFormat="1" ht="11.25">
      <c r="B110" s="33"/>
      <c r="D110" s="145" t="s">
        <v>236</v>
      </c>
      <c r="F110" s="146" t="s">
        <v>348</v>
      </c>
      <c r="I110" s="147"/>
      <c r="L110" s="33"/>
      <c r="M110" s="148"/>
      <c r="T110" s="54"/>
      <c r="AT110" s="18" t="s">
        <v>236</v>
      </c>
      <c r="AU110" s="18" t="s">
        <v>86</v>
      </c>
    </row>
    <row r="111" spans="2:65" s="13" customFormat="1" ht="11.25">
      <c r="B111" s="156"/>
      <c r="D111" s="150" t="s">
        <v>238</v>
      </c>
      <c r="E111" s="157" t="s">
        <v>21</v>
      </c>
      <c r="F111" s="158" t="s">
        <v>349</v>
      </c>
      <c r="H111" s="159">
        <v>12</v>
      </c>
      <c r="I111" s="160"/>
      <c r="L111" s="156"/>
      <c r="M111" s="161"/>
      <c r="T111" s="162"/>
      <c r="AT111" s="157" t="s">
        <v>238</v>
      </c>
      <c r="AU111" s="157" t="s">
        <v>86</v>
      </c>
      <c r="AV111" s="13" t="s">
        <v>86</v>
      </c>
      <c r="AW111" s="13" t="s">
        <v>33</v>
      </c>
      <c r="AX111" s="13" t="s">
        <v>80</v>
      </c>
      <c r="AY111" s="157" t="s">
        <v>227</v>
      </c>
    </row>
    <row r="112" spans="2:65" s="1" customFormat="1" ht="49.15" customHeight="1">
      <c r="B112" s="33"/>
      <c r="C112" s="132" t="s">
        <v>278</v>
      </c>
      <c r="D112" s="132" t="s">
        <v>229</v>
      </c>
      <c r="E112" s="133" t="s">
        <v>350</v>
      </c>
      <c r="F112" s="134" t="s">
        <v>351</v>
      </c>
      <c r="G112" s="135" t="s">
        <v>232</v>
      </c>
      <c r="H112" s="136">
        <v>12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0</v>
      </c>
      <c r="R112" s="141">
        <f>Q112*H112</f>
        <v>0</v>
      </c>
      <c r="S112" s="141">
        <v>0</v>
      </c>
      <c r="T112" s="142">
        <f>S112*H112</f>
        <v>0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234</v>
      </c>
      <c r="BM112" s="143" t="s">
        <v>352</v>
      </c>
    </row>
    <row r="113" spans="2:65" s="1" customFormat="1" ht="11.25">
      <c r="B113" s="33"/>
      <c r="D113" s="145" t="s">
        <v>236</v>
      </c>
      <c r="F113" s="146" t="s">
        <v>353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65" s="1" customFormat="1" ht="24.2" customHeight="1">
      <c r="B114" s="33"/>
      <c r="C114" s="132" t="s">
        <v>283</v>
      </c>
      <c r="D114" s="132" t="s">
        <v>229</v>
      </c>
      <c r="E114" s="133" t="s">
        <v>354</v>
      </c>
      <c r="F114" s="134" t="s">
        <v>355</v>
      </c>
      <c r="G114" s="135" t="s">
        <v>244</v>
      </c>
      <c r="H114" s="136">
        <v>34.369999999999997</v>
      </c>
      <c r="I114" s="137"/>
      <c r="J114" s="138">
        <f>ROUND(I114*H114,2)</f>
        <v>0</v>
      </c>
      <c r="K114" s="134" t="s">
        <v>233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234</v>
      </c>
      <c r="BM114" s="143" t="s">
        <v>356</v>
      </c>
    </row>
    <row r="115" spans="2:65" s="1" customFormat="1" ht="11.25">
      <c r="B115" s="33"/>
      <c r="D115" s="145" t="s">
        <v>236</v>
      </c>
      <c r="F115" s="146" t="s">
        <v>357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3" customFormat="1" ht="11.25">
      <c r="B116" s="156"/>
      <c r="D116" s="150" t="s">
        <v>238</v>
      </c>
      <c r="E116" s="157" t="s">
        <v>21</v>
      </c>
      <c r="F116" s="158" t="s">
        <v>333</v>
      </c>
      <c r="H116" s="159">
        <v>12.708</v>
      </c>
      <c r="I116" s="160"/>
      <c r="L116" s="156"/>
      <c r="M116" s="161"/>
      <c r="T116" s="162"/>
      <c r="AT116" s="157" t="s">
        <v>238</v>
      </c>
      <c r="AU116" s="157" t="s">
        <v>86</v>
      </c>
      <c r="AV116" s="13" t="s">
        <v>86</v>
      </c>
      <c r="AW116" s="13" t="s">
        <v>33</v>
      </c>
      <c r="AX116" s="13" t="s">
        <v>73</v>
      </c>
      <c r="AY116" s="157" t="s">
        <v>227</v>
      </c>
    </row>
    <row r="117" spans="2:65" s="13" customFormat="1" ht="11.25">
      <c r="B117" s="156"/>
      <c r="D117" s="150" t="s">
        <v>238</v>
      </c>
      <c r="E117" s="157" t="s">
        <v>21</v>
      </c>
      <c r="F117" s="158" t="s">
        <v>338</v>
      </c>
      <c r="H117" s="159">
        <v>2.04</v>
      </c>
      <c r="I117" s="160"/>
      <c r="L117" s="156"/>
      <c r="M117" s="161"/>
      <c r="T117" s="162"/>
      <c r="AT117" s="157" t="s">
        <v>238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227</v>
      </c>
    </row>
    <row r="118" spans="2:65" s="13" customFormat="1" ht="11.25">
      <c r="B118" s="156"/>
      <c r="D118" s="150" t="s">
        <v>238</v>
      </c>
      <c r="E118" s="157" t="s">
        <v>21</v>
      </c>
      <c r="F118" s="158" t="s">
        <v>343</v>
      </c>
      <c r="H118" s="159">
        <v>10.662000000000001</v>
      </c>
      <c r="I118" s="160"/>
      <c r="L118" s="156"/>
      <c r="M118" s="161"/>
      <c r="T118" s="162"/>
      <c r="AT118" s="157" t="s">
        <v>238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227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344</v>
      </c>
      <c r="H119" s="159">
        <v>8.9600000000000009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4" customFormat="1" ht="11.25">
      <c r="B120" s="163"/>
      <c r="D120" s="150" t="s">
        <v>238</v>
      </c>
      <c r="E120" s="164" t="s">
        <v>21</v>
      </c>
      <c r="F120" s="165" t="s">
        <v>241</v>
      </c>
      <c r="H120" s="166">
        <v>34.370000000000005</v>
      </c>
      <c r="I120" s="167"/>
      <c r="L120" s="163"/>
      <c r="M120" s="168"/>
      <c r="T120" s="169"/>
      <c r="AT120" s="164" t="s">
        <v>238</v>
      </c>
      <c r="AU120" s="164" t="s">
        <v>86</v>
      </c>
      <c r="AV120" s="14" t="s">
        <v>234</v>
      </c>
      <c r="AW120" s="14" t="s">
        <v>33</v>
      </c>
      <c r="AX120" s="14" t="s">
        <v>80</v>
      </c>
      <c r="AY120" s="164" t="s">
        <v>227</v>
      </c>
    </row>
    <row r="121" spans="2:65" s="1" customFormat="1" ht="44.25" customHeight="1">
      <c r="B121" s="33"/>
      <c r="C121" s="132" t="s">
        <v>290</v>
      </c>
      <c r="D121" s="132" t="s">
        <v>229</v>
      </c>
      <c r="E121" s="133" t="s">
        <v>358</v>
      </c>
      <c r="F121" s="134" t="s">
        <v>359</v>
      </c>
      <c r="G121" s="135" t="s">
        <v>273</v>
      </c>
      <c r="H121" s="136">
        <v>10</v>
      </c>
      <c r="I121" s="137"/>
      <c r="J121" s="138">
        <f>ROUND(I121*H121,2)</f>
        <v>0</v>
      </c>
      <c r="K121" s="134" t="s">
        <v>233</v>
      </c>
      <c r="L121" s="33"/>
      <c r="M121" s="139" t="s">
        <v>21</v>
      </c>
      <c r="N121" s="140" t="s">
        <v>45</v>
      </c>
      <c r="P121" s="141">
        <f>O121*H121</f>
        <v>0</v>
      </c>
      <c r="Q121" s="141">
        <v>0</v>
      </c>
      <c r="R121" s="141">
        <f>Q121*H121</f>
        <v>0</v>
      </c>
      <c r="S121" s="141">
        <v>0</v>
      </c>
      <c r="T121" s="142">
        <f>S121*H121</f>
        <v>0</v>
      </c>
      <c r="AR121" s="143" t="s">
        <v>234</v>
      </c>
      <c r="AT121" s="143" t="s">
        <v>229</v>
      </c>
      <c r="AU121" s="143" t="s">
        <v>86</v>
      </c>
      <c r="AY121" s="18" t="s">
        <v>227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234</v>
      </c>
      <c r="BM121" s="143" t="s">
        <v>360</v>
      </c>
    </row>
    <row r="122" spans="2:65" s="1" customFormat="1" ht="11.25">
      <c r="B122" s="33"/>
      <c r="D122" s="145" t="s">
        <v>236</v>
      </c>
      <c r="F122" s="146" t="s">
        <v>361</v>
      </c>
      <c r="I122" s="147"/>
      <c r="L122" s="33"/>
      <c r="M122" s="148"/>
      <c r="T122" s="54"/>
      <c r="AT122" s="18" t="s">
        <v>236</v>
      </c>
      <c r="AU122" s="18" t="s">
        <v>86</v>
      </c>
    </row>
    <row r="123" spans="2:65" s="13" customFormat="1" ht="11.25">
      <c r="B123" s="156"/>
      <c r="D123" s="150" t="s">
        <v>238</v>
      </c>
      <c r="E123" s="157" t="s">
        <v>21</v>
      </c>
      <c r="F123" s="158" t="s">
        <v>362</v>
      </c>
      <c r="H123" s="159">
        <v>10</v>
      </c>
      <c r="I123" s="160"/>
      <c r="L123" s="156"/>
      <c r="M123" s="161"/>
      <c r="T123" s="162"/>
      <c r="AT123" s="157" t="s">
        <v>238</v>
      </c>
      <c r="AU123" s="157" t="s">
        <v>86</v>
      </c>
      <c r="AV123" s="13" t="s">
        <v>86</v>
      </c>
      <c r="AW123" s="13" t="s">
        <v>33</v>
      </c>
      <c r="AX123" s="13" t="s">
        <v>80</v>
      </c>
      <c r="AY123" s="157" t="s">
        <v>227</v>
      </c>
    </row>
    <row r="124" spans="2:65" s="1" customFormat="1" ht="44.25" customHeight="1">
      <c r="B124" s="33"/>
      <c r="C124" s="132" t="s">
        <v>296</v>
      </c>
      <c r="D124" s="132" t="s">
        <v>229</v>
      </c>
      <c r="E124" s="133" t="s">
        <v>279</v>
      </c>
      <c r="F124" s="134" t="s">
        <v>280</v>
      </c>
      <c r="G124" s="135" t="s">
        <v>244</v>
      </c>
      <c r="H124" s="136">
        <v>12.708</v>
      </c>
      <c r="I124" s="137"/>
      <c r="J124" s="138">
        <f>ROUND(I124*H124,2)</f>
        <v>0</v>
      </c>
      <c r="K124" s="134" t="s">
        <v>233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234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234</v>
      </c>
      <c r="BM124" s="143" t="s">
        <v>363</v>
      </c>
    </row>
    <row r="125" spans="2:65" s="1" customFormat="1" ht="11.25">
      <c r="B125" s="33"/>
      <c r="D125" s="145" t="s">
        <v>236</v>
      </c>
      <c r="F125" s="146" t="s">
        <v>282</v>
      </c>
      <c r="I125" s="147"/>
      <c r="L125" s="33"/>
      <c r="M125" s="148"/>
      <c r="T125" s="54"/>
      <c r="AT125" s="18" t="s">
        <v>236</v>
      </c>
      <c r="AU125" s="18" t="s">
        <v>86</v>
      </c>
    </row>
    <row r="126" spans="2:65" s="13" customFormat="1" ht="11.25">
      <c r="B126" s="156"/>
      <c r="D126" s="150" t="s">
        <v>238</v>
      </c>
      <c r="E126" s="157" t="s">
        <v>21</v>
      </c>
      <c r="F126" s="158" t="s">
        <v>333</v>
      </c>
      <c r="H126" s="159">
        <v>12.708</v>
      </c>
      <c r="I126" s="160"/>
      <c r="L126" s="156"/>
      <c r="M126" s="161"/>
      <c r="T126" s="162"/>
      <c r="AT126" s="157" t="s">
        <v>238</v>
      </c>
      <c r="AU126" s="157" t="s">
        <v>86</v>
      </c>
      <c r="AV126" s="13" t="s">
        <v>86</v>
      </c>
      <c r="AW126" s="13" t="s">
        <v>33</v>
      </c>
      <c r="AX126" s="13" t="s">
        <v>80</v>
      </c>
      <c r="AY126" s="157" t="s">
        <v>227</v>
      </c>
    </row>
    <row r="127" spans="2:65" s="1" customFormat="1" ht="66.75" customHeight="1">
      <c r="B127" s="33"/>
      <c r="C127" s="132" t="s">
        <v>308</v>
      </c>
      <c r="D127" s="132" t="s">
        <v>229</v>
      </c>
      <c r="E127" s="133" t="s">
        <v>284</v>
      </c>
      <c r="F127" s="134" t="s">
        <v>285</v>
      </c>
      <c r="G127" s="135" t="s">
        <v>244</v>
      </c>
      <c r="H127" s="136">
        <v>21.661999999999999</v>
      </c>
      <c r="I127" s="137"/>
      <c r="J127" s="138">
        <f>ROUND(I127*H127,2)</f>
        <v>0</v>
      </c>
      <c r="K127" s="134" t="s">
        <v>233</v>
      </c>
      <c r="L127" s="33"/>
      <c r="M127" s="139" t="s">
        <v>21</v>
      </c>
      <c r="N127" s="140" t="s">
        <v>45</v>
      </c>
      <c r="P127" s="141">
        <f>O127*H127</f>
        <v>0</v>
      </c>
      <c r="Q127" s="141">
        <v>0</v>
      </c>
      <c r="R127" s="141">
        <f>Q127*H127</f>
        <v>0</v>
      </c>
      <c r="S127" s="141">
        <v>0</v>
      </c>
      <c r="T127" s="142">
        <f>S127*H127</f>
        <v>0</v>
      </c>
      <c r="AR127" s="143" t="s">
        <v>234</v>
      </c>
      <c r="AT127" s="143" t="s">
        <v>229</v>
      </c>
      <c r="AU127" s="143" t="s">
        <v>86</v>
      </c>
      <c r="AY127" s="18" t="s">
        <v>227</v>
      </c>
      <c r="BE127" s="144">
        <f>IF(N127="základní",J127,0)</f>
        <v>0</v>
      </c>
      <c r="BF127" s="144">
        <f>IF(N127="snížená",J127,0)</f>
        <v>0</v>
      </c>
      <c r="BG127" s="144">
        <f>IF(N127="zákl. přenesená",J127,0)</f>
        <v>0</v>
      </c>
      <c r="BH127" s="144">
        <f>IF(N127="sníž. přenesená",J127,0)</f>
        <v>0</v>
      </c>
      <c r="BI127" s="144">
        <f>IF(N127="nulová",J127,0)</f>
        <v>0</v>
      </c>
      <c r="BJ127" s="18" t="s">
        <v>86</v>
      </c>
      <c r="BK127" s="144">
        <f>ROUND(I127*H127,2)</f>
        <v>0</v>
      </c>
      <c r="BL127" s="18" t="s">
        <v>234</v>
      </c>
      <c r="BM127" s="143" t="s">
        <v>364</v>
      </c>
    </row>
    <row r="128" spans="2:65" s="1" customFormat="1" ht="11.25">
      <c r="B128" s="33"/>
      <c r="D128" s="145" t="s">
        <v>236</v>
      </c>
      <c r="F128" s="146" t="s">
        <v>287</v>
      </c>
      <c r="I128" s="147"/>
      <c r="L128" s="33"/>
      <c r="M128" s="148"/>
      <c r="T128" s="54"/>
      <c r="AT128" s="18" t="s">
        <v>236</v>
      </c>
      <c r="AU128" s="18" t="s">
        <v>86</v>
      </c>
    </row>
    <row r="129" spans="2:65" s="13" customFormat="1" ht="11.25">
      <c r="B129" s="156"/>
      <c r="D129" s="150" t="s">
        <v>238</v>
      </c>
      <c r="E129" s="157" t="s">
        <v>21</v>
      </c>
      <c r="F129" s="158" t="s">
        <v>338</v>
      </c>
      <c r="H129" s="159">
        <v>2.04</v>
      </c>
      <c r="I129" s="160"/>
      <c r="L129" s="156"/>
      <c r="M129" s="161"/>
      <c r="T129" s="162"/>
      <c r="AT129" s="157" t="s">
        <v>238</v>
      </c>
      <c r="AU129" s="157" t="s">
        <v>86</v>
      </c>
      <c r="AV129" s="13" t="s">
        <v>86</v>
      </c>
      <c r="AW129" s="13" t="s">
        <v>33</v>
      </c>
      <c r="AX129" s="13" t="s">
        <v>73</v>
      </c>
      <c r="AY129" s="157" t="s">
        <v>227</v>
      </c>
    </row>
    <row r="130" spans="2:65" s="13" customFormat="1" ht="11.25">
      <c r="B130" s="156"/>
      <c r="D130" s="150" t="s">
        <v>238</v>
      </c>
      <c r="E130" s="157" t="s">
        <v>21</v>
      </c>
      <c r="F130" s="158" t="s">
        <v>343</v>
      </c>
      <c r="H130" s="159">
        <v>10.662000000000001</v>
      </c>
      <c r="I130" s="160"/>
      <c r="L130" s="156"/>
      <c r="M130" s="161"/>
      <c r="T130" s="162"/>
      <c r="AT130" s="157" t="s">
        <v>238</v>
      </c>
      <c r="AU130" s="157" t="s">
        <v>86</v>
      </c>
      <c r="AV130" s="13" t="s">
        <v>86</v>
      </c>
      <c r="AW130" s="13" t="s">
        <v>33</v>
      </c>
      <c r="AX130" s="13" t="s">
        <v>73</v>
      </c>
      <c r="AY130" s="157" t="s">
        <v>227</v>
      </c>
    </row>
    <row r="131" spans="2:65" s="13" customFormat="1" ht="11.25">
      <c r="B131" s="156"/>
      <c r="D131" s="150" t="s">
        <v>238</v>
      </c>
      <c r="E131" s="157" t="s">
        <v>21</v>
      </c>
      <c r="F131" s="158" t="s">
        <v>344</v>
      </c>
      <c r="H131" s="159">
        <v>8.9600000000000009</v>
      </c>
      <c r="I131" s="160"/>
      <c r="L131" s="156"/>
      <c r="M131" s="161"/>
      <c r="T131" s="162"/>
      <c r="AT131" s="157" t="s">
        <v>238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227</v>
      </c>
    </row>
    <row r="132" spans="2:65" s="14" customFormat="1" ht="11.25">
      <c r="B132" s="163"/>
      <c r="D132" s="150" t="s">
        <v>238</v>
      </c>
      <c r="E132" s="164" t="s">
        <v>21</v>
      </c>
      <c r="F132" s="165" t="s">
        <v>241</v>
      </c>
      <c r="H132" s="166">
        <v>21.662000000000003</v>
      </c>
      <c r="I132" s="167"/>
      <c r="L132" s="163"/>
      <c r="M132" s="168"/>
      <c r="T132" s="169"/>
      <c r="AT132" s="164" t="s">
        <v>238</v>
      </c>
      <c r="AU132" s="164" t="s">
        <v>86</v>
      </c>
      <c r="AV132" s="14" t="s">
        <v>234</v>
      </c>
      <c r="AW132" s="14" t="s">
        <v>33</v>
      </c>
      <c r="AX132" s="14" t="s">
        <v>80</v>
      </c>
      <c r="AY132" s="164" t="s">
        <v>227</v>
      </c>
    </row>
    <row r="133" spans="2:65" s="1" customFormat="1" ht="16.5" customHeight="1">
      <c r="B133" s="33"/>
      <c r="C133" s="170" t="s">
        <v>8</v>
      </c>
      <c r="D133" s="170" t="s">
        <v>291</v>
      </c>
      <c r="E133" s="171" t="s">
        <v>365</v>
      </c>
      <c r="F133" s="172" t="s">
        <v>366</v>
      </c>
      <c r="G133" s="173" t="s">
        <v>273</v>
      </c>
      <c r="H133" s="174">
        <v>43.323999999999998</v>
      </c>
      <c r="I133" s="175"/>
      <c r="J133" s="176">
        <f>ROUND(I133*H133,2)</f>
        <v>0</v>
      </c>
      <c r="K133" s="172" t="s">
        <v>233</v>
      </c>
      <c r="L133" s="177"/>
      <c r="M133" s="178" t="s">
        <v>21</v>
      </c>
      <c r="N133" s="179" t="s">
        <v>45</v>
      </c>
      <c r="P133" s="141">
        <f>O133*H133</f>
        <v>0</v>
      </c>
      <c r="Q133" s="141">
        <v>1</v>
      </c>
      <c r="R133" s="141">
        <f>Q133*H133</f>
        <v>43.323999999999998</v>
      </c>
      <c r="S133" s="141">
        <v>0</v>
      </c>
      <c r="T133" s="142">
        <f>S133*H133</f>
        <v>0</v>
      </c>
      <c r="AR133" s="143" t="s">
        <v>283</v>
      </c>
      <c r="AT133" s="143" t="s">
        <v>291</v>
      </c>
      <c r="AU133" s="143" t="s">
        <v>86</v>
      </c>
      <c r="AY133" s="18" t="s">
        <v>227</v>
      </c>
      <c r="BE133" s="144">
        <f>IF(N133="základní",J133,0)</f>
        <v>0</v>
      </c>
      <c r="BF133" s="144">
        <f>IF(N133="snížená",J133,0)</f>
        <v>0</v>
      </c>
      <c r="BG133" s="144">
        <f>IF(N133="zákl. přenesená",J133,0)</f>
        <v>0</v>
      </c>
      <c r="BH133" s="144">
        <f>IF(N133="sníž. přenesená",J133,0)</f>
        <v>0</v>
      </c>
      <c r="BI133" s="144">
        <f>IF(N133="nulová",J133,0)</f>
        <v>0</v>
      </c>
      <c r="BJ133" s="18" t="s">
        <v>86</v>
      </c>
      <c r="BK133" s="144">
        <f>ROUND(I133*H133,2)</f>
        <v>0</v>
      </c>
      <c r="BL133" s="18" t="s">
        <v>234</v>
      </c>
      <c r="BM133" s="143" t="s">
        <v>367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368</v>
      </c>
      <c r="H134" s="159">
        <v>43.323999999999998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80</v>
      </c>
      <c r="AY134" s="157" t="s">
        <v>227</v>
      </c>
    </row>
    <row r="135" spans="2:65" s="11" customFormat="1" ht="22.9" customHeight="1">
      <c r="B135" s="120"/>
      <c r="D135" s="121" t="s">
        <v>72</v>
      </c>
      <c r="E135" s="130" t="s">
        <v>264</v>
      </c>
      <c r="F135" s="130" t="s">
        <v>369</v>
      </c>
      <c r="I135" s="123"/>
      <c r="J135" s="131">
        <f>BK135</f>
        <v>0</v>
      </c>
      <c r="L135" s="120"/>
      <c r="M135" s="125"/>
      <c r="P135" s="126">
        <f>SUM(P136:P140)</f>
        <v>0</v>
      </c>
      <c r="R135" s="126">
        <f>SUM(R136:R140)</f>
        <v>1.6911839999999998</v>
      </c>
      <c r="T135" s="127">
        <f>SUM(T136:T140)</f>
        <v>0</v>
      </c>
      <c r="AR135" s="121" t="s">
        <v>80</v>
      </c>
      <c r="AT135" s="128" t="s">
        <v>72</v>
      </c>
      <c r="AU135" s="128" t="s">
        <v>80</v>
      </c>
      <c r="AY135" s="121" t="s">
        <v>227</v>
      </c>
      <c r="BK135" s="129">
        <f>SUM(BK136:BK140)</f>
        <v>0</v>
      </c>
    </row>
    <row r="136" spans="2:65" s="1" customFormat="1" ht="37.9" customHeight="1">
      <c r="B136" s="33"/>
      <c r="C136" s="132" t="s">
        <v>370</v>
      </c>
      <c r="D136" s="132" t="s">
        <v>229</v>
      </c>
      <c r="E136" s="133" t="s">
        <v>371</v>
      </c>
      <c r="F136" s="134" t="s">
        <v>372</v>
      </c>
      <c r="G136" s="135" t="s">
        <v>232</v>
      </c>
      <c r="H136" s="136">
        <v>2.4</v>
      </c>
      <c r="I136" s="137"/>
      <c r="J136" s="138">
        <f>ROUND(I136*H136,2)</f>
        <v>0</v>
      </c>
      <c r="K136" s="134" t="s">
        <v>233</v>
      </c>
      <c r="L136" s="33"/>
      <c r="M136" s="139" t="s">
        <v>21</v>
      </c>
      <c r="N136" s="140" t="s">
        <v>45</v>
      </c>
      <c r="P136" s="141">
        <f>O136*H136</f>
        <v>0</v>
      </c>
      <c r="Q136" s="141">
        <v>0.57499999999999996</v>
      </c>
      <c r="R136" s="141">
        <f>Q136*H136</f>
        <v>1.38</v>
      </c>
      <c r="S136" s="141">
        <v>0</v>
      </c>
      <c r="T136" s="142">
        <f>S136*H136</f>
        <v>0</v>
      </c>
      <c r="AR136" s="143" t="s">
        <v>234</v>
      </c>
      <c r="AT136" s="143" t="s">
        <v>229</v>
      </c>
      <c r="AU136" s="143" t="s">
        <v>86</v>
      </c>
      <c r="AY136" s="18" t="s">
        <v>227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234</v>
      </c>
      <c r="BM136" s="143" t="s">
        <v>373</v>
      </c>
    </row>
    <row r="137" spans="2:65" s="1" customFormat="1" ht="11.25">
      <c r="B137" s="33"/>
      <c r="D137" s="145" t="s">
        <v>236</v>
      </c>
      <c r="F137" s="146" t="s">
        <v>374</v>
      </c>
      <c r="I137" s="147"/>
      <c r="L137" s="33"/>
      <c r="M137" s="148"/>
      <c r="T137" s="54"/>
      <c r="AT137" s="18" t="s">
        <v>236</v>
      </c>
      <c r="AU137" s="18" t="s">
        <v>86</v>
      </c>
    </row>
    <row r="138" spans="2:65" s="13" customFormat="1" ht="11.25">
      <c r="B138" s="156"/>
      <c r="D138" s="150" t="s">
        <v>238</v>
      </c>
      <c r="E138" s="157" t="s">
        <v>21</v>
      </c>
      <c r="F138" s="158" t="s">
        <v>375</v>
      </c>
      <c r="H138" s="159">
        <v>2.4</v>
      </c>
      <c r="I138" s="160"/>
      <c r="L138" s="156"/>
      <c r="M138" s="161"/>
      <c r="T138" s="162"/>
      <c r="AT138" s="157" t="s">
        <v>238</v>
      </c>
      <c r="AU138" s="157" t="s">
        <v>86</v>
      </c>
      <c r="AV138" s="13" t="s">
        <v>86</v>
      </c>
      <c r="AW138" s="13" t="s">
        <v>33</v>
      </c>
      <c r="AX138" s="13" t="s">
        <v>80</v>
      </c>
      <c r="AY138" s="157" t="s">
        <v>227</v>
      </c>
    </row>
    <row r="139" spans="2:65" s="1" customFormat="1" ht="44.25" customHeight="1">
      <c r="B139" s="33"/>
      <c r="C139" s="132" t="s">
        <v>376</v>
      </c>
      <c r="D139" s="132" t="s">
        <v>229</v>
      </c>
      <c r="E139" s="133" t="s">
        <v>377</v>
      </c>
      <c r="F139" s="134" t="s">
        <v>378</v>
      </c>
      <c r="G139" s="135" t="s">
        <v>232</v>
      </c>
      <c r="H139" s="136">
        <v>2.4</v>
      </c>
      <c r="I139" s="137"/>
      <c r="J139" s="138">
        <f>ROUND(I139*H139,2)</f>
        <v>0</v>
      </c>
      <c r="K139" s="134" t="s">
        <v>233</v>
      </c>
      <c r="L139" s="33"/>
      <c r="M139" s="139" t="s">
        <v>21</v>
      </c>
      <c r="N139" s="140" t="s">
        <v>45</v>
      </c>
      <c r="P139" s="141">
        <f>O139*H139</f>
        <v>0</v>
      </c>
      <c r="Q139" s="141">
        <v>0.12966</v>
      </c>
      <c r="R139" s="141">
        <f>Q139*H139</f>
        <v>0.31118399999999996</v>
      </c>
      <c r="S139" s="141">
        <v>0</v>
      </c>
      <c r="T139" s="142">
        <f>S139*H139</f>
        <v>0</v>
      </c>
      <c r="AR139" s="143" t="s">
        <v>234</v>
      </c>
      <c r="AT139" s="143" t="s">
        <v>229</v>
      </c>
      <c r="AU139" s="143" t="s">
        <v>86</v>
      </c>
      <c r="AY139" s="18" t="s">
        <v>227</v>
      </c>
      <c r="BE139" s="144">
        <f>IF(N139="základní",J139,0)</f>
        <v>0</v>
      </c>
      <c r="BF139" s="144">
        <f>IF(N139="snížená",J139,0)</f>
        <v>0</v>
      </c>
      <c r="BG139" s="144">
        <f>IF(N139="zákl. přenesená",J139,0)</f>
        <v>0</v>
      </c>
      <c r="BH139" s="144">
        <f>IF(N139="sníž. přenesená",J139,0)</f>
        <v>0</v>
      </c>
      <c r="BI139" s="144">
        <f>IF(N139="nulová",J139,0)</f>
        <v>0</v>
      </c>
      <c r="BJ139" s="18" t="s">
        <v>86</v>
      </c>
      <c r="BK139" s="144">
        <f>ROUND(I139*H139,2)</f>
        <v>0</v>
      </c>
      <c r="BL139" s="18" t="s">
        <v>234</v>
      </c>
      <c r="BM139" s="143" t="s">
        <v>379</v>
      </c>
    </row>
    <row r="140" spans="2:65" s="1" customFormat="1" ht="11.25">
      <c r="B140" s="33"/>
      <c r="D140" s="145" t="s">
        <v>236</v>
      </c>
      <c r="F140" s="146" t="s">
        <v>380</v>
      </c>
      <c r="I140" s="147"/>
      <c r="L140" s="33"/>
      <c r="M140" s="148"/>
      <c r="T140" s="54"/>
      <c r="AT140" s="18" t="s">
        <v>236</v>
      </c>
      <c r="AU140" s="18" t="s">
        <v>86</v>
      </c>
    </row>
    <row r="141" spans="2:65" s="11" customFormat="1" ht="22.9" customHeight="1">
      <c r="B141" s="120"/>
      <c r="D141" s="121" t="s">
        <v>72</v>
      </c>
      <c r="E141" s="130" t="s">
        <v>283</v>
      </c>
      <c r="F141" s="130" t="s">
        <v>381</v>
      </c>
      <c r="I141" s="123"/>
      <c r="J141" s="131">
        <f>BK141</f>
        <v>0</v>
      </c>
      <c r="L141" s="120"/>
      <c r="M141" s="125"/>
      <c r="P141" s="126">
        <f>SUM(P142:P169)</f>
        <v>0</v>
      </c>
      <c r="R141" s="126">
        <f>SUM(R142:R169)</f>
        <v>0.57267440000000003</v>
      </c>
      <c r="T141" s="127">
        <f>SUM(T142:T169)</f>
        <v>0</v>
      </c>
      <c r="AR141" s="121" t="s">
        <v>80</v>
      </c>
      <c r="AT141" s="128" t="s">
        <v>72</v>
      </c>
      <c r="AU141" s="128" t="s">
        <v>80</v>
      </c>
      <c r="AY141" s="121" t="s">
        <v>227</v>
      </c>
      <c r="BK141" s="129">
        <f>SUM(BK142:BK169)</f>
        <v>0</v>
      </c>
    </row>
    <row r="142" spans="2:65" s="1" customFormat="1" ht="37.9" customHeight="1">
      <c r="B142" s="33"/>
      <c r="C142" s="132" t="s">
        <v>382</v>
      </c>
      <c r="D142" s="132" t="s">
        <v>229</v>
      </c>
      <c r="E142" s="133" t="s">
        <v>383</v>
      </c>
      <c r="F142" s="134" t="s">
        <v>384</v>
      </c>
      <c r="G142" s="135" t="s">
        <v>326</v>
      </c>
      <c r="H142" s="136">
        <v>16</v>
      </c>
      <c r="I142" s="137"/>
      <c r="J142" s="138">
        <f>ROUND(I142*H142,2)</f>
        <v>0</v>
      </c>
      <c r="K142" s="134" t="s">
        <v>233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234</v>
      </c>
      <c r="BM142" s="143" t="s">
        <v>385</v>
      </c>
    </row>
    <row r="143" spans="2:65" s="1" customFormat="1" ht="11.25">
      <c r="B143" s="33"/>
      <c r="D143" s="145" t="s">
        <v>236</v>
      </c>
      <c r="F143" s="146" t="s">
        <v>386</v>
      </c>
      <c r="I143" s="147"/>
      <c r="L143" s="33"/>
      <c r="M143" s="148"/>
      <c r="T143" s="54"/>
      <c r="AT143" s="18" t="s">
        <v>236</v>
      </c>
      <c r="AU143" s="18" t="s">
        <v>86</v>
      </c>
    </row>
    <row r="144" spans="2:65" s="13" customFormat="1" ht="11.25">
      <c r="B144" s="156"/>
      <c r="D144" s="150" t="s">
        <v>238</v>
      </c>
      <c r="E144" s="157" t="s">
        <v>21</v>
      </c>
      <c r="F144" s="158" t="s">
        <v>387</v>
      </c>
      <c r="H144" s="159">
        <v>16</v>
      </c>
      <c r="I144" s="160"/>
      <c r="L144" s="156"/>
      <c r="M144" s="161"/>
      <c r="T144" s="162"/>
      <c r="AT144" s="157" t="s">
        <v>238</v>
      </c>
      <c r="AU144" s="157" t="s">
        <v>86</v>
      </c>
      <c r="AV144" s="13" t="s">
        <v>86</v>
      </c>
      <c r="AW144" s="13" t="s">
        <v>33</v>
      </c>
      <c r="AX144" s="13" t="s">
        <v>80</v>
      </c>
      <c r="AY144" s="157" t="s">
        <v>227</v>
      </c>
    </row>
    <row r="145" spans="2:65" s="1" customFormat="1" ht="24.2" customHeight="1">
      <c r="B145" s="33"/>
      <c r="C145" s="170" t="s">
        <v>388</v>
      </c>
      <c r="D145" s="170" t="s">
        <v>291</v>
      </c>
      <c r="E145" s="171" t="s">
        <v>389</v>
      </c>
      <c r="F145" s="172" t="s">
        <v>390</v>
      </c>
      <c r="G145" s="173" t="s">
        <v>326</v>
      </c>
      <c r="H145" s="174">
        <v>16.239999999999998</v>
      </c>
      <c r="I145" s="175"/>
      <c r="J145" s="176">
        <f>ROUND(I145*H145,2)</f>
        <v>0</v>
      </c>
      <c r="K145" s="172" t="s">
        <v>233</v>
      </c>
      <c r="L145" s="177"/>
      <c r="M145" s="178" t="s">
        <v>21</v>
      </c>
      <c r="N145" s="179" t="s">
        <v>45</v>
      </c>
      <c r="P145" s="141">
        <f>O145*H145</f>
        <v>0</v>
      </c>
      <c r="Q145" s="141">
        <v>1.06E-3</v>
      </c>
      <c r="R145" s="141">
        <f>Q145*H145</f>
        <v>1.7214399999999998E-2</v>
      </c>
      <c r="S145" s="141">
        <v>0</v>
      </c>
      <c r="T145" s="142">
        <f>S145*H145</f>
        <v>0</v>
      </c>
      <c r="AR145" s="143" t="s">
        <v>283</v>
      </c>
      <c r="AT145" s="143" t="s">
        <v>291</v>
      </c>
      <c r="AU145" s="143" t="s">
        <v>86</v>
      </c>
      <c r="AY145" s="18" t="s">
        <v>227</v>
      </c>
      <c r="BE145" s="144">
        <f>IF(N145="základní",J145,0)</f>
        <v>0</v>
      </c>
      <c r="BF145" s="144">
        <f>IF(N145="snížená",J145,0)</f>
        <v>0</v>
      </c>
      <c r="BG145" s="144">
        <f>IF(N145="zákl. přenesená",J145,0)</f>
        <v>0</v>
      </c>
      <c r="BH145" s="144">
        <f>IF(N145="sníž. přenesená",J145,0)</f>
        <v>0</v>
      </c>
      <c r="BI145" s="144">
        <f>IF(N145="nulová",J145,0)</f>
        <v>0</v>
      </c>
      <c r="BJ145" s="18" t="s">
        <v>86</v>
      </c>
      <c r="BK145" s="144">
        <f>ROUND(I145*H145,2)</f>
        <v>0</v>
      </c>
      <c r="BL145" s="18" t="s">
        <v>234</v>
      </c>
      <c r="BM145" s="143" t="s">
        <v>391</v>
      </c>
    </row>
    <row r="146" spans="2:65" s="13" customFormat="1" ht="11.25">
      <c r="B146" s="156"/>
      <c r="D146" s="150" t="s">
        <v>238</v>
      </c>
      <c r="E146" s="157" t="s">
        <v>21</v>
      </c>
      <c r="F146" s="158" t="s">
        <v>392</v>
      </c>
      <c r="H146" s="159">
        <v>16.239999999999998</v>
      </c>
      <c r="I146" s="160"/>
      <c r="L146" s="156"/>
      <c r="M146" s="161"/>
      <c r="T146" s="162"/>
      <c r="AT146" s="157" t="s">
        <v>238</v>
      </c>
      <c r="AU146" s="157" t="s">
        <v>86</v>
      </c>
      <c r="AV146" s="13" t="s">
        <v>86</v>
      </c>
      <c r="AW146" s="13" t="s">
        <v>33</v>
      </c>
      <c r="AX146" s="13" t="s">
        <v>80</v>
      </c>
      <c r="AY146" s="157" t="s">
        <v>227</v>
      </c>
    </row>
    <row r="147" spans="2:65" s="1" customFormat="1" ht="49.15" customHeight="1">
      <c r="B147" s="33"/>
      <c r="C147" s="132" t="s">
        <v>393</v>
      </c>
      <c r="D147" s="132" t="s">
        <v>229</v>
      </c>
      <c r="E147" s="133" t="s">
        <v>394</v>
      </c>
      <c r="F147" s="134" t="s">
        <v>395</v>
      </c>
      <c r="G147" s="135" t="s">
        <v>396</v>
      </c>
      <c r="H147" s="136">
        <v>1</v>
      </c>
      <c r="I147" s="137"/>
      <c r="J147" s="138">
        <f>ROUND(I147*H147,2)</f>
        <v>0</v>
      </c>
      <c r="K147" s="134" t="s">
        <v>233</v>
      </c>
      <c r="L147" s="33"/>
      <c r="M147" s="139" t="s">
        <v>21</v>
      </c>
      <c r="N147" s="140" t="s">
        <v>45</v>
      </c>
      <c r="P147" s="141">
        <f>O147*H147</f>
        <v>0</v>
      </c>
      <c r="Q147" s="141">
        <v>7.2000000000000005E-4</v>
      </c>
      <c r="R147" s="141">
        <f>Q147*H147</f>
        <v>7.2000000000000005E-4</v>
      </c>
      <c r="S147" s="141">
        <v>0</v>
      </c>
      <c r="T147" s="142">
        <f>S147*H147</f>
        <v>0</v>
      </c>
      <c r="AR147" s="143" t="s">
        <v>234</v>
      </c>
      <c r="AT147" s="143" t="s">
        <v>229</v>
      </c>
      <c r="AU147" s="143" t="s">
        <v>86</v>
      </c>
      <c r="AY147" s="18" t="s">
        <v>227</v>
      </c>
      <c r="BE147" s="144">
        <f>IF(N147="základní",J147,0)</f>
        <v>0</v>
      </c>
      <c r="BF147" s="144">
        <f>IF(N147="snížená",J147,0)</f>
        <v>0</v>
      </c>
      <c r="BG147" s="144">
        <f>IF(N147="zákl. přenesená",J147,0)</f>
        <v>0</v>
      </c>
      <c r="BH147" s="144">
        <f>IF(N147="sníž. přenesená",J147,0)</f>
        <v>0</v>
      </c>
      <c r="BI147" s="144">
        <f>IF(N147="nulová",J147,0)</f>
        <v>0</v>
      </c>
      <c r="BJ147" s="18" t="s">
        <v>86</v>
      </c>
      <c r="BK147" s="144">
        <f>ROUND(I147*H147,2)</f>
        <v>0</v>
      </c>
      <c r="BL147" s="18" t="s">
        <v>234</v>
      </c>
      <c r="BM147" s="143" t="s">
        <v>397</v>
      </c>
    </row>
    <row r="148" spans="2:65" s="1" customFormat="1" ht="11.25">
      <c r="B148" s="33"/>
      <c r="D148" s="145" t="s">
        <v>236</v>
      </c>
      <c r="F148" s="146" t="s">
        <v>398</v>
      </c>
      <c r="I148" s="147"/>
      <c r="L148" s="33"/>
      <c r="M148" s="148"/>
      <c r="T148" s="54"/>
      <c r="AT148" s="18" t="s">
        <v>236</v>
      </c>
      <c r="AU148" s="18" t="s">
        <v>86</v>
      </c>
    </row>
    <row r="149" spans="2:65" s="1" customFormat="1" ht="24.2" customHeight="1">
      <c r="B149" s="33"/>
      <c r="C149" s="170" t="s">
        <v>399</v>
      </c>
      <c r="D149" s="170" t="s">
        <v>291</v>
      </c>
      <c r="E149" s="171" t="s">
        <v>400</v>
      </c>
      <c r="F149" s="172" t="s">
        <v>401</v>
      </c>
      <c r="G149" s="173" t="s">
        <v>396</v>
      </c>
      <c r="H149" s="174">
        <v>1</v>
      </c>
      <c r="I149" s="175"/>
      <c r="J149" s="176">
        <f>ROUND(I149*H149,2)</f>
        <v>0</v>
      </c>
      <c r="K149" s="172" t="s">
        <v>233</v>
      </c>
      <c r="L149" s="177"/>
      <c r="M149" s="178" t="s">
        <v>21</v>
      </c>
      <c r="N149" s="179" t="s">
        <v>45</v>
      </c>
      <c r="P149" s="141">
        <f>O149*H149</f>
        <v>0</v>
      </c>
      <c r="Q149" s="141">
        <v>1.2E-2</v>
      </c>
      <c r="R149" s="141">
        <f>Q149*H149</f>
        <v>1.2E-2</v>
      </c>
      <c r="S149" s="141">
        <v>0</v>
      </c>
      <c r="T149" s="142">
        <f>S149*H149</f>
        <v>0</v>
      </c>
      <c r="AR149" s="143" t="s">
        <v>283</v>
      </c>
      <c r="AT149" s="143" t="s">
        <v>291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402</v>
      </c>
    </row>
    <row r="150" spans="2:65" s="1" customFormat="1" ht="29.25">
      <c r="B150" s="33"/>
      <c r="D150" s="150" t="s">
        <v>403</v>
      </c>
      <c r="F150" s="183" t="s">
        <v>404</v>
      </c>
      <c r="I150" s="147"/>
      <c r="L150" s="33"/>
      <c r="M150" s="148"/>
      <c r="T150" s="54"/>
      <c r="AT150" s="18" t="s">
        <v>403</v>
      </c>
      <c r="AU150" s="18" t="s">
        <v>86</v>
      </c>
    </row>
    <row r="151" spans="2:65" s="1" customFormat="1" ht="21.75" customHeight="1">
      <c r="B151" s="33"/>
      <c r="C151" s="170" t="s">
        <v>405</v>
      </c>
      <c r="D151" s="170" t="s">
        <v>291</v>
      </c>
      <c r="E151" s="171" t="s">
        <v>406</v>
      </c>
      <c r="F151" s="172" t="s">
        <v>407</v>
      </c>
      <c r="G151" s="173" t="s">
        <v>396</v>
      </c>
      <c r="H151" s="174">
        <v>1</v>
      </c>
      <c r="I151" s="175"/>
      <c r="J151" s="176">
        <f>ROUND(I151*H151,2)</f>
        <v>0</v>
      </c>
      <c r="K151" s="172" t="s">
        <v>233</v>
      </c>
      <c r="L151" s="177"/>
      <c r="M151" s="178" t="s">
        <v>21</v>
      </c>
      <c r="N151" s="179" t="s">
        <v>45</v>
      </c>
      <c r="P151" s="141">
        <f>O151*H151</f>
        <v>0</v>
      </c>
      <c r="Q151" s="141">
        <v>3.5000000000000001E-3</v>
      </c>
      <c r="R151" s="141">
        <f>Q151*H151</f>
        <v>3.5000000000000001E-3</v>
      </c>
      <c r="S151" s="141">
        <v>0</v>
      </c>
      <c r="T151" s="142">
        <f>S151*H151</f>
        <v>0</v>
      </c>
      <c r="AR151" s="143" t="s">
        <v>283</v>
      </c>
      <c r="AT151" s="143" t="s">
        <v>291</v>
      </c>
      <c r="AU151" s="143" t="s">
        <v>86</v>
      </c>
      <c r="AY151" s="18" t="s">
        <v>227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234</v>
      </c>
      <c r="BM151" s="143" t="s">
        <v>408</v>
      </c>
    </row>
    <row r="152" spans="2:65" s="1" customFormat="1" ht="24.2" customHeight="1">
      <c r="B152" s="33"/>
      <c r="C152" s="170" t="s">
        <v>409</v>
      </c>
      <c r="D152" s="170" t="s">
        <v>291</v>
      </c>
      <c r="E152" s="171" t="s">
        <v>410</v>
      </c>
      <c r="F152" s="172" t="s">
        <v>411</v>
      </c>
      <c r="G152" s="173" t="s">
        <v>396</v>
      </c>
      <c r="H152" s="174">
        <v>1</v>
      </c>
      <c r="I152" s="175"/>
      <c r="J152" s="176">
        <f>ROUND(I152*H152,2)</f>
        <v>0</v>
      </c>
      <c r="K152" s="172" t="s">
        <v>233</v>
      </c>
      <c r="L152" s="177"/>
      <c r="M152" s="178" t="s">
        <v>21</v>
      </c>
      <c r="N152" s="179" t="s">
        <v>45</v>
      </c>
      <c r="P152" s="141">
        <f>O152*H152</f>
        <v>0</v>
      </c>
      <c r="Q152" s="141">
        <v>6.8999999999999999E-3</v>
      </c>
      <c r="R152" s="141">
        <f>Q152*H152</f>
        <v>6.8999999999999999E-3</v>
      </c>
      <c r="S152" s="141">
        <v>0</v>
      </c>
      <c r="T152" s="142">
        <f>S152*H152</f>
        <v>0</v>
      </c>
      <c r="AR152" s="143" t="s">
        <v>283</v>
      </c>
      <c r="AT152" s="143" t="s">
        <v>291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234</v>
      </c>
      <c r="BM152" s="143" t="s">
        <v>412</v>
      </c>
    </row>
    <row r="153" spans="2:65" s="1" customFormat="1" ht="24.2" customHeight="1">
      <c r="B153" s="33"/>
      <c r="C153" s="170" t="s">
        <v>7</v>
      </c>
      <c r="D153" s="170" t="s">
        <v>291</v>
      </c>
      <c r="E153" s="171" t="s">
        <v>413</v>
      </c>
      <c r="F153" s="172" t="s">
        <v>414</v>
      </c>
      <c r="G153" s="173" t="s">
        <v>396</v>
      </c>
      <c r="H153" s="174">
        <v>1</v>
      </c>
      <c r="I153" s="175"/>
      <c r="J153" s="176">
        <f>ROUND(I153*H153,2)</f>
        <v>0</v>
      </c>
      <c r="K153" s="172" t="s">
        <v>233</v>
      </c>
      <c r="L153" s="177"/>
      <c r="M153" s="178" t="s">
        <v>21</v>
      </c>
      <c r="N153" s="179" t="s">
        <v>45</v>
      </c>
      <c r="P153" s="141">
        <f>O153*H153</f>
        <v>0</v>
      </c>
      <c r="Q153" s="141">
        <v>8.9999999999999998E-4</v>
      </c>
      <c r="R153" s="141">
        <f>Q153*H153</f>
        <v>8.9999999999999998E-4</v>
      </c>
      <c r="S153" s="141">
        <v>0</v>
      </c>
      <c r="T153" s="142">
        <f>S153*H153</f>
        <v>0</v>
      </c>
      <c r="AR153" s="143" t="s">
        <v>283</v>
      </c>
      <c r="AT153" s="143" t="s">
        <v>291</v>
      </c>
      <c r="AU153" s="143" t="s">
        <v>86</v>
      </c>
      <c r="AY153" s="18" t="s">
        <v>227</v>
      </c>
      <c r="BE153" s="144">
        <f>IF(N153="základní",J153,0)</f>
        <v>0</v>
      </c>
      <c r="BF153" s="144">
        <f>IF(N153="snížená",J153,0)</f>
        <v>0</v>
      </c>
      <c r="BG153" s="144">
        <f>IF(N153="zákl. přenesená",J153,0)</f>
        <v>0</v>
      </c>
      <c r="BH153" s="144">
        <f>IF(N153="sníž. přenesená",J153,0)</f>
        <v>0</v>
      </c>
      <c r="BI153" s="144">
        <f>IF(N153="nulová",J153,0)</f>
        <v>0</v>
      </c>
      <c r="BJ153" s="18" t="s">
        <v>86</v>
      </c>
      <c r="BK153" s="144">
        <f>ROUND(I153*H153,2)</f>
        <v>0</v>
      </c>
      <c r="BL153" s="18" t="s">
        <v>234</v>
      </c>
      <c r="BM153" s="143" t="s">
        <v>415</v>
      </c>
    </row>
    <row r="154" spans="2:65" s="1" customFormat="1" ht="44.25" customHeight="1">
      <c r="B154" s="33"/>
      <c r="C154" s="132" t="s">
        <v>416</v>
      </c>
      <c r="D154" s="132" t="s">
        <v>229</v>
      </c>
      <c r="E154" s="133" t="s">
        <v>417</v>
      </c>
      <c r="F154" s="134" t="s">
        <v>418</v>
      </c>
      <c r="G154" s="135" t="s">
        <v>396</v>
      </c>
      <c r="H154" s="136">
        <v>1</v>
      </c>
      <c r="I154" s="137"/>
      <c r="J154" s="138">
        <f>ROUND(I154*H154,2)</f>
        <v>0</v>
      </c>
      <c r="K154" s="134" t="s">
        <v>233</v>
      </c>
      <c r="L154" s="33"/>
      <c r="M154" s="139" t="s">
        <v>21</v>
      </c>
      <c r="N154" s="140" t="s">
        <v>45</v>
      </c>
      <c r="P154" s="141">
        <f>O154*H154</f>
        <v>0</v>
      </c>
      <c r="Q154" s="141">
        <v>0</v>
      </c>
      <c r="R154" s="141">
        <f>Q154*H154</f>
        <v>0</v>
      </c>
      <c r="S154" s="141">
        <v>0</v>
      </c>
      <c r="T154" s="142">
        <f>S154*H154</f>
        <v>0</v>
      </c>
      <c r="AR154" s="143" t="s">
        <v>234</v>
      </c>
      <c r="AT154" s="143" t="s">
        <v>229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419</v>
      </c>
    </row>
    <row r="155" spans="2:65" s="1" customFormat="1" ht="11.25">
      <c r="B155" s="33"/>
      <c r="D155" s="145" t="s">
        <v>236</v>
      </c>
      <c r="F155" s="146" t="s">
        <v>420</v>
      </c>
      <c r="I155" s="147"/>
      <c r="L155" s="33"/>
      <c r="M155" s="148"/>
      <c r="T155" s="54"/>
      <c r="AT155" s="18" t="s">
        <v>236</v>
      </c>
      <c r="AU155" s="18" t="s">
        <v>86</v>
      </c>
    </row>
    <row r="156" spans="2:65" s="1" customFormat="1" ht="33" customHeight="1">
      <c r="B156" s="33"/>
      <c r="C156" s="170" t="s">
        <v>421</v>
      </c>
      <c r="D156" s="170" t="s">
        <v>291</v>
      </c>
      <c r="E156" s="171" t="s">
        <v>422</v>
      </c>
      <c r="F156" s="172" t="s">
        <v>423</v>
      </c>
      <c r="G156" s="173" t="s">
        <v>396</v>
      </c>
      <c r="H156" s="174">
        <v>1</v>
      </c>
      <c r="I156" s="175"/>
      <c r="J156" s="176">
        <f>ROUND(I156*H156,2)</f>
        <v>0</v>
      </c>
      <c r="K156" s="172" t="s">
        <v>233</v>
      </c>
      <c r="L156" s="177"/>
      <c r="M156" s="178" t="s">
        <v>21</v>
      </c>
      <c r="N156" s="179" t="s">
        <v>45</v>
      </c>
      <c r="P156" s="141">
        <f>O156*H156</f>
        <v>0</v>
      </c>
      <c r="Q156" s="141">
        <v>2.0999999999999999E-3</v>
      </c>
      <c r="R156" s="141">
        <f>Q156*H156</f>
        <v>2.0999999999999999E-3</v>
      </c>
      <c r="S156" s="141">
        <v>0</v>
      </c>
      <c r="T156" s="142">
        <f>S156*H156</f>
        <v>0</v>
      </c>
      <c r="AR156" s="143" t="s">
        <v>283</v>
      </c>
      <c r="AT156" s="143" t="s">
        <v>291</v>
      </c>
      <c r="AU156" s="143" t="s">
        <v>86</v>
      </c>
      <c r="AY156" s="18" t="s">
        <v>227</v>
      </c>
      <c r="BE156" s="144">
        <f>IF(N156="základní",J156,0)</f>
        <v>0</v>
      </c>
      <c r="BF156" s="144">
        <f>IF(N156="snížená",J156,0)</f>
        <v>0</v>
      </c>
      <c r="BG156" s="144">
        <f>IF(N156="zákl. přenesená",J156,0)</f>
        <v>0</v>
      </c>
      <c r="BH156" s="144">
        <f>IF(N156="sníž. přenesená",J156,0)</f>
        <v>0</v>
      </c>
      <c r="BI156" s="144">
        <f>IF(N156="nulová",J156,0)</f>
        <v>0</v>
      </c>
      <c r="BJ156" s="18" t="s">
        <v>86</v>
      </c>
      <c r="BK156" s="144">
        <f>ROUND(I156*H156,2)</f>
        <v>0</v>
      </c>
      <c r="BL156" s="18" t="s">
        <v>234</v>
      </c>
      <c r="BM156" s="143" t="s">
        <v>424</v>
      </c>
    </row>
    <row r="157" spans="2:65" s="1" customFormat="1" ht="24.2" customHeight="1">
      <c r="B157" s="33"/>
      <c r="C157" s="132" t="s">
        <v>425</v>
      </c>
      <c r="D157" s="132" t="s">
        <v>229</v>
      </c>
      <c r="E157" s="133" t="s">
        <v>426</v>
      </c>
      <c r="F157" s="134" t="s">
        <v>427</v>
      </c>
      <c r="G157" s="135" t="s">
        <v>326</v>
      </c>
      <c r="H157" s="136">
        <v>16</v>
      </c>
      <c r="I157" s="137"/>
      <c r="J157" s="138">
        <f>ROUND(I157*H157,2)</f>
        <v>0</v>
      </c>
      <c r="K157" s="134" t="s">
        <v>233</v>
      </c>
      <c r="L157" s="33"/>
      <c r="M157" s="139" t="s">
        <v>21</v>
      </c>
      <c r="N157" s="140" t="s">
        <v>45</v>
      </c>
      <c r="P157" s="141">
        <f>O157*H157</f>
        <v>0</v>
      </c>
      <c r="Q157" s="141">
        <v>0</v>
      </c>
      <c r="R157" s="141">
        <f>Q157*H157</f>
        <v>0</v>
      </c>
      <c r="S157" s="141">
        <v>0</v>
      </c>
      <c r="T157" s="142">
        <f>S157*H157</f>
        <v>0</v>
      </c>
      <c r="AR157" s="143" t="s">
        <v>234</v>
      </c>
      <c r="AT157" s="143" t="s">
        <v>229</v>
      </c>
      <c r="AU157" s="143" t="s">
        <v>86</v>
      </c>
      <c r="AY157" s="18" t="s">
        <v>227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234</v>
      </c>
      <c r="BM157" s="143" t="s">
        <v>428</v>
      </c>
    </row>
    <row r="158" spans="2:65" s="1" customFormat="1" ht="11.25">
      <c r="B158" s="33"/>
      <c r="D158" s="145" t="s">
        <v>236</v>
      </c>
      <c r="F158" s="146" t="s">
        <v>429</v>
      </c>
      <c r="I158" s="147"/>
      <c r="L158" s="33"/>
      <c r="M158" s="148"/>
      <c r="T158" s="54"/>
      <c r="AT158" s="18" t="s">
        <v>236</v>
      </c>
      <c r="AU158" s="18" t="s">
        <v>86</v>
      </c>
    </row>
    <row r="159" spans="2:65" s="1" customFormat="1" ht="16.5" customHeight="1">
      <c r="B159" s="33"/>
      <c r="C159" s="132" t="s">
        <v>430</v>
      </c>
      <c r="D159" s="132" t="s">
        <v>229</v>
      </c>
      <c r="E159" s="133" t="s">
        <v>431</v>
      </c>
      <c r="F159" s="134" t="s">
        <v>432</v>
      </c>
      <c r="G159" s="135" t="s">
        <v>326</v>
      </c>
      <c r="H159" s="136">
        <v>16</v>
      </c>
      <c r="I159" s="137"/>
      <c r="J159" s="138">
        <f>ROUND(I159*H159,2)</f>
        <v>0</v>
      </c>
      <c r="K159" s="134" t="s">
        <v>233</v>
      </c>
      <c r="L159" s="33"/>
      <c r="M159" s="139" t="s">
        <v>21</v>
      </c>
      <c r="N159" s="140" t="s">
        <v>45</v>
      </c>
      <c r="P159" s="141">
        <f>O159*H159</f>
        <v>0</v>
      </c>
      <c r="Q159" s="141">
        <v>0</v>
      </c>
      <c r="R159" s="141">
        <f>Q159*H159</f>
        <v>0</v>
      </c>
      <c r="S159" s="141">
        <v>0</v>
      </c>
      <c r="T159" s="142">
        <f>S159*H159</f>
        <v>0</v>
      </c>
      <c r="AR159" s="143" t="s">
        <v>234</v>
      </c>
      <c r="AT159" s="143" t="s">
        <v>229</v>
      </c>
      <c r="AU159" s="143" t="s">
        <v>86</v>
      </c>
      <c r="AY159" s="18" t="s">
        <v>227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234</v>
      </c>
      <c r="BM159" s="143" t="s">
        <v>433</v>
      </c>
    </row>
    <row r="160" spans="2:65" s="1" customFormat="1" ht="11.25">
      <c r="B160" s="33"/>
      <c r="D160" s="145" t="s">
        <v>236</v>
      </c>
      <c r="F160" s="146" t="s">
        <v>434</v>
      </c>
      <c r="I160" s="147"/>
      <c r="L160" s="33"/>
      <c r="M160" s="148"/>
      <c r="T160" s="54"/>
      <c r="AT160" s="18" t="s">
        <v>236</v>
      </c>
      <c r="AU160" s="18" t="s">
        <v>86</v>
      </c>
    </row>
    <row r="161" spans="2:65" s="13" customFormat="1" ht="11.25">
      <c r="B161" s="156"/>
      <c r="D161" s="150" t="s">
        <v>238</v>
      </c>
      <c r="E161" s="157" t="s">
        <v>21</v>
      </c>
      <c r="F161" s="158" t="s">
        <v>387</v>
      </c>
      <c r="H161" s="159">
        <v>16</v>
      </c>
      <c r="I161" s="160"/>
      <c r="L161" s="156"/>
      <c r="M161" s="161"/>
      <c r="T161" s="162"/>
      <c r="AT161" s="157" t="s">
        <v>238</v>
      </c>
      <c r="AU161" s="157" t="s">
        <v>86</v>
      </c>
      <c r="AV161" s="13" t="s">
        <v>86</v>
      </c>
      <c r="AW161" s="13" t="s">
        <v>33</v>
      </c>
      <c r="AX161" s="13" t="s">
        <v>80</v>
      </c>
      <c r="AY161" s="157" t="s">
        <v>227</v>
      </c>
    </row>
    <row r="162" spans="2:65" s="1" customFormat="1" ht="44.25" customHeight="1">
      <c r="B162" s="33"/>
      <c r="C162" s="132" t="s">
        <v>435</v>
      </c>
      <c r="D162" s="132" t="s">
        <v>229</v>
      </c>
      <c r="E162" s="133" t="s">
        <v>436</v>
      </c>
      <c r="F162" s="134" t="s">
        <v>437</v>
      </c>
      <c r="G162" s="135" t="s">
        <v>396</v>
      </c>
      <c r="H162" s="136">
        <v>1</v>
      </c>
      <c r="I162" s="137"/>
      <c r="J162" s="138">
        <f>ROUND(I162*H162,2)</f>
        <v>0</v>
      </c>
      <c r="K162" s="134" t="s">
        <v>233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0.43786000000000003</v>
      </c>
      <c r="R162" s="141">
        <f>Q162*H162</f>
        <v>0.43786000000000003</v>
      </c>
      <c r="S162" s="141">
        <v>0</v>
      </c>
      <c r="T162" s="142">
        <f>S162*H162</f>
        <v>0</v>
      </c>
      <c r="AR162" s="143" t="s">
        <v>234</v>
      </c>
      <c r="AT162" s="143" t="s">
        <v>229</v>
      </c>
      <c r="AU162" s="143" t="s">
        <v>86</v>
      </c>
      <c r="AY162" s="18" t="s">
        <v>227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234</v>
      </c>
      <c r="BM162" s="143" t="s">
        <v>438</v>
      </c>
    </row>
    <row r="163" spans="2:65" s="1" customFormat="1" ht="11.25">
      <c r="B163" s="33"/>
      <c r="D163" s="145" t="s">
        <v>236</v>
      </c>
      <c r="F163" s="146" t="s">
        <v>439</v>
      </c>
      <c r="I163" s="147"/>
      <c r="L163" s="33"/>
      <c r="M163" s="148"/>
      <c r="T163" s="54"/>
      <c r="AT163" s="18" t="s">
        <v>236</v>
      </c>
      <c r="AU163" s="18" t="s">
        <v>86</v>
      </c>
    </row>
    <row r="164" spans="2:65" s="1" customFormat="1" ht="19.5">
      <c r="B164" s="33"/>
      <c r="D164" s="150" t="s">
        <v>403</v>
      </c>
      <c r="F164" s="183" t="s">
        <v>440</v>
      </c>
      <c r="I164" s="147"/>
      <c r="L164" s="33"/>
      <c r="M164" s="148"/>
      <c r="T164" s="54"/>
      <c r="AT164" s="18" t="s">
        <v>403</v>
      </c>
      <c r="AU164" s="18" t="s">
        <v>86</v>
      </c>
    </row>
    <row r="165" spans="2:65" s="1" customFormat="1" ht="24.2" customHeight="1">
      <c r="B165" s="33"/>
      <c r="C165" s="170" t="s">
        <v>441</v>
      </c>
      <c r="D165" s="170" t="s">
        <v>291</v>
      </c>
      <c r="E165" s="171" t="s">
        <v>442</v>
      </c>
      <c r="F165" s="172" t="s">
        <v>443</v>
      </c>
      <c r="G165" s="173" t="s">
        <v>396</v>
      </c>
      <c r="H165" s="174">
        <v>1</v>
      </c>
      <c r="I165" s="175"/>
      <c r="J165" s="176">
        <f>ROUND(I165*H165,2)</f>
        <v>0</v>
      </c>
      <c r="K165" s="172" t="s">
        <v>233</v>
      </c>
      <c r="L165" s="177"/>
      <c r="M165" s="178" t="s">
        <v>21</v>
      </c>
      <c r="N165" s="179" t="s">
        <v>45</v>
      </c>
      <c r="P165" s="141">
        <f>O165*H165</f>
        <v>0</v>
      </c>
      <c r="Q165" s="141">
        <v>8.6999999999999994E-2</v>
      </c>
      <c r="R165" s="141">
        <f>Q165*H165</f>
        <v>8.6999999999999994E-2</v>
      </c>
      <c r="S165" s="141">
        <v>0</v>
      </c>
      <c r="T165" s="142">
        <f>S165*H165</f>
        <v>0</v>
      </c>
      <c r="AR165" s="143" t="s">
        <v>283</v>
      </c>
      <c r="AT165" s="143" t="s">
        <v>291</v>
      </c>
      <c r="AU165" s="143" t="s">
        <v>86</v>
      </c>
      <c r="AY165" s="18" t="s">
        <v>227</v>
      </c>
      <c r="BE165" s="144">
        <f>IF(N165="základní",J165,0)</f>
        <v>0</v>
      </c>
      <c r="BF165" s="144">
        <f>IF(N165="snížená",J165,0)</f>
        <v>0</v>
      </c>
      <c r="BG165" s="144">
        <f>IF(N165="zákl. přenesená",J165,0)</f>
        <v>0</v>
      </c>
      <c r="BH165" s="144">
        <f>IF(N165="sníž. přenesená",J165,0)</f>
        <v>0</v>
      </c>
      <c r="BI165" s="144">
        <f>IF(N165="nulová",J165,0)</f>
        <v>0</v>
      </c>
      <c r="BJ165" s="18" t="s">
        <v>86</v>
      </c>
      <c r="BK165" s="144">
        <f>ROUND(I165*H165,2)</f>
        <v>0</v>
      </c>
      <c r="BL165" s="18" t="s">
        <v>234</v>
      </c>
      <c r="BM165" s="143" t="s">
        <v>444</v>
      </c>
    </row>
    <row r="166" spans="2:65" s="1" customFormat="1" ht="16.5" customHeight="1">
      <c r="B166" s="33"/>
      <c r="C166" s="132" t="s">
        <v>445</v>
      </c>
      <c r="D166" s="132" t="s">
        <v>229</v>
      </c>
      <c r="E166" s="133" t="s">
        <v>446</v>
      </c>
      <c r="F166" s="134" t="s">
        <v>447</v>
      </c>
      <c r="G166" s="135" t="s">
        <v>326</v>
      </c>
      <c r="H166" s="136">
        <v>16</v>
      </c>
      <c r="I166" s="137"/>
      <c r="J166" s="138">
        <f>ROUND(I166*H166,2)</f>
        <v>0</v>
      </c>
      <c r="K166" s="134" t="s">
        <v>233</v>
      </c>
      <c r="L166" s="33"/>
      <c r="M166" s="139" t="s">
        <v>21</v>
      </c>
      <c r="N166" s="140" t="s">
        <v>45</v>
      </c>
      <c r="P166" s="141">
        <f>O166*H166</f>
        <v>0</v>
      </c>
      <c r="Q166" s="141">
        <v>1.9000000000000001E-4</v>
      </c>
      <c r="R166" s="141">
        <f>Q166*H166</f>
        <v>3.0400000000000002E-3</v>
      </c>
      <c r="S166" s="141">
        <v>0</v>
      </c>
      <c r="T166" s="142">
        <f>S166*H166</f>
        <v>0</v>
      </c>
      <c r="AR166" s="143" t="s">
        <v>234</v>
      </c>
      <c r="AT166" s="143" t="s">
        <v>229</v>
      </c>
      <c r="AU166" s="143" t="s">
        <v>86</v>
      </c>
      <c r="AY166" s="18" t="s">
        <v>227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234</v>
      </c>
      <c r="BM166" s="143" t="s">
        <v>448</v>
      </c>
    </row>
    <row r="167" spans="2:65" s="1" customFormat="1" ht="11.25">
      <c r="B167" s="33"/>
      <c r="D167" s="145" t="s">
        <v>236</v>
      </c>
      <c r="F167" s="146" t="s">
        <v>449</v>
      </c>
      <c r="I167" s="147"/>
      <c r="L167" s="33"/>
      <c r="M167" s="148"/>
      <c r="T167" s="54"/>
      <c r="AT167" s="18" t="s">
        <v>236</v>
      </c>
      <c r="AU167" s="18" t="s">
        <v>86</v>
      </c>
    </row>
    <row r="168" spans="2:65" s="1" customFormat="1" ht="24.2" customHeight="1">
      <c r="B168" s="33"/>
      <c r="C168" s="132" t="s">
        <v>450</v>
      </c>
      <c r="D168" s="132" t="s">
        <v>229</v>
      </c>
      <c r="E168" s="133" t="s">
        <v>451</v>
      </c>
      <c r="F168" s="134" t="s">
        <v>452</v>
      </c>
      <c r="G168" s="135" t="s">
        <v>326</v>
      </c>
      <c r="H168" s="136">
        <v>16</v>
      </c>
      <c r="I168" s="137"/>
      <c r="J168" s="138">
        <f>ROUND(I168*H168,2)</f>
        <v>0</v>
      </c>
      <c r="K168" s="134" t="s">
        <v>233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9.0000000000000006E-5</v>
      </c>
      <c r="R168" s="141">
        <f>Q168*H168</f>
        <v>1.4400000000000001E-3</v>
      </c>
      <c r="S168" s="141">
        <v>0</v>
      </c>
      <c r="T168" s="142">
        <f>S168*H168</f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234</v>
      </c>
      <c r="BM168" s="143" t="s">
        <v>453</v>
      </c>
    </row>
    <row r="169" spans="2:65" s="1" customFormat="1" ht="11.25">
      <c r="B169" s="33"/>
      <c r="D169" s="145" t="s">
        <v>236</v>
      </c>
      <c r="F169" s="146" t="s">
        <v>454</v>
      </c>
      <c r="I169" s="147"/>
      <c r="L169" s="33"/>
      <c r="M169" s="148"/>
      <c r="T169" s="54"/>
      <c r="AT169" s="18" t="s">
        <v>236</v>
      </c>
      <c r="AU169" s="18" t="s">
        <v>86</v>
      </c>
    </row>
    <row r="170" spans="2:65" s="11" customFormat="1" ht="25.9" customHeight="1">
      <c r="B170" s="120"/>
      <c r="D170" s="121" t="s">
        <v>72</v>
      </c>
      <c r="E170" s="122" t="s">
        <v>455</v>
      </c>
      <c r="F170" s="122" t="s">
        <v>456</v>
      </c>
      <c r="I170" s="123"/>
      <c r="J170" s="124">
        <f>BK170</f>
        <v>0</v>
      </c>
      <c r="L170" s="120"/>
      <c r="M170" s="125"/>
      <c r="P170" s="126">
        <f>P171</f>
        <v>0</v>
      </c>
      <c r="R170" s="126">
        <f>R171</f>
        <v>1.358E-2</v>
      </c>
      <c r="T170" s="127">
        <f>T171</f>
        <v>0</v>
      </c>
      <c r="AR170" s="121" t="s">
        <v>86</v>
      </c>
      <c r="AT170" s="128" t="s">
        <v>72</v>
      </c>
      <c r="AU170" s="128" t="s">
        <v>73</v>
      </c>
      <c r="AY170" s="121" t="s">
        <v>227</v>
      </c>
      <c r="BK170" s="129">
        <f>BK171</f>
        <v>0</v>
      </c>
    </row>
    <row r="171" spans="2:65" s="11" customFormat="1" ht="22.9" customHeight="1">
      <c r="B171" s="120"/>
      <c r="D171" s="121" t="s">
        <v>72</v>
      </c>
      <c r="E171" s="130" t="s">
        <v>457</v>
      </c>
      <c r="F171" s="130" t="s">
        <v>458</v>
      </c>
      <c r="I171" s="123"/>
      <c r="J171" s="131">
        <f>BK171</f>
        <v>0</v>
      </c>
      <c r="L171" s="120"/>
      <c r="M171" s="125"/>
      <c r="P171" s="126">
        <f>SUM(P172:P175)</f>
        <v>0</v>
      </c>
      <c r="R171" s="126">
        <f>SUM(R172:R175)</f>
        <v>1.358E-2</v>
      </c>
      <c r="T171" s="127">
        <f>SUM(T172:T175)</f>
        <v>0</v>
      </c>
      <c r="AR171" s="121" t="s">
        <v>86</v>
      </c>
      <c r="AT171" s="128" t="s">
        <v>72</v>
      </c>
      <c r="AU171" s="128" t="s">
        <v>80</v>
      </c>
      <c r="AY171" s="121" t="s">
        <v>227</v>
      </c>
      <c r="BK171" s="129">
        <f>SUM(BK172:BK175)</f>
        <v>0</v>
      </c>
    </row>
    <row r="172" spans="2:65" s="1" customFormat="1" ht="24.2" customHeight="1">
      <c r="B172" s="33"/>
      <c r="C172" s="132" t="s">
        <v>459</v>
      </c>
      <c r="D172" s="132" t="s">
        <v>229</v>
      </c>
      <c r="E172" s="133" t="s">
        <v>460</v>
      </c>
      <c r="F172" s="134" t="s">
        <v>461</v>
      </c>
      <c r="G172" s="135" t="s">
        <v>396</v>
      </c>
      <c r="H172" s="136">
        <v>1</v>
      </c>
      <c r="I172" s="137"/>
      <c r="J172" s="138">
        <f>ROUND(I172*H172,2)</f>
        <v>0</v>
      </c>
      <c r="K172" s="134" t="s">
        <v>336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1.158E-2</v>
      </c>
      <c r="R172" s="141">
        <f>Q172*H172</f>
        <v>1.158E-2</v>
      </c>
      <c r="S172" s="141">
        <v>0</v>
      </c>
      <c r="T172" s="142">
        <f>S172*H172</f>
        <v>0</v>
      </c>
      <c r="AR172" s="143" t="s">
        <v>388</v>
      </c>
      <c r="AT172" s="143" t="s">
        <v>229</v>
      </c>
      <c r="AU172" s="143" t="s">
        <v>86</v>
      </c>
      <c r="AY172" s="18" t="s">
        <v>227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388</v>
      </c>
      <c r="BM172" s="143" t="s">
        <v>462</v>
      </c>
    </row>
    <row r="173" spans="2:65" s="1" customFormat="1" ht="29.25">
      <c r="B173" s="33"/>
      <c r="D173" s="150" t="s">
        <v>403</v>
      </c>
      <c r="F173" s="183" t="s">
        <v>463</v>
      </c>
      <c r="I173" s="147"/>
      <c r="L173" s="33"/>
      <c r="M173" s="148"/>
      <c r="T173" s="54"/>
      <c r="AT173" s="18" t="s">
        <v>403</v>
      </c>
      <c r="AU173" s="18" t="s">
        <v>86</v>
      </c>
    </row>
    <row r="174" spans="2:65" s="1" customFormat="1" ht="16.5" customHeight="1">
      <c r="B174" s="33"/>
      <c r="C174" s="132" t="s">
        <v>464</v>
      </c>
      <c r="D174" s="132" t="s">
        <v>229</v>
      </c>
      <c r="E174" s="133" t="s">
        <v>465</v>
      </c>
      <c r="F174" s="134" t="s">
        <v>466</v>
      </c>
      <c r="G174" s="135" t="s">
        <v>467</v>
      </c>
      <c r="H174" s="136">
        <v>1</v>
      </c>
      <c r="I174" s="137"/>
      <c r="J174" s="138">
        <f>ROUND(I174*H174,2)</f>
        <v>0</v>
      </c>
      <c r="K174" s="134" t="s">
        <v>233</v>
      </c>
      <c r="L174" s="33"/>
      <c r="M174" s="139" t="s">
        <v>21</v>
      </c>
      <c r="N174" s="140" t="s">
        <v>45</v>
      </c>
      <c r="P174" s="141">
        <f>O174*H174</f>
        <v>0</v>
      </c>
      <c r="Q174" s="141">
        <v>2E-3</v>
      </c>
      <c r="R174" s="141">
        <f>Q174*H174</f>
        <v>2E-3</v>
      </c>
      <c r="S174" s="141">
        <v>0</v>
      </c>
      <c r="T174" s="142">
        <f>S174*H174</f>
        <v>0</v>
      </c>
      <c r="AR174" s="143" t="s">
        <v>388</v>
      </c>
      <c r="AT174" s="143" t="s">
        <v>229</v>
      </c>
      <c r="AU174" s="143" t="s">
        <v>86</v>
      </c>
      <c r="AY174" s="18" t="s">
        <v>227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86</v>
      </c>
      <c r="BK174" s="144">
        <f>ROUND(I174*H174,2)</f>
        <v>0</v>
      </c>
      <c r="BL174" s="18" t="s">
        <v>388</v>
      </c>
      <c r="BM174" s="143" t="s">
        <v>468</v>
      </c>
    </row>
    <row r="175" spans="2:65" s="1" customFormat="1" ht="11.25">
      <c r="B175" s="33"/>
      <c r="D175" s="145" t="s">
        <v>236</v>
      </c>
      <c r="F175" s="146" t="s">
        <v>469</v>
      </c>
      <c r="I175" s="147"/>
      <c r="L175" s="33"/>
      <c r="M175" s="180"/>
      <c r="N175" s="181"/>
      <c r="O175" s="181"/>
      <c r="P175" s="181"/>
      <c r="Q175" s="181"/>
      <c r="R175" s="181"/>
      <c r="S175" s="181"/>
      <c r="T175" s="182"/>
      <c r="AT175" s="18" t="s">
        <v>236</v>
      </c>
      <c r="AU175" s="18" t="s">
        <v>86</v>
      </c>
    </row>
    <row r="176" spans="2:65" s="1" customFormat="1" ht="6.95" customHeight="1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33"/>
    </row>
  </sheetData>
  <sheetProtection algorithmName="SHA-512" hashValue="htXzCvaBAQGEL+2JJd2waQbiDsZq1YaKHYcB58sXUYlydmnWnDXkBymTVBOfx1Rk7Y0zgg98Ivk2+AC6hU4YSg==" saltValue="HZncFrTj3QTD/khuRvEoaPIfYKv1uUmgDjNRO/BkIlgNhYdiErNkZSzTlwpwYw1bX4M0wL/SH+Hg5kw8/u76GQ==" spinCount="100000" sheet="1" objects="1" scenarios="1" formatColumns="0" formatRows="0" autoFilter="0"/>
  <autoFilter ref="C90:K175" xr:uid="{00000000-0009-0000-0000-000002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200-000000000000}"/>
    <hyperlink ref="F98" r:id="rId2" xr:uid="{00000000-0004-0000-0200-000001000000}"/>
    <hyperlink ref="F100" r:id="rId3" xr:uid="{00000000-0004-0000-0200-000002000000}"/>
    <hyperlink ref="F105" r:id="rId4" xr:uid="{00000000-0004-0000-0200-000003000000}"/>
    <hyperlink ref="F110" r:id="rId5" xr:uid="{00000000-0004-0000-0200-000004000000}"/>
    <hyperlink ref="F113" r:id="rId6" xr:uid="{00000000-0004-0000-0200-000005000000}"/>
    <hyperlink ref="F115" r:id="rId7" xr:uid="{00000000-0004-0000-0200-000006000000}"/>
    <hyperlink ref="F122" r:id="rId8" xr:uid="{00000000-0004-0000-0200-000007000000}"/>
    <hyperlink ref="F125" r:id="rId9" xr:uid="{00000000-0004-0000-0200-000008000000}"/>
    <hyperlink ref="F128" r:id="rId10" xr:uid="{00000000-0004-0000-0200-000009000000}"/>
    <hyperlink ref="F137" r:id="rId11" xr:uid="{00000000-0004-0000-0200-00000A000000}"/>
    <hyperlink ref="F140" r:id="rId12" xr:uid="{00000000-0004-0000-0200-00000B000000}"/>
    <hyperlink ref="F143" r:id="rId13" xr:uid="{00000000-0004-0000-0200-00000C000000}"/>
    <hyperlink ref="F148" r:id="rId14" xr:uid="{00000000-0004-0000-0200-00000D000000}"/>
    <hyperlink ref="F155" r:id="rId15" xr:uid="{00000000-0004-0000-0200-00000E000000}"/>
    <hyperlink ref="F158" r:id="rId16" xr:uid="{00000000-0004-0000-0200-00000F000000}"/>
    <hyperlink ref="F160" r:id="rId17" xr:uid="{00000000-0004-0000-0200-000010000000}"/>
    <hyperlink ref="F163" r:id="rId18" xr:uid="{00000000-0004-0000-0200-000011000000}"/>
    <hyperlink ref="F167" r:id="rId19" xr:uid="{00000000-0004-0000-0200-000012000000}"/>
    <hyperlink ref="F169" r:id="rId20" xr:uid="{00000000-0004-0000-0200-000013000000}"/>
    <hyperlink ref="F175" r:id="rId21" xr:uid="{00000000-0004-0000-0200-00001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2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5486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5830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ROUND(J89,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ROUND((SUM(BE89:BE125)),  2)</f>
        <v>0</v>
      </c>
      <c r="I35" s="94">
        <v>0.21</v>
      </c>
      <c r="J35" s="84">
        <f>ROUND(((SUM(BE89:BE125))*I35),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ROUND((SUM(BF89:BF125)),  2)</f>
        <v>0</v>
      </c>
      <c r="I36" s="94">
        <v>0.12</v>
      </c>
      <c r="J36" s="84">
        <f>ROUND(((SUM(BF89:BF125))*I36),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ROUND((SUM(BG89:BG125)),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ROUND((SUM(BH89:BH125)),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ROUND((SUM(BI89:BI125)),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5486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SO-05.04 - Oplocení pozemku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J89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J90</f>
        <v>0</v>
      </c>
      <c r="L64" s="104"/>
    </row>
    <row r="65" spans="2:12" s="9" customFormat="1" ht="19.899999999999999" customHeight="1">
      <c r="B65" s="108"/>
      <c r="D65" s="109" t="s">
        <v>210</v>
      </c>
      <c r="E65" s="110"/>
      <c r="F65" s="110"/>
      <c r="G65" s="110"/>
      <c r="H65" s="110"/>
      <c r="I65" s="110"/>
      <c r="J65" s="111">
        <f>J91</f>
        <v>0</v>
      </c>
      <c r="L65" s="108"/>
    </row>
    <row r="66" spans="2:12" s="9" customFormat="1" ht="19.899999999999999" customHeight="1">
      <c r="B66" s="108"/>
      <c r="D66" s="109" t="s">
        <v>549</v>
      </c>
      <c r="E66" s="110"/>
      <c r="F66" s="110"/>
      <c r="G66" s="110"/>
      <c r="H66" s="110"/>
      <c r="I66" s="110"/>
      <c r="J66" s="111">
        <f>J99</f>
        <v>0</v>
      </c>
      <c r="L66" s="108"/>
    </row>
    <row r="67" spans="2:12" s="9" customFormat="1" ht="19.899999999999999" customHeight="1">
      <c r="B67" s="108"/>
      <c r="D67" s="109" t="s">
        <v>211</v>
      </c>
      <c r="E67" s="110"/>
      <c r="F67" s="110"/>
      <c r="G67" s="110"/>
      <c r="H67" s="110"/>
      <c r="I67" s="110"/>
      <c r="J67" s="111">
        <f>J123</f>
        <v>0</v>
      </c>
      <c r="L67" s="108"/>
    </row>
    <row r="68" spans="2:12" s="1" customFormat="1" ht="21.75" customHeight="1">
      <c r="B68" s="33"/>
      <c r="L68" s="33"/>
    </row>
    <row r="69" spans="2:12" s="1" customFormat="1" ht="6.95" customHeight="1"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33"/>
    </row>
    <row r="73" spans="2:12" s="1" customFormat="1" ht="6.95" customHeight="1">
      <c r="B73" s="44"/>
      <c r="C73" s="45"/>
      <c r="D73" s="45"/>
      <c r="E73" s="45"/>
      <c r="F73" s="45"/>
      <c r="G73" s="45"/>
      <c r="H73" s="45"/>
      <c r="I73" s="45"/>
      <c r="J73" s="45"/>
      <c r="K73" s="45"/>
      <c r="L73" s="33"/>
    </row>
    <row r="74" spans="2:12" s="1" customFormat="1" ht="24.95" customHeight="1">
      <c r="B74" s="33"/>
      <c r="C74" s="22" t="s">
        <v>212</v>
      </c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16</v>
      </c>
      <c r="L76" s="33"/>
    </row>
    <row r="77" spans="2:12" s="1" customFormat="1" ht="16.5" customHeight="1">
      <c r="B77" s="33"/>
      <c r="E77" s="338" t="str">
        <f>E7</f>
        <v>Kolovraty - dostupné bydlení</v>
      </c>
      <c r="F77" s="339"/>
      <c r="G77" s="339"/>
      <c r="H77" s="339"/>
      <c r="L77" s="33"/>
    </row>
    <row r="78" spans="2:12" ht="12" customHeight="1">
      <c r="B78" s="21"/>
      <c r="C78" s="28" t="s">
        <v>201</v>
      </c>
      <c r="L78" s="21"/>
    </row>
    <row r="79" spans="2:12" s="1" customFormat="1" ht="16.5" customHeight="1">
      <c r="B79" s="33"/>
      <c r="E79" s="338" t="s">
        <v>5486</v>
      </c>
      <c r="F79" s="340"/>
      <c r="G79" s="340"/>
      <c r="H79" s="340"/>
      <c r="L79" s="33"/>
    </row>
    <row r="80" spans="2:12" s="1" customFormat="1" ht="12" customHeight="1">
      <c r="B80" s="33"/>
      <c r="C80" s="28" t="s">
        <v>203</v>
      </c>
      <c r="L80" s="33"/>
    </row>
    <row r="81" spans="2:65" s="1" customFormat="1" ht="16.5" customHeight="1">
      <c r="B81" s="33"/>
      <c r="E81" s="321" t="str">
        <f>E11</f>
        <v>SO-05.04 - Oplocení pozemku</v>
      </c>
      <c r="F81" s="340"/>
      <c r="G81" s="340"/>
      <c r="H81" s="340"/>
      <c r="L81" s="33"/>
    </row>
    <row r="82" spans="2:65" s="1" customFormat="1" ht="6.95" customHeight="1">
      <c r="B82" s="33"/>
      <c r="L82" s="33"/>
    </row>
    <row r="83" spans="2:65" s="1" customFormat="1" ht="12" customHeight="1">
      <c r="B83" s="33"/>
      <c r="C83" s="28" t="s">
        <v>22</v>
      </c>
      <c r="F83" s="26" t="str">
        <f>F14</f>
        <v>Kolovraty</v>
      </c>
      <c r="I83" s="28" t="s">
        <v>24</v>
      </c>
      <c r="J83" s="50" t="str">
        <f>IF(J14="","",J14)</f>
        <v>28. 6. 2021</v>
      </c>
      <c r="L83" s="33"/>
    </row>
    <row r="84" spans="2:65" s="1" customFormat="1" ht="6.95" customHeight="1">
      <c r="B84" s="33"/>
      <c r="L84" s="33"/>
    </row>
    <row r="85" spans="2:65" s="1" customFormat="1" ht="15.2" customHeight="1">
      <c r="B85" s="33"/>
      <c r="C85" s="28" t="s">
        <v>26</v>
      </c>
      <c r="F85" s="26" t="str">
        <f>E17</f>
        <v>atelier HETA s.r.o.</v>
      </c>
      <c r="I85" s="28" t="s">
        <v>32</v>
      </c>
      <c r="J85" s="31" t="str">
        <f>E23</f>
        <v>atelier HETA s.r.o.</v>
      </c>
      <c r="L85" s="33"/>
    </row>
    <row r="86" spans="2:65" s="1" customFormat="1" ht="15.2" customHeight="1">
      <c r="B86" s="33"/>
      <c r="C86" s="28" t="s">
        <v>30</v>
      </c>
      <c r="F86" s="26" t="str">
        <f>IF(E20="","",E20)</f>
        <v>Vyplň údaj</v>
      </c>
      <c r="I86" s="28" t="s">
        <v>34</v>
      </c>
      <c r="J86" s="31" t="str">
        <f>E26</f>
        <v>Toman Martin</v>
      </c>
      <c r="L86" s="33"/>
    </row>
    <row r="87" spans="2:65" s="1" customFormat="1" ht="10.35" customHeight="1">
      <c r="B87" s="33"/>
      <c r="L87" s="33"/>
    </row>
    <row r="88" spans="2:65" s="10" customFormat="1" ht="29.25" customHeight="1">
      <c r="B88" s="112"/>
      <c r="C88" s="113" t="s">
        <v>213</v>
      </c>
      <c r="D88" s="114" t="s">
        <v>58</v>
      </c>
      <c r="E88" s="114" t="s">
        <v>54</v>
      </c>
      <c r="F88" s="114" t="s">
        <v>55</v>
      </c>
      <c r="G88" s="114" t="s">
        <v>214</v>
      </c>
      <c r="H88" s="114" t="s">
        <v>215</v>
      </c>
      <c r="I88" s="114" t="s">
        <v>216</v>
      </c>
      <c r="J88" s="114" t="s">
        <v>207</v>
      </c>
      <c r="K88" s="115" t="s">
        <v>217</v>
      </c>
      <c r="L88" s="112"/>
      <c r="M88" s="57" t="s">
        <v>21</v>
      </c>
      <c r="N88" s="58" t="s">
        <v>43</v>
      </c>
      <c r="O88" s="58" t="s">
        <v>218</v>
      </c>
      <c r="P88" s="58" t="s">
        <v>219</v>
      </c>
      <c r="Q88" s="58" t="s">
        <v>220</v>
      </c>
      <c r="R88" s="58" t="s">
        <v>221</v>
      </c>
      <c r="S88" s="58" t="s">
        <v>222</v>
      </c>
      <c r="T88" s="59" t="s">
        <v>223</v>
      </c>
    </row>
    <row r="89" spans="2:65" s="1" customFormat="1" ht="22.9" customHeight="1">
      <c r="B89" s="33"/>
      <c r="C89" s="62" t="s">
        <v>224</v>
      </c>
      <c r="J89" s="116">
        <f>BK89</f>
        <v>0</v>
      </c>
      <c r="L89" s="33"/>
      <c r="M89" s="60"/>
      <c r="N89" s="51"/>
      <c r="O89" s="51"/>
      <c r="P89" s="117">
        <f>P90</f>
        <v>0</v>
      </c>
      <c r="Q89" s="51"/>
      <c r="R89" s="117">
        <f>R90</f>
        <v>16.630682400000005</v>
      </c>
      <c r="S89" s="51"/>
      <c r="T89" s="118">
        <f>T90</f>
        <v>0</v>
      </c>
      <c r="AT89" s="18" t="s">
        <v>72</v>
      </c>
      <c r="AU89" s="18" t="s">
        <v>208</v>
      </c>
      <c r="BK89" s="119">
        <f>BK90</f>
        <v>0</v>
      </c>
    </row>
    <row r="90" spans="2:65" s="11" customFormat="1" ht="25.9" customHeight="1">
      <c r="B90" s="120"/>
      <c r="D90" s="121" t="s">
        <v>72</v>
      </c>
      <c r="E90" s="122" t="s">
        <v>225</v>
      </c>
      <c r="F90" s="122" t="s">
        <v>226</v>
      </c>
      <c r="I90" s="123"/>
      <c r="J90" s="124">
        <f>BK90</f>
        <v>0</v>
      </c>
      <c r="L90" s="120"/>
      <c r="M90" s="125"/>
      <c r="P90" s="126">
        <f>P91+P99+P123</f>
        <v>0</v>
      </c>
      <c r="R90" s="126">
        <f>R91+R99+R123</f>
        <v>16.630682400000005</v>
      </c>
      <c r="T90" s="127">
        <f>T91+T99+T123</f>
        <v>0</v>
      </c>
      <c r="AR90" s="121" t="s">
        <v>80</v>
      </c>
      <c r="AT90" s="128" t="s">
        <v>72</v>
      </c>
      <c r="AU90" s="128" t="s">
        <v>73</v>
      </c>
      <c r="AY90" s="121" t="s">
        <v>227</v>
      </c>
      <c r="BK90" s="129">
        <f>BK91+BK99+BK123</f>
        <v>0</v>
      </c>
    </row>
    <row r="91" spans="2:65" s="11" customFormat="1" ht="22.9" customHeight="1">
      <c r="B91" s="120"/>
      <c r="D91" s="121" t="s">
        <v>72</v>
      </c>
      <c r="E91" s="130" t="s">
        <v>80</v>
      </c>
      <c r="F91" s="130" t="s">
        <v>228</v>
      </c>
      <c r="I91" s="123"/>
      <c r="J91" s="131">
        <f>BK91</f>
        <v>0</v>
      </c>
      <c r="L91" s="120"/>
      <c r="M91" s="125"/>
      <c r="P91" s="126">
        <f>SUM(P92:P98)</f>
        <v>0</v>
      </c>
      <c r="R91" s="126">
        <f>SUM(R92:R98)</f>
        <v>0</v>
      </c>
      <c r="T91" s="127">
        <f>SUM(T92:T98)</f>
        <v>0</v>
      </c>
      <c r="AR91" s="121" t="s">
        <v>80</v>
      </c>
      <c r="AT91" s="128" t="s">
        <v>72</v>
      </c>
      <c r="AU91" s="128" t="s">
        <v>80</v>
      </c>
      <c r="AY91" s="121" t="s">
        <v>227</v>
      </c>
      <c r="BK91" s="129">
        <f>SUM(BK92:BK98)</f>
        <v>0</v>
      </c>
    </row>
    <row r="92" spans="2:65" s="1" customFormat="1" ht="21.75" customHeight="1">
      <c r="B92" s="33"/>
      <c r="C92" s="132" t="s">
        <v>80</v>
      </c>
      <c r="D92" s="132" t="s">
        <v>229</v>
      </c>
      <c r="E92" s="133" t="s">
        <v>5788</v>
      </c>
      <c r="F92" s="134" t="s">
        <v>5789</v>
      </c>
      <c r="G92" s="135" t="s">
        <v>326</v>
      </c>
      <c r="H92" s="136">
        <v>80.835999999999999</v>
      </c>
      <c r="I92" s="137"/>
      <c r="J92" s="138">
        <f>ROUND(I92*H92,2)</f>
        <v>0</v>
      </c>
      <c r="K92" s="134" t="s">
        <v>233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234</v>
      </c>
      <c r="AT92" s="143" t="s">
        <v>229</v>
      </c>
      <c r="AU92" s="143" t="s">
        <v>86</v>
      </c>
      <c r="AY92" s="18" t="s">
        <v>227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234</v>
      </c>
      <c r="BM92" s="143" t="s">
        <v>5831</v>
      </c>
    </row>
    <row r="93" spans="2:65" s="1" customFormat="1" ht="11.25">
      <c r="B93" s="33"/>
      <c r="D93" s="145" t="s">
        <v>236</v>
      </c>
      <c r="F93" s="146" t="s">
        <v>5791</v>
      </c>
      <c r="I93" s="147"/>
      <c r="L93" s="33"/>
      <c r="M93" s="148"/>
      <c r="T93" s="54"/>
      <c r="AT93" s="18" t="s">
        <v>236</v>
      </c>
      <c r="AU93" s="18" t="s">
        <v>86</v>
      </c>
    </row>
    <row r="94" spans="2:65" s="12" customFormat="1" ht="11.25">
      <c r="B94" s="149"/>
      <c r="D94" s="150" t="s">
        <v>238</v>
      </c>
      <c r="E94" s="151" t="s">
        <v>21</v>
      </c>
      <c r="F94" s="152" t="s">
        <v>5832</v>
      </c>
      <c r="H94" s="151" t="s">
        <v>21</v>
      </c>
      <c r="I94" s="153"/>
      <c r="L94" s="149"/>
      <c r="M94" s="154"/>
      <c r="T94" s="155"/>
      <c r="AT94" s="151" t="s">
        <v>238</v>
      </c>
      <c r="AU94" s="151" t="s">
        <v>86</v>
      </c>
      <c r="AV94" s="12" t="s">
        <v>80</v>
      </c>
      <c r="AW94" s="12" t="s">
        <v>33</v>
      </c>
      <c r="AX94" s="12" t="s">
        <v>73</v>
      </c>
      <c r="AY94" s="151" t="s">
        <v>227</v>
      </c>
    </row>
    <row r="95" spans="2:65" s="13" customFormat="1" ht="11.25">
      <c r="B95" s="156"/>
      <c r="D95" s="150" t="s">
        <v>238</v>
      </c>
      <c r="E95" s="157" t="s">
        <v>21</v>
      </c>
      <c r="F95" s="158" t="s">
        <v>5833</v>
      </c>
      <c r="H95" s="159">
        <v>71.236000000000004</v>
      </c>
      <c r="I95" s="160"/>
      <c r="L95" s="156"/>
      <c r="M95" s="161"/>
      <c r="T95" s="162"/>
      <c r="AT95" s="157" t="s">
        <v>238</v>
      </c>
      <c r="AU95" s="157" t="s">
        <v>86</v>
      </c>
      <c r="AV95" s="13" t="s">
        <v>86</v>
      </c>
      <c r="AW95" s="13" t="s">
        <v>33</v>
      </c>
      <c r="AX95" s="13" t="s">
        <v>73</v>
      </c>
      <c r="AY95" s="157" t="s">
        <v>227</v>
      </c>
    </row>
    <row r="96" spans="2:65" s="13" customFormat="1" ht="11.25">
      <c r="B96" s="156"/>
      <c r="D96" s="150" t="s">
        <v>238</v>
      </c>
      <c r="E96" s="157" t="s">
        <v>21</v>
      </c>
      <c r="F96" s="158" t="s">
        <v>5834</v>
      </c>
      <c r="H96" s="159">
        <v>9.6</v>
      </c>
      <c r="I96" s="160"/>
      <c r="L96" s="156"/>
      <c r="M96" s="161"/>
      <c r="T96" s="162"/>
      <c r="AT96" s="157" t="s">
        <v>238</v>
      </c>
      <c r="AU96" s="157" t="s">
        <v>86</v>
      </c>
      <c r="AV96" s="13" t="s">
        <v>86</v>
      </c>
      <c r="AW96" s="13" t="s">
        <v>33</v>
      </c>
      <c r="AX96" s="13" t="s">
        <v>73</v>
      </c>
      <c r="AY96" s="157" t="s">
        <v>227</v>
      </c>
    </row>
    <row r="97" spans="2:65" s="12" customFormat="1" ht="11.25">
      <c r="B97" s="149"/>
      <c r="D97" s="150" t="s">
        <v>238</v>
      </c>
      <c r="E97" s="151" t="s">
        <v>21</v>
      </c>
      <c r="F97" s="152" t="s">
        <v>5835</v>
      </c>
      <c r="H97" s="151" t="s">
        <v>21</v>
      </c>
      <c r="I97" s="153"/>
      <c r="L97" s="149"/>
      <c r="M97" s="154"/>
      <c r="T97" s="155"/>
      <c r="AT97" s="151" t="s">
        <v>238</v>
      </c>
      <c r="AU97" s="151" t="s">
        <v>86</v>
      </c>
      <c r="AV97" s="12" t="s">
        <v>80</v>
      </c>
      <c r="AW97" s="12" t="s">
        <v>33</v>
      </c>
      <c r="AX97" s="12" t="s">
        <v>73</v>
      </c>
      <c r="AY97" s="151" t="s">
        <v>227</v>
      </c>
    </row>
    <row r="98" spans="2:65" s="14" customFormat="1" ht="11.25">
      <c r="B98" s="163"/>
      <c r="D98" s="150" t="s">
        <v>238</v>
      </c>
      <c r="E98" s="164" t="s">
        <v>21</v>
      </c>
      <c r="F98" s="165" t="s">
        <v>241</v>
      </c>
      <c r="H98" s="166">
        <v>80.835999999999999</v>
      </c>
      <c r="I98" s="167"/>
      <c r="L98" s="163"/>
      <c r="M98" s="168"/>
      <c r="T98" s="169"/>
      <c r="AT98" s="164" t="s">
        <v>238</v>
      </c>
      <c r="AU98" s="164" t="s">
        <v>86</v>
      </c>
      <c r="AV98" s="14" t="s">
        <v>234</v>
      </c>
      <c r="AW98" s="14" t="s">
        <v>33</v>
      </c>
      <c r="AX98" s="14" t="s">
        <v>80</v>
      </c>
      <c r="AY98" s="164" t="s">
        <v>227</v>
      </c>
    </row>
    <row r="99" spans="2:65" s="11" customFormat="1" ht="22.9" customHeight="1">
      <c r="B99" s="120"/>
      <c r="D99" s="121" t="s">
        <v>72</v>
      </c>
      <c r="E99" s="130" t="s">
        <v>120</v>
      </c>
      <c r="F99" s="130" t="s">
        <v>553</v>
      </c>
      <c r="I99" s="123"/>
      <c r="J99" s="131">
        <f>BK99</f>
        <v>0</v>
      </c>
      <c r="L99" s="120"/>
      <c r="M99" s="125"/>
      <c r="P99" s="126">
        <f>SUM(P100:P122)</f>
        <v>0</v>
      </c>
      <c r="R99" s="126">
        <f>SUM(R100:R122)</f>
        <v>16.630682400000005</v>
      </c>
      <c r="T99" s="127">
        <f>SUM(T100:T122)</f>
        <v>0</v>
      </c>
      <c r="AR99" s="121" t="s">
        <v>80</v>
      </c>
      <c r="AT99" s="128" t="s">
        <v>72</v>
      </c>
      <c r="AU99" s="128" t="s">
        <v>80</v>
      </c>
      <c r="AY99" s="121" t="s">
        <v>227</v>
      </c>
      <c r="BK99" s="129">
        <f>SUM(BK100:BK122)</f>
        <v>0</v>
      </c>
    </row>
    <row r="100" spans="2:65" s="1" customFormat="1" ht="44.25" customHeight="1">
      <c r="B100" s="33"/>
      <c r="C100" s="132" t="s">
        <v>86</v>
      </c>
      <c r="D100" s="132" t="s">
        <v>229</v>
      </c>
      <c r="E100" s="133" t="s">
        <v>5793</v>
      </c>
      <c r="F100" s="134" t="s">
        <v>5794</v>
      </c>
      <c r="G100" s="135" t="s">
        <v>396</v>
      </c>
      <c r="H100" s="136">
        <v>90.36</v>
      </c>
      <c r="I100" s="137"/>
      <c r="J100" s="138">
        <f>ROUND(I100*H100,2)</f>
        <v>0</v>
      </c>
      <c r="K100" s="134" t="s">
        <v>233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0.17488999999999999</v>
      </c>
      <c r="R100" s="141">
        <f>Q100*H100</f>
        <v>15.8030604</v>
      </c>
      <c r="S100" s="141">
        <v>0</v>
      </c>
      <c r="T100" s="142">
        <f>S100*H100</f>
        <v>0</v>
      </c>
      <c r="AR100" s="143" t="s">
        <v>234</v>
      </c>
      <c r="AT100" s="143" t="s">
        <v>229</v>
      </c>
      <c r="AU100" s="143" t="s">
        <v>86</v>
      </c>
      <c r="AY100" s="18" t="s">
        <v>227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234</v>
      </c>
      <c r="BM100" s="143" t="s">
        <v>5836</v>
      </c>
    </row>
    <row r="101" spans="2:65" s="1" customFormat="1" ht="11.25">
      <c r="B101" s="33"/>
      <c r="D101" s="145" t="s">
        <v>236</v>
      </c>
      <c r="F101" s="146" t="s">
        <v>5796</v>
      </c>
      <c r="I101" s="147"/>
      <c r="L101" s="33"/>
      <c r="M101" s="148"/>
      <c r="T101" s="54"/>
      <c r="AT101" s="18" t="s">
        <v>236</v>
      </c>
      <c r="AU101" s="18" t="s">
        <v>86</v>
      </c>
    </row>
    <row r="102" spans="2:65" s="12" customFormat="1" ht="11.25">
      <c r="B102" s="149"/>
      <c r="D102" s="150" t="s">
        <v>238</v>
      </c>
      <c r="E102" s="151" t="s">
        <v>21</v>
      </c>
      <c r="F102" s="152" t="s">
        <v>5837</v>
      </c>
      <c r="H102" s="151" t="s">
        <v>21</v>
      </c>
      <c r="I102" s="153"/>
      <c r="L102" s="149"/>
      <c r="M102" s="154"/>
      <c r="T102" s="155"/>
      <c r="AT102" s="151" t="s">
        <v>238</v>
      </c>
      <c r="AU102" s="151" t="s">
        <v>86</v>
      </c>
      <c r="AV102" s="12" t="s">
        <v>80</v>
      </c>
      <c r="AW102" s="12" t="s">
        <v>33</v>
      </c>
      <c r="AX102" s="12" t="s">
        <v>73</v>
      </c>
      <c r="AY102" s="151" t="s">
        <v>227</v>
      </c>
    </row>
    <row r="103" spans="2:65" s="13" customFormat="1" ht="11.25">
      <c r="B103" s="156"/>
      <c r="D103" s="150" t="s">
        <v>238</v>
      </c>
      <c r="E103" s="157" t="s">
        <v>21</v>
      </c>
      <c r="F103" s="158" t="s">
        <v>5838</v>
      </c>
      <c r="H103" s="159">
        <v>78.36</v>
      </c>
      <c r="I103" s="160"/>
      <c r="L103" s="156"/>
      <c r="M103" s="161"/>
      <c r="T103" s="162"/>
      <c r="AT103" s="157" t="s">
        <v>238</v>
      </c>
      <c r="AU103" s="157" t="s">
        <v>86</v>
      </c>
      <c r="AV103" s="13" t="s">
        <v>86</v>
      </c>
      <c r="AW103" s="13" t="s">
        <v>33</v>
      </c>
      <c r="AX103" s="13" t="s">
        <v>73</v>
      </c>
      <c r="AY103" s="157" t="s">
        <v>227</v>
      </c>
    </row>
    <row r="104" spans="2:65" s="12" customFormat="1" ht="11.25">
      <c r="B104" s="149"/>
      <c r="D104" s="150" t="s">
        <v>238</v>
      </c>
      <c r="E104" s="151" t="s">
        <v>21</v>
      </c>
      <c r="F104" s="152" t="s">
        <v>5839</v>
      </c>
      <c r="H104" s="151" t="s">
        <v>21</v>
      </c>
      <c r="I104" s="153"/>
      <c r="L104" s="149"/>
      <c r="M104" s="154"/>
      <c r="T104" s="155"/>
      <c r="AT104" s="151" t="s">
        <v>238</v>
      </c>
      <c r="AU104" s="151" t="s">
        <v>86</v>
      </c>
      <c r="AV104" s="12" t="s">
        <v>80</v>
      </c>
      <c r="AW104" s="12" t="s">
        <v>33</v>
      </c>
      <c r="AX104" s="12" t="s">
        <v>73</v>
      </c>
      <c r="AY104" s="151" t="s">
        <v>227</v>
      </c>
    </row>
    <row r="105" spans="2:65" s="13" customFormat="1" ht="11.25">
      <c r="B105" s="156"/>
      <c r="D105" s="150" t="s">
        <v>238</v>
      </c>
      <c r="E105" s="157" t="s">
        <v>21</v>
      </c>
      <c r="F105" s="158" t="s">
        <v>8</v>
      </c>
      <c r="H105" s="159">
        <v>12</v>
      </c>
      <c r="I105" s="160"/>
      <c r="L105" s="156"/>
      <c r="M105" s="161"/>
      <c r="T105" s="162"/>
      <c r="AT105" s="157" t="s">
        <v>238</v>
      </c>
      <c r="AU105" s="157" t="s">
        <v>86</v>
      </c>
      <c r="AV105" s="13" t="s">
        <v>86</v>
      </c>
      <c r="AW105" s="13" t="s">
        <v>33</v>
      </c>
      <c r="AX105" s="13" t="s">
        <v>73</v>
      </c>
      <c r="AY105" s="157" t="s">
        <v>227</v>
      </c>
    </row>
    <row r="106" spans="2:65" s="14" customFormat="1" ht="11.25">
      <c r="B106" s="163"/>
      <c r="D106" s="150" t="s">
        <v>238</v>
      </c>
      <c r="E106" s="164" t="s">
        <v>21</v>
      </c>
      <c r="F106" s="165" t="s">
        <v>241</v>
      </c>
      <c r="H106" s="166">
        <v>90.36</v>
      </c>
      <c r="I106" s="167"/>
      <c r="L106" s="163"/>
      <c r="M106" s="168"/>
      <c r="T106" s="169"/>
      <c r="AT106" s="164" t="s">
        <v>238</v>
      </c>
      <c r="AU106" s="164" t="s">
        <v>86</v>
      </c>
      <c r="AV106" s="14" t="s">
        <v>234</v>
      </c>
      <c r="AW106" s="14" t="s">
        <v>33</v>
      </c>
      <c r="AX106" s="14" t="s">
        <v>80</v>
      </c>
      <c r="AY106" s="164" t="s">
        <v>227</v>
      </c>
    </row>
    <row r="107" spans="2:65" s="1" customFormat="1" ht="24.2" customHeight="1">
      <c r="B107" s="33"/>
      <c r="C107" s="170" t="s">
        <v>120</v>
      </c>
      <c r="D107" s="170" t="s">
        <v>291</v>
      </c>
      <c r="E107" s="171" t="s">
        <v>5801</v>
      </c>
      <c r="F107" s="172" t="s">
        <v>5802</v>
      </c>
      <c r="G107" s="173" t="s">
        <v>396</v>
      </c>
      <c r="H107" s="174">
        <v>78.36</v>
      </c>
      <c r="I107" s="175"/>
      <c r="J107" s="176">
        <f>ROUND(I107*H107,2)</f>
        <v>0</v>
      </c>
      <c r="K107" s="172" t="s">
        <v>233</v>
      </c>
      <c r="L107" s="177"/>
      <c r="M107" s="178" t="s">
        <v>21</v>
      </c>
      <c r="N107" s="179" t="s">
        <v>45</v>
      </c>
      <c r="P107" s="141">
        <f>O107*H107</f>
        <v>0</v>
      </c>
      <c r="Q107" s="141">
        <v>3.5000000000000001E-3</v>
      </c>
      <c r="R107" s="141">
        <f>Q107*H107</f>
        <v>0.27426</v>
      </c>
      <c r="S107" s="141">
        <v>0</v>
      </c>
      <c r="T107" s="142">
        <f>S107*H107</f>
        <v>0</v>
      </c>
      <c r="AR107" s="143" t="s">
        <v>283</v>
      </c>
      <c r="AT107" s="143" t="s">
        <v>291</v>
      </c>
      <c r="AU107" s="143" t="s">
        <v>86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234</v>
      </c>
      <c r="BM107" s="143" t="s">
        <v>5840</v>
      </c>
    </row>
    <row r="108" spans="2:65" s="13" customFormat="1" ht="11.25">
      <c r="B108" s="156"/>
      <c r="D108" s="150" t="s">
        <v>238</v>
      </c>
      <c r="E108" s="157" t="s">
        <v>21</v>
      </c>
      <c r="F108" s="158" t="s">
        <v>5838</v>
      </c>
      <c r="H108" s="159">
        <v>78.36</v>
      </c>
      <c r="I108" s="160"/>
      <c r="L108" s="156"/>
      <c r="M108" s="161"/>
      <c r="T108" s="162"/>
      <c r="AT108" s="157" t="s">
        <v>238</v>
      </c>
      <c r="AU108" s="157" t="s">
        <v>86</v>
      </c>
      <c r="AV108" s="13" t="s">
        <v>86</v>
      </c>
      <c r="AW108" s="13" t="s">
        <v>33</v>
      </c>
      <c r="AX108" s="13" t="s">
        <v>73</v>
      </c>
      <c r="AY108" s="157" t="s">
        <v>227</v>
      </c>
    </row>
    <row r="109" spans="2:65" s="14" customFormat="1" ht="11.25">
      <c r="B109" s="163"/>
      <c r="D109" s="150" t="s">
        <v>238</v>
      </c>
      <c r="E109" s="164" t="s">
        <v>21</v>
      </c>
      <c r="F109" s="165" t="s">
        <v>241</v>
      </c>
      <c r="H109" s="166">
        <v>78.36</v>
      </c>
      <c r="I109" s="167"/>
      <c r="L109" s="163"/>
      <c r="M109" s="168"/>
      <c r="T109" s="169"/>
      <c r="AT109" s="164" t="s">
        <v>238</v>
      </c>
      <c r="AU109" s="164" t="s">
        <v>86</v>
      </c>
      <c r="AV109" s="14" t="s">
        <v>234</v>
      </c>
      <c r="AW109" s="14" t="s">
        <v>33</v>
      </c>
      <c r="AX109" s="14" t="s">
        <v>80</v>
      </c>
      <c r="AY109" s="164" t="s">
        <v>227</v>
      </c>
    </row>
    <row r="110" spans="2:65" s="1" customFormat="1" ht="16.5" customHeight="1">
      <c r="B110" s="33"/>
      <c r="C110" s="170" t="s">
        <v>234</v>
      </c>
      <c r="D110" s="170" t="s">
        <v>291</v>
      </c>
      <c r="E110" s="171" t="s">
        <v>5841</v>
      </c>
      <c r="F110" s="172" t="s">
        <v>5842</v>
      </c>
      <c r="G110" s="173" t="s">
        <v>396</v>
      </c>
      <c r="H110" s="174">
        <v>12</v>
      </c>
      <c r="I110" s="175"/>
      <c r="J110" s="176">
        <f>ROUND(I110*H110,2)</f>
        <v>0</v>
      </c>
      <c r="K110" s="172" t="s">
        <v>336</v>
      </c>
      <c r="L110" s="177"/>
      <c r="M110" s="178" t="s">
        <v>21</v>
      </c>
      <c r="N110" s="179" t="s">
        <v>45</v>
      </c>
      <c r="P110" s="141">
        <f>O110*H110</f>
        <v>0</v>
      </c>
      <c r="Q110" s="141">
        <v>3.5000000000000001E-3</v>
      </c>
      <c r="R110" s="141">
        <f>Q110*H110</f>
        <v>4.2000000000000003E-2</v>
      </c>
      <c r="S110" s="141">
        <v>0</v>
      </c>
      <c r="T110" s="142">
        <f>S110*H110</f>
        <v>0</v>
      </c>
      <c r="AR110" s="143" t="s">
        <v>283</v>
      </c>
      <c r="AT110" s="143" t="s">
        <v>291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234</v>
      </c>
      <c r="BM110" s="143" t="s">
        <v>5843</v>
      </c>
    </row>
    <row r="111" spans="2:65" s="1" customFormat="1" ht="24.2" customHeight="1">
      <c r="B111" s="33"/>
      <c r="C111" s="132" t="s">
        <v>264</v>
      </c>
      <c r="D111" s="132" t="s">
        <v>229</v>
      </c>
      <c r="E111" s="133" t="s">
        <v>5804</v>
      </c>
      <c r="F111" s="134" t="s">
        <v>5805</v>
      </c>
      <c r="G111" s="135" t="s">
        <v>396</v>
      </c>
      <c r="H111" s="136">
        <v>1</v>
      </c>
      <c r="I111" s="137"/>
      <c r="J111" s="138">
        <f>ROUND(I111*H111,2)</f>
        <v>0</v>
      </c>
      <c r="K111" s="134" t="s">
        <v>233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0</v>
      </c>
      <c r="R111" s="141">
        <f>Q111*H111</f>
        <v>0</v>
      </c>
      <c r="S111" s="141">
        <v>0</v>
      </c>
      <c r="T111" s="142">
        <f>S111*H111</f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234</v>
      </c>
      <c r="BM111" s="143" t="s">
        <v>5844</v>
      </c>
    </row>
    <row r="112" spans="2:65" s="1" customFormat="1" ht="11.25">
      <c r="B112" s="33"/>
      <c r="D112" s="145" t="s">
        <v>236</v>
      </c>
      <c r="F112" s="146" t="s">
        <v>5807</v>
      </c>
      <c r="I112" s="147"/>
      <c r="L112" s="33"/>
      <c r="M112" s="148"/>
      <c r="T112" s="54"/>
      <c r="AT112" s="18" t="s">
        <v>236</v>
      </c>
      <c r="AU112" s="18" t="s">
        <v>86</v>
      </c>
    </row>
    <row r="113" spans="2:65" s="1" customFormat="1" ht="16.5" customHeight="1">
      <c r="B113" s="33"/>
      <c r="C113" s="170" t="s">
        <v>270</v>
      </c>
      <c r="D113" s="170" t="s">
        <v>291</v>
      </c>
      <c r="E113" s="171" t="s">
        <v>5808</v>
      </c>
      <c r="F113" s="172" t="s">
        <v>5809</v>
      </c>
      <c r="G113" s="173" t="s">
        <v>396</v>
      </c>
      <c r="H113" s="174">
        <v>1</v>
      </c>
      <c r="I113" s="175"/>
      <c r="J113" s="176">
        <f>ROUND(I113*H113,2)</f>
        <v>0</v>
      </c>
      <c r="K113" s="172" t="s">
        <v>233</v>
      </c>
      <c r="L113" s="177"/>
      <c r="M113" s="178" t="s">
        <v>21</v>
      </c>
      <c r="N113" s="179" t="s">
        <v>45</v>
      </c>
      <c r="P113" s="141">
        <f>O113*H113</f>
        <v>0</v>
      </c>
      <c r="Q113" s="141">
        <v>3.6179999999999997E-2</v>
      </c>
      <c r="R113" s="141">
        <f>Q113*H113</f>
        <v>3.6179999999999997E-2</v>
      </c>
      <c r="S113" s="141">
        <v>0</v>
      </c>
      <c r="T113" s="142">
        <f>S113*H113</f>
        <v>0</v>
      </c>
      <c r="AR113" s="143" t="s">
        <v>283</v>
      </c>
      <c r="AT113" s="143" t="s">
        <v>291</v>
      </c>
      <c r="AU113" s="143" t="s">
        <v>86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234</v>
      </c>
      <c r="BM113" s="143" t="s">
        <v>5845</v>
      </c>
    </row>
    <row r="114" spans="2:65" s="1" customFormat="1" ht="24.2" customHeight="1">
      <c r="B114" s="33"/>
      <c r="C114" s="132" t="s">
        <v>278</v>
      </c>
      <c r="D114" s="132" t="s">
        <v>229</v>
      </c>
      <c r="E114" s="133" t="s">
        <v>5846</v>
      </c>
      <c r="F114" s="134" t="s">
        <v>5847</v>
      </c>
      <c r="G114" s="135" t="s">
        <v>396</v>
      </c>
      <c r="H114" s="136">
        <v>1</v>
      </c>
      <c r="I114" s="137"/>
      <c r="J114" s="138">
        <f>ROUND(I114*H114,2)</f>
        <v>0</v>
      </c>
      <c r="K114" s="134" t="s">
        <v>233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0</v>
      </c>
      <c r="R114" s="141">
        <f>Q114*H114</f>
        <v>0</v>
      </c>
      <c r="S114" s="141">
        <v>0</v>
      </c>
      <c r="T114" s="142">
        <f>S114*H114</f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234</v>
      </c>
      <c r="BM114" s="143" t="s">
        <v>5848</v>
      </c>
    </row>
    <row r="115" spans="2:65" s="1" customFormat="1" ht="11.25">
      <c r="B115" s="33"/>
      <c r="D115" s="145" t="s">
        <v>236</v>
      </c>
      <c r="F115" s="146" t="s">
        <v>5849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" customFormat="1" ht="16.5" customHeight="1">
      <c r="B116" s="33"/>
      <c r="C116" s="170" t="s">
        <v>283</v>
      </c>
      <c r="D116" s="170" t="s">
        <v>291</v>
      </c>
      <c r="E116" s="171" t="s">
        <v>5850</v>
      </c>
      <c r="F116" s="172" t="s">
        <v>5851</v>
      </c>
      <c r="G116" s="173" t="s">
        <v>396</v>
      </c>
      <c r="H116" s="174">
        <v>1</v>
      </c>
      <c r="I116" s="175"/>
      <c r="J116" s="176">
        <f>ROUND(I116*H116,2)</f>
        <v>0</v>
      </c>
      <c r="K116" s="172" t="s">
        <v>233</v>
      </c>
      <c r="L116" s="177"/>
      <c r="M116" s="178" t="s">
        <v>21</v>
      </c>
      <c r="N116" s="179" t="s">
        <v>45</v>
      </c>
      <c r="P116" s="141">
        <f>O116*H116</f>
        <v>0</v>
      </c>
      <c r="Q116" s="141">
        <v>8.7300000000000003E-2</v>
      </c>
      <c r="R116" s="141">
        <f>Q116*H116</f>
        <v>8.7300000000000003E-2</v>
      </c>
      <c r="S116" s="141">
        <v>0</v>
      </c>
      <c r="T116" s="142">
        <f>S116*H116</f>
        <v>0</v>
      </c>
      <c r="AR116" s="143" t="s">
        <v>283</v>
      </c>
      <c r="AT116" s="143" t="s">
        <v>291</v>
      </c>
      <c r="AU116" s="143" t="s">
        <v>86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234</v>
      </c>
      <c r="BM116" s="143" t="s">
        <v>5852</v>
      </c>
    </row>
    <row r="117" spans="2:65" s="1" customFormat="1" ht="24.2" customHeight="1">
      <c r="B117" s="33"/>
      <c r="C117" s="132" t="s">
        <v>290</v>
      </c>
      <c r="D117" s="132" t="s">
        <v>229</v>
      </c>
      <c r="E117" s="133" t="s">
        <v>5853</v>
      </c>
      <c r="F117" s="134" t="s">
        <v>5854</v>
      </c>
      <c r="G117" s="135" t="s">
        <v>326</v>
      </c>
      <c r="H117" s="136">
        <v>195.9</v>
      </c>
      <c r="I117" s="137"/>
      <c r="J117" s="138">
        <f>ROUND(I117*H117,2)</f>
        <v>0</v>
      </c>
      <c r="K117" s="134" t="s">
        <v>233</v>
      </c>
      <c r="L117" s="33"/>
      <c r="M117" s="139" t="s">
        <v>21</v>
      </c>
      <c r="N117" s="140" t="s">
        <v>45</v>
      </c>
      <c r="P117" s="141">
        <f>O117*H117</f>
        <v>0</v>
      </c>
      <c r="Q117" s="141">
        <v>0</v>
      </c>
      <c r="R117" s="141">
        <f>Q117*H117</f>
        <v>0</v>
      </c>
      <c r="S117" s="141">
        <v>0</v>
      </c>
      <c r="T117" s="142">
        <f>S117*H117</f>
        <v>0</v>
      </c>
      <c r="AR117" s="143" t="s">
        <v>234</v>
      </c>
      <c r="AT117" s="143" t="s">
        <v>229</v>
      </c>
      <c r="AU117" s="143" t="s">
        <v>86</v>
      </c>
      <c r="AY117" s="18" t="s">
        <v>227</v>
      </c>
      <c r="BE117" s="144">
        <f>IF(N117="základní",J117,0)</f>
        <v>0</v>
      </c>
      <c r="BF117" s="144">
        <f>IF(N117="snížená",J117,0)</f>
        <v>0</v>
      </c>
      <c r="BG117" s="144">
        <f>IF(N117="zákl. přenesená",J117,0)</f>
        <v>0</v>
      </c>
      <c r="BH117" s="144">
        <f>IF(N117="sníž. přenesená",J117,0)</f>
        <v>0</v>
      </c>
      <c r="BI117" s="144">
        <f>IF(N117="nulová",J117,0)</f>
        <v>0</v>
      </c>
      <c r="BJ117" s="18" t="s">
        <v>86</v>
      </c>
      <c r="BK117" s="144">
        <f>ROUND(I117*H117,2)</f>
        <v>0</v>
      </c>
      <c r="BL117" s="18" t="s">
        <v>234</v>
      </c>
      <c r="BM117" s="143" t="s">
        <v>5855</v>
      </c>
    </row>
    <row r="118" spans="2:65" s="1" customFormat="1" ht="11.25">
      <c r="B118" s="33"/>
      <c r="D118" s="145" t="s">
        <v>236</v>
      </c>
      <c r="F118" s="146" t="s">
        <v>5856</v>
      </c>
      <c r="I118" s="147"/>
      <c r="L118" s="33"/>
      <c r="M118" s="148"/>
      <c r="T118" s="54"/>
      <c r="AT118" s="18" t="s">
        <v>236</v>
      </c>
      <c r="AU118" s="18" t="s">
        <v>86</v>
      </c>
    </row>
    <row r="119" spans="2:65" s="12" customFormat="1" ht="11.25">
      <c r="B119" s="149"/>
      <c r="D119" s="150" t="s">
        <v>238</v>
      </c>
      <c r="E119" s="151" t="s">
        <v>21</v>
      </c>
      <c r="F119" s="152" t="s">
        <v>5837</v>
      </c>
      <c r="H119" s="151" t="s">
        <v>21</v>
      </c>
      <c r="I119" s="153"/>
      <c r="L119" s="149"/>
      <c r="M119" s="154"/>
      <c r="T119" s="155"/>
      <c r="AT119" s="151" t="s">
        <v>238</v>
      </c>
      <c r="AU119" s="151" t="s">
        <v>86</v>
      </c>
      <c r="AV119" s="12" t="s">
        <v>80</v>
      </c>
      <c r="AW119" s="12" t="s">
        <v>33</v>
      </c>
      <c r="AX119" s="12" t="s">
        <v>73</v>
      </c>
      <c r="AY119" s="151" t="s">
        <v>227</v>
      </c>
    </row>
    <row r="120" spans="2:65" s="13" customFormat="1" ht="11.25">
      <c r="B120" s="156"/>
      <c r="D120" s="150" t="s">
        <v>238</v>
      </c>
      <c r="E120" s="157" t="s">
        <v>21</v>
      </c>
      <c r="F120" s="158" t="s">
        <v>5857</v>
      </c>
      <c r="H120" s="159">
        <v>195.9</v>
      </c>
      <c r="I120" s="160"/>
      <c r="L120" s="156"/>
      <c r="M120" s="161"/>
      <c r="T120" s="162"/>
      <c r="AT120" s="157" t="s">
        <v>238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227</v>
      </c>
    </row>
    <row r="121" spans="2:65" s="14" customFormat="1" ht="11.25">
      <c r="B121" s="163"/>
      <c r="D121" s="150" t="s">
        <v>238</v>
      </c>
      <c r="E121" s="164" t="s">
        <v>21</v>
      </c>
      <c r="F121" s="165" t="s">
        <v>241</v>
      </c>
      <c r="H121" s="166">
        <v>195.9</v>
      </c>
      <c r="I121" s="167"/>
      <c r="L121" s="163"/>
      <c r="M121" s="168"/>
      <c r="T121" s="169"/>
      <c r="AT121" s="164" t="s">
        <v>238</v>
      </c>
      <c r="AU121" s="164" t="s">
        <v>86</v>
      </c>
      <c r="AV121" s="14" t="s">
        <v>234</v>
      </c>
      <c r="AW121" s="14" t="s">
        <v>33</v>
      </c>
      <c r="AX121" s="14" t="s">
        <v>80</v>
      </c>
      <c r="AY121" s="164" t="s">
        <v>227</v>
      </c>
    </row>
    <row r="122" spans="2:65" s="1" customFormat="1" ht="24.2" customHeight="1">
      <c r="B122" s="33"/>
      <c r="C122" s="170" t="s">
        <v>296</v>
      </c>
      <c r="D122" s="170" t="s">
        <v>291</v>
      </c>
      <c r="E122" s="171" t="s">
        <v>5858</v>
      </c>
      <c r="F122" s="172" t="s">
        <v>5859</v>
      </c>
      <c r="G122" s="173" t="s">
        <v>326</v>
      </c>
      <c r="H122" s="174">
        <v>195.9</v>
      </c>
      <c r="I122" s="175"/>
      <c r="J122" s="176">
        <f>ROUND(I122*H122,2)</f>
        <v>0</v>
      </c>
      <c r="K122" s="172" t="s">
        <v>233</v>
      </c>
      <c r="L122" s="177"/>
      <c r="M122" s="178" t="s">
        <v>21</v>
      </c>
      <c r="N122" s="179" t="s">
        <v>45</v>
      </c>
      <c r="P122" s="141">
        <f>O122*H122</f>
        <v>0</v>
      </c>
      <c r="Q122" s="141">
        <v>1.98E-3</v>
      </c>
      <c r="R122" s="141">
        <f>Q122*H122</f>
        <v>0.387882</v>
      </c>
      <c r="S122" s="141">
        <v>0</v>
      </c>
      <c r="T122" s="142">
        <f>S122*H122</f>
        <v>0</v>
      </c>
      <c r="AR122" s="143" t="s">
        <v>283</v>
      </c>
      <c r="AT122" s="143" t="s">
        <v>291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5860</v>
      </c>
    </row>
    <row r="123" spans="2:65" s="11" customFormat="1" ht="22.9" customHeight="1">
      <c r="B123" s="120"/>
      <c r="D123" s="121" t="s">
        <v>72</v>
      </c>
      <c r="E123" s="130" t="s">
        <v>306</v>
      </c>
      <c r="F123" s="130" t="s">
        <v>307</v>
      </c>
      <c r="I123" s="123"/>
      <c r="J123" s="131">
        <f>BK123</f>
        <v>0</v>
      </c>
      <c r="L123" s="120"/>
      <c r="M123" s="125"/>
      <c r="P123" s="126">
        <f>SUM(P124:P125)</f>
        <v>0</v>
      </c>
      <c r="R123" s="126">
        <f>SUM(R124:R125)</f>
        <v>0</v>
      </c>
      <c r="T123" s="127">
        <f>SUM(T124:T125)</f>
        <v>0</v>
      </c>
      <c r="AR123" s="121" t="s">
        <v>80</v>
      </c>
      <c r="AT123" s="128" t="s">
        <v>72</v>
      </c>
      <c r="AU123" s="128" t="s">
        <v>80</v>
      </c>
      <c r="AY123" s="121" t="s">
        <v>227</v>
      </c>
      <c r="BK123" s="129">
        <f>SUM(BK124:BK125)</f>
        <v>0</v>
      </c>
    </row>
    <row r="124" spans="2:65" s="1" customFormat="1" ht="55.5" customHeight="1">
      <c r="B124" s="33"/>
      <c r="C124" s="132" t="s">
        <v>308</v>
      </c>
      <c r="D124" s="132" t="s">
        <v>229</v>
      </c>
      <c r="E124" s="133" t="s">
        <v>5826</v>
      </c>
      <c r="F124" s="134" t="s">
        <v>5827</v>
      </c>
      <c r="G124" s="135" t="s">
        <v>273</v>
      </c>
      <c r="H124" s="136">
        <v>16.631</v>
      </c>
      <c r="I124" s="137"/>
      <c r="J124" s="138">
        <f>ROUND(I124*H124,2)</f>
        <v>0</v>
      </c>
      <c r="K124" s="134" t="s">
        <v>233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0</v>
      </c>
      <c r="R124" s="141">
        <f>Q124*H124</f>
        <v>0</v>
      </c>
      <c r="S124" s="141">
        <v>0</v>
      </c>
      <c r="T124" s="142">
        <f>S124*H124</f>
        <v>0</v>
      </c>
      <c r="AR124" s="143" t="s">
        <v>234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234</v>
      </c>
      <c r="BM124" s="143" t="s">
        <v>5861</v>
      </c>
    </row>
    <row r="125" spans="2:65" s="1" customFormat="1" ht="11.25">
      <c r="B125" s="33"/>
      <c r="D125" s="145" t="s">
        <v>236</v>
      </c>
      <c r="F125" s="146" t="s">
        <v>5829</v>
      </c>
      <c r="I125" s="147"/>
      <c r="L125" s="33"/>
      <c r="M125" s="180"/>
      <c r="N125" s="181"/>
      <c r="O125" s="181"/>
      <c r="P125" s="181"/>
      <c r="Q125" s="181"/>
      <c r="R125" s="181"/>
      <c r="S125" s="181"/>
      <c r="T125" s="182"/>
      <c r="AT125" s="18" t="s">
        <v>236</v>
      </c>
      <c r="AU125" s="18" t="s">
        <v>86</v>
      </c>
    </row>
    <row r="126" spans="2:65" s="1" customFormat="1" ht="6.95" customHeight="1"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33"/>
    </row>
  </sheetData>
  <sheetProtection algorithmName="SHA-512" hashValue="rN4nhKkESCpE8xr2QmIVIA5/6DI8Gi9PMu9TbFE1Lo0XG2n3SkuA5r4BFWZHEVt3P9XMVNRccG9dW+ZN/DZdpg==" saltValue="6jVTHWyqdnSxfXZIIe1hHfvlnHHOtqTdAtan+5MsciPp9TjNU4N9hM2FNQwZ9+qRQieKihi0F78rv9FO+LVXjA==" spinCount="100000" sheet="1" objects="1" scenarios="1" formatColumns="0" formatRows="0" autoFilter="0"/>
  <autoFilter ref="C88:K125" xr:uid="{00000000-0009-0000-0000-00001D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hyperlinks>
    <hyperlink ref="F93" r:id="rId1" xr:uid="{00000000-0004-0000-1D00-000000000000}"/>
    <hyperlink ref="F101" r:id="rId2" xr:uid="{00000000-0004-0000-1D00-000001000000}"/>
    <hyperlink ref="F112" r:id="rId3" xr:uid="{00000000-0004-0000-1D00-000002000000}"/>
    <hyperlink ref="F115" r:id="rId4" xr:uid="{00000000-0004-0000-1D00-000003000000}"/>
    <hyperlink ref="F118" r:id="rId5" xr:uid="{00000000-0004-0000-1D00-000004000000}"/>
    <hyperlink ref="F125" r:id="rId6" xr:uid="{00000000-0004-0000-1D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1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s="1" customFormat="1" ht="12" customHeight="1">
      <c r="B8" s="33"/>
      <c r="D8" s="28" t="s">
        <v>201</v>
      </c>
      <c r="L8" s="33"/>
    </row>
    <row r="9" spans="2:46" s="1" customFormat="1" ht="16.5" customHeight="1">
      <c r="B9" s="33"/>
      <c r="E9" s="321" t="s">
        <v>5862</v>
      </c>
      <c r="F9" s="340"/>
      <c r="G9" s="340"/>
      <c r="H9" s="340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21</v>
      </c>
      <c r="L11" s="33"/>
    </row>
    <row r="12" spans="2:46" s="1" customFormat="1" ht="12" customHeight="1">
      <c r="B12" s="33"/>
      <c r="D12" s="28" t="s">
        <v>22</v>
      </c>
      <c r="F12" s="26" t="s">
        <v>23</v>
      </c>
      <c r="I12" s="28" t="s">
        <v>24</v>
      </c>
      <c r="J12" s="50" t="str">
        <f>'Rekapitulace stavby'!AN8</f>
        <v>28. 6. 2021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26</v>
      </c>
      <c r="I14" s="28" t="s">
        <v>27</v>
      </c>
      <c r="J14" s="26" t="s">
        <v>21</v>
      </c>
      <c r="L14" s="33"/>
    </row>
    <row r="15" spans="2:46" s="1" customFormat="1" ht="18" customHeight="1">
      <c r="B15" s="33"/>
      <c r="E15" s="26" t="s">
        <v>28</v>
      </c>
      <c r="I15" s="28" t="s">
        <v>29</v>
      </c>
      <c r="J15" s="26" t="s">
        <v>21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30</v>
      </c>
      <c r="I17" s="28" t="s">
        <v>27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41" t="str">
        <f>'Rekapitulace stavby'!E14</f>
        <v>Vyplň údaj</v>
      </c>
      <c r="F18" s="299"/>
      <c r="G18" s="299"/>
      <c r="H18" s="299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32</v>
      </c>
      <c r="I20" s="28" t="s">
        <v>27</v>
      </c>
      <c r="J20" s="26" t="s">
        <v>21</v>
      </c>
      <c r="L20" s="33"/>
    </row>
    <row r="21" spans="2:12" s="1" customFormat="1" ht="18" customHeight="1">
      <c r="B21" s="33"/>
      <c r="E21" s="26" t="s">
        <v>28</v>
      </c>
      <c r="I21" s="28" t="s">
        <v>29</v>
      </c>
      <c r="J21" s="26" t="s">
        <v>21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27</v>
      </c>
      <c r="J23" s="26" t="s">
        <v>35</v>
      </c>
      <c r="L23" s="33"/>
    </row>
    <row r="24" spans="2:12" s="1" customFormat="1" ht="18" customHeight="1">
      <c r="B24" s="33"/>
      <c r="E24" s="26" t="s">
        <v>36</v>
      </c>
      <c r="I24" s="28" t="s">
        <v>29</v>
      </c>
      <c r="J24" s="26" t="s">
        <v>21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37</v>
      </c>
      <c r="L26" s="33"/>
    </row>
    <row r="27" spans="2:12" s="7" customFormat="1" ht="71.25" customHeight="1">
      <c r="B27" s="92"/>
      <c r="E27" s="304" t="s">
        <v>38</v>
      </c>
      <c r="F27" s="304"/>
      <c r="G27" s="304"/>
      <c r="H27" s="304"/>
      <c r="L27" s="92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3" t="s">
        <v>39</v>
      </c>
      <c r="J30" s="64">
        <f>ROUND(J83, 2)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41</v>
      </c>
      <c r="I32" s="36" t="s">
        <v>40</v>
      </c>
      <c r="J32" s="36" t="s">
        <v>42</v>
      </c>
      <c r="L32" s="33"/>
    </row>
    <row r="33" spans="2:12" s="1" customFormat="1" ht="14.45" customHeight="1">
      <c r="B33" s="33"/>
      <c r="D33" s="53" t="s">
        <v>43</v>
      </c>
      <c r="E33" s="28" t="s">
        <v>44</v>
      </c>
      <c r="F33" s="84">
        <f>ROUND((SUM(BE83:BE111)),  2)</f>
        <v>0</v>
      </c>
      <c r="I33" s="94">
        <v>0.21</v>
      </c>
      <c r="J33" s="84">
        <f>ROUND(((SUM(BE83:BE111))*I33),  2)</f>
        <v>0</v>
      </c>
      <c r="L33" s="33"/>
    </row>
    <row r="34" spans="2:12" s="1" customFormat="1" ht="14.45" customHeight="1">
      <c r="B34" s="33"/>
      <c r="E34" s="28" t="s">
        <v>45</v>
      </c>
      <c r="F34" s="84">
        <f>ROUND((SUM(BF83:BF111)),  2)</f>
        <v>0</v>
      </c>
      <c r="I34" s="94">
        <v>0.12</v>
      </c>
      <c r="J34" s="84">
        <f>ROUND(((SUM(BF83:BF111))*I34),  2)</f>
        <v>0</v>
      </c>
      <c r="L34" s="33"/>
    </row>
    <row r="35" spans="2:12" s="1" customFormat="1" ht="14.45" hidden="1" customHeight="1">
      <c r="B35" s="33"/>
      <c r="E35" s="28" t="s">
        <v>46</v>
      </c>
      <c r="F35" s="84">
        <f>ROUND((SUM(BG83:BG111)),  2)</f>
        <v>0</v>
      </c>
      <c r="I35" s="94">
        <v>0.21</v>
      </c>
      <c r="J35" s="84">
        <f>0</f>
        <v>0</v>
      </c>
      <c r="L35" s="33"/>
    </row>
    <row r="36" spans="2:12" s="1" customFormat="1" ht="14.45" hidden="1" customHeight="1">
      <c r="B36" s="33"/>
      <c r="E36" s="28" t="s">
        <v>47</v>
      </c>
      <c r="F36" s="84">
        <f>ROUND((SUM(BH83:BH111)),  2)</f>
        <v>0</v>
      </c>
      <c r="I36" s="94">
        <v>0.12</v>
      </c>
      <c r="J36" s="84">
        <f>0</f>
        <v>0</v>
      </c>
      <c r="L36" s="33"/>
    </row>
    <row r="37" spans="2:12" s="1" customFormat="1" ht="14.45" hidden="1" customHeight="1">
      <c r="B37" s="33"/>
      <c r="E37" s="28" t="s">
        <v>48</v>
      </c>
      <c r="F37" s="84">
        <f>ROUND((SUM(BI83:BI111)),  2)</f>
        <v>0</v>
      </c>
      <c r="I37" s="94">
        <v>0</v>
      </c>
      <c r="J37" s="84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5"/>
      <c r="D39" s="96" t="s">
        <v>49</v>
      </c>
      <c r="E39" s="55"/>
      <c r="F39" s="55"/>
      <c r="G39" s="97" t="s">
        <v>50</v>
      </c>
      <c r="H39" s="98" t="s">
        <v>51</v>
      </c>
      <c r="I39" s="55"/>
      <c r="J39" s="99">
        <f>SUM(J30:J37)</f>
        <v>0</v>
      </c>
      <c r="K39" s="100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205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38" t="str">
        <f>E7</f>
        <v>Kolovraty - dostupné bydlení</v>
      </c>
      <c r="F48" s="339"/>
      <c r="G48" s="339"/>
      <c r="H48" s="339"/>
      <c r="L48" s="33"/>
    </row>
    <row r="49" spans="2:47" s="1" customFormat="1" ht="12" customHeight="1">
      <c r="B49" s="33"/>
      <c r="C49" s="28" t="s">
        <v>201</v>
      </c>
      <c r="L49" s="33"/>
    </row>
    <row r="50" spans="2:47" s="1" customFormat="1" ht="16.5" customHeight="1">
      <c r="B50" s="33"/>
      <c r="E50" s="321" t="str">
        <f>E9</f>
        <v>VRN - Vedlejší rozpočtové náklady</v>
      </c>
      <c r="F50" s="340"/>
      <c r="G50" s="340"/>
      <c r="H50" s="340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22</v>
      </c>
      <c r="F52" s="26" t="str">
        <f>F12</f>
        <v>Kolovraty</v>
      </c>
      <c r="I52" s="28" t="s">
        <v>24</v>
      </c>
      <c r="J52" s="50" t="str">
        <f>IF(J12="","",J12)</f>
        <v>28. 6. 2021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26</v>
      </c>
      <c r="F54" s="26" t="str">
        <f>E15</f>
        <v>atelier HETA s.r.o.</v>
      </c>
      <c r="I54" s="28" t="s">
        <v>32</v>
      </c>
      <c r="J54" s="31" t="str">
        <f>E21</f>
        <v>atelier HETA s.r.o.</v>
      </c>
      <c r="L54" s="33"/>
    </row>
    <row r="55" spans="2:47" s="1" customFormat="1" ht="15.2" customHeight="1">
      <c r="B55" s="33"/>
      <c r="C55" s="28" t="s">
        <v>30</v>
      </c>
      <c r="F55" s="26" t="str">
        <f>IF(E18="","",E18)</f>
        <v>Vyplň údaj</v>
      </c>
      <c r="I55" s="28" t="s">
        <v>34</v>
      </c>
      <c r="J55" s="31" t="str">
        <f>E24</f>
        <v>Toman Martin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1" t="s">
        <v>206</v>
      </c>
      <c r="D57" s="95"/>
      <c r="E57" s="95"/>
      <c r="F57" s="95"/>
      <c r="G57" s="95"/>
      <c r="H57" s="95"/>
      <c r="I57" s="95"/>
      <c r="J57" s="102" t="s">
        <v>207</v>
      </c>
      <c r="K57" s="95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103" t="s">
        <v>71</v>
      </c>
      <c r="J59" s="64">
        <f>J83</f>
        <v>0</v>
      </c>
      <c r="L59" s="33"/>
      <c r="AU59" s="18" t="s">
        <v>208</v>
      </c>
    </row>
    <row r="60" spans="2:47" s="8" customFormat="1" ht="24.95" customHeight="1">
      <c r="B60" s="104"/>
      <c r="D60" s="105" t="s">
        <v>5862</v>
      </c>
      <c r="E60" s="106"/>
      <c r="F60" s="106"/>
      <c r="G60" s="106"/>
      <c r="H60" s="106"/>
      <c r="I60" s="106"/>
      <c r="J60" s="107">
        <f>J84</f>
        <v>0</v>
      </c>
      <c r="L60" s="104"/>
    </row>
    <row r="61" spans="2:47" s="9" customFormat="1" ht="19.899999999999999" customHeight="1">
      <c r="B61" s="108"/>
      <c r="D61" s="109" t="s">
        <v>5863</v>
      </c>
      <c r="E61" s="110"/>
      <c r="F61" s="110"/>
      <c r="G61" s="110"/>
      <c r="H61" s="110"/>
      <c r="I61" s="110"/>
      <c r="J61" s="111">
        <f>J85</f>
        <v>0</v>
      </c>
      <c r="L61" s="108"/>
    </row>
    <row r="62" spans="2:47" s="9" customFormat="1" ht="19.899999999999999" customHeight="1">
      <c r="B62" s="108"/>
      <c r="D62" s="109" t="s">
        <v>5864</v>
      </c>
      <c r="E62" s="110"/>
      <c r="F62" s="110"/>
      <c r="G62" s="110"/>
      <c r="H62" s="110"/>
      <c r="I62" s="110"/>
      <c r="J62" s="111">
        <f>J96</f>
        <v>0</v>
      </c>
      <c r="L62" s="108"/>
    </row>
    <row r="63" spans="2:47" s="9" customFormat="1" ht="19.899999999999999" customHeight="1">
      <c r="B63" s="108"/>
      <c r="D63" s="109" t="s">
        <v>5865</v>
      </c>
      <c r="E63" s="110"/>
      <c r="F63" s="110"/>
      <c r="G63" s="110"/>
      <c r="H63" s="110"/>
      <c r="I63" s="110"/>
      <c r="J63" s="111">
        <f>J107</f>
        <v>0</v>
      </c>
      <c r="L63" s="108"/>
    </row>
    <row r="64" spans="2:47" s="1" customFormat="1" ht="21.75" customHeight="1">
      <c r="B64" s="33"/>
      <c r="L64" s="33"/>
    </row>
    <row r="65" spans="2:12" s="1" customFormat="1" ht="6.95" customHeight="1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>
      <c r="B70" s="33"/>
      <c r="C70" s="22" t="s">
        <v>212</v>
      </c>
      <c r="L70" s="33"/>
    </row>
    <row r="71" spans="2:12" s="1" customFormat="1" ht="6.95" customHeight="1">
      <c r="B71" s="33"/>
      <c r="L71" s="33"/>
    </row>
    <row r="72" spans="2:12" s="1" customFormat="1" ht="12" customHeight="1">
      <c r="B72" s="33"/>
      <c r="C72" s="28" t="s">
        <v>16</v>
      </c>
      <c r="L72" s="33"/>
    </row>
    <row r="73" spans="2:12" s="1" customFormat="1" ht="16.5" customHeight="1">
      <c r="B73" s="33"/>
      <c r="E73" s="338" t="str">
        <f>E7</f>
        <v>Kolovraty - dostupné bydlení</v>
      </c>
      <c r="F73" s="339"/>
      <c r="G73" s="339"/>
      <c r="H73" s="339"/>
      <c r="L73" s="33"/>
    </row>
    <row r="74" spans="2:12" s="1" customFormat="1" ht="12" customHeight="1">
      <c r="B74" s="33"/>
      <c r="C74" s="28" t="s">
        <v>201</v>
      </c>
      <c r="L74" s="33"/>
    </row>
    <row r="75" spans="2:12" s="1" customFormat="1" ht="16.5" customHeight="1">
      <c r="B75" s="33"/>
      <c r="E75" s="321" t="str">
        <f>E9</f>
        <v>VRN - Vedlejší rozpočtové náklady</v>
      </c>
      <c r="F75" s="340"/>
      <c r="G75" s="340"/>
      <c r="H75" s="340"/>
      <c r="L75" s="33"/>
    </row>
    <row r="76" spans="2:12" s="1" customFormat="1" ht="6.95" customHeight="1">
      <c r="B76" s="33"/>
      <c r="L76" s="33"/>
    </row>
    <row r="77" spans="2:12" s="1" customFormat="1" ht="12" customHeight="1">
      <c r="B77" s="33"/>
      <c r="C77" s="28" t="s">
        <v>22</v>
      </c>
      <c r="F77" s="26" t="str">
        <f>F12</f>
        <v>Kolovraty</v>
      </c>
      <c r="I77" s="28" t="s">
        <v>24</v>
      </c>
      <c r="J77" s="50" t="str">
        <f>IF(J12="","",J12)</f>
        <v>28. 6. 2021</v>
      </c>
      <c r="L77" s="33"/>
    </row>
    <row r="78" spans="2:12" s="1" customFormat="1" ht="6.95" customHeight="1">
      <c r="B78" s="33"/>
      <c r="L78" s="33"/>
    </row>
    <row r="79" spans="2:12" s="1" customFormat="1" ht="15.2" customHeight="1">
      <c r="B79" s="33"/>
      <c r="C79" s="28" t="s">
        <v>26</v>
      </c>
      <c r="F79" s="26" t="str">
        <f>E15</f>
        <v>atelier HETA s.r.o.</v>
      </c>
      <c r="I79" s="28" t="s">
        <v>32</v>
      </c>
      <c r="J79" s="31" t="str">
        <f>E21</f>
        <v>atelier HETA s.r.o.</v>
      </c>
      <c r="L79" s="33"/>
    </row>
    <row r="80" spans="2:12" s="1" customFormat="1" ht="15.2" customHeight="1">
      <c r="B80" s="33"/>
      <c r="C80" s="28" t="s">
        <v>30</v>
      </c>
      <c r="F80" s="26" t="str">
        <f>IF(E18="","",E18)</f>
        <v>Vyplň údaj</v>
      </c>
      <c r="I80" s="28" t="s">
        <v>34</v>
      </c>
      <c r="J80" s="31" t="str">
        <f>E24</f>
        <v>Toman Martin</v>
      </c>
      <c r="L80" s="33"/>
    </row>
    <row r="81" spans="2:65" s="1" customFormat="1" ht="10.35" customHeight="1">
      <c r="B81" s="33"/>
      <c r="L81" s="33"/>
    </row>
    <row r="82" spans="2:65" s="10" customFormat="1" ht="29.25" customHeight="1">
      <c r="B82" s="112"/>
      <c r="C82" s="113" t="s">
        <v>213</v>
      </c>
      <c r="D82" s="114" t="s">
        <v>58</v>
      </c>
      <c r="E82" s="114" t="s">
        <v>54</v>
      </c>
      <c r="F82" s="114" t="s">
        <v>55</v>
      </c>
      <c r="G82" s="114" t="s">
        <v>214</v>
      </c>
      <c r="H82" s="114" t="s">
        <v>215</v>
      </c>
      <c r="I82" s="114" t="s">
        <v>216</v>
      </c>
      <c r="J82" s="114" t="s">
        <v>207</v>
      </c>
      <c r="K82" s="115" t="s">
        <v>217</v>
      </c>
      <c r="L82" s="112"/>
      <c r="M82" s="57" t="s">
        <v>21</v>
      </c>
      <c r="N82" s="58" t="s">
        <v>43</v>
      </c>
      <c r="O82" s="58" t="s">
        <v>218</v>
      </c>
      <c r="P82" s="58" t="s">
        <v>219</v>
      </c>
      <c r="Q82" s="58" t="s">
        <v>220</v>
      </c>
      <c r="R82" s="58" t="s">
        <v>221</v>
      </c>
      <c r="S82" s="58" t="s">
        <v>222</v>
      </c>
      <c r="T82" s="59" t="s">
        <v>223</v>
      </c>
    </row>
    <row r="83" spans="2:65" s="1" customFormat="1" ht="22.9" customHeight="1">
      <c r="B83" s="33"/>
      <c r="C83" s="62" t="s">
        <v>224</v>
      </c>
      <c r="J83" s="116">
        <f>BK83</f>
        <v>0</v>
      </c>
      <c r="L83" s="33"/>
      <c r="M83" s="60"/>
      <c r="N83" s="51"/>
      <c r="O83" s="51"/>
      <c r="P83" s="117">
        <f>P84</f>
        <v>0</v>
      </c>
      <c r="Q83" s="51"/>
      <c r="R83" s="117">
        <f>R84</f>
        <v>0</v>
      </c>
      <c r="S83" s="51"/>
      <c r="T83" s="118">
        <f>T84</f>
        <v>0</v>
      </c>
      <c r="AT83" s="18" t="s">
        <v>72</v>
      </c>
      <c r="AU83" s="18" t="s">
        <v>208</v>
      </c>
      <c r="BK83" s="119">
        <f>BK84</f>
        <v>0</v>
      </c>
    </row>
    <row r="84" spans="2:65" s="11" customFormat="1" ht="25.9" customHeight="1">
      <c r="B84" s="120"/>
      <c r="D84" s="121" t="s">
        <v>72</v>
      </c>
      <c r="E84" s="122" t="s">
        <v>197</v>
      </c>
      <c r="F84" s="122" t="s">
        <v>198</v>
      </c>
      <c r="I84" s="123"/>
      <c r="J84" s="124">
        <f>BK84</f>
        <v>0</v>
      </c>
      <c r="L84" s="120"/>
      <c r="M84" s="125"/>
      <c r="P84" s="126">
        <f>P85+P96+P107</f>
        <v>0</v>
      </c>
      <c r="R84" s="126">
        <f>R85+R96+R107</f>
        <v>0</v>
      </c>
      <c r="T84" s="127">
        <f>T85+T96+T107</f>
        <v>0</v>
      </c>
      <c r="AR84" s="121" t="s">
        <v>264</v>
      </c>
      <c r="AT84" s="128" t="s">
        <v>72</v>
      </c>
      <c r="AU84" s="128" t="s">
        <v>73</v>
      </c>
      <c r="AY84" s="121" t="s">
        <v>227</v>
      </c>
      <c r="BK84" s="129">
        <f>BK85+BK96+BK107</f>
        <v>0</v>
      </c>
    </row>
    <row r="85" spans="2:65" s="11" customFormat="1" ht="22.9" customHeight="1">
      <c r="B85" s="120"/>
      <c r="D85" s="121" t="s">
        <v>72</v>
      </c>
      <c r="E85" s="130" t="s">
        <v>5866</v>
      </c>
      <c r="F85" s="130" t="s">
        <v>5867</v>
      </c>
      <c r="I85" s="123"/>
      <c r="J85" s="131">
        <f>BK85</f>
        <v>0</v>
      </c>
      <c r="L85" s="120"/>
      <c r="M85" s="125"/>
      <c r="P85" s="126">
        <f>SUM(P86:P95)</f>
        <v>0</v>
      </c>
      <c r="R85" s="126">
        <f>SUM(R86:R95)</f>
        <v>0</v>
      </c>
      <c r="T85" s="127">
        <f>SUM(T86:T95)</f>
        <v>0</v>
      </c>
      <c r="AR85" s="121" t="s">
        <v>264</v>
      </c>
      <c r="AT85" s="128" t="s">
        <v>72</v>
      </c>
      <c r="AU85" s="128" t="s">
        <v>80</v>
      </c>
      <c r="AY85" s="121" t="s">
        <v>227</v>
      </c>
      <c r="BK85" s="129">
        <f>SUM(BK86:BK95)</f>
        <v>0</v>
      </c>
    </row>
    <row r="86" spans="2:65" s="1" customFormat="1" ht="16.5" customHeight="1">
      <c r="B86" s="33"/>
      <c r="C86" s="132" t="s">
        <v>80</v>
      </c>
      <c r="D86" s="132" t="s">
        <v>229</v>
      </c>
      <c r="E86" s="133" t="s">
        <v>5868</v>
      </c>
      <c r="F86" s="134" t="s">
        <v>5869</v>
      </c>
      <c r="G86" s="135" t="s">
        <v>396</v>
      </c>
      <c r="H86" s="136">
        <v>1</v>
      </c>
      <c r="I86" s="137"/>
      <c r="J86" s="138">
        <f>ROUND(I86*H86,2)</f>
        <v>0</v>
      </c>
      <c r="K86" s="134" t="s">
        <v>233</v>
      </c>
      <c r="L86" s="33"/>
      <c r="M86" s="139" t="s">
        <v>21</v>
      </c>
      <c r="N86" s="140" t="s">
        <v>45</v>
      </c>
      <c r="P86" s="141">
        <f>O86*H86</f>
        <v>0</v>
      </c>
      <c r="Q86" s="141">
        <v>0</v>
      </c>
      <c r="R86" s="141">
        <f>Q86*H86</f>
        <v>0</v>
      </c>
      <c r="S86" s="141">
        <v>0</v>
      </c>
      <c r="T86" s="142">
        <f>S86*H86</f>
        <v>0</v>
      </c>
      <c r="AR86" s="143" t="s">
        <v>5870</v>
      </c>
      <c r="AT86" s="143" t="s">
        <v>229</v>
      </c>
      <c r="AU86" s="143" t="s">
        <v>86</v>
      </c>
      <c r="AY86" s="18" t="s">
        <v>227</v>
      </c>
      <c r="BE86" s="144">
        <f>IF(N86="základní",J86,0)</f>
        <v>0</v>
      </c>
      <c r="BF86" s="144">
        <f>IF(N86="snížená",J86,0)</f>
        <v>0</v>
      </c>
      <c r="BG86" s="144">
        <f>IF(N86="zákl. přenesená",J86,0)</f>
        <v>0</v>
      </c>
      <c r="BH86" s="144">
        <f>IF(N86="sníž. přenesená",J86,0)</f>
        <v>0</v>
      </c>
      <c r="BI86" s="144">
        <f>IF(N86="nulová",J86,0)</f>
        <v>0</v>
      </c>
      <c r="BJ86" s="18" t="s">
        <v>86</v>
      </c>
      <c r="BK86" s="144">
        <f>ROUND(I86*H86,2)</f>
        <v>0</v>
      </c>
      <c r="BL86" s="18" t="s">
        <v>5870</v>
      </c>
      <c r="BM86" s="143" t="s">
        <v>5871</v>
      </c>
    </row>
    <row r="87" spans="2:65" s="1" customFormat="1" ht="11.25">
      <c r="B87" s="33"/>
      <c r="D87" s="145" t="s">
        <v>236</v>
      </c>
      <c r="F87" s="146" t="s">
        <v>5872</v>
      </c>
      <c r="I87" s="147"/>
      <c r="L87" s="33"/>
      <c r="M87" s="148"/>
      <c r="T87" s="54"/>
      <c r="AT87" s="18" t="s">
        <v>236</v>
      </c>
      <c r="AU87" s="18" t="s">
        <v>86</v>
      </c>
    </row>
    <row r="88" spans="2:65" s="1" customFormat="1" ht="16.5" customHeight="1">
      <c r="B88" s="33"/>
      <c r="C88" s="132" t="s">
        <v>86</v>
      </c>
      <c r="D88" s="132" t="s">
        <v>229</v>
      </c>
      <c r="E88" s="133" t="s">
        <v>5873</v>
      </c>
      <c r="F88" s="134" t="s">
        <v>5874</v>
      </c>
      <c r="G88" s="135" t="s">
        <v>396</v>
      </c>
      <c r="H88" s="136">
        <v>1</v>
      </c>
      <c r="I88" s="137"/>
      <c r="J88" s="138">
        <f>ROUND(I88*H88,2)</f>
        <v>0</v>
      </c>
      <c r="K88" s="134" t="s">
        <v>233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5870</v>
      </c>
      <c r="AT88" s="143" t="s">
        <v>229</v>
      </c>
      <c r="AU88" s="143" t="s">
        <v>86</v>
      </c>
      <c r="AY88" s="18" t="s">
        <v>227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5870</v>
      </c>
      <c r="BM88" s="143" t="s">
        <v>5875</v>
      </c>
    </row>
    <row r="89" spans="2:65" s="1" customFormat="1" ht="11.25">
      <c r="B89" s="33"/>
      <c r="D89" s="145" t="s">
        <v>236</v>
      </c>
      <c r="F89" s="146" t="s">
        <v>5876</v>
      </c>
      <c r="I89" s="147"/>
      <c r="L89" s="33"/>
      <c r="M89" s="148"/>
      <c r="T89" s="54"/>
      <c r="AT89" s="18" t="s">
        <v>236</v>
      </c>
      <c r="AU89" s="18" t="s">
        <v>86</v>
      </c>
    </row>
    <row r="90" spans="2:65" s="1" customFormat="1" ht="16.5" customHeight="1">
      <c r="B90" s="33"/>
      <c r="C90" s="132" t="s">
        <v>120</v>
      </c>
      <c r="D90" s="132" t="s">
        <v>229</v>
      </c>
      <c r="E90" s="133" t="s">
        <v>5877</v>
      </c>
      <c r="F90" s="134" t="s">
        <v>5103</v>
      </c>
      <c r="G90" s="135" t="s">
        <v>396</v>
      </c>
      <c r="H90" s="136">
        <v>1</v>
      </c>
      <c r="I90" s="137"/>
      <c r="J90" s="138">
        <f>ROUND(I90*H90,2)</f>
        <v>0</v>
      </c>
      <c r="K90" s="134" t="s">
        <v>233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5870</v>
      </c>
      <c r="AT90" s="143" t="s">
        <v>229</v>
      </c>
      <c r="AU90" s="143" t="s">
        <v>86</v>
      </c>
      <c r="AY90" s="18" t="s">
        <v>227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5870</v>
      </c>
      <c r="BM90" s="143" t="s">
        <v>5878</v>
      </c>
    </row>
    <row r="91" spans="2:65" s="1" customFormat="1" ht="11.25">
      <c r="B91" s="33"/>
      <c r="D91" s="145" t="s">
        <v>236</v>
      </c>
      <c r="F91" s="146" t="s">
        <v>5879</v>
      </c>
      <c r="I91" s="147"/>
      <c r="L91" s="33"/>
      <c r="M91" s="148"/>
      <c r="T91" s="54"/>
      <c r="AT91" s="18" t="s">
        <v>236</v>
      </c>
      <c r="AU91" s="18" t="s">
        <v>86</v>
      </c>
    </row>
    <row r="92" spans="2:65" s="1" customFormat="1" ht="21.75" customHeight="1">
      <c r="B92" s="33"/>
      <c r="C92" s="132" t="s">
        <v>234</v>
      </c>
      <c r="D92" s="132" t="s">
        <v>229</v>
      </c>
      <c r="E92" s="133" t="s">
        <v>5880</v>
      </c>
      <c r="F92" s="134" t="s">
        <v>5881</v>
      </c>
      <c r="G92" s="135" t="s">
        <v>396</v>
      </c>
      <c r="H92" s="136">
        <v>1</v>
      </c>
      <c r="I92" s="137"/>
      <c r="J92" s="138">
        <f>ROUND(I92*H92,2)</f>
        <v>0</v>
      </c>
      <c r="K92" s="134" t="s">
        <v>233</v>
      </c>
      <c r="L92" s="33"/>
      <c r="M92" s="139" t="s">
        <v>21</v>
      </c>
      <c r="N92" s="140" t="s">
        <v>45</v>
      </c>
      <c r="P92" s="141">
        <f>O92*H92</f>
        <v>0</v>
      </c>
      <c r="Q92" s="141">
        <v>0</v>
      </c>
      <c r="R92" s="141">
        <f>Q92*H92</f>
        <v>0</v>
      </c>
      <c r="S92" s="141">
        <v>0</v>
      </c>
      <c r="T92" s="142">
        <f>S92*H92</f>
        <v>0</v>
      </c>
      <c r="AR92" s="143" t="s">
        <v>5870</v>
      </c>
      <c r="AT92" s="143" t="s">
        <v>229</v>
      </c>
      <c r="AU92" s="143" t="s">
        <v>86</v>
      </c>
      <c r="AY92" s="18" t="s">
        <v>227</v>
      </c>
      <c r="BE92" s="144">
        <f>IF(N92="základní",J92,0)</f>
        <v>0</v>
      </c>
      <c r="BF92" s="144">
        <f>IF(N92="snížená",J92,0)</f>
        <v>0</v>
      </c>
      <c r="BG92" s="144">
        <f>IF(N92="zákl. přenesená",J92,0)</f>
        <v>0</v>
      </c>
      <c r="BH92" s="144">
        <f>IF(N92="sníž. přenesená",J92,0)</f>
        <v>0</v>
      </c>
      <c r="BI92" s="144">
        <f>IF(N92="nulová",J92,0)</f>
        <v>0</v>
      </c>
      <c r="BJ92" s="18" t="s">
        <v>86</v>
      </c>
      <c r="BK92" s="144">
        <f>ROUND(I92*H92,2)</f>
        <v>0</v>
      </c>
      <c r="BL92" s="18" t="s">
        <v>5870</v>
      </c>
      <c r="BM92" s="143" t="s">
        <v>5882</v>
      </c>
    </row>
    <row r="93" spans="2:65" s="1" customFormat="1" ht="11.25">
      <c r="B93" s="33"/>
      <c r="D93" s="145" t="s">
        <v>236</v>
      </c>
      <c r="F93" s="146" t="s">
        <v>5883</v>
      </c>
      <c r="I93" s="147"/>
      <c r="L93" s="33"/>
      <c r="M93" s="148"/>
      <c r="T93" s="54"/>
      <c r="AT93" s="18" t="s">
        <v>236</v>
      </c>
      <c r="AU93" s="18" t="s">
        <v>86</v>
      </c>
    </row>
    <row r="94" spans="2:65" s="1" customFormat="1" ht="16.5" customHeight="1">
      <c r="B94" s="33"/>
      <c r="C94" s="132" t="s">
        <v>264</v>
      </c>
      <c r="D94" s="132" t="s">
        <v>229</v>
      </c>
      <c r="E94" s="133" t="s">
        <v>5884</v>
      </c>
      <c r="F94" s="134" t="s">
        <v>5885</v>
      </c>
      <c r="G94" s="135" t="s">
        <v>396</v>
      </c>
      <c r="H94" s="136">
        <v>1</v>
      </c>
      <c r="I94" s="137"/>
      <c r="J94" s="138">
        <f>ROUND(I94*H94,2)</f>
        <v>0</v>
      </c>
      <c r="K94" s="134" t="s">
        <v>336</v>
      </c>
      <c r="L94" s="33"/>
      <c r="M94" s="139" t="s">
        <v>21</v>
      </c>
      <c r="N94" s="140" t="s">
        <v>45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5870</v>
      </c>
      <c r="AT94" s="143" t="s">
        <v>229</v>
      </c>
      <c r="AU94" s="143" t="s">
        <v>86</v>
      </c>
      <c r="AY94" s="18" t="s">
        <v>227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5870</v>
      </c>
      <c r="BM94" s="143" t="s">
        <v>5886</v>
      </c>
    </row>
    <row r="95" spans="2:65" s="1" customFormat="1" ht="16.5" customHeight="1">
      <c r="B95" s="33"/>
      <c r="C95" s="132" t="s">
        <v>270</v>
      </c>
      <c r="D95" s="132" t="s">
        <v>229</v>
      </c>
      <c r="E95" s="133" t="s">
        <v>5887</v>
      </c>
      <c r="F95" s="134" t="s">
        <v>5888</v>
      </c>
      <c r="G95" s="135" t="s">
        <v>396</v>
      </c>
      <c r="H95" s="136">
        <v>1</v>
      </c>
      <c r="I95" s="137"/>
      <c r="J95" s="138">
        <f>ROUND(I95*H95,2)</f>
        <v>0</v>
      </c>
      <c r="K95" s="134" t="s">
        <v>336</v>
      </c>
      <c r="L95" s="33"/>
      <c r="M95" s="139" t="s">
        <v>21</v>
      </c>
      <c r="N95" s="140" t="s">
        <v>45</v>
      </c>
      <c r="P95" s="141">
        <f>O95*H95</f>
        <v>0</v>
      </c>
      <c r="Q95" s="141">
        <v>0</v>
      </c>
      <c r="R95" s="141">
        <f>Q95*H95</f>
        <v>0</v>
      </c>
      <c r="S95" s="141">
        <v>0</v>
      </c>
      <c r="T95" s="142">
        <f>S95*H95</f>
        <v>0</v>
      </c>
      <c r="AR95" s="143" t="s">
        <v>5870</v>
      </c>
      <c r="AT95" s="143" t="s">
        <v>229</v>
      </c>
      <c r="AU95" s="143" t="s">
        <v>86</v>
      </c>
      <c r="AY95" s="18" t="s">
        <v>227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86</v>
      </c>
      <c r="BK95" s="144">
        <f>ROUND(I95*H95,2)</f>
        <v>0</v>
      </c>
      <c r="BL95" s="18" t="s">
        <v>5870</v>
      </c>
      <c r="BM95" s="143" t="s">
        <v>5889</v>
      </c>
    </row>
    <row r="96" spans="2:65" s="11" customFormat="1" ht="22.9" customHeight="1">
      <c r="B96" s="120"/>
      <c r="D96" s="121" t="s">
        <v>72</v>
      </c>
      <c r="E96" s="130" t="s">
        <v>5890</v>
      </c>
      <c r="F96" s="130" t="s">
        <v>5891</v>
      </c>
      <c r="I96" s="123"/>
      <c r="J96" s="131">
        <f>BK96</f>
        <v>0</v>
      </c>
      <c r="L96" s="120"/>
      <c r="M96" s="125"/>
      <c r="P96" s="126">
        <f>SUM(P97:P106)</f>
        <v>0</v>
      </c>
      <c r="R96" s="126">
        <f>SUM(R97:R106)</f>
        <v>0</v>
      </c>
      <c r="T96" s="127">
        <f>SUM(T97:T106)</f>
        <v>0</v>
      </c>
      <c r="AR96" s="121" t="s">
        <v>264</v>
      </c>
      <c r="AT96" s="128" t="s">
        <v>72</v>
      </c>
      <c r="AU96" s="128" t="s">
        <v>80</v>
      </c>
      <c r="AY96" s="121" t="s">
        <v>227</v>
      </c>
      <c r="BK96" s="129">
        <f>SUM(BK97:BK106)</f>
        <v>0</v>
      </c>
    </row>
    <row r="97" spans="2:65" s="1" customFormat="1" ht="16.5" customHeight="1">
      <c r="B97" s="33"/>
      <c r="C97" s="132" t="s">
        <v>278</v>
      </c>
      <c r="D97" s="132" t="s">
        <v>229</v>
      </c>
      <c r="E97" s="133" t="s">
        <v>5892</v>
      </c>
      <c r="F97" s="134" t="s">
        <v>5893</v>
      </c>
      <c r="G97" s="135" t="s">
        <v>396</v>
      </c>
      <c r="H97" s="136">
        <v>1</v>
      </c>
      <c r="I97" s="137"/>
      <c r="J97" s="138">
        <f>ROUND(I97*H97,2)</f>
        <v>0</v>
      </c>
      <c r="K97" s="134" t="s">
        <v>233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5870</v>
      </c>
      <c r="AT97" s="143" t="s">
        <v>229</v>
      </c>
      <c r="AU97" s="143" t="s">
        <v>86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5870</v>
      </c>
      <c r="BM97" s="143" t="s">
        <v>5894</v>
      </c>
    </row>
    <row r="98" spans="2:65" s="1" customFormat="1" ht="11.25">
      <c r="B98" s="33"/>
      <c r="D98" s="145" t="s">
        <v>236</v>
      </c>
      <c r="F98" s="146" t="s">
        <v>5895</v>
      </c>
      <c r="I98" s="147"/>
      <c r="L98" s="33"/>
      <c r="M98" s="148"/>
      <c r="T98" s="54"/>
      <c r="AT98" s="18" t="s">
        <v>236</v>
      </c>
      <c r="AU98" s="18" t="s">
        <v>86</v>
      </c>
    </row>
    <row r="99" spans="2:65" s="1" customFormat="1" ht="16.5" customHeight="1">
      <c r="B99" s="33"/>
      <c r="C99" s="132" t="s">
        <v>283</v>
      </c>
      <c r="D99" s="132" t="s">
        <v>229</v>
      </c>
      <c r="E99" s="133" t="s">
        <v>5896</v>
      </c>
      <c r="F99" s="134" t="s">
        <v>5897</v>
      </c>
      <c r="G99" s="135" t="s">
        <v>396</v>
      </c>
      <c r="H99" s="136">
        <v>1</v>
      </c>
      <c r="I99" s="137"/>
      <c r="J99" s="138">
        <f>ROUND(I99*H99,2)</f>
        <v>0</v>
      </c>
      <c r="K99" s="134" t="s">
        <v>233</v>
      </c>
      <c r="L99" s="33"/>
      <c r="M99" s="139" t="s">
        <v>21</v>
      </c>
      <c r="N99" s="140" t="s">
        <v>45</v>
      </c>
      <c r="P99" s="141">
        <f>O99*H99</f>
        <v>0</v>
      </c>
      <c r="Q99" s="141">
        <v>0</v>
      </c>
      <c r="R99" s="141">
        <f>Q99*H99</f>
        <v>0</v>
      </c>
      <c r="S99" s="141">
        <v>0</v>
      </c>
      <c r="T99" s="142">
        <f>S99*H99</f>
        <v>0</v>
      </c>
      <c r="AR99" s="143" t="s">
        <v>5870</v>
      </c>
      <c r="AT99" s="143" t="s">
        <v>229</v>
      </c>
      <c r="AU99" s="143" t="s">
        <v>86</v>
      </c>
      <c r="AY99" s="18" t="s">
        <v>227</v>
      </c>
      <c r="BE99" s="144">
        <f>IF(N99="základní",J99,0)</f>
        <v>0</v>
      </c>
      <c r="BF99" s="144">
        <f>IF(N99="snížená",J99,0)</f>
        <v>0</v>
      </c>
      <c r="BG99" s="144">
        <f>IF(N99="zákl. přenesená",J99,0)</f>
        <v>0</v>
      </c>
      <c r="BH99" s="144">
        <f>IF(N99="sníž. přenesená",J99,0)</f>
        <v>0</v>
      </c>
      <c r="BI99" s="144">
        <f>IF(N99="nulová",J99,0)</f>
        <v>0</v>
      </c>
      <c r="BJ99" s="18" t="s">
        <v>86</v>
      </c>
      <c r="BK99" s="144">
        <f>ROUND(I99*H99,2)</f>
        <v>0</v>
      </c>
      <c r="BL99" s="18" t="s">
        <v>5870</v>
      </c>
      <c r="BM99" s="143" t="s">
        <v>5898</v>
      </c>
    </row>
    <row r="100" spans="2:65" s="1" customFormat="1" ht="11.25">
      <c r="B100" s="33"/>
      <c r="D100" s="145" t="s">
        <v>236</v>
      </c>
      <c r="F100" s="146" t="s">
        <v>5899</v>
      </c>
      <c r="I100" s="147"/>
      <c r="L100" s="33"/>
      <c r="M100" s="148"/>
      <c r="T100" s="54"/>
      <c r="AT100" s="18" t="s">
        <v>236</v>
      </c>
      <c r="AU100" s="18" t="s">
        <v>86</v>
      </c>
    </row>
    <row r="101" spans="2:65" s="1" customFormat="1" ht="16.5" customHeight="1">
      <c r="B101" s="33"/>
      <c r="C101" s="132" t="s">
        <v>290</v>
      </c>
      <c r="D101" s="132" t="s">
        <v>229</v>
      </c>
      <c r="E101" s="133" t="s">
        <v>5900</v>
      </c>
      <c r="F101" s="134" t="s">
        <v>5901</v>
      </c>
      <c r="G101" s="135" t="s">
        <v>396</v>
      </c>
      <c r="H101" s="136">
        <v>1</v>
      </c>
      <c r="I101" s="137"/>
      <c r="J101" s="138">
        <f>ROUND(I101*H101,2)</f>
        <v>0</v>
      </c>
      <c r="K101" s="134" t="s">
        <v>233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5870</v>
      </c>
      <c r="AT101" s="143" t="s">
        <v>229</v>
      </c>
      <c r="AU101" s="143" t="s">
        <v>86</v>
      </c>
      <c r="AY101" s="18" t="s">
        <v>227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5870</v>
      </c>
      <c r="BM101" s="143" t="s">
        <v>5902</v>
      </c>
    </row>
    <row r="102" spans="2:65" s="1" customFormat="1" ht="11.25">
      <c r="B102" s="33"/>
      <c r="D102" s="145" t="s">
        <v>236</v>
      </c>
      <c r="F102" s="146" t="s">
        <v>5903</v>
      </c>
      <c r="I102" s="147"/>
      <c r="L102" s="33"/>
      <c r="M102" s="148"/>
      <c r="T102" s="54"/>
      <c r="AT102" s="18" t="s">
        <v>236</v>
      </c>
      <c r="AU102" s="18" t="s">
        <v>86</v>
      </c>
    </row>
    <row r="103" spans="2:65" s="1" customFormat="1" ht="16.5" customHeight="1">
      <c r="B103" s="33"/>
      <c r="C103" s="132" t="s">
        <v>296</v>
      </c>
      <c r="D103" s="132" t="s">
        <v>229</v>
      </c>
      <c r="E103" s="133" t="s">
        <v>5904</v>
      </c>
      <c r="F103" s="134" t="s">
        <v>5905</v>
      </c>
      <c r="G103" s="135" t="s">
        <v>396</v>
      </c>
      <c r="H103" s="136">
        <v>1</v>
      </c>
      <c r="I103" s="137"/>
      <c r="J103" s="138">
        <f>ROUND(I103*H103,2)</f>
        <v>0</v>
      </c>
      <c r="K103" s="134" t="s">
        <v>233</v>
      </c>
      <c r="L103" s="33"/>
      <c r="M103" s="139" t="s">
        <v>21</v>
      </c>
      <c r="N103" s="140" t="s">
        <v>45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5870</v>
      </c>
      <c r="AT103" s="143" t="s">
        <v>229</v>
      </c>
      <c r="AU103" s="143" t="s">
        <v>86</v>
      </c>
      <c r="AY103" s="18" t="s">
        <v>227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5870</v>
      </c>
      <c r="BM103" s="143" t="s">
        <v>5906</v>
      </c>
    </row>
    <row r="104" spans="2:65" s="1" customFormat="1" ht="11.25">
      <c r="B104" s="33"/>
      <c r="D104" s="145" t="s">
        <v>236</v>
      </c>
      <c r="F104" s="146" t="s">
        <v>5907</v>
      </c>
      <c r="I104" s="147"/>
      <c r="L104" s="33"/>
      <c r="M104" s="148"/>
      <c r="T104" s="54"/>
      <c r="AT104" s="18" t="s">
        <v>236</v>
      </c>
      <c r="AU104" s="18" t="s">
        <v>86</v>
      </c>
    </row>
    <row r="105" spans="2:65" s="1" customFormat="1" ht="16.5" customHeight="1">
      <c r="B105" s="33"/>
      <c r="C105" s="132" t="s">
        <v>308</v>
      </c>
      <c r="D105" s="132" t="s">
        <v>229</v>
      </c>
      <c r="E105" s="133" t="s">
        <v>5908</v>
      </c>
      <c r="F105" s="134" t="s">
        <v>5909</v>
      </c>
      <c r="G105" s="135" t="s">
        <v>396</v>
      </c>
      <c r="H105" s="136">
        <v>1</v>
      </c>
      <c r="I105" s="137"/>
      <c r="J105" s="138">
        <f>ROUND(I105*H105,2)</f>
        <v>0</v>
      </c>
      <c r="K105" s="134" t="s">
        <v>233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5870</v>
      </c>
      <c r="AT105" s="143" t="s">
        <v>229</v>
      </c>
      <c r="AU105" s="143" t="s">
        <v>86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5870</v>
      </c>
      <c r="BM105" s="143" t="s">
        <v>5910</v>
      </c>
    </row>
    <row r="106" spans="2:65" s="1" customFormat="1" ht="11.25">
      <c r="B106" s="33"/>
      <c r="D106" s="145" t="s">
        <v>236</v>
      </c>
      <c r="F106" s="146" t="s">
        <v>5911</v>
      </c>
      <c r="I106" s="147"/>
      <c r="L106" s="33"/>
      <c r="M106" s="148"/>
      <c r="T106" s="54"/>
      <c r="AT106" s="18" t="s">
        <v>236</v>
      </c>
      <c r="AU106" s="18" t="s">
        <v>86</v>
      </c>
    </row>
    <row r="107" spans="2:65" s="11" customFormat="1" ht="22.9" customHeight="1">
      <c r="B107" s="120"/>
      <c r="D107" s="121" t="s">
        <v>72</v>
      </c>
      <c r="E107" s="130" t="s">
        <v>5912</v>
      </c>
      <c r="F107" s="130" t="s">
        <v>5913</v>
      </c>
      <c r="I107" s="123"/>
      <c r="J107" s="131">
        <f>BK107</f>
        <v>0</v>
      </c>
      <c r="L107" s="120"/>
      <c r="M107" s="125"/>
      <c r="P107" s="126">
        <f>SUM(P108:P111)</f>
        <v>0</v>
      </c>
      <c r="R107" s="126">
        <f>SUM(R108:R111)</f>
        <v>0</v>
      </c>
      <c r="T107" s="127">
        <f>SUM(T108:T111)</f>
        <v>0</v>
      </c>
      <c r="AR107" s="121" t="s">
        <v>264</v>
      </c>
      <c r="AT107" s="128" t="s">
        <v>72</v>
      </c>
      <c r="AU107" s="128" t="s">
        <v>80</v>
      </c>
      <c r="AY107" s="121" t="s">
        <v>227</v>
      </c>
      <c r="BK107" s="129">
        <f>SUM(BK108:BK111)</f>
        <v>0</v>
      </c>
    </row>
    <row r="108" spans="2:65" s="1" customFormat="1" ht="16.5" customHeight="1">
      <c r="B108" s="33"/>
      <c r="C108" s="132" t="s">
        <v>8</v>
      </c>
      <c r="D108" s="132" t="s">
        <v>229</v>
      </c>
      <c r="E108" s="133" t="s">
        <v>5914</v>
      </c>
      <c r="F108" s="134" t="s">
        <v>5915</v>
      </c>
      <c r="G108" s="135" t="s">
        <v>396</v>
      </c>
      <c r="H108" s="136">
        <v>1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5870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5870</v>
      </c>
      <c r="BM108" s="143" t="s">
        <v>5916</v>
      </c>
    </row>
    <row r="109" spans="2:65" s="1" customFormat="1" ht="11.25">
      <c r="B109" s="33"/>
      <c r="D109" s="145" t="s">
        <v>236</v>
      </c>
      <c r="F109" s="146" t="s">
        <v>5917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" customFormat="1" ht="16.5" customHeight="1">
      <c r="B110" s="33"/>
      <c r="C110" s="132" t="s">
        <v>370</v>
      </c>
      <c r="D110" s="132" t="s">
        <v>229</v>
      </c>
      <c r="E110" s="133" t="s">
        <v>5918</v>
      </c>
      <c r="F110" s="134" t="s">
        <v>5368</v>
      </c>
      <c r="G110" s="135" t="s">
        <v>396</v>
      </c>
      <c r="H110" s="136">
        <v>1</v>
      </c>
      <c r="I110" s="137"/>
      <c r="J110" s="138">
        <f>ROUND(I110*H110,2)</f>
        <v>0</v>
      </c>
      <c r="K110" s="134" t="s">
        <v>233</v>
      </c>
      <c r="L110" s="33"/>
      <c r="M110" s="139" t="s">
        <v>21</v>
      </c>
      <c r="N110" s="140" t="s">
        <v>45</v>
      </c>
      <c r="P110" s="141">
        <f>O110*H110</f>
        <v>0</v>
      </c>
      <c r="Q110" s="141">
        <v>0</v>
      </c>
      <c r="R110" s="141">
        <f>Q110*H110</f>
        <v>0</v>
      </c>
      <c r="S110" s="141">
        <v>0</v>
      </c>
      <c r="T110" s="142">
        <f>S110*H110</f>
        <v>0</v>
      </c>
      <c r="AR110" s="143" t="s">
        <v>5870</v>
      </c>
      <c r="AT110" s="143" t="s">
        <v>229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5870</v>
      </c>
      <c r="BM110" s="143" t="s">
        <v>5919</v>
      </c>
    </row>
    <row r="111" spans="2:65" s="1" customFormat="1" ht="11.25">
      <c r="B111" s="33"/>
      <c r="D111" s="145" t="s">
        <v>236</v>
      </c>
      <c r="F111" s="146" t="s">
        <v>5920</v>
      </c>
      <c r="I111" s="147"/>
      <c r="L111" s="33"/>
      <c r="M111" s="180"/>
      <c r="N111" s="181"/>
      <c r="O111" s="181"/>
      <c r="P111" s="181"/>
      <c r="Q111" s="181"/>
      <c r="R111" s="181"/>
      <c r="S111" s="181"/>
      <c r="T111" s="182"/>
      <c r="AT111" s="18" t="s">
        <v>236</v>
      </c>
      <c r="AU111" s="18" t="s">
        <v>86</v>
      </c>
    </row>
    <row r="112" spans="2:65" s="1" customFormat="1" ht="6.95" customHeight="1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33"/>
    </row>
  </sheetData>
  <sheetProtection algorithmName="SHA-512" hashValue="BxQHAYG1zk+MmR1VHQGW3kKNl8K4LfMCK9D0jHGM1aLYHAwzGsezKfz/X0uDy1vjdnlcCbflFCFUBtOoqf1Q9A==" saltValue="YgtasvDRPHh5NkAsiNEQUxYpbs2ltwUN881auhFImBIGbRNSr/2ETUzA0VOgbyTbD+7tTFi+Od3iGhotozdJ2A==" spinCount="100000" sheet="1" objects="1" scenarios="1" formatColumns="0" formatRows="0" autoFilter="0"/>
  <autoFilter ref="C82:K111" xr:uid="{00000000-0009-0000-0000-00001E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1E00-000000000000}"/>
    <hyperlink ref="F89" r:id="rId2" xr:uid="{00000000-0004-0000-1E00-000001000000}"/>
    <hyperlink ref="F91" r:id="rId3" xr:uid="{00000000-0004-0000-1E00-000002000000}"/>
    <hyperlink ref="F93" r:id="rId4" xr:uid="{00000000-0004-0000-1E00-000003000000}"/>
    <hyperlink ref="F98" r:id="rId5" xr:uid="{00000000-0004-0000-1E00-000004000000}"/>
    <hyperlink ref="F100" r:id="rId6" xr:uid="{00000000-0004-0000-1E00-000005000000}"/>
    <hyperlink ref="F102" r:id="rId7" xr:uid="{00000000-0004-0000-1E00-000006000000}"/>
    <hyperlink ref="F104" r:id="rId8" xr:uid="{00000000-0004-0000-1E00-000007000000}"/>
    <hyperlink ref="F106" r:id="rId9" xr:uid="{00000000-0004-0000-1E00-000008000000}"/>
    <hyperlink ref="F109" r:id="rId10" xr:uid="{00000000-0004-0000-1E00-000009000000}"/>
    <hyperlink ref="F111" r:id="rId11" xr:uid="{00000000-0004-0000-1E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H734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9"/>
      <c r="C3" s="20"/>
      <c r="D3" s="20"/>
      <c r="E3" s="20"/>
      <c r="F3" s="20"/>
      <c r="G3" s="20"/>
      <c r="H3" s="21"/>
    </row>
    <row r="4" spans="2:8" ht="24.95" customHeight="1">
      <c r="B4" s="21"/>
      <c r="C4" s="22" t="s">
        <v>5921</v>
      </c>
      <c r="H4" s="21"/>
    </row>
    <row r="5" spans="2:8" ht="12" customHeight="1">
      <c r="B5" s="21"/>
      <c r="C5" s="25" t="s">
        <v>13</v>
      </c>
      <c r="D5" s="304" t="s">
        <v>14</v>
      </c>
      <c r="E5" s="300"/>
      <c r="F5" s="300"/>
      <c r="H5" s="21"/>
    </row>
    <row r="6" spans="2:8" ht="36.950000000000003" customHeight="1">
      <c r="B6" s="21"/>
      <c r="C6" s="27" t="s">
        <v>16</v>
      </c>
      <c r="D6" s="301" t="s">
        <v>17</v>
      </c>
      <c r="E6" s="300"/>
      <c r="F6" s="300"/>
      <c r="H6" s="21"/>
    </row>
    <row r="7" spans="2:8" ht="16.5" customHeight="1">
      <c r="B7" s="21"/>
      <c r="C7" s="28" t="s">
        <v>24</v>
      </c>
      <c r="D7" s="50" t="str">
        <f>'Rekapitulace stavby'!AN8</f>
        <v>28. 6. 2021</v>
      </c>
      <c r="H7" s="21"/>
    </row>
    <row r="8" spans="2:8" s="1" customFormat="1" ht="10.9" customHeight="1">
      <c r="B8" s="33"/>
      <c r="H8" s="33"/>
    </row>
    <row r="9" spans="2:8" s="10" customFormat="1" ht="29.25" customHeight="1">
      <c r="B9" s="112"/>
      <c r="C9" s="113" t="s">
        <v>54</v>
      </c>
      <c r="D9" s="114" t="s">
        <v>55</v>
      </c>
      <c r="E9" s="114" t="s">
        <v>214</v>
      </c>
      <c r="F9" s="115" t="s">
        <v>5922</v>
      </c>
      <c r="H9" s="112"/>
    </row>
    <row r="10" spans="2:8" s="1" customFormat="1" ht="26.45" customHeight="1">
      <c r="B10" s="33"/>
      <c r="C10" s="203" t="s">
        <v>5923</v>
      </c>
      <c r="D10" s="203" t="s">
        <v>104</v>
      </c>
      <c r="H10" s="33"/>
    </row>
    <row r="11" spans="2:8" s="1" customFormat="1" ht="16.899999999999999" customHeight="1">
      <c r="B11" s="33"/>
      <c r="C11" s="204" t="s">
        <v>5924</v>
      </c>
      <c r="D11" s="205" t="s">
        <v>5925</v>
      </c>
      <c r="E11" s="206" t="s">
        <v>21</v>
      </c>
      <c r="F11" s="207">
        <v>543.72</v>
      </c>
      <c r="H11" s="33"/>
    </row>
    <row r="12" spans="2:8" s="1" customFormat="1" ht="26.45" customHeight="1">
      <c r="B12" s="33"/>
      <c r="C12" s="203" t="s">
        <v>5926</v>
      </c>
      <c r="D12" s="203" t="s">
        <v>110</v>
      </c>
      <c r="H12" s="33"/>
    </row>
    <row r="13" spans="2:8" s="1" customFormat="1" ht="16.899999999999999" customHeight="1">
      <c r="B13" s="33"/>
      <c r="C13" s="204" t="s">
        <v>586</v>
      </c>
      <c r="D13" s="205" t="s">
        <v>587</v>
      </c>
      <c r="E13" s="206" t="s">
        <v>21</v>
      </c>
      <c r="F13" s="207">
        <v>236.9</v>
      </c>
      <c r="H13" s="33"/>
    </row>
    <row r="14" spans="2:8" s="1" customFormat="1" ht="16.899999999999999" customHeight="1">
      <c r="B14" s="33"/>
      <c r="C14" s="208" t="s">
        <v>21</v>
      </c>
      <c r="D14" s="208" t="s">
        <v>1938</v>
      </c>
      <c r="E14" s="18" t="s">
        <v>21</v>
      </c>
      <c r="F14" s="209">
        <v>0</v>
      </c>
      <c r="H14" s="33"/>
    </row>
    <row r="15" spans="2:8" s="1" customFormat="1" ht="16.899999999999999" customHeight="1">
      <c r="B15" s="33"/>
      <c r="C15" s="208" t="s">
        <v>21</v>
      </c>
      <c r="D15" s="208" t="s">
        <v>748</v>
      </c>
      <c r="E15" s="18" t="s">
        <v>21</v>
      </c>
      <c r="F15" s="209">
        <v>0</v>
      </c>
      <c r="H15" s="33"/>
    </row>
    <row r="16" spans="2:8" s="1" customFormat="1" ht="16.899999999999999" customHeight="1">
      <c r="B16" s="33"/>
      <c r="C16" s="208" t="s">
        <v>21</v>
      </c>
      <c r="D16" s="208" t="s">
        <v>1785</v>
      </c>
      <c r="E16" s="18" t="s">
        <v>21</v>
      </c>
      <c r="F16" s="209">
        <v>18.52</v>
      </c>
      <c r="H16" s="33"/>
    </row>
    <row r="17" spans="2:8" s="1" customFormat="1" ht="16.899999999999999" customHeight="1">
      <c r="B17" s="33"/>
      <c r="C17" s="208" t="s">
        <v>21</v>
      </c>
      <c r="D17" s="208" t="s">
        <v>1786</v>
      </c>
      <c r="E17" s="18" t="s">
        <v>21</v>
      </c>
      <c r="F17" s="209">
        <v>12.51</v>
      </c>
      <c r="H17" s="33"/>
    </row>
    <row r="18" spans="2:8" s="1" customFormat="1" ht="16.899999999999999" customHeight="1">
      <c r="B18" s="33"/>
      <c r="C18" s="208" t="s">
        <v>21</v>
      </c>
      <c r="D18" s="208" t="s">
        <v>1787</v>
      </c>
      <c r="E18" s="18" t="s">
        <v>21</v>
      </c>
      <c r="F18" s="209">
        <v>31.59</v>
      </c>
      <c r="H18" s="33"/>
    </row>
    <row r="19" spans="2:8" s="1" customFormat="1" ht="16.899999999999999" customHeight="1">
      <c r="B19" s="33"/>
      <c r="C19" s="208" t="s">
        <v>21</v>
      </c>
      <c r="D19" s="208" t="s">
        <v>766</v>
      </c>
      <c r="E19" s="18" t="s">
        <v>21</v>
      </c>
      <c r="F19" s="209">
        <v>0</v>
      </c>
      <c r="H19" s="33"/>
    </row>
    <row r="20" spans="2:8" s="1" customFormat="1" ht="16.899999999999999" customHeight="1">
      <c r="B20" s="33"/>
      <c r="C20" s="208" t="s">
        <v>21</v>
      </c>
      <c r="D20" s="208" t="s">
        <v>1788</v>
      </c>
      <c r="E20" s="18" t="s">
        <v>21</v>
      </c>
      <c r="F20" s="209">
        <v>74.08</v>
      </c>
      <c r="H20" s="33"/>
    </row>
    <row r="21" spans="2:8" s="1" customFormat="1" ht="16.899999999999999" customHeight="1">
      <c r="B21" s="33"/>
      <c r="C21" s="208" t="s">
        <v>21</v>
      </c>
      <c r="D21" s="208" t="s">
        <v>1789</v>
      </c>
      <c r="E21" s="18" t="s">
        <v>21</v>
      </c>
      <c r="F21" s="209">
        <v>4.17</v>
      </c>
      <c r="H21" s="33"/>
    </row>
    <row r="22" spans="2:8" s="1" customFormat="1" ht="16.899999999999999" customHeight="1">
      <c r="B22" s="33"/>
      <c r="C22" s="208" t="s">
        <v>21</v>
      </c>
      <c r="D22" s="208" t="s">
        <v>1790</v>
      </c>
      <c r="E22" s="18" t="s">
        <v>21</v>
      </c>
      <c r="F22" s="209">
        <v>10.53</v>
      </c>
      <c r="H22" s="33"/>
    </row>
    <row r="23" spans="2:8" s="1" customFormat="1" ht="16.899999999999999" customHeight="1">
      <c r="B23" s="33"/>
      <c r="C23" s="208" t="s">
        <v>21</v>
      </c>
      <c r="D23" s="208" t="s">
        <v>1791</v>
      </c>
      <c r="E23" s="18" t="s">
        <v>21</v>
      </c>
      <c r="F23" s="209">
        <v>2.78</v>
      </c>
      <c r="H23" s="33"/>
    </row>
    <row r="24" spans="2:8" s="1" customFormat="1" ht="16.899999999999999" customHeight="1">
      <c r="B24" s="33"/>
      <c r="C24" s="208" t="s">
        <v>21</v>
      </c>
      <c r="D24" s="208" t="s">
        <v>1792</v>
      </c>
      <c r="E24" s="18" t="s">
        <v>21</v>
      </c>
      <c r="F24" s="209">
        <v>7.02</v>
      </c>
      <c r="H24" s="33"/>
    </row>
    <row r="25" spans="2:8" s="1" customFormat="1" ht="16.899999999999999" customHeight="1">
      <c r="B25" s="33"/>
      <c r="C25" s="208" t="s">
        <v>21</v>
      </c>
      <c r="D25" s="208" t="s">
        <v>771</v>
      </c>
      <c r="E25" s="18" t="s">
        <v>21</v>
      </c>
      <c r="F25" s="209">
        <v>0</v>
      </c>
      <c r="H25" s="33"/>
    </row>
    <row r="26" spans="2:8" s="1" customFormat="1" ht="16.899999999999999" customHeight="1">
      <c r="B26" s="33"/>
      <c r="C26" s="208" t="s">
        <v>21</v>
      </c>
      <c r="D26" s="208" t="s">
        <v>1793</v>
      </c>
      <c r="E26" s="18" t="s">
        <v>21</v>
      </c>
      <c r="F26" s="209">
        <v>46.3</v>
      </c>
      <c r="H26" s="33"/>
    </row>
    <row r="27" spans="2:8" s="1" customFormat="1" ht="16.899999999999999" customHeight="1">
      <c r="B27" s="33"/>
      <c r="C27" s="208" t="s">
        <v>21</v>
      </c>
      <c r="D27" s="208" t="s">
        <v>1794</v>
      </c>
      <c r="E27" s="18" t="s">
        <v>21</v>
      </c>
      <c r="F27" s="209">
        <v>8.34</v>
      </c>
      <c r="H27" s="33"/>
    </row>
    <row r="28" spans="2:8" s="1" customFormat="1" ht="16.899999999999999" customHeight="1">
      <c r="B28" s="33"/>
      <c r="C28" s="208" t="s">
        <v>21</v>
      </c>
      <c r="D28" s="208" t="s">
        <v>1795</v>
      </c>
      <c r="E28" s="18" t="s">
        <v>21</v>
      </c>
      <c r="F28" s="209">
        <v>21.06</v>
      </c>
      <c r="H28" s="33"/>
    </row>
    <row r="29" spans="2:8" s="1" customFormat="1" ht="16.899999999999999" customHeight="1">
      <c r="B29" s="33"/>
      <c r="C29" s="208" t="s">
        <v>586</v>
      </c>
      <c r="D29" s="208" t="s">
        <v>241</v>
      </c>
      <c r="E29" s="18" t="s">
        <v>21</v>
      </c>
      <c r="F29" s="209">
        <v>236.9</v>
      </c>
      <c r="H29" s="33"/>
    </row>
    <row r="30" spans="2:8" s="1" customFormat="1" ht="16.899999999999999" customHeight="1">
      <c r="B30" s="33"/>
      <c r="C30" s="210" t="s">
        <v>5927</v>
      </c>
      <c r="H30" s="33"/>
    </row>
    <row r="31" spans="2:8" s="1" customFormat="1" ht="16.899999999999999" customHeight="1">
      <c r="B31" s="33"/>
      <c r="C31" s="208" t="s">
        <v>1934</v>
      </c>
      <c r="D31" s="208" t="s">
        <v>5928</v>
      </c>
      <c r="E31" s="18" t="s">
        <v>232</v>
      </c>
      <c r="F31" s="209">
        <v>236.9</v>
      </c>
      <c r="H31" s="33"/>
    </row>
    <row r="32" spans="2:8" s="1" customFormat="1" ht="16.899999999999999" customHeight="1">
      <c r="B32" s="33"/>
      <c r="C32" s="208" t="s">
        <v>1940</v>
      </c>
      <c r="D32" s="208" t="s">
        <v>5929</v>
      </c>
      <c r="E32" s="18" t="s">
        <v>232</v>
      </c>
      <c r="F32" s="209">
        <v>236.9</v>
      </c>
      <c r="H32" s="33"/>
    </row>
    <row r="33" spans="2:8" s="1" customFormat="1" ht="16.899999999999999" customHeight="1">
      <c r="B33" s="33"/>
      <c r="C33" s="208" t="s">
        <v>2684</v>
      </c>
      <c r="D33" s="208" t="s">
        <v>5930</v>
      </c>
      <c r="E33" s="18" t="s">
        <v>232</v>
      </c>
      <c r="F33" s="209">
        <v>8379.9140000000007</v>
      </c>
      <c r="H33" s="33"/>
    </row>
    <row r="34" spans="2:8" s="1" customFormat="1" ht="22.5">
      <c r="B34" s="33"/>
      <c r="C34" s="208" t="s">
        <v>2689</v>
      </c>
      <c r="D34" s="208" t="s">
        <v>5931</v>
      </c>
      <c r="E34" s="18" t="s">
        <v>232</v>
      </c>
      <c r="F34" s="209">
        <v>8379.9140000000007</v>
      </c>
      <c r="H34" s="33"/>
    </row>
    <row r="35" spans="2:8" s="1" customFormat="1" ht="16.899999999999999" customHeight="1">
      <c r="B35" s="33"/>
      <c r="C35" s="204" t="s">
        <v>700</v>
      </c>
      <c r="D35" s="205" t="s">
        <v>701</v>
      </c>
      <c r="E35" s="206" t="s">
        <v>21</v>
      </c>
      <c r="F35" s="207">
        <v>57.642000000000003</v>
      </c>
      <c r="H35" s="33"/>
    </row>
    <row r="36" spans="2:8" s="1" customFormat="1" ht="16.899999999999999" customHeight="1">
      <c r="B36" s="33"/>
      <c r="C36" s="208" t="s">
        <v>21</v>
      </c>
      <c r="D36" s="208" t="s">
        <v>1137</v>
      </c>
      <c r="E36" s="18" t="s">
        <v>21</v>
      </c>
      <c r="F36" s="209">
        <v>0</v>
      </c>
      <c r="H36" s="33"/>
    </row>
    <row r="37" spans="2:8" s="1" customFormat="1" ht="16.899999999999999" customHeight="1">
      <c r="B37" s="33"/>
      <c r="C37" s="208" t="s">
        <v>21</v>
      </c>
      <c r="D37" s="208" t="s">
        <v>1138</v>
      </c>
      <c r="E37" s="18" t="s">
        <v>21</v>
      </c>
      <c r="F37" s="209">
        <v>43.53</v>
      </c>
      <c r="H37" s="33"/>
    </row>
    <row r="38" spans="2:8" s="1" customFormat="1" ht="16.899999999999999" customHeight="1">
      <c r="B38" s="33"/>
      <c r="C38" s="208" t="s">
        <v>21</v>
      </c>
      <c r="D38" s="208" t="s">
        <v>1139</v>
      </c>
      <c r="E38" s="18" t="s">
        <v>21</v>
      </c>
      <c r="F38" s="209">
        <v>14.112</v>
      </c>
      <c r="H38" s="33"/>
    </row>
    <row r="39" spans="2:8" s="1" customFormat="1" ht="16.899999999999999" customHeight="1">
      <c r="B39" s="33"/>
      <c r="C39" s="208" t="s">
        <v>700</v>
      </c>
      <c r="D39" s="208" t="s">
        <v>765</v>
      </c>
      <c r="E39" s="18" t="s">
        <v>21</v>
      </c>
      <c r="F39" s="209">
        <v>57.642000000000003</v>
      </c>
      <c r="H39" s="33"/>
    </row>
    <row r="40" spans="2:8" s="1" customFormat="1" ht="16.899999999999999" customHeight="1">
      <c r="B40" s="33"/>
      <c r="C40" s="210" t="s">
        <v>5927</v>
      </c>
      <c r="H40" s="33"/>
    </row>
    <row r="41" spans="2:8" s="1" customFormat="1" ht="16.899999999999999" customHeight="1">
      <c r="B41" s="33"/>
      <c r="C41" s="208" t="s">
        <v>1121</v>
      </c>
      <c r="D41" s="208" t="s">
        <v>5932</v>
      </c>
      <c r="E41" s="18" t="s">
        <v>232</v>
      </c>
      <c r="F41" s="209">
        <v>308.57799999999997</v>
      </c>
      <c r="H41" s="33"/>
    </row>
    <row r="42" spans="2:8" s="1" customFormat="1" ht="16.899999999999999" customHeight="1">
      <c r="B42" s="33"/>
      <c r="C42" s="208" t="s">
        <v>1319</v>
      </c>
      <c r="D42" s="208" t="s">
        <v>1320</v>
      </c>
      <c r="E42" s="18" t="s">
        <v>232</v>
      </c>
      <c r="F42" s="209">
        <v>120.008</v>
      </c>
      <c r="H42" s="33"/>
    </row>
    <row r="43" spans="2:8" s="1" customFormat="1" ht="16.899999999999999" customHeight="1">
      <c r="B43" s="33"/>
      <c r="C43" s="204" t="s">
        <v>589</v>
      </c>
      <c r="D43" s="205" t="s">
        <v>590</v>
      </c>
      <c r="E43" s="206" t="s">
        <v>21</v>
      </c>
      <c r="F43" s="207">
        <v>811.75</v>
      </c>
      <c r="H43" s="33"/>
    </row>
    <row r="44" spans="2:8" s="1" customFormat="1" ht="16.899999999999999" customHeight="1">
      <c r="B44" s="33"/>
      <c r="C44" s="208" t="s">
        <v>21</v>
      </c>
      <c r="D44" s="208" t="s">
        <v>1264</v>
      </c>
      <c r="E44" s="18" t="s">
        <v>21</v>
      </c>
      <c r="F44" s="209">
        <v>0</v>
      </c>
      <c r="H44" s="33"/>
    </row>
    <row r="45" spans="2:8" s="1" customFormat="1" ht="16.899999999999999" customHeight="1">
      <c r="B45" s="33"/>
      <c r="C45" s="208" t="s">
        <v>21</v>
      </c>
      <c r="D45" s="208" t="s">
        <v>748</v>
      </c>
      <c r="E45" s="18" t="s">
        <v>21</v>
      </c>
      <c r="F45" s="209">
        <v>0</v>
      </c>
      <c r="H45" s="33"/>
    </row>
    <row r="46" spans="2:8" s="1" customFormat="1" ht="16.899999999999999" customHeight="1">
      <c r="B46" s="33"/>
      <c r="C46" s="208" t="s">
        <v>21</v>
      </c>
      <c r="D46" s="208" t="s">
        <v>1265</v>
      </c>
      <c r="E46" s="18" t="s">
        <v>21</v>
      </c>
      <c r="F46" s="209">
        <v>259.97399999999999</v>
      </c>
      <c r="H46" s="33"/>
    </row>
    <row r="47" spans="2:8" s="1" customFormat="1" ht="16.899999999999999" customHeight="1">
      <c r="B47" s="33"/>
      <c r="C47" s="208" t="s">
        <v>21</v>
      </c>
      <c r="D47" s="208" t="s">
        <v>753</v>
      </c>
      <c r="E47" s="18" t="s">
        <v>21</v>
      </c>
      <c r="F47" s="209">
        <v>0</v>
      </c>
      <c r="H47" s="33"/>
    </row>
    <row r="48" spans="2:8" s="1" customFormat="1" ht="16.899999999999999" customHeight="1">
      <c r="B48" s="33"/>
      <c r="C48" s="208" t="s">
        <v>21</v>
      </c>
      <c r="D48" s="208" t="s">
        <v>1266</v>
      </c>
      <c r="E48" s="18" t="s">
        <v>21</v>
      </c>
      <c r="F48" s="209">
        <v>-10.78</v>
      </c>
      <c r="H48" s="33"/>
    </row>
    <row r="49" spans="2:8" s="1" customFormat="1" ht="16.899999999999999" customHeight="1">
      <c r="B49" s="33"/>
      <c r="C49" s="208" t="s">
        <v>21</v>
      </c>
      <c r="D49" s="208" t="s">
        <v>1267</v>
      </c>
      <c r="E49" s="18" t="s">
        <v>21</v>
      </c>
      <c r="F49" s="209">
        <v>-31.388000000000002</v>
      </c>
      <c r="H49" s="33"/>
    </row>
    <row r="50" spans="2:8" s="1" customFormat="1" ht="16.899999999999999" customHeight="1">
      <c r="B50" s="33"/>
      <c r="C50" s="208" t="s">
        <v>21</v>
      </c>
      <c r="D50" s="208" t="s">
        <v>1268</v>
      </c>
      <c r="E50" s="18" t="s">
        <v>21</v>
      </c>
      <c r="F50" s="209">
        <v>-2.3250000000000002</v>
      </c>
      <c r="H50" s="33"/>
    </row>
    <row r="51" spans="2:8" s="1" customFormat="1" ht="16.899999999999999" customHeight="1">
      <c r="B51" s="33"/>
      <c r="C51" s="208" t="s">
        <v>21</v>
      </c>
      <c r="D51" s="208" t="s">
        <v>761</v>
      </c>
      <c r="E51" s="18" t="s">
        <v>21</v>
      </c>
      <c r="F51" s="209">
        <v>0</v>
      </c>
      <c r="H51" s="33"/>
    </row>
    <row r="52" spans="2:8" s="1" customFormat="1" ht="16.899999999999999" customHeight="1">
      <c r="B52" s="33"/>
      <c r="C52" s="208" t="s">
        <v>21</v>
      </c>
      <c r="D52" s="208" t="s">
        <v>1269</v>
      </c>
      <c r="E52" s="18" t="s">
        <v>21</v>
      </c>
      <c r="F52" s="209">
        <v>-26.341000000000001</v>
      </c>
      <c r="H52" s="33"/>
    </row>
    <row r="53" spans="2:8" s="1" customFormat="1" ht="16.899999999999999" customHeight="1">
      <c r="B53" s="33"/>
      <c r="C53" s="208" t="s">
        <v>21</v>
      </c>
      <c r="D53" s="208" t="s">
        <v>766</v>
      </c>
      <c r="E53" s="18" t="s">
        <v>21</v>
      </c>
      <c r="F53" s="209">
        <v>0</v>
      </c>
      <c r="H53" s="33"/>
    </row>
    <row r="54" spans="2:8" s="1" customFormat="1" ht="16.899999999999999" customHeight="1">
      <c r="B54" s="33"/>
      <c r="C54" s="208" t="s">
        <v>21</v>
      </c>
      <c r="D54" s="208" t="s">
        <v>1270</v>
      </c>
      <c r="E54" s="18" t="s">
        <v>21</v>
      </c>
      <c r="F54" s="209">
        <v>320.43299999999999</v>
      </c>
      <c r="H54" s="33"/>
    </row>
    <row r="55" spans="2:8" s="1" customFormat="1" ht="16.899999999999999" customHeight="1">
      <c r="B55" s="33"/>
      <c r="C55" s="208" t="s">
        <v>21</v>
      </c>
      <c r="D55" s="208" t="s">
        <v>753</v>
      </c>
      <c r="E55" s="18" t="s">
        <v>21</v>
      </c>
      <c r="F55" s="209">
        <v>0</v>
      </c>
      <c r="H55" s="33"/>
    </row>
    <row r="56" spans="2:8" s="1" customFormat="1" ht="16.899999999999999" customHeight="1">
      <c r="B56" s="33"/>
      <c r="C56" s="208" t="s">
        <v>21</v>
      </c>
      <c r="D56" s="208" t="s">
        <v>1271</v>
      </c>
      <c r="E56" s="18" t="s">
        <v>21</v>
      </c>
      <c r="F56" s="209">
        <v>-43.942999999999998</v>
      </c>
      <c r="H56" s="33"/>
    </row>
    <row r="57" spans="2:8" s="1" customFormat="1" ht="16.899999999999999" customHeight="1">
      <c r="B57" s="33"/>
      <c r="C57" s="208" t="s">
        <v>21</v>
      </c>
      <c r="D57" s="208" t="s">
        <v>761</v>
      </c>
      <c r="E57" s="18" t="s">
        <v>21</v>
      </c>
      <c r="F57" s="209">
        <v>0</v>
      </c>
      <c r="H57" s="33"/>
    </row>
    <row r="58" spans="2:8" s="1" customFormat="1" ht="16.899999999999999" customHeight="1">
      <c r="B58" s="33"/>
      <c r="C58" s="208" t="s">
        <v>21</v>
      </c>
      <c r="D58" s="208" t="s">
        <v>1269</v>
      </c>
      <c r="E58" s="18" t="s">
        <v>21</v>
      </c>
      <c r="F58" s="209">
        <v>-26.341000000000001</v>
      </c>
      <c r="H58" s="33"/>
    </row>
    <row r="59" spans="2:8" s="1" customFormat="1" ht="16.899999999999999" customHeight="1">
      <c r="B59" s="33"/>
      <c r="C59" s="208" t="s">
        <v>21</v>
      </c>
      <c r="D59" s="208" t="s">
        <v>771</v>
      </c>
      <c r="E59" s="18" t="s">
        <v>21</v>
      </c>
      <c r="F59" s="209">
        <v>0</v>
      </c>
      <c r="H59" s="33"/>
    </row>
    <row r="60" spans="2:8" s="1" customFormat="1" ht="16.899999999999999" customHeight="1">
      <c r="B60" s="33"/>
      <c r="C60" s="208" t="s">
        <v>21</v>
      </c>
      <c r="D60" s="208" t="s">
        <v>1272</v>
      </c>
      <c r="E60" s="18" t="s">
        <v>21</v>
      </c>
      <c r="F60" s="209">
        <v>299.27199999999999</v>
      </c>
      <c r="H60" s="33"/>
    </row>
    <row r="61" spans="2:8" s="1" customFormat="1" ht="16.899999999999999" customHeight="1">
      <c r="B61" s="33"/>
      <c r="C61" s="208" t="s">
        <v>21</v>
      </c>
      <c r="D61" s="208" t="s">
        <v>1273</v>
      </c>
      <c r="E61" s="18" t="s">
        <v>21</v>
      </c>
      <c r="F61" s="209">
        <v>133.01</v>
      </c>
      <c r="H61" s="33"/>
    </row>
    <row r="62" spans="2:8" s="1" customFormat="1" ht="16.899999999999999" customHeight="1">
      <c r="B62" s="33"/>
      <c r="C62" s="208" t="s">
        <v>21</v>
      </c>
      <c r="D62" s="208" t="s">
        <v>753</v>
      </c>
      <c r="E62" s="18" t="s">
        <v>21</v>
      </c>
      <c r="F62" s="209">
        <v>0</v>
      </c>
      <c r="H62" s="33"/>
    </row>
    <row r="63" spans="2:8" s="1" customFormat="1" ht="16.899999999999999" customHeight="1">
      <c r="B63" s="33"/>
      <c r="C63" s="208" t="s">
        <v>21</v>
      </c>
      <c r="D63" s="208" t="s">
        <v>1008</v>
      </c>
      <c r="E63" s="18" t="s">
        <v>21</v>
      </c>
      <c r="F63" s="209">
        <v>-33.479999999999997</v>
      </c>
      <c r="H63" s="33"/>
    </row>
    <row r="64" spans="2:8" s="1" customFormat="1" ht="16.899999999999999" customHeight="1">
      <c r="B64" s="33"/>
      <c r="C64" s="208" t="s">
        <v>21</v>
      </c>
      <c r="D64" s="208" t="s">
        <v>761</v>
      </c>
      <c r="E64" s="18" t="s">
        <v>21</v>
      </c>
      <c r="F64" s="209">
        <v>0</v>
      </c>
      <c r="H64" s="33"/>
    </row>
    <row r="65" spans="2:8" s="1" customFormat="1" ht="16.899999999999999" customHeight="1">
      <c r="B65" s="33"/>
      <c r="C65" s="208" t="s">
        <v>21</v>
      </c>
      <c r="D65" s="208" t="s">
        <v>1269</v>
      </c>
      <c r="E65" s="18" t="s">
        <v>21</v>
      </c>
      <c r="F65" s="209">
        <v>-26.341000000000001</v>
      </c>
      <c r="H65" s="33"/>
    </row>
    <row r="66" spans="2:8" s="1" customFormat="1" ht="16.899999999999999" customHeight="1">
      <c r="B66" s="33"/>
      <c r="C66" s="208" t="s">
        <v>589</v>
      </c>
      <c r="D66" s="208" t="s">
        <v>765</v>
      </c>
      <c r="E66" s="18" t="s">
        <v>21</v>
      </c>
      <c r="F66" s="209">
        <v>811.75</v>
      </c>
      <c r="H66" s="33"/>
    </row>
    <row r="67" spans="2:8" s="1" customFormat="1" ht="16.899999999999999" customHeight="1">
      <c r="B67" s="33"/>
      <c r="C67" s="210" t="s">
        <v>5927</v>
      </c>
      <c r="H67" s="33"/>
    </row>
    <row r="68" spans="2:8" s="1" customFormat="1" ht="22.5">
      <c r="B68" s="33"/>
      <c r="C68" s="208" t="s">
        <v>1260</v>
      </c>
      <c r="D68" s="208" t="s">
        <v>5933</v>
      </c>
      <c r="E68" s="18" t="s">
        <v>232</v>
      </c>
      <c r="F68" s="209">
        <v>900.86400000000003</v>
      </c>
      <c r="H68" s="33"/>
    </row>
    <row r="69" spans="2:8" s="1" customFormat="1" ht="22.5">
      <c r="B69" s="33"/>
      <c r="C69" s="208" t="s">
        <v>1287</v>
      </c>
      <c r="D69" s="208" t="s">
        <v>5934</v>
      </c>
      <c r="E69" s="18" t="s">
        <v>232</v>
      </c>
      <c r="F69" s="209">
        <v>900.86400000000003</v>
      </c>
      <c r="H69" s="33"/>
    </row>
    <row r="70" spans="2:8" s="1" customFormat="1" ht="16.899999999999999" customHeight="1">
      <c r="B70" s="33"/>
      <c r="C70" s="208" t="s">
        <v>1313</v>
      </c>
      <c r="D70" s="208" t="s">
        <v>1314</v>
      </c>
      <c r="E70" s="18" t="s">
        <v>232</v>
      </c>
      <c r="F70" s="209">
        <v>2013.356</v>
      </c>
      <c r="H70" s="33"/>
    </row>
    <row r="71" spans="2:8" s="1" customFormat="1" ht="16.899999999999999" customHeight="1">
      <c r="B71" s="33"/>
      <c r="C71" s="208" t="s">
        <v>1278</v>
      </c>
      <c r="D71" s="208" t="s">
        <v>1112</v>
      </c>
      <c r="E71" s="18" t="s">
        <v>232</v>
      </c>
      <c r="F71" s="209">
        <v>945.90700000000004</v>
      </c>
      <c r="H71" s="33"/>
    </row>
    <row r="72" spans="2:8" s="1" customFormat="1" ht="16.899999999999999" customHeight="1">
      <c r="B72" s="33"/>
      <c r="C72" s="204" t="s">
        <v>592</v>
      </c>
      <c r="D72" s="205" t="s">
        <v>593</v>
      </c>
      <c r="E72" s="206" t="s">
        <v>21</v>
      </c>
      <c r="F72" s="207">
        <v>109.018</v>
      </c>
      <c r="H72" s="33"/>
    </row>
    <row r="73" spans="2:8" s="1" customFormat="1" ht="16.899999999999999" customHeight="1">
      <c r="B73" s="33"/>
      <c r="C73" s="208" t="s">
        <v>21</v>
      </c>
      <c r="D73" s="208" t="s">
        <v>593</v>
      </c>
      <c r="E73" s="18" t="s">
        <v>21</v>
      </c>
      <c r="F73" s="209">
        <v>0</v>
      </c>
      <c r="H73" s="33"/>
    </row>
    <row r="74" spans="2:8" s="1" customFormat="1" ht="16.899999999999999" customHeight="1">
      <c r="B74" s="33"/>
      <c r="C74" s="208" t="s">
        <v>21</v>
      </c>
      <c r="D74" s="208" t="s">
        <v>1818</v>
      </c>
      <c r="E74" s="18" t="s">
        <v>21</v>
      </c>
      <c r="F74" s="209">
        <v>28.826000000000001</v>
      </c>
      <c r="H74" s="33"/>
    </row>
    <row r="75" spans="2:8" s="1" customFormat="1" ht="16.899999999999999" customHeight="1">
      <c r="B75" s="33"/>
      <c r="C75" s="208" t="s">
        <v>21</v>
      </c>
      <c r="D75" s="208" t="s">
        <v>1819</v>
      </c>
      <c r="E75" s="18" t="s">
        <v>21</v>
      </c>
      <c r="F75" s="209">
        <v>80.191999999999993</v>
      </c>
      <c r="H75" s="33"/>
    </row>
    <row r="76" spans="2:8" s="1" customFormat="1" ht="16.899999999999999" customHeight="1">
      <c r="B76" s="33"/>
      <c r="C76" s="208" t="s">
        <v>592</v>
      </c>
      <c r="D76" s="208" t="s">
        <v>765</v>
      </c>
      <c r="E76" s="18" t="s">
        <v>21</v>
      </c>
      <c r="F76" s="209">
        <v>109.018</v>
      </c>
      <c r="H76" s="33"/>
    </row>
    <row r="77" spans="2:8" s="1" customFormat="1" ht="16.899999999999999" customHeight="1">
      <c r="B77" s="33"/>
      <c r="C77" s="210" t="s">
        <v>5927</v>
      </c>
      <c r="H77" s="33"/>
    </row>
    <row r="78" spans="2:8" s="1" customFormat="1" ht="16.899999999999999" customHeight="1">
      <c r="B78" s="33"/>
      <c r="C78" s="208" t="s">
        <v>571</v>
      </c>
      <c r="D78" s="208" t="s">
        <v>5935</v>
      </c>
      <c r="E78" s="18" t="s">
        <v>232</v>
      </c>
      <c r="F78" s="209">
        <v>2147.3240000000001</v>
      </c>
      <c r="H78" s="33"/>
    </row>
    <row r="79" spans="2:8" s="1" customFormat="1" ht="16.899999999999999" customHeight="1">
      <c r="B79" s="33"/>
      <c r="C79" s="208" t="s">
        <v>1637</v>
      </c>
      <c r="D79" s="208" t="s">
        <v>5936</v>
      </c>
      <c r="E79" s="18" t="s">
        <v>232</v>
      </c>
      <c r="F79" s="209">
        <v>663.73800000000006</v>
      </c>
      <c r="H79" s="33"/>
    </row>
    <row r="80" spans="2:8" s="1" customFormat="1" ht="16.899999999999999" customHeight="1">
      <c r="B80" s="33"/>
      <c r="C80" s="208" t="s">
        <v>1233</v>
      </c>
      <c r="D80" s="208" t="s">
        <v>1234</v>
      </c>
      <c r="E80" s="18" t="s">
        <v>232</v>
      </c>
      <c r="F80" s="209">
        <v>114.46899999999999</v>
      </c>
      <c r="H80" s="33"/>
    </row>
    <row r="81" spans="2:8" s="1" customFormat="1" ht="16.899999999999999" customHeight="1">
      <c r="B81" s="33"/>
      <c r="C81" s="204" t="s">
        <v>595</v>
      </c>
      <c r="D81" s="205" t="s">
        <v>596</v>
      </c>
      <c r="E81" s="206" t="s">
        <v>21</v>
      </c>
      <c r="F81" s="207">
        <v>15.3</v>
      </c>
      <c r="H81" s="33"/>
    </row>
    <row r="82" spans="2:8" s="1" customFormat="1" ht="16.899999999999999" customHeight="1">
      <c r="B82" s="33"/>
      <c r="C82" s="208" t="s">
        <v>21</v>
      </c>
      <c r="D82" s="208" t="s">
        <v>1820</v>
      </c>
      <c r="E82" s="18" t="s">
        <v>21</v>
      </c>
      <c r="F82" s="209">
        <v>0</v>
      </c>
      <c r="H82" s="33"/>
    </row>
    <row r="83" spans="2:8" s="1" customFormat="1" ht="16.899999999999999" customHeight="1">
      <c r="B83" s="33"/>
      <c r="C83" s="208" t="s">
        <v>21</v>
      </c>
      <c r="D83" s="208" t="s">
        <v>1821</v>
      </c>
      <c r="E83" s="18" t="s">
        <v>21</v>
      </c>
      <c r="F83" s="209">
        <v>15.3</v>
      </c>
      <c r="H83" s="33"/>
    </row>
    <row r="84" spans="2:8" s="1" customFormat="1" ht="16.899999999999999" customHeight="1">
      <c r="B84" s="33"/>
      <c r="C84" s="208" t="s">
        <v>595</v>
      </c>
      <c r="D84" s="208" t="s">
        <v>765</v>
      </c>
      <c r="E84" s="18" t="s">
        <v>21</v>
      </c>
      <c r="F84" s="209">
        <v>15.3</v>
      </c>
      <c r="H84" s="33"/>
    </row>
    <row r="85" spans="2:8" s="1" customFormat="1" ht="16.899999999999999" customHeight="1">
      <c r="B85" s="33"/>
      <c r="C85" s="210" t="s">
        <v>5927</v>
      </c>
      <c r="H85" s="33"/>
    </row>
    <row r="86" spans="2:8" s="1" customFormat="1" ht="16.899999999999999" customHeight="1">
      <c r="B86" s="33"/>
      <c r="C86" s="208" t="s">
        <v>571</v>
      </c>
      <c r="D86" s="208" t="s">
        <v>5935</v>
      </c>
      <c r="E86" s="18" t="s">
        <v>232</v>
      </c>
      <c r="F86" s="209">
        <v>2147.3240000000001</v>
      </c>
      <c r="H86" s="33"/>
    </row>
    <row r="87" spans="2:8" s="1" customFormat="1" ht="16.899999999999999" customHeight="1">
      <c r="B87" s="33"/>
      <c r="C87" s="208" t="s">
        <v>1121</v>
      </c>
      <c r="D87" s="208" t="s">
        <v>5932</v>
      </c>
      <c r="E87" s="18" t="s">
        <v>232</v>
      </c>
      <c r="F87" s="209">
        <v>308.57799999999997</v>
      </c>
      <c r="H87" s="33"/>
    </row>
    <row r="88" spans="2:8" s="1" customFormat="1" ht="16.899999999999999" customHeight="1">
      <c r="B88" s="33"/>
      <c r="C88" s="208" t="s">
        <v>1254</v>
      </c>
      <c r="D88" s="208" t="s">
        <v>1255</v>
      </c>
      <c r="E88" s="18" t="s">
        <v>244</v>
      </c>
      <c r="F88" s="209">
        <v>4.82</v>
      </c>
      <c r="H88" s="33"/>
    </row>
    <row r="89" spans="2:8" s="1" customFormat="1" ht="16.899999999999999" customHeight="1">
      <c r="B89" s="33"/>
      <c r="C89" s="204" t="s">
        <v>1643</v>
      </c>
      <c r="D89" s="205" t="s">
        <v>5937</v>
      </c>
      <c r="E89" s="206" t="s">
        <v>21</v>
      </c>
      <c r="F89" s="207">
        <v>6</v>
      </c>
      <c r="H89" s="33"/>
    </row>
    <row r="90" spans="2:8" s="1" customFormat="1" ht="16.899999999999999" customHeight="1">
      <c r="B90" s="33"/>
      <c r="C90" s="208" t="s">
        <v>21</v>
      </c>
      <c r="D90" s="208" t="s">
        <v>1641</v>
      </c>
      <c r="E90" s="18" t="s">
        <v>21</v>
      </c>
      <c r="F90" s="209">
        <v>0</v>
      </c>
      <c r="H90" s="33"/>
    </row>
    <row r="91" spans="2:8" s="1" customFormat="1" ht="16.899999999999999" customHeight="1">
      <c r="B91" s="33"/>
      <c r="C91" s="208" t="s">
        <v>21</v>
      </c>
      <c r="D91" s="208" t="s">
        <v>1642</v>
      </c>
      <c r="E91" s="18" t="s">
        <v>21</v>
      </c>
      <c r="F91" s="209">
        <v>6</v>
      </c>
      <c r="H91" s="33"/>
    </row>
    <row r="92" spans="2:8" s="1" customFormat="1" ht="16.899999999999999" customHeight="1">
      <c r="B92" s="33"/>
      <c r="C92" s="208" t="s">
        <v>1643</v>
      </c>
      <c r="D92" s="208" t="s">
        <v>765</v>
      </c>
      <c r="E92" s="18" t="s">
        <v>21</v>
      </c>
      <c r="F92" s="209">
        <v>6</v>
      </c>
      <c r="H92" s="33"/>
    </row>
    <row r="93" spans="2:8" s="1" customFormat="1" ht="16.899999999999999" customHeight="1">
      <c r="B93" s="33"/>
      <c r="C93" s="204" t="s">
        <v>1645</v>
      </c>
      <c r="D93" s="205" t="s">
        <v>5938</v>
      </c>
      <c r="E93" s="206" t="s">
        <v>21</v>
      </c>
      <c r="F93" s="207">
        <v>5</v>
      </c>
      <c r="H93" s="33"/>
    </row>
    <row r="94" spans="2:8" s="1" customFormat="1" ht="16.899999999999999" customHeight="1">
      <c r="B94" s="33"/>
      <c r="C94" s="208" t="s">
        <v>21</v>
      </c>
      <c r="D94" s="208" t="s">
        <v>1644</v>
      </c>
      <c r="E94" s="18" t="s">
        <v>21</v>
      </c>
      <c r="F94" s="209">
        <v>0</v>
      </c>
      <c r="H94" s="33"/>
    </row>
    <row r="95" spans="2:8" s="1" customFormat="1" ht="16.899999999999999" customHeight="1">
      <c r="B95" s="33"/>
      <c r="C95" s="208" t="s">
        <v>21</v>
      </c>
      <c r="D95" s="208" t="s">
        <v>264</v>
      </c>
      <c r="E95" s="18" t="s">
        <v>21</v>
      </c>
      <c r="F95" s="209">
        <v>5</v>
      </c>
      <c r="H95" s="33"/>
    </row>
    <row r="96" spans="2:8" s="1" customFormat="1" ht="16.899999999999999" customHeight="1">
      <c r="B96" s="33"/>
      <c r="C96" s="208" t="s">
        <v>1645</v>
      </c>
      <c r="D96" s="208" t="s">
        <v>765</v>
      </c>
      <c r="E96" s="18" t="s">
        <v>21</v>
      </c>
      <c r="F96" s="209">
        <v>5</v>
      </c>
      <c r="H96" s="33"/>
    </row>
    <row r="97" spans="2:8" s="1" customFormat="1" ht="16.899999999999999" customHeight="1">
      <c r="B97" s="33"/>
      <c r="C97" s="204" t="s">
        <v>598</v>
      </c>
      <c r="D97" s="205" t="s">
        <v>599</v>
      </c>
      <c r="E97" s="206" t="s">
        <v>21</v>
      </c>
      <c r="F97" s="207">
        <v>543.72</v>
      </c>
      <c r="H97" s="33"/>
    </row>
    <row r="98" spans="2:8" s="1" customFormat="1" ht="16.899999999999999" customHeight="1">
      <c r="B98" s="33"/>
      <c r="C98" s="208" t="s">
        <v>21</v>
      </c>
      <c r="D98" s="208" t="s">
        <v>1646</v>
      </c>
      <c r="E98" s="18" t="s">
        <v>21</v>
      </c>
      <c r="F98" s="209">
        <v>0</v>
      </c>
      <c r="H98" s="33"/>
    </row>
    <row r="99" spans="2:8" s="1" customFormat="1" ht="16.899999999999999" customHeight="1">
      <c r="B99" s="33"/>
      <c r="C99" s="208" t="s">
        <v>21</v>
      </c>
      <c r="D99" s="208" t="s">
        <v>1647</v>
      </c>
      <c r="E99" s="18" t="s">
        <v>21</v>
      </c>
      <c r="F99" s="209">
        <v>123.54</v>
      </c>
      <c r="H99" s="33"/>
    </row>
    <row r="100" spans="2:8" s="1" customFormat="1" ht="16.899999999999999" customHeight="1">
      <c r="B100" s="33"/>
      <c r="C100" s="208" t="s">
        <v>21</v>
      </c>
      <c r="D100" s="208" t="s">
        <v>1648</v>
      </c>
      <c r="E100" s="18" t="s">
        <v>21</v>
      </c>
      <c r="F100" s="209">
        <v>343.68</v>
      </c>
      <c r="H100" s="33"/>
    </row>
    <row r="101" spans="2:8" s="1" customFormat="1" ht="16.899999999999999" customHeight="1">
      <c r="B101" s="33"/>
      <c r="C101" s="208" t="s">
        <v>21</v>
      </c>
      <c r="D101" s="208" t="s">
        <v>1649</v>
      </c>
      <c r="E101" s="18" t="s">
        <v>21</v>
      </c>
      <c r="F101" s="209">
        <v>76.5</v>
      </c>
      <c r="H101" s="33"/>
    </row>
    <row r="102" spans="2:8" s="1" customFormat="1" ht="16.899999999999999" customHeight="1">
      <c r="B102" s="33"/>
      <c r="C102" s="208" t="s">
        <v>598</v>
      </c>
      <c r="D102" s="208" t="s">
        <v>765</v>
      </c>
      <c r="E102" s="18" t="s">
        <v>21</v>
      </c>
      <c r="F102" s="209">
        <v>543.72</v>
      </c>
      <c r="H102" s="33"/>
    </row>
    <row r="103" spans="2:8" s="1" customFormat="1" ht="16.899999999999999" customHeight="1">
      <c r="B103" s="33"/>
      <c r="C103" s="210" t="s">
        <v>5927</v>
      </c>
      <c r="H103" s="33"/>
    </row>
    <row r="104" spans="2:8" s="1" customFormat="1" ht="16.899999999999999" customHeight="1">
      <c r="B104" s="33"/>
      <c r="C104" s="208" t="s">
        <v>1637</v>
      </c>
      <c r="D104" s="208" t="s">
        <v>5936</v>
      </c>
      <c r="E104" s="18" t="s">
        <v>232</v>
      </c>
      <c r="F104" s="209">
        <v>663.73800000000006</v>
      </c>
      <c r="H104" s="33"/>
    </row>
    <row r="105" spans="2:8" s="1" customFormat="1" ht="16.899999999999999" customHeight="1">
      <c r="B105" s="33"/>
      <c r="C105" s="208" t="s">
        <v>1717</v>
      </c>
      <c r="D105" s="208" t="s">
        <v>5939</v>
      </c>
      <c r="E105" s="18" t="s">
        <v>232</v>
      </c>
      <c r="F105" s="209">
        <v>980.16899999999998</v>
      </c>
      <c r="H105" s="33"/>
    </row>
    <row r="106" spans="2:8" s="1" customFormat="1" ht="22.5">
      <c r="B106" s="33"/>
      <c r="C106" s="208" t="s">
        <v>582</v>
      </c>
      <c r="D106" s="208" t="s">
        <v>5940</v>
      </c>
      <c r="E106" s="18" t="s">
        <v>232</v>
      </c>
      <c r="F106" s="209">
        <v>543.72</v>
      </c>
      <c r="H106" s="33"/>
    </row>
    <row r="107" spans="2:8" s="1" customFormat="1" ht="16.899999999999999" customHeight="1">
      <c r="B107" s="33"/>
      <c r="C107" s="204" t="s">
        <v>601</v>
      </c>
      <c r="D107" s="205" t="s">
        <v>602</v>
      </c>
      <c r="E107" s="206" t="s">
        <v>21</v>
      </c>
      <c r="F107" s="207">
        <v>88.465999999999994</v>
      </c>
      <c r="H107" s="33"/>
    </row>
    <row r="108" spans="2:8" s="1" customFormat="1" ht="16.899999999999999" customHeight="1">
      <c r="B108" s="33"/>
      <c r="C108" s="208" t="s">
        <v>21</v>
      </c>
      <c r="D108" s="208" t="s">
        <v>1930</v>
      </c>
      <c r="E108" s="18" t="s">
        <v>21</v>
      </c>
      <c r="F108" s="209">
        <v>0</v>
      </c>
      <c r="H108" s="33"/>
    </row>
    <row r="109" spans="2:8" s="1" customFormat="1" ht="16.899999999999999" customHeight="1">
      <c r="B109" s="33"/>
      <c r="C109" s="208" t="s">
        <v>21</v>
      </c>
      <c r="D109" s="208" t="s">
        <v>748</v>
      </c>
      <c r="E109" s="18" t="s">
        <v>21</v>
      </c>
      <c r="F109" s="209">
        <v>0</v>
      </c>
      <c r="H109" s="33"/>
    </row>
    <row r="110" spans="2:8" s="1" customFormat="1" ht="16.899999999999999" customHeight="1">
      <c r="B110" s="33"/>
      <c r="C110" s="208" t="s">
        <v>21</v>
      </c>
      <c r="D110" s="208" t="s">
        <v>1931</v>
      </c>
      <c r="E110" s="18" t="s">
        <v>21</v>
      </c>
      <c r="F110" s="209">
        <v>26.341000000000001</v>
      </c>
      <c r="H110" s="33"/>
    </row>
    <row r="111" spans="2:8" s="1" customFormat="1" ht="16.899999999999999" customHeight="1">
      <c r="B111" s="33"/>
      <c r="C111" s="208" t="s">
        <v>21</v>
      </c>
      <c r="D111" s="208" t="s">
        <v>766</v>
      </c>
      <c r="E111" s="18" t="s">
        <v>21</v>
      </c>
      <c r="F111" s="209">
        <v>0</v>
      </c>
      <c r="H111" s="33"/>
    </row>
    <row r="112" spans="2:8" s="1" customFormat="1" ht="16.899999999999999" customHeight="1">
      <c r="B112" s="33"/>
      <c r="C112" s="208" t="s">
        <v>21</v>
      </c>
      <c r="D112" s="208" t="s">
        <v>1931</v>
      </c>
      <c r="E112" s="18" t="s">
        <v>21</v>
      </c>
      <c r="F112" s="209">
        <v>26.341000000000001</v>
      </c>
      <c r="H112" s="33"/>
    </row>
    <row r="113" spans="2:8" s="1" customFormat="1" ht="16.899999999999999" customHeight="1">
      <c r="B113" s="33"/>
      <c r="C113" s="208" t="s">
        <v>21</v>
      </c>
      <c r="D113" s="208" t="s">
        <v>771</v>
      </c>
      <c r="E113" s="18" t="s">
        <v>21</v>
      </c>
      <c r="F113" s="209">
        <v>0</v>
      </c>
      <c r="H113" s="33"/>
    </row>
    <row r="114" spans="2:8" s="1" customFormat="1" ht="16.899999999999999" customHeight="1">
      <c r="B114" s="33"/>
      <c r="C114" s="208" t="s">
        <v>21</v>
      </c>
      <c r="D114" s="208" t="s">
        <v>1932</v>
      </c>
      <c r="E114" s="18" t="s">
        <v>21</v>
      </c>
      <c r="F114" s="209">
        <v>35.783999999999999</v>
      </c>
      <c r="H114" s="33"/>
    </row>
    <row r="115" spans="2:8" s="1" customFormat="1" ht="16.899999999999999" customHeight="1">
      <c r="B115" s="33"/>
      <c r="C115" s="208" t="s">
        <v>601</v>
      </c>
      <c r="D115" s="208" t="s">
        <v>241</v>
      </c>
      <c r="E115" s="18" t="s">
        <v>21</v>
      </c>
      <c r="F115" s="209">
        <v>88.465999999999994</v>
      </c>
      <c r="H115" s="33"/>
    </row>
    <row r="116" spans="2:8" s="1" customFormat="1" ht="16.899999999999999" customHeight="1">
      <c r="B116" s="33"/>
      <c r="C116" s="210" t="s">
        <v>5927</v>
      </c>
      <c r="H116" s="33"/>
    </row>
    <row r="117" spans="2:8" s="1" customFormat="1" ht="22.5">
      <c r="B117" s="33"/>
      <c r="C117" s="208" t="s">
        <v>1926</v>
      </c>
      <c r="D117" s="208" t="s">
        <v>5941</v>
      </c>
      <c r="E117" s="18" t="s">
        <v>232</v>
      </c>
      <c r="F117" s="209">
        <v>88.465999999999994</v>
      </c>
      <c r="H117" s="33"/>
    </row>
    <row r="118" spans="2:8" s="1" customFormat="1" ht="16.899999999999999" customHeight="1">
      <c r="B118" s="33"/>
      <c r="C118" s="208" t="s">
        <v>1121</v>
      </c>
      <c r="D118" s="208" t="s">
        <v>5932</v>
      </c>
      <c r="E118" s="18" t="s">
        <v>232</v>
      </c>
      <c r="F118" s="209">
        <v>308.57799999999997</v>
      </c>
      <c r="H118" s="33"/>
    </row>
    <row r="119" spans="2:8" s="1" customFormat="1" ht="16.899999999999999" customHeight="1">
      <c r="B119" s="33"/>
      <c r="C119" s="208" t="s">
        <v>1313</v>
      </c>
      <c r="D119" s="208" t="s">
        <v>1314</v>
      </c>
      <c r="E119" s="18" t="s">
        <v>232</v>
      </c>
      <c r="F119" s="209">
        <v>2013.356</v>
      </c>
      <c r="H119" s="33"/>
    </row>
    <row r="120" spans="2:8" s="1" customFormat="1" ht="16.899999999999999" customHeight="1">
      <c r="B120" s="33"/>
      <c r="C120" s="204" t="s">
        <v>604</v>
      </c>
      <c r="D120" s="205" t="s">
        <v>605</v>
      </c>
      <c r="E120" s="206" t="s">
        <v>21</v>
      </c>
      <c r="F120" s="207">
        <v>715.346</v>
      </c>
      <c r="H120" s="33"/>
    </row>
    <row r="121" spans="2:8" s="1" customFormat="1" ht="16.899999999999999" customHeight="1">
      <c r="B121" s="33"/>
      <c r="C121" s="208" t="s">
        <v>21</v>
      </c>
      <c r="D121" s="208" t="s">
        <v>1191</v>
      </c>
      <c r="E121" s="18" t="s">
        <v>21</v>
      </c>
      <c r="F121" s="209">
        <v>0</v>
      </c>
      <c r="H121" s="33"/>
    </row>
    <row r="122" spans="2:8" s="1" customFormat="1" ht="16.899999999999999" customHeight="1">
      <c r="B122" s="33"/>
      <c r="C122" s="208" t="s">
        <v>21</v>
      </c>
      <c r="D122" s="208" t="s">
        <v>1192</v>
      </c>
      <c r="E122" s="18" t="s">
        <v>21</v>
      </c>
      <c r="F122" s="209">
        <v>0</v>
      </c>
      <c r="H122" s="33"/>
    </row>
    <row r="123" spans="2:8" s="1" customFormat="1" ht="16.899999999999999" customHeight="1">
      <c r="B123" s="33"/>
      <c r="C123" s="208" t="s">
        <v>21</v>
      </c>
      <c r="D123" s="208" t="s">
        <v>1193</v>
      </c>
      <c r="E123" s="18" t="s">
        <v>21</v>
      </c>
      <c r="F123" s="209">
        <v>559.548</v>
      </c>
      <c r="H123" s="33"/>
    </row>
    <row r="124" spans="2:8" s="1" customFormat="1" ht="16.899999999999999" customHeight="1">
      <c r="B124" s="33"/>
      <c r="C124" s="208" t="s">
        <v>21</v>
      </c>
      <c r="D124" s="208" t="s">
        <v>753</v>
      </c>
      <c r="E124" s="18" t="s">
        <v>21</v>
      </c>
      <c r="F124" s="209">
        <v>0</v>
      </c>
      <c r="H124" s="33"/>
    </row>
    <row r="125" spans="2:8" s="1" customFormat="1" ht="16.899999999999999" customHeight="1">
      <c r="B125" s="33"/>
      <c r="C125" s="208" t="s">
        <v>21</v>
      </c>
      <c r="D125" s="208" t="s">
        <v>1194</v>
      </c>
      <c r="E125" s="18" t="s">
        <v>21</v>
      </c>
      <c r="F125" s="209">
        <v>-200.9</v>
      </c>
      <c r="H125" s="33"/>
    </row>
    <row r="126" spans="2:8" s="1" customFormat="1" ht="16.899999999999999" customHeight="1">
      <c r="B126" s="33"/>
      <c r="C126" s="208" t="s">
        <v>21</v>
      </c>
      <c r="D126" s="208" t="s">
        <v>1195</v>
      </c>
      <c r="E126" s="18" t="s">
        <v>21</v>
      </c>
      <c r="F126" s="209">
        <v>-3.2</v>
      </c>
      <c r="H126" s="33"/>
    </row>
    <row r="127" spans="2:8" s="1" customFormat="1" ht="16.899999999999999" customHeight="1">
      <c r="B127" s="33"/>
      <c r="C127" s="208" t="s">
        <v>21</v>
      </c>
      <c r="D127" s="208" t="s">
        <v>1196</v>
      </c>
      <c r="E127" s="18" t="s">
        <v>21</v>
      </c>
      <c r="F127" s="209">
        <v>0</v>
      </c>
      <c r="H127" s="33"/>
    </row>
    <row r="128" spans="2:8" s="1" customFormat="1" ht="16.899999999999999" customHeight="1">
      <c r="B128" s="33"/>
      <c r="C128" s="208" t="s">
        <v>21</v>
      </c>
      <c r="D128" s="208" t="s">
        <v>1193</v>
      </c>
      <c r="E128" s="18" t="s">
        <v>21</v>
      </c>
      <c r="F128" s="209">
        <v>559.548</v>
      </c>
      <c r="H128" s="33"/>
    </row>
    <row r="129" spans="2:8" s="1" customFormat="1" ht="16.899999999999999" customHeight="1">
      <c r="B129" s="33"/>
      <c r="C129" s="208" t="s">
        <v>21</v>
      </c>
      <c r="D129" s="208" t="s">
        <v>753</v>
      </c>
      <c r="E129" s="18" t="s">
        <v>21</v>
      </c>
      <c r="F129" s="209">
        <v>0</v>
      </c>
      <c r="H129" s="33"/>
    </row>
    <row r="130" spans="2:8" s="1" customFormat="1" ht="16.899999999999999" customHeight="1">
      <c r="B130" s="33"/>
      <c r="C130" s="208" t="s">
        <v>21</v>
      </c>
      <c r="D130" s="208" t="s">
        <v>1197</v>
      </c>
      <c r="E130" s="18" t="s">
        <v>21</v>
      </c>
      <c r="F130" s="209">
        <v>-176.4</v>
      </c>
      <c r="H130" s="33"/>
    </row>
    <row r="131" spans="2:8" s="1" customFormat="1" ht="16.899999999999999" customHeight="1">
      <c r="B131" s="33"/>
      <c r="C131" s="208" t="s">
        <v>21</v>
      </c>
      <c r="D131" s="208" t="s">
        <v>1198</v>
      </c>
      <c r="E131" s="18" t="s">
        <v>21</v>
      </c>
      <c r="F131" s="209">
        <v>-19.2</v>
      </c>
      <c r="H131" s="33"/>
    </row>
    <row r="132" spans="2:8" s="1" customFormat="1" ht="16.899999999999999" customHeight="1">
      <c r="B132" s="33"/>
      <c r="C132" s="208" t="s">
        <v>21</v>
      </c>
      <c r="D132" s="208" t="s">
        <v>1199</v>
      </c>
      <c r="E132" s="18" t="s">
        <v>21</v>
      </c>
      <c r="F132" s="209">
        <v>-1.6</v>
      </c>
      <c r="H132" s="33"/>
    </row>
    <row r="133" spans="2:8" s="1" customFormat="1" ht="16.899999999999999" customHeight="1">
      <c r="B133" s="33"/>
      <c r="C133" s="208" t="s">
        <v>21</v>
      </c>
      <c r="D133" s="208" t="s">
        <v>1200</v>
      </c>
      <c r="E133" s="18" t="s">
        <v>21</v>
      </c>
      <c r="F133" s="209">
        <v>-2.4500000000000002</v>
      </c>
      <c r="H133" s="33"/>
    </row>
    <row r="134" spans="2:8" s="1" customFormat="1" ht="16.899999999999999" customHeight="1">
      <c r="B134" s="33"/>
      <c r="C134" s="208" t="s">
        <v>604</v>
      </c>
      <c r="D134" s="208" t="s">
        <v>765</v>
      </c>
      <c r="E134" s="18" t="s">
        <v>21</v>
      </c>
      <c r="F134" s="209">
        <v>715.346</v>
      </c>
      <c r="H134" s="33"/>
    </row>
    <row r="135" spans="2:8" s="1" customFormat="1" ht="16.899999999999999" customHeight="1">
      <c r="B135" s="33"/>
      <c r="C135" s="210" t="s">
        <v>5927</v>
      </c>
      <c r="H135" s="33"/>
    </row>
    <row r="136" spans="2:8" s="1" customFormat="1" ht="22.5">
      <c r="B136" s="33"/>
      <c r="C136" s="208" t="s">
        <v>1187</v>
      </c>
      <c r="D136" s="208" t="s">
        <v>5942</v>
      </c>
      <c r="E136" s="18" t="s">
        <v>232</v>
      </c>
      <c r="F136" s="209">
        <v>1179.0419999999999</v>
      </c>
      <c r="H136" s="33"/>
    </row>
    <row r="137" spans="2:8" s="1" customFormat="1" ht="22.5">
      <c r="B137" s="33"/>
      <c r="C137" s="208" t="s">
        <v>1282</v>
      </c>
      <c r="D137" s="208" t="s">
        <v>5943</v>
      </c>
      <c r="E137" s="18" t="s">
        <v>232</v>
      </c>
      <c r="F137" s="209">
        <v>1593.519</v>
      </c>
      <c r="H137" s="33"/>
    </row>
    <row r="138" spans="2:8" s="1" customFormat="1" ht="16.899999999999999" customHeight="1">
      <c r="B138" s="33"/>
      <c r="C138" s="208" t="s">
        <v>1313</v>
      </c>
      <c r="D138" s="208" t="s">
        <v>1314</v>
      </c>
      <c r="E138" s="18" t="s">
        <v>232</v>
      </c>
      <c r="F138" s="209">
        <v>2013.356</v>
      </c>
      <c r="H138" s="33"/>
    </row>
    <row r="139" spans="2:8" s="1" customFormat="1" ht="16.899999999999999" customHeight="1">
      <c r="B139" s="33"/>
      <c r="C139" s="208" t="s">
        <v>1223</v>
      </c>
      <c r="D139" s="208" t="s">
        <v>1224</v>
      </c>
      <c r="E139" s="18" t="s">
        <v>232</v>
      </c>
      <c r="F139" s="209">
        <v>1093.6980000000001</v>
      </c>
      <c r="H139" s="33"/>
    </row>
    <row r="140" spans="2:8" s="1" customFormat="1" ht="16.899999999999999" customHeight="1">
      <c r="B140" s="33"/>
      <c r="C140" s="204" t="s">
        <v>682</v>
      </c>
      <c r="D140" s="205" t="s">
        <v>683</v>
      </c>
      <c r="E140" s="206" t="s">
        <v>21</v>
      </c>
      <c r="F140" s="207">
        <v>60.459000000000003</v>
      </c>
      <c r="H140" s="33"/>
    </row>
    <row r="141" spans="2:8" s="1" customFormat="1" ht="16.899999999999999" customHeight="1">
      <c r="B141" s="33"/>
      <c r="C141" s="208" t="s">
        <v>21</v>
      </c>
      <c r="D141" s="208" t="s">
        <v>1201</v>
      </c>
      <c r="E141" s="18" t="s">
        <v>21</v>
      </c>
      <c r="F141" s="209">
        <v>0</v>
      </c>
      <c r="H141" s="33"/>
    </row>
    <row r="142" spans="2:8" s="1" customFormat="1" ht="16.899999999999999" customHeight="1">
      <c r="B142" s="33"/>
      <c r="C142" s="208" t="s">
        <v>21</v>
      </c>
      <c r="D142" s="208" t="s">
        <v>1202</v>
      </c>
      <c r="E142" s="18" t="s">
        <v>21</v>
      </c>
      <c r="F142" s="209">
        <v>60.459000000000003</v>
      </c>
      <c r="H142" s="33"/>
    </row>
    <row r="143" spans="2:8" s="1" customFormat="1" ht="16.899999999999999" customHeight="1">
      <c r="B143" s="33"/>
      <c r="C143" s="208" t="s">
        <v>682</v>
      </c>
      <c r="D143" s="208" t="s">
        <v>765</v>
      </c>
      <c r="E143" s="18" t="s">
        <v>21</v>
      </c>
      <c r="F143" s="209">
        <v>60.459000000000003</v>
      </c>
      <c r="H143" s="33"/>
    </row>
    <row r="144" spans="2:8" s="1" customFormat="1" ht="16.899999999999999" customHeight="1">
      <c r="B144" s="33"/>
      <c r="C144" s="210" t="s">
        <v>5927</v>
      </c>
      <c r="H144" s="33"/>
    </row>
    <row r="145" spans="2:8" s="1" customFormat="1" ht="22.5">
      <c r="B145" s="33"/>
      <c r="C145" s="208" t="s">
        <v>1187</v>
      </c>
      <c r="D145" s="208" t="s">
        <v>5942</v>
      </c>
      <c r="E145" s="18" t="s">
        <v>232</v>
      </c>
      <c r="F145" s="209">
        <v>1179.0419999999999</v>
      </c>
      <c r="H145" s="33"/>
    </row>
    <row r="146" spans="2:8" s="1" customFormat="1" ht="22.5">
      <c r="B146" s="33"/>
      <c r="C146" s="208" t="s">
        <v>1282</v>
      </c>
      <c r="D146" s="208" t="s">
        <v>5943</v>
      </c>
      <c r="E146" s="18" t="s">
        <v>232</v>
      </c>
      <c r="F146" s="209">
        <v>1593.519</v>
      </c>
      <c r="H146" s="33"/>
    </row>
    <row r="147" spans="2:8" s="1" customFormat="1" ht="16.899999999999999" customHeight="1">
      <c r="B147" s="33"/>
      <c r="C147" s="208" t="s">
        <v>1313</v>
      </c>
      <c r="D147" s="208" t="s">
        <v>1314</v>
      </c>
      <c r="E147" s="18" t="s">
        <v>232</v>
      </c>
      <c r="F147" s="209">
        <v>2013.356</v>
      </c>
      <c r="H147" s="33"/>
    </row>
    <row r="148" spans="2:8" s="1" customFormat="1" ht="22.5">
      <c r="B148" s="33"/>
      <c r="C148" s="208" t="s">
        <v>1327</v>
      </c>
      <c r="D148" s="208" t="s">
        <v>5944</v>
      </c>
      <c r="E148" s="18" t="s">
        <v>232</v>
      </c>
      <c r="F148" s="209">
        <v>722.79899999999998</v>
      </c>
      <c r="H148" s="33"/>
    </row>
    <row r="149" spans="2:8" s="1" customFormat="1" ht="16.899999999999999" customHeight="1">
      <c r="B149" s="33"/>
      <c r="C149" s="208" t="s">
        <v>1233</v>
      </c>
      <c r="D149" s="208" t="s">
        <v>1234</v>
      </c>
      <c r="E149" s="18" t="s">
        <v>232</v>
      </c>
      <c r="F149" s="209">
        <v>78.811999999999998</v>
      </c>
      <c r="H149" s="33"/>
    </row>
    <row r="150" spans="2:8" s="1" customFormat="1" ht="16.899999999999999" customHeight="1">
      <c r="B150" s="33"/>
      <c r="C150" s="204" t="s">
        <v>608</v>
      </c>
      <c r="D150" s="205" t="s">
        <v>609</v>
      </c>
      <c r="E150" s="206" t="s">
        <v>21</v>
      </c>
      <c r="F150" s="207">
        <v>302.25</v>
      </c>
      <c r="H150" s="33"/>
    </row>
    <row r="151" spans="2:8" s="1" customFormat="1" ht="16.899999999999999" customHeight="1">
      <c r="B151" s="33"/>
      <c r="C151" s="208" t="s">
        <v>21</v>
      </c>
      <c r="D151" s="208" t="s">
        <v>1203</v>
      </c>
      <c r="E151" s="18" t="s">
        <v>21</v>
      </c>
      <c r="F151" s="209">
        <v>0</v>
      </c>
      <c r="H151" s="33"/>
    </row>
    <row r="152" spans="2:8" s="1" customFormat="1" ht="16.899999999999999" customHeight="1">
      <c r="B152" s="33"/>
      <c r="C152" s="208" t="s">
        <v>21</v>
      </c>
      <c r="D152" s="208" t="s">
        <v>1204</v>
      </c>
      <c r="E152" s="18" t="s">
        <v>21</v>
      </c>
      <c r="F152" s="209">
        <v>0</v>
      </c>
      <c r="H152" s="33"/>
    </row>
    <row r="153" spans="2:8" s="1" customFormat="1" ht="16.899999999999999" customHeight="1">
      <c r="B153" s="33"/>
      <c r="C153" s="208" t="s">
        <v>21</v>
      </c>
      <c r="D153" s="208" t="s">
        <v>1205</v>
      </c>
      <c r="E153" s="18" t="s">
        <v>21</v>
      </c>
      <c r="F153" s="209">
        <v>151.125</v>
      </c>
      <c r="H153" s="33"/>
    </row>
    <row r="154" spans="2:8" s="1" customFormat="1" ht="16.899999999999999" customHeight="1">
      <c r="B154" s="33"/>
      <c r="C154" s="208" t="s">
        <v>21</v>
      </c>
      <c r="D154" s="208" t="s">
        <v>1206</v>
      </c>
      <c r="E154" s="18" t="s">
        <v>21</v>
      </c>
      <c r="F154" s="209">
        <v>0</v>
      </c>
      <c r="H154" s="33"/>
    </row>
    <row r="155" spans="2:8" s="1" customFormat="1" ht="16.899999999999999" customHeight="1">
      <c r="B155" s="33"/>
      <c r="C155" s="208" t="s">
        <v>21</v>
      </c>
      <c r="D155" s="208" t="s">
        <v>1205</v>
      </c>
      <c r="E155" s="18" t="s">
        <v>21</v>
      </c>
      <c r="F155" s="209">
        <v>151.125</v>
      </c>
      <c r="H155" s="33"/>
    </row>
    <row r="156" spans="2:8" s="1" customFormat="1" ht="16.899999999999999" customHeight="1">
      <c r="B156" s="33"/>
      <c r="C156" s="208" t="s">
        <v>608</v>
      </c>
      <c r="D156" s="208" t="s">
        <v>765</v>
      </c>
      <c r="E156" s="18" t="s">
        <v>21</v>
      </c>
      <c r="F156" s="209">
        <v>302.25</v>
      </c>
      <c r="H156" s="33"/>
    </row>
    <row r="157" spans="2:8" s="1" customFormat="1" ht="16.899999999999999" customHeight="1">
      <c r="B157" s="33"/>
      <c r="C157" s="210" t="s">
        <v>5927</v>
      </c>
      <c r="H157" s="33"/>
    </row>
    <row r="158" spans="2:8" s="1" customFormat="1" ht="22.5">
      <c r="B158" s="33"/>
      <c r="C158" s="208" t="s">
        <v>1187</v>
      </c>
      <c r="D158" s="208" t="s">
        <v>5942</v>
      </c>
      <c r="E158" s="18" t="s">
        <v>232</v>
      </c>
      <c r="F158" s="209">
        <v>1179.0419999999999</v>
      </c>
      <c r="H158" s="33"/>
    </row>
    <row r="159" spans="2:8" s="1" customFormat="1" ht="22.5">
      <c r="B159" s="33"/>
      <c r="C159" s="208" t="s">
        <v>1282</v>
      </c>
      <c r="D159" s="208" t="s">
        <v>5943</v>
      </c>
      <c r="E159" s="18" t="s">
        <v>232</v>
      </c>
      <c r="F159" s="209">
        <v>1593.519</v>
      </c>
      <c r="H159" s="33"/>
    </row>
    <row r="160" spans="2:8" s="1" customFormat="1" ht="22.5">
      <c r="B160" s="33"/>
      <c r="C160" s="208" t="s">
        <v>1327</v>
      </c>
      <c r="D160" s="208" t="s">
        <v>5944</v>
      </c>
      <c r="E160" s="18" t="s">
        <v>232</v>
      </c>
      <c r="F160" s="209">
        <v>722.79899999999998</v>
      </c>
      <c r="H160" s="33"/>
    </row>
    <row r="161" spans="2:8" s="1" customFormat="1" ht="16.899999999999999" customHeight="1">
      <c r="B161" s="33"/>
      <c r="C161" s="208" t="s">
        <v>1223</v>
      </c>
      <c r="D161" s="208" t="s">
        <v>1224</v>
      </c>
      <c r="E161" s="18" t="s">
        <v>232</v>
      </c>
      <c r="F161" s="209">
        <v>1093.6980000000001</v>
      </c>
      <c r="H161" s="33"/>
    </row>
    <row r="162" spans="2:8" s="1" customFormat="1" ht="16.899999999999999" customHeight="1">
      <c r="B162" s="33"/>
      <c r="C162" s="204" t="s">
        <v>685</v>
      </c>
      <c r="D162" s="205" t="s">
        <v>686</v>
      </c>
      <c r="E162" s="206" t="s">
        <v>21</v>
      </c>
      <c r="F162" s="207">
        <v>14.6</v>
      </c>
      <c r="H162" s="33"/>
    </row>
    <row r="163" spans="2:8" s="1" customFormat="1" ht="16.899999999999999" customHeight="1">
      <c r="B163" s="33"/>
      <c r="C163" s="208" t="s">
        <v>21</v>
      </c>
      <c r="D163" s="208" t="s">
        <v>1207</v>
      </c>
      <c r="E163" s="18" t="s">
        <v>21</v>
      </c>
      <c r="F163" s="209">
        <v>0</v>
      </c>
      <c r="H163" s="33"/>
    </row>
    <row r="164" spans="2:8" s="1" customFormat="1" ht="16.899999999999999" customHeight="1">
      <c r="B164" s="33"/>
      <c r="C164" s="208" t="s">
        <v>21</v>
      </c>
      <c r="D164" s="208" t="s">
        <v>1204</v>
      </c>
      <c r="E164" s="18" t="s">
        <v>21</v>
      </c>
      <c r="F164" s="209">
        <v>0</v>
      </c>
      <c r="H164" s="33"/>
    </row>
    <row r="165" spans="2:8" s="1" customFormat="1" ht="16.899999999999999" customHeight="1">
      <c r="B165" s="33"/>
      <c r="C165" s="208" t="s">
        <v>21</v>
      </c>
      <c r="D165" s="208" t="s">
        <v>1208</v>
      </c>
      <c r="E165" s="18" t="s">
        <v>21</v>
      </c>
      <c r="F165" s="209">
        <v>7.3</v>
      </c>
      <c r="H165" s="33"/>
    </row>
    <row r="166" spans="2:8" s="1" customFormat="1" ht="16.899999999999999" customHeight="1">
      <c r="B166" s="33"/>
      <c r="C166" s="208" t="s">
        <v>21</v>
      </c>
      <c r="D166" s="208" t="s">
        <v>1206</v>
      </c>
      <c r="E166" s="18" t="s">
        <v>21</v>
      </c>
      <c r="F166" s="209">
        <v>0</v>
      </c>
      <c r="H166" s="33"/>
    </row>
    <row r="167" spans="2:8" s="1" customFormat="1" ht="16.899999999999999" customHeight="1">
      <c r="B167" s="33"/>
      <c r="C167" s="208" t="s">
        <v>21</v>
      </c>
      <c r="D167" s="208" t="s">
        <v>1208</v>
      </c>
      <c r="E167" s="18" t="s">
        <v>21</v>
      </c>
      <c r="F167" s="209">
        <v>7.3</v>
      </c>
      <c r="H167" s="33"/>
    </row>
    <row r="168" spans="2:8" s="1" customFormat="1" ht="16.899999999999999" customHeight="1">
      <c r="B168" s="33"/>
      <c r="C168" s="208" t="s">
        <v>685</v>
      </c>
      <c r="D168" s="208" t="s">
        <v>765</v>
      </c>
      <c r="E168" s="18" t="s">
        <v>21</v>
      </c>
      <c r="F168" s="209">
        <v>14.6</v>
      </c>
      <c r="H168" s="33"/>
    </row>
    <row r="169" spans="2:8" s="1" customFormat="1" ht="16.899999999999999" customHeight="1">
      <c r="B169" s="33"/>
      <c r="C169" s="210" t="s">
        <v>5927</v>
      </c>
      <c r="H169" s="33"/>
    </row>
    <row r="170" spans="2:8" s="1" customFormat="1" ht="22.5">
      <c r="B170" s="33"/>
      <c r="C170" s="208" t="s">
        <v>1187</v>
      </c>
      <c r="D170" s="208" t="s">
        <v>5942</v>
      </c>
      <c r="E170" s="18" t="s">
        <v>232</v>
      </c>
      <c r="F170" s="209">
        <v>1179.0419999999999</v>
      </c>
      <c r="H170" s="33"/>
    </row>
    <row r="171" spans="2:8" s="1" customFormat="1" ht="22.5">
      <c r="B171" s="33"/>
      <c r="C171" s="208" t="s">
        <v>1282</v>
      </c>
      <c r="D171" s="208" t="s">
        <v>5943</v>
      </c>
      <c r="E171" s="18" t="s">
        <v>232</v>
      </c>
      <c r="F171" s="209">
        <v>1593.519</v>
      </c>
      <c r="H171" s="33"/>
    </row>
    <row r="172" spans="2:8" s="1" customFormat="1" ht="16.899999999999999" customHeight="1">
      <c r="B172" s="33"/>
      <c r="C172" s="208" t="s">
        <v>1233</v>
      </c>
      <c r="D172" s="208" t="s">
        <v>1234</v>
      </c>
      <c r="E172" s="18" t="s">
        <v>232</v>
      </c>
      <c r="F172" s="209">
        <v>78.811999999999998</v>
      </c>
      <c r="H172" s="33"/>
    </row>
    <row r="173" spans="2:8" s="1" customFormat="1" ht="16.899999999999999" customHeight="1">
      <c r="B173" s="33"/>
      <c r="C173" s="204" t="s">
        <v>611</v>
      </c>
      <c r="D173" s="205" t="s">
        <v>612</v>
      </c>
      <c r="E173" s="206" t="s">
        <v>21</v>
      </c>
      <c r="F173" s="207">
        <v>56.27</v>
      </c>
      <c r="H173" s="33"/>
    </row>
    <row r="174" spans="2:8" s="1" customFormat="1" ht="16.899999999999999" customHeight="1">
      <c r="B174" s="33"/>
      <c r="C174" s="208" t="s">
        <v>21</v>
      </c>
      <c r="D174" s="208" t="s">
        <v>1242</v>
      </c>
      <c r="E174" s="18" t="s">
        <v>21</v>
      </c>
      <c r="F174" s="209">
        <v>0</v>
      </c>
      <c r="H174" s="33"/>
    </row>
    <row r="175" spans="2:8" s="1" customFormat="1" ht="16.899999999999999" customHeight="1">
      <c r="B175" s="33"/>
      <c r="C175" s="208" t="s">
        <v>21</v>
      </c>
      <c r="D175" s="208" t="s">
        <v>1243</v>
      </c>
      <c r="E175" s="18" t="s">
        <v>21</v>
      </c>
      <c r="F175" s="209">
        <v>56.27</v>
      </c>
      <c r="H175" s="33"/>
    </row>
    <row r="176" spans="2:8" s="1" customFormat="1" ht="16.899999999999999" customHeight="1">
      <c r="B176" s="33"/>
      <c r="C176" s="208" t="s">
        <v>611</v>
      </c>
      <c r="D176" s="208" t="s">
        <v>765</v>
      </c>
      <c r="E176" s="18" t="s">
        <v>21</v>
      </c>
      <c r="F176" s="209">
        <v>56.27</v>
      </c>
      <c r="H176" s="33"/>
    </row>
    <row r="177" spans="2:8" s="1" customFormat="1" ht="16.899999999999999" customHeight="1">
      <c r="B177" s="33"/>
      <c r="C177" s="210" t="s">
        <v>5927</v>
      </c>
      <c r="H177" s="33"/>
    </row>
    <row r="178" spans="2:8" s="1" customFormat="1" ht="22.5">
      <c r="B178" s="33"/>
      <c r="C178" s="208" t="s">
        <v>1238</v>
      </c>
      <c r="D178" s="208" t="s">
        <v>5945</v>
      </c>
      <c r="E178" s="18" t="s">
        <v>232</v>
      </c>
      <c r="F178" s="209">
        <v>260.077</v>
      </c>
      <c r="H178" s="33"/>
    </row>
    <row r="179" spans="2:8" s="1" customFormat="1" ht="22.5">
      <c r="B179" s="33"/>
      <c r="C179" s="208" t="s">
        <v>1282</v>
      </c>
      <c r="D179" s="208" t="s">
        <v>5943</v>
      </c>
      <c r="E179" s="18" t="s">
        <v>232</v>
      </c>
      <c r="F179" s="209">
        <v>1593.519</v>
      </c>
      <c r="H179" s="33"/>
    </row>
    <row r="180" spans="2:8" s="1" customFormat="1" ht="22.5">
      <c r="B180" s="33"/>
      <c r="C180" s="208" t="s">
        <v>1327</v>
      </c>
      <c r="D180" s="208" t="s">
        <v>5944</v>
      </c>
      <c r="E180" s="18" t="s">
        <v>232</v>
      </c>
      <c r="F180" s="209">
        <v>722.79899999999998</v>
      </c>
      <c r="H180" s="33"/>
    </row>
    <row r="181" spans="2:8" s="1" customFormat="1" ht="16.899999999999999" customHeight="1">
      <c r="B181" s="33"/>
      <c r="C181" s="208" t="s">
        <v>1249</v>
      </c>
      <c r="D181" s="208" t="s">
        <v>1250</v>
      </c>
      <c r="E181" s="18" t="s">
        <v>232</v>
      </c>
      <c r="F181" s="209">
        <v>269.88900000000001</v>
      </c>
      <c r="H181" s="33"/>
    </row>
    <row r="182" spans="2:8" s="1" customFormat="1" ht="16.899999999999999" customHeight="1">
      <c r="B182" s="33"/>
      <c r="C182" s="204" t="s">
        <v>679</v>
      </c>
      <c r="D182" s="205" t="s">
        <v>680</v>
      </c>
      <c r="E182" s="206" t="s">
        <v>21</v>
      </c>
      <c r="F182" s="207">
        <v>3.04</v>
      </c>
      <c r="H182" s="33"/>
    </row>
    <row r="183" spans="2:8" s="1" customFormat="1" ht="16.899999999999999" customHeight="1">
      <c r="B183" s="33"/>
      <c r="C183" s="208" t="s">
        <v>21</v>
      </c>
      <c r="D183" s="208" t="s">
        <v>1244</v>
      </c>
      <c r="E183" s="18" t="s">
        <v>21</v>
      </c>
      <c r="F183" s="209">
        <v>0</v>
      </c>
      <c r="H183" s="33"/>
    </row>
    <row r="184" spans="2:8" s="1" customFormat="1" ht="16.899999999999999" customHeight="1">
      <c r="B184" s="33"/>
      <c r="C184" s="208" t="s">
        <v>21</v>
      </c>
      <c r="D184" s="208" t="s">
        <v>1245</v>
      </c>
      <c r="E184" s="18" t="s">
        <v>21</v>
      </c>
      <c r="F184" s="209">
        <v>3.04</v>
      </c>
      <c r="H184" s="33"/>
    </row>
    <row r="185" spans="2:8" s="1" customFormat="1" ht="16.899999999999999" customHeight="1">
      <c r="B185" s="33"/>
      <c r="C185" s="208" t="s">
        <v>679</v>
      </c>
      <c r="D185" s="208" t="s">
        <v>765</v>
      </c>
      <c r="E185" s="18" t="s">
        <v>21</v>
      </c>
      <c r="F185" s="209">
        <v>3.04</v>
      </c>
      <c r="H185" s="33"/>
    </row>
    <row r="186" spans="2:8" s="1" customFormat="1" ht="16.899999999999999" customHeight="1">
      <c r="B186" s="33"/>
      <c r="C186" s="210" t="s">
        <v>5927</v>
      </c>
      <c r="H186" s="33"/>
    </row>
    <row r="187" spans="2:8" s="1" customFormat="1" ht="22.5">
      <c r="B187" s="33"/>
      <c r="C187" s="208" t="s">
        <v>1238</v>
      </c>
      <c r="D187" s="208" t="s">
        <v>5945</v>
      </c>
      <c r="E187" s="18" t="s">
        <v>232</v>
      </c>
      <c r="F187" s="209">
        <v>260.077</v>
      </c>
      <c r="H187" s="33"/>
    </row>
    <row r="188" spans="2:8" s="1" customFormat="1" ht="22.5">
      <c r="B188" s="33"/>
      <c r="C188" s="208" t="s">
        <v>1282</v>
      </c>
      <c r="D188" s="208" t="s">
        <v>5943</v>
      </c>
      <c r="E188" s="18" t="s">
        <v>232</v>
      </c>
      <c r="F188" s="209">
        <v>1593.519</v>
      </c>
      <c r="H188" s="33"/>
    </row>
    <row r="189" spans="2:8" s="1" customFormat="1" ht="16.899999999999999" customHeight="1">
      <c r="B189" s="33"/>
      <c r="C189" s="208" t="s">
        <v>1254</v>
      </c>
      <c r="D189" s="208" t="s">
        <v>1255</v>
      </c>
      <c r="E189" s="18" t="s">
        <v>244</v>
      </c>
      <c r="F189" s="209">
        <v>0.95799999999999996</v>
      </c>
      <c r="H189" s="33"/>
    </row>
    <row r="190" spans="2:8" s="1" customFormat="1" ht="16.899999999999999" customHeight="1">
      <c r="B190" s="33"/>
      <c r="C190" s="204" t="s">
        <v>615</v>
      </c>
      <c r="D190" s="205" t="s">
        <v>616</v>
      </c>
      <c r="E190" s="206" t="s">
        <v>21</v>
      </c>
      <c r="F190" s="207">
        <v>11.846</v>
      </c>
      <c r="H190" s="33"/>
    </row>
    <row r="191" spans="2:8" s="1" customFormat="1" ht="16.899999999999999" customHeight="1">
      <c r="B191" s="33"/>
      <c r="C191" s="208" t="s">
        <v>21</v>
      </c>
      <c r="D191" s="208" t="s">
        <v>1209</v>
      </c>
      <c r="E191" s="18" t="s">
        <v>21</v>
      </c>
      <c r="F191" s="209">
        <v>0</v>
      </c>
      <c r="H191" s="33"/>
    </row>
    <row r="192" spans="2:8" s="1" customFormat="1" ht="16.899999999999999" customHeight="1">
      <c r="B192" s="33"/>
      <c r="C192" s="208" t="s">
        <v>21</v>
      </c>
      <c r="D192" s="208" t="s">
        <v>1210</v>
      </c>
      <c r="E192" s="18" t="s">
        <v>21</v>
      </c>
      <c r="F192" s="209">
        <v>11.846</v>
      </c>
      <c r="H192" s="33"/>
    </row>
    <row r="193" spans="2:8" s="1" customFormat="1" ht="16.899999999999999" customHeight="1">
      <c r="B193" s="33"/>
      <c r="C193" s="208" t="s">
        <v>615</v>
      </c>
      <c r="D193" s="208" t="s">
        <v>765</v>
      </c>
      <c r="E193" s="18" t="s">
        <v>21</v>
      </c>
      <c r="F193" s="209">
        <v>11.846</v>
      </c>
      <c r="H193" s="33"/>
    </row>
    <row r="194" spans="2:8" s="1" customFormat="1" ht="16.899999999999999" customHeight="1">
      <c r="B194" s="33"/>
      <c r="C194" s="210" t="s">
        <v>5927</v>
      </c>
      <c r="H194" s="33"/>
    </row>
    <row r="195" spans="2:8" s="1" customFormat="1" ht="22.5">
      <c r="B195" s="33"/>
      <c r="C195" s="208" t="s">
        <v>1187</v>
      </c>
      <c r="D195" s="208" t="s">
        <v>5942</v>
      </c>
      <c r="E195" s="18" t="s">
        <v>232</v>
      </c>
      <c r="F195" s="209">
        <v>1179.0419999999999</v>
      </c>
      <c r="H195" s="33"/>
    </row>
    <row r="196" spans="2:8" s="1" customFormat="1" ht="22.5">
      <c r="B196" s="33"/>
      <c r="C196" s="208" t="s">
        <v>1282</v>
      </c>
      <c r="D196" s="208" t="s">
        <v>5943</v>
      </c>
      <c r="E196" s="18" t="s">
        <v>232</v>
      </c>
      <c r="F196" s="209">
        <v>1593.519</v>
      </c>
      <c r="H196" s="33"/>
    </row>
    <row r="197" spans="2:8" s="1" customFormat="1" ht="16.899999999999999" customHeight="1">
      <c r="B197" s="33"/>
      <c r="C197" s="208" t="s">
        <v>1319</v>
      </c>
      <c r="D197" s="208" t="s">
        <v>1320</v>
      </c>
      <c r="E197" s="18" t="s">
        <v>232</v>
      </c>
      <c r="F197" s="209">
        <v>120.008</v>
      </c>
      <c r="H197" s="33"/>
    </row>
    <row r="198" spans="2:8" s="1" customFormat="1" ht="16.899999999999999" customHeight="1">
      <c r="B198" s="33"/>
      <c r="C198" s="208" t="s">
        <v>1218</v>
      </c>
      <c r="D198" s="208" t="s">
        <v>1219</v>
      </c>
      <c r="E198" s="18" t="s">
        <v>232</v>
      </c>
      <c r="F198" s="209">
        <v>64.811999999999998</v>
      </c>
      <c r="H198" s="33"/>
    </row>
    <row r="199" spans="2:8" s="1" customFormat="1" ht="16.899999999999999" customHeight="1">
      <c r="B199" s="33"/>
      <c r="C199" s="204" t="s">
        <v>691</v>
      </c>
      <c r="D199" s="205" t="s">
        <v>692</v>
      </c>
      <c r="E199" s="206" t="s">
        <v>21</v>
      </c>
      <c r="F199" s="207">
        <v>0.64</v>
      </c>
      <c r="H199" s="33"/>
    </row>
    <row r="200" spans="2:8" s="1" customFormat="1" ht="16.899999999999999" customHeight="1">
      <c r="B200" s="33"/>
      <c r="C200" s="208" t="s">
        <v>21</v>
      </c>
      <c r="D200" s="208" t="s">
        <v>1211</v>
      </c>
      <c r="E200" s="18" t="s">
        <v>21</v>
      </c>
      <c r="F200" s="209">
        <v>0</v>
      </c>
      <c r="H200" s="33"/>
    </row>
    <row r="201" spans="2:8" s="1" customFormat="1" ht="16.899999999999999" customHeight="1">
      <c r="B201" s="33"/>
      <c r="C201" s="208" t="s">
        <v>21</v>
      </c>
      <c r="D201" s="208" t="s">
        <v>1212</v>
      </c>
      <c r="E201" s="18" t="s">
        <v>21</v>
      </c>
      <c r="F201" s="209">
        <v>0.64</v>
      </c>
      <c r="H201" s="33"/>
    </row>
    <row r="202" spans="2:8" s="1" customFormat="1" ht="16.899999999999999" customHeight="1">
      <c r="B202" s="33"/>
      <c r="C202" s="208" t="s">
        <v>691</v>
      </c>
      <c r="D202" s="208" t="s">
        <v>765</v>
      </c>
      <c r="E202" s="18" t="s">
        <v>21</v>
      </c>
      <c r="F202" s="209">
        <v>0.64</v>
      </c>
      <c r="H202" s="33"/>
    </row>
    <row r="203" spans="2:8" s="1" customFormat="1" ht="16.899999999999999" customHeight="1">
      <c r="B203" s="33"/>
      <c r="C203" s="210" t="s">
        <v>5927</v>
      </c>
      <c r="H203" s="33"/>
    </row>
    <row r="204" spans="2:8" s="1" customFormat="1" ht="22.5">
      <c r="B204" s="33"/>
      <c r="C204" s="208" t="s">
        <v>1187</v>
      </c>
      <c r="D204" s="208" t="s">
        <v>5942</v>
      </c>
      <c r="E204" s="18" t="s">
        <v>232</v>
      </c>
      <c r="F204" s="209">
        <v>1179.0419999999999</v>
      </c>
      <c r="H204" s="33"/>
    </row>
    <row r="205" spans="2:8" s="1" customFormat="1" ht="22.5">
      <c r="B205" s="33"/>
      <c r="C205" s="208" t="s">
        <v>1282</v>
      </c>
      <c r="D205" s="208" t="s">
        <v>5943</v>
      </c>
      <c r="E205" s="18" t="s">
        <v>232</v>
      </c>
      <c r="F205" s="209">
        <v>1593.519</v>
      </c>
      <c r="H205" s="33"/>
    </row>
    <row r="206" spans="2:8" s="1" customFormat="1" ht="16.899999999999999" customHeight="1">
      <c r="B206" s="33"/>
      <c r="C206" s="208" t="s">
        <v>1319</v>
      </c>
      <c r="D206" s="208" t="s">
        <v>1320</v>
      </c>
      <c r="E206" s="18" t="s">
        <v>232</v>
      </c>
      <c r="F206" s="209">
        <v>120.008</v>
      </c>
      <c r="H206" s="33"/>
    </row>
    <row r="207" spans="2:8" s="1" customFormat="1" ht="22.5">
      <c r="B207" s="33"/>
      <c r="C207" s="208" t="s">
        <v>1327</v>
      </c>
      <c r="D207" s="208" t="s">
        <v>5944</v>
      </c>
      <c r="E207" s="18" t="s">
        <v>232</v>
      </c>
      <c r="F207" s="209">
        <v>722.79899999999998</v>
      </c>
      <c r="H207" s="33"/>
    </row>
    <row r="208" spans="2:8" s="1" customFormat="1" ht="16.899999999999999" customHeight="1">
      <c r="B208" s="33"/>
      <c r="C208" s="208" t="s">
        <v>1228</v>
      </c>
      <c r="D208" s="208" t="s">
        <v>1229</v>
      </c>
      <c r="E208" s="18" t="s">
        <v>232</v>
      </c>
      <c r="F208" s="209">
        <v>0.67200000000000004</v>
      </c>
      <c r="H208" s="33"/>
    </row>
    <row r="209" spans="2:8" s="1" customFormat="1" ht="16.899999999999999" customHeight="1">
      <c r="B209" s="33"/>
      <c r="C209" s="204" t="s">
        <v>618</v>
      </c>
      <c r="D209" s="205" t="s">
        <v>619</v>
      </c>
      <c r="E209" s="206" t="s">
        <v>21</v>
      </c>
      <c r="F209" s="207">
        <v>49.88</v>
      </c>
      <c r="H209" s="33"/>
    </row>
    <row r="210" spans="2:8" s="1" customFormat="1" ht="16.899999999999999" customHeight="1">
      <c r="B210" s="33"/>
      <c r="C210" s="208" t="s">
        <v>21</v>
      </c>
      <c r="D210" s="208" t="s">
        <v>1213</v>
      </c>
      <c r="E210" s="18" t="s">
        <v>21</v>
      </c>
      <c r="F210" s="209">
        <v>0</v>
      </c>
      <c r="H210" s="33"/>
    </row>
    <row r="211" spans="2:8" s="1" customFormat="1" ht="16.899999999999999" customHeight="1">
      <c r="B211" s="33"/>
      <c r="C211" s="208" t="s">
        <v>21</v>
      </c>
      <c r="D211" s="208" t="s">
        <v>1214</v>
      </c>
      <c r="E211" s="18" t="s">
        <v>21</v>
      </c>
      <c r="F211" s="209">
        <v>49.88</v>
      </c>
      <c r="H211" s="33"/>
    </row>
    <row r="212" spans="2:8" s="1" customFormat="1" ht="16.899999999999999" customHeight="1">
      <c r="B212" s="33"/>
      <c r="C212" s="208" t="s">
        <v>618</v>
      </c>
      <c r="D212" s="208" t="s">
        <v>765</v>
      </c>
      <c r="E212" s="18" t="s">
        <v>21</v>
      </c>
      <c r="F212" s="209">
        <v>49.88</v>
      </c>
      <c r="H212" s="33"/>
    </row>
    <row r="213" spans="2:8" s="1" customFormat="1" ht="16.899999999999999" customHeight="1">
      <c r="B213" s="33"/>
      <c r="C213" s="210" t="s">
        <v>5927</v>
      </c>
      <c r="H213" s="33"/>
    </row>
    <row r="214" spans="2:8" s="1" customFormat="1" ht="22.5">
      <c r="B214" s="33"/>
      <c r="C214" s="208" t="s">
        <v>1187</v>
      </c>
      <c r="D214" s="208" t="s">
        <v>5942</v>
      </c>
      <c r="E214" s="18" t="s">
        <v>232</v>
      </c>
      <c r="F214" s="209">
        <v>1179.0419999999999</v>
      </c>
      <c r="H214" s="33"/>
    </row>
    <row r="215" spans="2:8" s="1" customFormat="1" ht="22.5">
      <c r="B215" s="33"/>
      <c r="C215" s="208" t="s">
        <v>1282</v>
      </c>
      <c r="D215" s="208" t="s">
        <v>5943</v>
      </c>
      <c r="E215" s="18" t="s">
        <v>232</v>
      </c>
      <c r="F215" s="209">
        <v>1593.519</v>
      </c>
      <c r="H215" s="33"/>
    </row>
    <row r="216" spans="2:8" s="1" customFormat="1" ht="16.899999999999999" customHeight="1">
      <c r="B216" s="33"/>
      <c r="C216" s="208" t="s">
        <v>1319</v>
      </c>
      <c r="D216" s="208" t="s">
        <v>1320</v>
      </c>
      <c r="E216" s="18" t="s">
        <v>232</v>
      </c>
      <c r="F216" s="209">
        <v>120.008</v>
      </c>
      <c r="H216" s="33"/>
    </row>
    <row r="217" spans="2:8" s="1" customFormat="1" ht="16.899999999999999" customHeight="1">
      <c r="B217" s="33"/>
      <c r="C217" s="208" t="s">
        <v>1218</v>
      </c>
      <c r="D217" s="208" t="s">
        <v>1219</v>
      </c>
      <c r="E217" s="18" t="s">
        <v>232</v>
      </c>
      <c r="F217" s="209">
        <v>64.811999999999998</v>
      </c>
      <c r="H217" s="33"/>
    </row>
    <row r="218" spans="2:8" s="1" customFormat="1" ht="16.899999999999999" customHeight="1">
      <c r="B218" s="33"/>
      <c r="C218" s="204" t="s">
        <v>688</v>
      </c>
      <c r="D218" s="205" t="s">
        <v>689</v>
      </c>
      <c r="E218" s="206" t="s">
        <v>21</v>
      </c>
      <c r="F218" s="207">
        <v>24.021000000000001</v>
      </c>
      <c r="H218" s="33"/>
    </row>
    <row r="219" spans="2:8" s="1" customFormat="1" ht="16.899999999999999" customHeight="1">
      <c r="B219" s="33"/>
      <c r="C219" s="208" t="s">
        <v>21</v>
      </c>
      <c r="D219" s="208" t="s">
        <v>1215</v>
      </c>
      <c r="E219" s="18" t="s">
        <v>21</v>
      </c>
      <c r="F219" s="209">
        <v>0</v>
      </c>
      <c r="H219" s="33"/>
    </row>
    <row r="220" spans="2:8" s="1" customFormat="1" ht="16.899999999999999" customHeight="1">
      <c r="B220" s="33"/>
      <c r="C220" s="208" t="s">
        <v>21</v>
      </c>
      <c r="D220" s="208" t="s">
        <v>1216</v>
      </c>
      <c r="E220" s="18" t="s">
        <v>21</v>
      </c>
      <c r="F220" s="209">
        <v>24.021000000000001</v>
      </c>
      <c r="H220" s="33"/>
    </row>
    <row r="221" spans="2:8" s="1" customFormat="1" ht="16.899999999999999" customHeight="1">
      <c r="B221" s="33"/>
      <c r="C221" s="208" t="s">
        <v>688</v>
      </c>
      <c r="D221" s="208" t="s">
        <v>765</v>
      </c>
      <c r="E221" s="18" t="s">
        <v>21</v>
      </c>
      <c r="F221" s="209">
        <v>24.021000000000001</v>
      </c>
      <c r="H221" s="33"/>
    </row>
    <row r="222" spans="2:8" s="1" customFormat="1" ht="16.899999999999999" customHeight="1">
      <c r="B222" s="33"/>
      <c r="C222" s="210" t="s">
        <v>5927</v>
      </c>
      <c r="H222" s="33"/>
    </row>
    <row r="223" spans="2:8" s="1" customFormat="1" ht="22.5">
      <c r="B223" s="33"/>
      <c r="C223" s="208" t="s">
        <v>1187</v>
      </c>
      <c r="D223" s="208" t="s">
        <v>5942</v>
      </c>
      <c r="E223" s="18" t="s">
        <v>232</v>
      </c>
      <c r="F223" s="209">
        <v>1179.0419999999999</v>
      </c>
      <c r="H223" s="33"/>
    </row>
    <row r="224" spans="2:8" s="1" customFormat="1" ht="22.5">
      <c r="B224" s="33"/>
      <c r="C224" s="208" t="s">
        <v>1282</v>
      </c>
      <c r="D224" s="208" t="s">
        <v>5943</v>
      </c>
      <c r="E224" s="18" t="s">
        <v>232</v>
      </c>
      <c r="F224" s="209">
        <v>1593.519</v>
      </c>
      <c r="H224" s="33"/>
    </row>
    <row r="225" spans="2:8" s="1" customFormat="1" ht="22.5">
      <c r="B225" s="33"/>
      <c r="C225" s="208" t="s">
        <v>1327</v>
      </c>
      <c r="D225" s="208" t="s">
        <v>5944</v>
      </c>
      <c r="E225" s="18" t="s">
        <v>232</v>
      </c>
      <c r="F225" s="209">
        <v>722.79899999999998</v>
      </c>
      <c r="H225" s="33"/>
    </row>
    <row r="226" spans="2:8" s="1" customFormat="1" ht="16.899999999999999" customHeight="1">
      <c r="B226" s="33"/>
      <c r="C226" s="208" t="s">
        <v>1223</v>
      </c>
      <c r="D226" s="208" t="s">
        <v>1224</v>
      </c>
      <c r="E226" s="18" t="s">
        <v>232</v>
      </c>
      <c r="F226" s="209">
        <v>1093.6980000000001</v>
      </c>
      <c r="H226" s="33"/>
    </row>
    <row r="227" spans="2:8" s="1" customFormat="1" ht="16.899999999999999" customHeight="1">
      <c r="B227" s="33"/>
      <c r="C227" s="204" t="s">
        <v>676</v>
      </c>
      <c r="D227" s="205" t="s">
        <v>677</v>
      </c>
      <c r="E227" s="206" t="s">
        <v>21</v>
      </c>
      <c r="F227" s="207">
        <v>89.114000000000004</v>
      </c>
      <c r="H227" s="33"/>
    </row>
    <row r="228" spans="2:8" s="1" customFormat="1" ht="16.899999999999999" customHeight="1">
      <c r="B228" s="33"/>
      <c r="C228" s="208" t="s">
        <v>21</v>
      </c>
      <c r="D228" s="208" t="s">
        <v>1274</v>
      </c>
      <c r="E228" s="18" t="s">
        <v>21</v>
      </c>
      <c r="F228" s="209">
        <v>0</v>
      </c>
      <c r="H228" s="33"/>
    </row>
    <row r="229" spans="2:8" s="1" customFormat="1" ht="16.899999999999999" customHeight="1">
      <c r="B229" s="33"/>
      <c r="C229" s="208" t="s">
        <v>21</v>
      </c>
      <c r="D229" s="208" t="s">
        <v>1275</v>
      </c>
      <c r="E229" s="18" t="s">
        <v>21</v>
      </c>
      <c r="F229" s="209">
        <v>100.384</v>
      </c>
      <c r="H229" s="33"/>
    </row>
    <row r="230" spans="2:8" s="1" customFormat="1" ht="16.899999999999999" customHeight="1">
      <c r="B230" s="33"/>
      <c r="C230" s="208" t="s">
        <v>21</v>
      </c>
      <c r="D230" s="208" t="s">
        <v>1276</v>
      </c>
      <c r="E230" s="18" t="s">
        <v>21</v>
      </c>
      <c r="F230" s="209">
        <v>-11.27</v>
      </c>
      <c r="H230" s="33"/>
    </row>
    <row r="231" spans="2:8" s="1" customFormat="1" ht="16.899999999999999" customHeight="1">
      <c r="B231" s="33"/>
      <c r="C231" s="208" t="s">
        <v>676</v>
      </c>
      <c r="D231" s="208" t="s">
        <v>765</v>
      </c>
      <c r="E231" s="18" t="s">
        <v>21</v>
      </c>
      <c r="F231" s="209">
        <v>89.114000000000004</v>
      </c>
      <c r="H231" s="33"/>
    </row>
    <row r="232" spans="2:8" s="1" customFormat="1" ht="16.899999999999999" customHeight="1">
      <c r="B232" s="33"/>
      <c r="C232" s="210" t="s">
        <v>5927</v>
      </c>
      <c r="H232" s="33"/>
    </row>
    <row r="233" spans="2:8" s="1" customFormat="1" ht="22.5">
      <c r="B233" s="33"/>
      <c r="C233" s="208" t="s">
        <v>1260</v>
      </c>
      <c r="D233" s="208" t="s">
        <v>5933</v>
      </c>
      <c r="E233" s="18" t="s">
        <v>232</v>
      </c>
      <c r="F233" s="209">
        <v>900.86400000000003</v>
      </c>
      <c r="H233" s="33"/>
    </row>
    <row r="234" spans="2:8" s="1" customFormat="1" ht="22.5">
      <c r="B234" s="33"/>
      <c r="C234" s="208" t="s">
        <v>1287</v>
      </c>
      <c r="D234" s="208" t="s">
        <v>5934</v>
      </c>
      <c r="E234" s="18" t="s">
        <v>232</v>
      </c>
      <c r="F234" s="209">
        <v>900.86400000000003</v>
      </c>
      <c r="H234" s="33"/>
    </row>
    <row r="235" spans="2:8" s="1" customFormat="1" ht="16.899999999999999" customHeight="1">
      <c r="B235" s="33"/>
      <c r="C235" s="208" t="s">
        <v>1313</v>
      </c>
      <c r="D235" s="208" t="s">
        <v>1314</v>
      </c>
      <c r="E235" s="18" t="s">
        <v>232</v>
      </c>
      <c r="F235" s="209">
        <v>2013.356</v>
      </c>
      <c r="H235" s="33"/>
    </row>
    <row r="236" spans="2:8" s="1" customFormat="1" ht="16.899999999999999" customHeight="1">
      <c r="B236" s="33"/>
      <c r="C236" s="208" t="s">
        <v>1278</v>
      </c>
      <c r="D236" s="208" t="s">
        <v>1112</v>
      </c>
      <c r="E236" s="18" t="s">
        <v>232</v>
      </c>
      <c r="F236" s="209">
        <v>945.90700000000004</v>
      </c>
      <c r="H236" s="33"/>
    </row>
    <row r="237" spans="2:8" s="1" customFormat="1" ht="16.899999999999999" customHeight="1">
      <c r="B237" s="33"/>
      <c r="C237" s="204" t="s">
        <v>621</v>
      </c>
      <c r="D237" s="205" t="s">
        <v>622</v>
      </c>
      <c r="E237" s="206" t="s">
        <v>21</v>
      </c>
      <c r="F237" s="207">
        <v>200.767</v>
      </c>
      <c r="H237" s="33"/>
    </row>
    <row r="238" spans="2:8" s="1" customFormat="1" ht="16.899999999999999" customHeight="1">
      <c r="B238" s="33"/>
      <c r="C238" s="208" t="s">
        <v>21</v>
      </c>
      <c r="D238" s="208" t="s">
        <v>1246</v>
      </c>
      <c r="E238" s="18" t="s">
        <v>21</v>
      </c>
      <c r="F238" s="209">
        <v>0</v>
      </c>
      <c r="H238" s="33"/>
    </row>
    <row r="239" spans="2:8" s="1" customFormat="1" ht="16.899999999999999" customHeight="1">
      <c r="B239" s="33"/>
      <c r="C239" s="208" t="s">
        <v>21</v>
      </c>
      <c r="D239" s="208" t="s">
        <v>1247</v>
      </c>
      <c r="E239" s="18" t="s">
        <v>21</v>
      </c>
      <c r="F239" s="209">
        <v>200.767</v>
      </c>
      <c r="H239" s="33"/>
    </row>
    <row r="240" spans="2:8" s="1" customFormat="1" ht="16.899999999999999" customHeight="1">
      <c r="B240" s="33"/>
      <c r="C240" s="208" t="s">
        <v>621</v>
      </c>
      <c r="D240" s="208" t="s">
        <v>765</v>
      </c>
      <c r="E240" s="18" t="s">
        <v>21</v>
      </c>
      <c r="F240" s="209">
        <v>200.767</v>
      </c>
      <c r="H240" s="33"/>
    </row>
    <row r="241" spans="2:8" s="1" customFormat="1" ht="16.899999999999999" customHeight="1">
      <c r="B241" s="33"/>
      <c r="C241" s="210" t="s">
        <v>5927</v>
      </c>
      <c r="H241" s="33"/>
    </row>
    <row r="242" spans="2:8" s="1" customFormat="1" ht="22.5">
      <c r="B242" s="33"/>
      <c r="C242" s="208" t="s">
        <v>1238</v>
      </c>
      <c r="D242" s="208" t="s">
        <v>5945</v>
      </c>
      <c r="E242" s="18" t="s">
        <v>232</v>
      </c>
      <c r="F242" s="209">
        <v>260.077</v>
      </c>
      <c r="H242" s="33"/>
    </row>
    <row r="243" spans="2:8" s="1" customFormat="1" ht="22.5">
      <c r="B243" s="33"/>
      <c r="C243" s="208" t="s">
        <v>1282</v>
      </c>
      <c r="D243" s="208" t="s">
        <v>5943</v>
      </c>
      <c r="E243" s="18" t="s">
        <v>232</v>
      </c>
      <c r="F243" s="209">
        <v>1593.519</v>
      </c>
      <c r="H243" s="33"/>
    </row>
    <row r="244" spans="2:8" s="1" customFormat="1" ht="22.5">
      <c r="B244" s="33"/>
      <c r="C244" s="208" t="s">
        <v>1327</v>
      </c>
      <c r="D244" s="208" t="s">
        <v>5944</v>
      </c>
      <c r="E244" s="18" t="s">
        <v>232</v>
      </c>
      <c r="F244" s="209">
        <v>722.79899999999998</v>
      </c>
      <c r="H244" s="33"/>
    </row>
    <row r="245" spans="2:8" s="1" customFormat="1" ht="16.899999999999999" customHeight="1">
      <c r="B245" s="33"/>
      <c r="C245" s="208" t="s">
        <v>1249</v>
      </c>
      <c r="D245" s="208" t="s">
        <v>1250</v>
      </c>
      <c r="E245" s="18" t="s">
        <v>232</v>
      </c>
      <c r="F245" s="209">
        <v>269.88900000000001</v>
      </c>
      <c r="H245" s="33"/>
    </row>
    <row r="246" spans="2:8" s="1" customFormat="1" ht="16.899999999999999" customHeight="1">
      <c r="B246" s="33"/>
      <c r="C246" s="204" t="s">
        <v>706</v>
      </c>
      <c r="D246" s="205" t="s">
        <v>707</v>
      </c>
      <c r="E246" s="206" t="s">
        <v>21</v>
      </c>
      <c r="F246" s="207">
        <v>11.27</v>
      </c>
      <c r="H246" s="33"/>
    </row>
    <row r="247" spans="2:8" s="1" customFormat="1" ht="16.899999999999999" customHeight="1">
      <c r="B247" s="33"/>
      <c r="C247" s="208" t="s">
        <v>21</v>
      </c>
      <c r="D247" s="208" t="s">
        <v>1166</v>
      </c>
      <c r="E247" s="18" t="s">
        <v>21</v>
      </c>
      <c r="F247" s="209">
        <v>0</v>
      </c>
      <c r="H247" s="33"/>
    </row>
    <row r="248" spans="2:8" s="1" customFormat="1" ht="16.899999999999999" customHeight="1">
      <c r="B248" s="33"/>
      <c r="C248" s="208" t="s">
        <v>21</v>
      </c>
      <c r="D248" s="208" t="s">
        <v>1167</v>
      </c>
      <c r="E248" s="18" t="s">
        <v>21</v>
      </c>
      <c r="F248" s="209">
        <v>11.27</v>
      </c>
      <c r="H248" s="33"/>
    </row>
    <row r="249" spans="2:8" s="1" customFormat="1" ht="16.899999999999999" customHeight="1">
      <c r="B249" s="33"/>
      <c r="C249" s="208" t="s">
        <v>706</v>
      </c>
      <c r="D249" s="208" t="s">
        <v>241</v>
      </c>
      <c r="E249" s="18" t="s">
        <v>21</v>
      </c>
      <c r="F249" s="209">
        <v>11.27</v>
      </c>
      <c r="H249" s="33"/>
    </row>
    <row r="250" spans="2:8" s="1" customFormat="1" ht="16.899999999999999" customHeight="1">
      <c r="B250" s="33"/>
      <c r="C250" s="210" t="s">
        <v>5927</v>
      </c>
      <c r="H250" s="33"/>
    </row>
    <row r="251" spans="2:8" s="1" customFormat="1" ht="22.5">
      <c r="B251" s="33"/>
      <c r="C251" s="208" t="s">
        <v>1162</v>
      </c>
      <c r="D251" s="208" t="s">
        <v>5946</v>
      </c>
      <c r="E251" s="18" t="s">
        <v>232</v>
      </c>
      <c r="F251" s="209">
        <v>11.27</v>
      </c>
      <c r="H251" s="33"/>
    </row>
    <row r="252" spans="2:8" s="1" customFormat="1" ht="22.5">
      <c r="B252" s="33"/>
      <c r="C252" s="208" t="s">
        <v>1282</v>
      </c>
      <c r="D252" s="208" t="s">
        <v>5943</v>
      </c>
      <c r="E252" s="18" t="s">
        <v>232</v>
      </c>
      <c r="F252" s="209">
        <v>1593.519</v>
      </c>
      <c r="H252" s="33"/>
    </row>
    <row r="253" spans="2:8" s="1" customFormat="1" ht="16.899999999999999" customHeight="1">
      <c r="B253" s="33"/>
      <c r="C253" s="208" t="s">
        <v>1313</v>
      </c>
      <c r="D253" s="208" t="s">
        <v>1314</v>
      </c>
      <c r="E253" s="18" t="s">
        <v>232</v>
      </c>
      <c r="F253" s="209">
        <v>2013.356</v>
      </c>
      <c r="H253" s="33"/>
    </row>
    <row r="254" spans="2:8" s="1" customFormat="1" ht="16.899999999999999" customHeight="1">
      <c r="B254" s="33"/>
      <c r="C254" s="204" t="s">
        <v>703</v>
      </c>
      <c r="D254" s="205" t="s">
        <v>704</v>
      </c>
      <c r="E254" s="206" t="s">
        <v>21</v>
      </c>
      <c r="F254" s="207">
        <v>18.72</v>
      </c>
      <c r="H254" s="33"/>
    </row>
    <row r="255" spans="2:8" s="1" customFormat="1" ht="16.899999999999999" customHeight="1">
      <c r="B255" s="33"/>
      <c r="C255" s="208" t="s">
        <v>21</v>
      </c>
      <c r="D255" s="208" t="s">
        <v>1125</v>
      </c>
      <c r="E255" s="18" t="s">
        <v>21</v>
      </c>
      <c r="F255" s="209">
        <v>18.72</v>
      </c>
      <c r="H255" s="33"/>
    </row>
    <row r="256" spans="2:8" s="1" customFormat="1" ht="16.899999999999999" customHeight="1">
      <c r="B256" s="33"/>
      <c r="C256" s="208" t="s">
        <v>703</v>
      </c>
      <c r="D256" s="208" t="s">
        <v>765</v>
      </c>
      <c r="E256" s="18" t="s">
        <v>21</v>
      </c>
      <c r="F256" s="209">
        <v>18.72</v>
      </c>
      <c r="H256" s="33"/>
    </row>
    <row r="257" spans="2:8" s="1" customFormat="1" ht="16.899999999999999" customHeight="1">
      <c r="B257" s="33"/>
      <c r="C257" s="210" t="s">
        <v>5927</v>
      </c>
      <c r="H257" s="33"/>
    </row>
    <row r="258" spans="2:8" s="1" customFormat="1" ht="16.899999999999999" customHeight="1">
      <c r="B258" s="33"/>
      <c r="C258" s="208" t="s">
        <v>1121</v>
      </c>
      <c r="D258" s="208" t="s">
        <v>5932</v>
      </c>
      <c r="E258" s="18" t="s">
        <v>232</v>
      </c>
      <c r="F258" s="209">
        <v>308.57799999999997</v>
      </c>
      <c r="H258" s="33"/>
    </row>
    <row r="259" spans="2:8" s="1" customFormat="1" ht="22.5">
      <c r="B259" s="33"/>
      <c r="C259" s="208" t="s">
        <v>1327</v>
      </c>
      <c r="D259" s="208" t="s">
        <v>5944</v>
      </c>
      <c r="E259" s="18" t="s">
        <v>232</v>
      </c>
      <c r="F259" s="209">
        <v>722.79899999999998</v>
      </c>
      <c r="H259" s="33"/>
    </row>
    <row r="260" spans="2:8" s="1" customFormat="1" ht="16.899999999999999" customHeight="1">
      <c r="B260" s="33"/>
      <c r="C260" s="204" t="s">
        <v>624</v>
      </c>
      <c r="D260" s="205" t="s">
        <v>625</v>
      </c>
      <c r="E260" s="206" t="s">
        <v>21</v>
      </c>
      <c r="F260" s="207">
        <v>2023.0060000000001</v>
      </c>
      <c r="H260" s="33"/>
    </row>
    <row r="261" spans="2:8" s="1" customFormat="1" ht="16.899999999999999" customHeight="1">
      <c r="B261" s="33"/>
      <c r="C261" s="208" t="s">
        <v>21</v>
      </c>
      <c r="D261" s="208" t="s">
        <v>1053</v>
      </c>
      <c r="E261" s="18" t="s">
        <v>21</v>
      </c>
      <c r="F261" s="209">
        <v>0</v>
      </c>
      <c r="H261" s="33"/>
    </row>
    <row r="262" spans="2:8" s="1" customFormat="1" ht="16.899999999999999" customHeight="1">
      <c r="B262" s="33"/>
      <c r="C262" s="208" t="s">
        <v>21</v>
      </c>
      <c r="D262" s="208" t="s">
        <v>1054</v>
      </c>
      <c r="E262" s="18" t="s">
        <v>21</v>
      </c>
      <c r="F262" s="209">
        <v>0</v>
      </c>
      <c r="H262" s="33"/>
    </row>
    <row r="263" spans="2:8" s="1" customFormat="1" ht="16.899999999999999" customHeight="1">
      <c r="B263" s="33"/>
      <c r="C263" s="208" t="s">
        <v>21</v>
      </c>
      <c r="D263" s="208" t="s">
        <v>748</v>
      </c>
      <c r="E263" s="18" t="s">
        <v>21</v>
      </c>
      <c r="F263" s="209">
        <v>0</v>
      </c>
      <c r="H263" s="33"/>
    </row>
    <row r="264" spans="2:8" s="1" customFormat="1" ht="16.899999999999999" customHeight="1">
      <c r="B264" s="33"/>
      <c r="C264" s="208" t="s">
        <v>21</v>
      </c>
      <c r="D264" s="208" t="s">
        <v>958</v>
      </c>
      <c r="E264" s="18" t="s">
        <v>21</v>
      </c>
      <c r="F264" s="209">
        <v>0</v>
      </c>
      <c r="H264" s="33"/>
    </row>
    <row r="265" spans="2:8" s="1" customFormat="1" ht="16.899999999999999" customHeight="1">
      <c r="B265" s="33"/>
      <c r="C265" s="208" t="s">
        <v>21</v>
      </c>
      <c r="D265" s="208" t="s">
        <v>1055</v>
      </c>
      <c r="E265" s="18" t="s">
        <v>21</v>
      </c>
      <c r="F265" s="209">
        <v>8.8249999999999993</v>
      </c>
      <c r="H265" s="33"/>
    </row>
    <row r="266" spans="2:8" s="1" customFormat="1" ht="16.899999999999999" customHeight="1">
      <c r="B266" s="33"/>
      <c r="C266" s="208" t="s">
        <v>21</v>
      </c>
      <c r="D266" s="208" t="s">
        <v>964</v>
      </c>
      <c r="E266" s="18" t="s">
        <v>21</v>
      </c>
      <c r="F266" s="209">
        <v>0</v>
      </c>
      <c r="H266" s="33"/>
    </row>
    <row r="267" spans="2:8" s="1" customFormat="1" ht="16.899999999999999" customHeight="1">
      <c r="B267" s="33"/>
      <c r="C267" s="208" t="s">
        <v>21</v>
      </c>
      <c r="D267" s="208" t="s">
        <v>1056</v>
      </c>
      <c r="E267" s="18" t="s">
        <v>21</v>
      </c>
      <c r="F267" s="209">
        <v>10.335000000000001</v>
      </c>
      <c r="H267" s="33"/>
    </row>
    <row r="268" spans="2:8" s="1" customFormat="1" ht="16.899999999999999" customHeight="1">
      <c r="B268" s="33"/>
      <c r="C268" s="208" t="s">
        <v>21</v>
      </c>
      <c r="D268" s="208" t="s">
        <v>862</v>
      </c>
      <c r="E268" s="18" t="s">
        <v>21</v>
      </c>
      <c r="F268" s="209">
        <v>0</v>
      </c>
      <c r="H268" s="33"/>
    </row>
    <row r="269" spans="2:8" s="1" customFormat="1" ht="16.899999999999999" customHeight="1">
      <c r="B269" s="33"/>
      <c r="C269" s="208" t="s">
        <v>21</v>
      </c>
      <c r="D269" s="208" t="s">
        <v>1057</v>
      </c>
      <c r="E269" s="18" t="s">
        <v>21</v>
      </c>
      <c r="F269" s="209">
        <v>3.9750000000000001</v>
      </c>
      <c r="H269" s="33"/>
    </row>
    <row r="270" spans="2:8" s="1" customFormat="1" ht="16.899999999999999" customHeight="1">
      <c r="B270" s="33"/>
      <c r="C270" s="208" t="s">
        <v>21</v>
      </c>
      <c r="D270" s="208" t="s">
        <v>864</v>
      </c>
      <c r="E270" s="18" t="s">
        <v>21</v>
      </c>
      <c r="F270" s="209">
        <v>0</v>
      </c>
      <c r="H270" s="33"/>
    </row>
    <row r="271" spans="2:8" s="1" customFormat="1" ht="16.899999999999999" customHeight="1">
      <c r="B271" s="33"/>
      <c r="C271" s="208" t="s">
        <v>21</v>
      </c>
      <c r="D271" s="208" t="s">
        <v>1058</v>
      </c>
      <c r="E271" s="18" t="s">
        <v>21</v>
      </c>
      <c r="F271" s="209">
        <v>2.8220000000000001</v>
      </c>
      <c r="H271" s="33"/>
    </row>
    <row r="272" spans="2:8" s="1" customFormat="1" ht="16.899999999999999" customHeight="1">
      <c r="B272" s="33"/>
      <c r="C272" s="208" t="s">
        <v>21</v>
      </c>
      <c r="D272" s="208" t="s">
        <v>865</v>
      </c>
      <c r="E272" s="18" t="s">
        <v>21</v>
      </c>
      <c r="F272" s="209">
        <v>0</v>
      </c>
      <c r="H272" s="33"/>
    </row>
    <row r="273" spans="2:8" s="1" customFormat="1" ht="16.899999999999999" customHeight="1">
      <c r="B273" s="33"/>
      <c r="C273" s="208" t="s">
        <v>21</v>
      </c>
      <c r="D273" s="208" t="s">
        <v>1059</v>
      </c>
      <c r="E273" s="18" t="s">
        <v>21</v>
      </c>
      <c r="F273" s="209">
        <v>4.1470000000000002</v>
      </c>
      <c r="H273" s="33"/>
    </row>
    <row r="274" spans="2:8" s="1" customFormat="1" ht="16.899999999999999" customHeight="1">
      <c r="B274" s="33"/>
      <c r="C274" s="208" t="s">
        <v>21</v>
      </c>
      <c r="D274" s="208" t="s">
        <v>976</v>
      </c>
      <c r="E274" s="18" t="s">
        <v>21</v>
      </c>
      <c r="F274" s="209">
        <v>0</v>
      </c>
      <c r="H274" s="33"/>
    </row>
    <row r="275" spans="2:8" s="1" customFormat="1" ht="16.899999999999999" customHeight="1">
      <c r="B275" s="33"/>
      <c r="C275" s="208" t="s">
        <v>21</v>
      </c>
      <c r="D275" s="208" t="s">
        <v>1060</v>
      </c>
      <c r="E275" s="18" t="s">
        <v>21</v>
      </c>
      <c r="F275" s="209">
        <v>16.43</v>
      </c>
      <c r="H275" s="33"/>
    </row>
    <row r="276" spans="2:8" s="1" customFormat="1" ht="16.899999999999999" customHeight="1">
      <c r="B276" s="33"/>
      <c r="C276" s="208" t="s">
        <v>21</v>
      </c>
      <c r="D276" s="208" t="s">
        <v>982</v>
      </c>
      <c r="E276" s="18" t="s">
        <v>21</v>
      </c>
      <c r="F276" s="209">
        <v>0</v>
      </c>
      <c r="H276" s="33"/>
    </row>
    <row r="277" spans="2:8" s="1" customFormat="1" ht="16.899999999999999" customHeight="1">
      <c r="B277" s="33"/>
      <c r="C277" s="208" t="s">
        <v>21</v>
      </c>
      <c r="D277" s="208" t="s">
        <v>1057</v>
      </c>
      <c r="E277" s="18" t="s">
        <v>21</v>
      </c>
      <c r="F277" s="209">
        <v>3.9750000000000001</v>
      </c>
      <c r="H277" s="33"/>
    </row>
    <row r="278" spans="2:8" s="1" customFormat="1" ht="16.899999999999999" customHeight="1">
      <c r="B278" s="33"/>
      <c r="C278" s="208" t="s">
        <v>21</v>
      </c>
      <c r="D278" s="208" t="s">
        <v>985</v>
      </c>
      <c r="E278" s="18" t="s">
        <v>21</v>
      </c>
      <c r="F278" s="209">
        <v>0</v>
      </c>
      <c r="H278" s="33"/>
    </row>
    <row r="279" spans="2:8" s="1" customFormat="1" ht="16.899999999999999" customHeight="1">
      <c r="B279" s="33"/>
      <c r="C279" s="208" t="s">
        <v>21</v>
      </c>
      <c r="D279" s="208" t="s">
        <v>1061</v>
      </c>
      <c r="E279" s="18" t="s">
        <v>21</v>
      </c>
      <c r="F279" s="209">
        <v>34.185000000000002</v>
      </c>
      <c r="H279" s="33"/>
    </row>
    <row r="280" spans="2:8" s="1" customFormat="1" ht="16.899999999999999" customHeight="1">
      <c r="B280" s="33"/>
      <c r="C280" s="208" t="s">
        <v>21</v>
      </c>
      <c r="D280" s="208" t="s">
        <v>866</v>
      </c>
      <c r="E280" s="18" t="s">
        <v>21</v>
      </c>
      <c r="F280" s="209">
        <v>0</v>
      </c>
      <c r="H280" s="33"/>
    </row>
    <row r="281" spans="2:8" s="1" customFormat="1" ht="16.899999999999999" customHeight="1">
      <c r="B281" s="33"/>
      <c r="C281" s="208" t="s">
        <v>21</v>
      </c>
      <c r="D281" s="208" t="s">
        <v>1062</v>
      </c>
      <c r="E281" s="18" t="s">
        <v>21</v>
      </c>
      <c r="F281" s="209">
        <v>136.74</v>
      </c>
      <c r="H281" s="33"/>
    </row>
    <row r="282" spans="2:8" s="1" customFormat="1" ht="16.899999999999999" customHeight="1">
      <c r="B282" s="33"/>
      <c r="C282" s="208" t="s">
        <v>21</v>
      </c>
      <c r="D282" s="208" t="s">
        <v>868</v>
      </c>
      <c r="E282" s="18" t="s">
        <v>21</v>
      </c>
      <c r="F282" s="209">
        <v>0</v>
      </c>
      <c r="H282" s="33"/>
    </row>
    <row r="283" spans="2:8" s="1" customFormat="1" ht="16.899999999999999" customHeight="1">
      <c r="B283" s="33"/>
      <c r="C283" s="208" t="s">
        <v>21</v>
      </c>
      <c r="D283" s="208" t="s">
        <v>1063</v>
      </c>
      <c r="E283" s="18" t="s">
        <v>21</v>
      </c>
      <c r="F283" s="209">
        <v>307.66500000000002</v>
      </c>
      <c r="H283" s="33"/>
    </row>
    <row r="284" spans="2:8" s="1" customFormat="1" ht="16.899999999999999" customHeight="1">
      <c r="B284" s="33"/>
      <c r="C284" s="208" t="s">
        <v>21</v>
      </c>
      <c r="D284" s="208" t="s">
        <v>766</v>
      </c>
      <c r="E284" s="18" t="s">
        <v>21</v>
      </c>
      <c r="F284" s="209">
        <v>0</v>
      </c>
      <c r="H284" s="33"/>
    </row>
    <row r="285" spans="2:8" s="1" customFormat="1" ht="16.899999999999999" customHeight="1">
      <c r="B285" s="33"/>
      <c r="C285" s="208" t="s">
        <v>21</v>
      </c>
      <c r="D285" s="208" t="s">
        <v>866</v>
      </c>
      <c r="E285" s="18" t="s">
        <v>21</v>
      </c>
      <c r="F285" s="209">
        <v>0</v>
      </c>
      <c r="H285" s="33"/>
    </row>
    <row r="286" spans="2:8" s="1" customFormat="1" ht="16.899999999999999" customHeight="1">
      <c r="B286" s="33"/>
      <c r="C286" s="208" t="s">
        <v>21</v>
      </c>
      <c r="D286" s="208" t="s">
        <v>1064</v>
      </c>
      <c r="E286" s="18" t="s">
        <v>21</v>
      </c>
      <c r="F286" s="209">
        <v>546.96</v>
      </c>
      <c r="H286" s="33"/>
    </row>
    <row r="287" spans="2:8" s="1" customFormat="1" ht="16.899999999999999" customHeight="1">
      <c r="B287" s="33"/>
      <c r="C287" s="208" t="s">
        <v>21</v>
      </c>
      <c r="D287" s="208" t="s">
        <v>868</v>
      </c>
      <c r="E287" s="18" t="s">
        <v>21</v>
      </c>
      <c r="F287" s="209">
        <v>0</v>
      </c>
      <c r="H287" s="33"/>
    </row>
    <row r="288" spans="2:8" s="1" customFormat="1" ht="16.899999999999999" customHeight="1">
      <c r="B288" s="33"/>
      <c r="C288" s="208" t="s">
        <v>21</v>
      </c>
      <c r="D288" s="208" t="s">
        <v>1065</v>
      </c>
      <c r="E288" s="18" t="s">
        <v>21</v>
      </c>
      <c r="F288" s="209">
        <v>102.55500000000001</v>
      </c>
      <c r="H288" s="33"/>
    </row>
    <row r="289" spans="2:8" s="1" customFormat="1" ht="16.899999999999999" customHeight="1">
      <c r="B289" s="33"/>
      <c r="C289" s="208" t="s">
        <v>21</v>
      </c>
      <c r="D289" s="208" t="s">
        <v>872</v>
      </c>
      <c r="E289" s="18" t="s">
        <v>21</v>
      </c>
      <c r="F289" s="209">
        <v>0</v>
      </c>
      <c r="H289" s="33"/>
    </row>
    <row r="290" spans="2:8" s="1" customFormat="1" ht="16.899999999999999" customHeight="1">
      <c r="B290" s="33"/>
      <c r="C290" s="208" t="s">
        <v>21</v>
      </c>
      <c r="D290" s="208" t="s">
        <v>1066</v>
      </c>
      <c r="E290" s="18" t="s">
        <v>21</v>
      </c>
      <c r="F290" s="209">
        <v>86.019000000000005</v>
      </c>
      <c r="H290" s="33"/>
    </row>
    <row r="291" spans="2:8" s="1" customFormat="1" ht="16.899999999999999" customHeight="1">
      <c r="B291" s="33"/>
      <c r="C291" s="208" t="s">
        <v>21</v>
      </c>
      <c r="D291" s="208" t="s">
        <v>771</v>
      </c>
      <c r="E291" s="18" t="s">
        <v>21</v>
      </c>
      <c r="F291" s="209">
        <v>0</v>
      </c>
      <c r="H291" s="33"/>
    </row>
    <row r="292" spans="2:8" s="1" customFormat="1" ht="16.899999999999999" customHeight="1">
      <c r="B292" s="33"/>
      <c r="C292" s="208" t="s">
        <v>21</v>
      </c>
      <c r="D292" s="208" t="s">
        <v>866</v>
      </c>
      <c r="E292" s="18" t="s">
        <v>21</v>
      </c>
      <c r="F292" s="209">
        <v>0</v>
      </c>
      <c r="H292" s="33"/>
    </row>
    <row r="293" spans="2:8" s="1" customFormat="1" ht="16.899999999999999" customHeight="1">
      <c r="B293" s="33"/>
      <c r="C293" s="208" t="s">
        <v>21</v>
      </c>
      <c r="D293" s="208" t="s">
        <v>1067</v>
      </c>
      <c r="E293" s="18" t="s">
        <v>21</v>
      </c>
      <c r="F293" s="209">
        <v>432.15</v>
      </c>
      <c r="H293" s="33"/>
    </row>
    <row r="294" spans="2:8" s="1" customFormat="1" ht="16.899999999999999" customHeight="1">
      <c r="B294" s="33"/>
      <c r="C294" s="208" t="s">
        <v>21</v>
      </c>
      <c r="D294" s="208" t="s">
        <v>872</v>
      </c>
      <c r="E294" s="18" t="s">
        <v>21</v>
      </c>
      <c r="F294" s="209">
        <v>0</v>
      </c>
      <c r="H294" s="33"/>
    </row>
    <row r="295" spans="2:8" s="1" customFormat="1" ht="16.899999999999999" customHeight="1">
      <c r="B295" s="33"/>
      <c r="C295" s="208" t="s">
        <v>21</v>
      </c>
      <c r="D295" s="208" t="s">
        <v>1068</v>
      </c>
      <c r="E295" s="18" t="s">
        <v>21</v>
      </c>
      <c r="F295" s="209">
        <v>326.22300000000001</v>
      </c>
      <c r="H295" s="33"/>
    </row>
    <row r="296" spans="2:8" s="1" customFormat="1" ht="16.899999999999999" customHeight="1">
      <c r="B296" s="33"/>
      <c r="C296" s="208" t="s">
        <v>624</v>
      </c>
      <c r="D296" s="208" t="s">
        <v>241</v>
      </c>
      <c r="E296" s="18" t="s">
        <v>21</v>
      </c>
      <c r="F296" s="209">
        <v>2023.0060000000001</v>
      </c>
      <c r="H296" s="33"/>
    </row>
    <row r="297" spans="2:8" s="1" customFormat="1" ht="16.899999999999999" customHeight="1">
      <c r="B297" s="33"/>
      <c r="C297" s="210" t="s">
        <v>5927</v>
      </c>
      <c r="H297" s="33"/>
    </row>
    <row r="298" spans="2:8" s="1" customFormat="1" ht="16.899999999999999" customHeight="1">
      <c r="B298" s="33"/>
      <c r="C298" s="208" t="s">
        <v>1049</v>
      </c>
      <c r="D298" s="208" t="s">
        <v>5947</v>
      </c>
      <c r="E298" s="18" t="s">
        <v>232</v>
      </c>
      <c r="F298" s="209">
        <v>2023.0060000000001</v>
      </c>
      <c r="H298" s="33"/>
    </row>
    <row r="299" spans="2:8" s="1" customFormat="1" ht="16.899999999999999" customHeight="1">
      <c r="B299" s="33"/>
      <c r="C299" s="208" t="s">
        <v>571</v>
      </c>
      <c r="D299" s="208" t="s">
        <v>5935</v>
      </c>
      <c r="E299" s="18" t="s">
        <v>232</v>
      </c>
      <c r="F299" s="209">
        <v>2147.3240000000001</v>
      </c>
      <c r="H299" s="33"/>
    </row>
    <row r="300" spans="2:8" s="1" customFormat="1" ht="16.899999999999999" customHeight="1">
      <c r="B300" s="33"/>
      <c r="C300" s="208" t="s">
        <v>1823</v>
      </c>
      <c r="D300" s="208" t="s">
        <v>1824</v>
      </c>
      <c r="E300" s="18" t="s">
        <v>232</v>
      </c>
      <c r="F300" s="209">
        <v>2124.1559999999999</v>
      </c>
      <c r="H300" s="33"/>
    </row>
    <row r="301" spans="2:8" s="1" customFormat="1" ht="16.899999999999999" customHeight="1">
      <c r="B301" s="33"/>
      <c r="C301" s="204" t="s">
        <v>627</v>
      </c>
      <c r="D301" s="205" t="s">
        <v>628</v>
      </c>
      <c r="E301" s="206" t="s">
        <v>21</v>
      </c>
      <c r="F301" s="207">
        <v>5577.098</v>
      </c>
      <c r="H301" s="33"/>
    </row>
    <row r="302" spans="2:8" s="1" customFormat="1" ht="16.899999999999999" customHeight="1">
      <c r="B302" s="33"/>
      <c r="C302" s="208" t="s">
        <v>21</v>
      </c>
      <c r="D302" s="208" t="s">
        <v>2642</v>
      </c>
      <c r="E302" s="18" t="s">
        <v>21</v>
      </c>
      <c r="F302" s="209">
        <v>0</v>
      </c>
      <c r="H302" s="33"/>
    </row>
    <row r="303" spans="2:8" s="1" customFormat="1" ht="16.899999999999999" customHeight="1">
      <c r="B303" s="33"/>
      <c r="C303" s="208" t="s">
        <v>21</v>
      </c>
      <c r="D303" s="208" t="s">
        <v>814</v>
      </c>
      <c r="E303" s="18" t="s">
        <v>21</v>
      </c>
      <c r="F303" s="209">
        <v>0</v>
      </c>
      <c r="H303" s="33"/>
    </row>
    <row r="304" spans="2:8" s="1" customFormat="1" ht="16.899999999999999" customHeight="1">
      <c r="B304" s="33"/>
      <c r="C304" s="208" t="s">
        <v>21</v>
      </c>
      <c r="D304" s="208" t="s">
        <v>2694</v>
      </c>
      <c r="E304" s="18" t="s">
        <v>21</v>
      </c>
      <c r="F304" s="209">
        <v>28.648</v>
      </c>
      <c r="H304" s="33"/>
    </row>
    <row r="305" spans="2:8" s="1" customFormat="1" ht="16.899999999999999" customHeight="1">
      <c r="B305" s="33"/>
      <c r="C305" s="208" t="s">
        <v>21</v>
      </c>
      <c r="D305" s="208" t="s">
        <v>2695</v>
      </c>
      <c r="E305" s="18" t="s">
        <v>21</v>
      </c>
      <c r="F305" s="209">
        <v>11.34</v>
      </c>
      <c r="H305" s="33"/>
    </row>
    <row r="306" spans="2:8" s="1" customFormat="1" ht="16.899999999999999" customHeight="1">
      <c r="B306" s="33"/>
      <c r="C306" s="208" t="s">
        <v>21</v>
      </c>
      <c r="D306" s="208" t="s">
        <v>2696</v>
      </c>
      <c r="E306" s="18" t="s">
        <v>21</v>
      </c>
      <c r="F306" s="209">
        <v>37.421999999999997</v>
      </c>
      <c r="H306" s="33"/>
    </row>
    <row r="307" spans="2:8" s="1" customFormat="1" ht="16.899999999999999" customHeight="1">
      <c r="B307" s="33"/>
      <c r="C307" s="208" t="s">
        <v>21</v>
      </c>
      <c r="D307" s="208" t="s">
        <v>2697</v>
      </c>
      <c r="E307" s="18" t="s">
        <v>21</v>
      </c>
      <c r="F307" s="209">
        <v>9.0719999999999992</v>
      </c>
      <c r="H307" s="33"/>
    </row>
    <row r="308" spans="2:8" s="1" customFormat="1" ht="16.899999999999999" customHeight="1">
      <c r="B308" s="33"/>
      <c r="C308" s="208" t="s">
        <v>21</v>
      </c>
      <c r="D308" s="208" t="s">
        <v>956</v>
      </c>
      <c r="E308" s="18" t="s">
        <v>21</v>
      </c>
      <c r="F308" s="209">
        <v>0</v>
      </c>
      <c r="H308" s="33"/>
    </row>
    <row r="309" spans="2:8" s="1" customFormat="1" ht="16.899999999999999" customHeight="1">
      <c r="B309" s="33"/>
      <c r="C309" s="208" t="s">
        <v>21</v>
      </c>
      <c r="D309" s="208" t="s">
        <v>957</v>
      </c>
      <c r="E309" s="18" t="s">
        <v>21</v>
      </c>
      <c r="F309" s="209">
        <v>32.76</v>
      </c>
      <c r="H309" s="33"/>
    </row>
    <row r="310" spans="2:8" s="1" customFormat="1" ht="16.899999999999999" customHeight="1">
      <c r="B310" s="33"/>
      <c r="C310" s="208" t="s">
        <v>21</v>
      </c>
      <c r="D310" s="208" t="s">
        <v>748</v>
      </c>
      <c r="E310" s="18" t="s">
        <v>21</v>
      </c>
      <c r="F310" s="209">
        <v>0</v>
      </c>
      <c r="H310" s="33"/>
    </row>
    <row r="311" spans="2:8" s="1" customFormat="1" ht="16.899999999999999" customHeight="1">
      <c r="B311" s="33"/>
      <c r="C311" s="208" t="s">
        <v>21</v>
      </c>
      <c r="D311" s="208" t="s">
        <v>958</v>
      </c>
      <c r="E311" s="18" t="s">
        <v>21</v>
      </c>
      <c r="F311" s="209">
        <v>0</v>
      </c>
      <c r="H311" s="33"/>
    </row>
    <row r="312" spans="2:8" s="1" customFormat="1" ht="16.899999999999999" customHeight="1">
      <c r="B312" s="33"/>
      <c r="C312" s="208" t="s">
        <v>21</v>
      </c>
      <c r="D312" s="208" t="s">
        <v>959</v>
      </c>
      <c r="E312" s="18" t="s">
        <v>21</v>
      </c>
      <c r="F312" s="209">
        <v>73.272999999999996</v>
      </c>
      <c r="H312" s="33"/>
    </row>
    <row r="313" spans="2:8" s="1" customFormat="1" ht="16.899999999999999" customHeight="1">
      <c r="B313" s="33"/>
      <c r="C313" s="208" t="s">
        <v>21</v>
      </c>
      <c r="D313" s="208" t="s">
        <v>2698</v>
      </c>
      <c r="E313" s="18" t="s">
        <v>21</v>
      </c>
      <c r="F313" s="209">
        <v>-3.68</v>
      </c>
      <c r="H313" s="33"/>
    </row>
    <row r="314" spans="2:8" s="1" customFormat="1" ht="16.899999999999999" customHeight="1">
      <c r="B314" s="33"/>
      <c r="C314" s="208" t="s">
        <v>21</v>
      </c>
      <c r="D314" s="208" t="s">
        <v>964</v>
      </c>
      <c r="E314" s="18" t="s">
        <v>21</v>
      </c>
      <c r="F314" s="209">
        <v>0</v>
      </c>
      <c r="H314" s="33"/>
    </row>
    <row r="315" spans="2:8" s="1" customFormat="1" ht="16.899999999999999" customHeight="1">
      <c r="B315" s="33"/>
      <c r="C315" s="208" t="s">
        <v>21</v>
      </c>
      <c r="D315" s="208" t="s">
        <v>965</v>
      </c>
      <c r="E315" s="18" t="s">
        <v>21</v>
      </c>
      <c r="F315" s="209">
        <v>64.13</v>
      </c>
      <c r="H315" s="33"/>
    </row>
    <row r="316" spans="2:8" s="1" customFormat="1" ht="16.899999999999999" customHeight="1">
      <c r="B316" s="33"/>
      <c r="C316" s="208" t="s">
        <v>21</v>
      </c>
      <c r="D316" s="208" t="s">
        <v>2699</v>
      </c>
      <c r="E316" s="18" t="s">
        <v>21</v>
      </c>
      <c r="F316" s="209">
        <v>-0.9</v>
      </c>
      <c r="H316" s="33"/>
    </row>
    <row r="317" spans="2:8" s="1" customFormat="1" ht="16.899999999999999" customHeight="1">
      <c r="B317" s="33"/>
      <c r="C317" s="208" t="s">
        <v>21</v>
      </c>
      <c r="D317" s="208" t="s">
        <v>967</v>
      </c>
      <c r="E317" s="18" t="s">
        <v>21</v>
      </c>
      <c r="F317" s="209">
        <v>0</v>
      </c>
      <c r="H317" s="33"/>
    </row>
    <row r="318" spans="2:8" s="1" customFormat="1" ht="16.899999999999999" customHeight="1">
      <c r="B318" s="33"/>
      <c r="C318" s="208" t="s">
        <v>21</v>
      </c>
      <c r="D318" s="208" t="s">
        <v>968</v>
      </c>
      <c r="E318" s="18" t="s">
        <v>21</v>
      </c>
      <c r="F318" s="209">
        <v>36.68</v>
      </c>
      <c r="H318" s="33"/>
    </row>
    <row r="319" spans="2:8" s="1" customFormat="1" ht="16.899999999999999" customHeight="1">
      <c r="B319" s="33"/>
      <c r="C319" s="208" t="s">
        <v>21</v>
      </c>
      <c r="D319" s="208" t="s">
        <v>865</v>
      </c>
      <c r="E319" s="18" t="s">
        <v>21</v>
      </c>
      <c r="F319" s="209">
        <v>0</v>
      </c>
      <c r="H319" s="33"/>
    </row>
    <row r="320" spans="2:8" s="1" customFormat="1" ht="16.899999999999999" customHeight="1">
      <c r="B320" s="33"/>
      <c r="C320" s="208" t="s">
        <v>21</v>
      </c>
      <c r="D320" s="208" t="s">
        <v>971</v>
      </c>
      <c r="E320" s="18" t="s">
        <v>21</v>
      </c>
      <c r="F320" s="209">
        <v>28.62</v>
      </c>
      <c r="H320" s="33"/>
    </row>
    <row r="321" spans="2:8" s="1" customFormat="1" ht="16.899999999999999" customHeight="1">
      <c r="B321" s="33"/>
      <c r="C321" s="208" t="s">
        <v>21</v>
      </c>
      <c r="D321" s="208" t="s">
        <v>973</v>
      </c>
      <c r="E321" s="18" t="s">
        <v>21</v>
      </c>
      <c r="F321" s="209">
        <v>0</v>
      </c>
      <c r="H321" s="33"/>
    </row>
    <row r="322" spans="2:8" s="1" customFormat="1" ht="16.899999999999999" customHeight="1">
      <c r="B322" s="33"/>
      <c r="C322" s="208" t="s">
        <v>21</v>
      </c>
      <c r="D322" s="208" t="s">
        <v>974</v>
      </c>
      <c r="E322" s="18" t="s">
        <v>21</v>
      </c>
      <c r="F322" s="209">
        <v>32.86</v>
      </c>
      <c r="H322" s="33"/>
    </row>
    <row r="323" spans="2:8" s="1" customFormat="1" ht="16.899999999999999" customHeight="1">
      <c r="B323" s="33"/>
      <c r="C323" s="208" t="s">
        <v>21</v>
      </c>
      <c r="D323" s="208" t="s">
        <v>2699</v>
      </c>
      <c r="E323" s="18" t="s">
        <v>21</v>
      </c>
      <c r="F323" s="209">
        <v>-0.9</v>
      </c>
      <c r="H323" s="33"/>
    </row>
    <row r="324" spans="2:8" s="1" customFormat="1" ht="16.899999999999999" customHeight="1">
      <c r="B324" s="33"/>
      <c r="C324" s="208" t="s">
        <v>21</v>
      </c>
      <c r="D324" s="208" t="s">
        <v>976</v>
      </c>
      <c r="E324" s="18" t="s">
        <v>21</v>
      </c>
      <c r="F324" s="209">
        <v>0</v>
      </c>
      <c r="H324" s="33"/>
    </row>
    <row r="325" spans="2:8" s="1" customFormat="1" ht="16.899999999999999" customHeight="1">
      <c r="B325" s="33"/>
      <c r="C325" s="208" t="s">
        <v>21</v>
      </c>
      <c r="D325" s="208" t="s">
        <v>977</v>
      </c>
      <c r="E325" s="18" t="s">
        <v>21</v>
      </c>
      <c r="F325" s="209">
        <v>55.12</v>
      </c>
      <c r="H325" s="33"/>
    </row>
    <row r="326" spans="2:8" s="1" customFormat="1" ht="16.899999999999999" customHeight="1">
      <c r="B326" s="33"/>
      <c r="C326" s="208" t="s">
        <v>21</v>
      </c>
      <c r="D326" s="208" t="s">
        <v>982</v>
      </c>
      <c r="E326" s="18" t="s">
        <v>21</v>
      </c>
      <c r="F326" s="209">
        <v>0</v>
      </c>
      <c r="H326" s="33"/>
    </row>
    <row r="327" spans="2:8" s="1" customFormat="1" ht="16.899999999999999" customHeight="1">
      <c r="B327" s="33"/>
      <c r="C327" s="208" t="s">
        <v>21</v>
      </c>
      <c r="D327" s="208" t="s">
        <v>983</v>
      </c>
      <c r="E327" s="18" t="s">
        <v>21</v>
      </c>
      <c r="F327" s="209">
        <v>35.244999999999997</v>
      </c>
      <c r="H327" s="33"/>
    </row>
    <row r="328" spans="2:8" s="1" customFormat="1" ht="16.899999999999999" customHeight="1">
      <c r="B328" s="33"/>
      <c r="C328" s="208" t="s">
        <v>21</v>
      </c>
      <c r="D328" s="208" t="s">
        <v>985</v>
      </c>
      <c r="E328" s="18" t="s">
        <v>21</v>
      </c>
      <c r="F328" s="209">
        <v>0</v>
      </c>
      <c r="H328" s="33"/>
    </row>
    <row r="329" spans="2:8" s="1" customFormat="1" ht="16.899999999999999" customHeight="1">
      <c r="B329" s="33"/>
      <c r="C329" s="208" t="s">
        <v>21</v>
      </c>
      <c r="D329" s="208" t="s">
        <v>986</v>
      </c>
      <c r="E329" s="18" t="s">
        <v>21</v>
      </c>
      <c r="F329" s="209">
        <v>54.643000000000001</v>
      </c>
      <c r="H329" s="33"/>
    </row>
    <row r="330" spans="2:8" s="1" customFormat="1" ht="16.899999999999999" customHeight="1">
      <c r="B330" s="33"/>
      <c r="C330" s="208" t="s">
        <v>21</v>
      </c>
      <c r="D330" s="208" t="s">
        <v>2699</v>
      </c>
      <c r="E330" s="18" t="s">
        <v>21</v>
      </c>
      <c r="F330" s="209">
        <v>-0.9</v>
      </c>
      <c r="H330" s="33"/>
    </row>
    <row r="331" spans="2:8" s="1" customFormat="1" ht="16.899999999999999" customHeight="1">
      <c r="B331" s="33"/>
      <c r="C331" s="208" t="s">
        <v>21</v>
      </c>
      <c r="D331" s="208" t="s">
        <v>988</v>
      </c>
      <c r="E331" s="18" t="s">
        <v>21</v>
      </c>
      <c r="F331" s="209">
        <v>0</v>
      </c>
      <c r="H331" s="33"/>
    </row>
    <row r="332" spans="2:8" s="1" customFormat="1" ht="16.899999999999999" customHeight="1">
      <c r="B332" s="33"/>
      <c r="C332" s="208" t="s">
        <v>21</v>
      </c>
      <c r="D332" s="208" t="s">
        <v>2700</v>
      </c>
      <c r="E332" s="18" t="s">
        <v>21</v>
      </c>
      <c r="F332" s="209">
        <v>75.366</v>
      </c>
      <c r="H332" s="33"/>
    </row>
    <row r="333" spans="2:8" s="1" customFormat="1" ht="16.899999999999999" customHeight="1">
      <c r="B333" s="33"/>
      <c r="C333" s="208" t="s">
        <v>21</v>
      </c>
      <c r="D333" s="208" t="s">
        <v>992</v>
      </c>
      <c r="E333" s="18" t="s">
        <v>21</v>
      </c>
      <c r="F333" s="209">
        <v>0</v>
      </c>
      <c r="H333" s="33"/>
    </row>
    <row r="334" spans="2:8" s="1" customFormat="1" ht="16.899999999999999" customHeight="1">
      <c r="B334" s="33"/>
      <c r="C334" s="208" t="s">
        <v>21</v>
      </c>
      <c r="D334" s="208" t="s">
        <v>2701</v>
      </c>
      <c r="E334" s="18" t="s">
        <v>21</v>
      </c>
      <c r="F334" s="209">
        <v>150.30799999999999</v>
      </c>
      <c r="H334" s="33"/>
    </row>
    <row r="335" spans="2:8" s="1" customFormat="1" ht="16.899999999999999" customHeight="1">
      <c r="B335" s="33"/>
      <c r="C335" s="208" t="s">
        <v>21</v>
      </c>
      <c r="D335" s="208" t="s">
        <v>2702</v>
      </c>
      <c r="E335" s="18" t="s">
        <v>21</v>
      </c>
      <c r="F335" s="209">
        <v>-3.6</v>
      </c>
      <c r="H335" s="33"/>
    </row>
    <row r="336" spans="2:8" s="1" customFormat="1" ht="16.899999999999999" customHeight="1">
      <c r="B336" s="33"/>
      <c r="C336" s="208" t="s">
        <v>21</v>
      </c>
      <c r="D336" s="208" t="s">
        <v>996</v>
      </c>
      <c r="E336" s="18" t="s">
        <v>21</v>
      </c>
      <c r="F336" s="209">
        <v>0</v>
      </c>
      <c r="H336" s="33"/>
    </row>
    <row r="337" spans="2:8" s="1" customFormat="1" ht="16.899999999999999" customHeight="1">
      <c r="B337" s="33"/>
      <c r="C337" s="208" t="s">
        <v>21</v>
      </c>
      <c r="D337" s="208" t="s">
        <v>997</v>
      </c>
      <c r="E337" s="18" t="s">
        <v>21</v>
      </c>
      <c r="F337" s="209">
        <v>241.887</v>
      </c>
      <c r="H337" s="33"/>
    </row>
    <row r="338" spans="2:8" s="1" customFormat="1" ht="16.899999999999999" customHeight="1">
      <c r="B338" s="33"/>
      <c r="C338" s="208" t="s">
        <v>21</v>
      </c>
      <c r="D338" s="208" t="s">
        <v>1000</v>
      </c>
      <c r="E338" s="18" t="s">
        <v>21</v>
      </c>
      <c r="F338" s="209">
        <v>0</v>
      </c>
      <c r="H338" s="33"/>
    </row>
    <row r="339" spans="2:8" s="1" customFormat="1" ht="16.899999999999999" customHeight="1">
      <c r="B339" s="33"/>
      <c r="C339" s="208" t="s">
        <v>21</v>
      </c>
      <c r="D339" s="208" t="s">
        <v>1001</v>
      </c>
      <c r="E339" s="18" t="s">
        <v>21</v>
      </c>
      <c r="F339" s="209">
        <v>397.10300000000001</v>
      </c>
      <c r="H339" s="33"/>
    </row>
    <row r="340" spans="2:8" s="1" customFormat="1" ht="16.899999999999999" customHeight="1">
      <c r="B340" s="33"/>
      <c r="C340" s="208" t="s">
        <v>21</v>
      </c>
      <c r="D340" s="208" t="s">
        <v>2703</v>
      </c>
      <c r="E340" s="18" t="s">
        <v>21</v>
      </c>
      <c r="F340" s="209">
        <v>-8.1</v>
      </c>
      <c r="H340" s="33"/>
    </row>
    <row r="341" spans="2:8" s="1" customFormat="1" ht="16.899999999999999" customHeight="1">
      <c r="B341" s="33"/>
      <c r="C341" s="208" t="s">
        <v>21</v>
      </c>
      <c r="D341" s="208" t="s">
        <v>1004</v>
      </c>
      <c r="E341" s="18" t="s">
        <v>21</v>
      </c>
      <c r="F341" s="209">
        <v>0</v>
      </c>
      <c r="H341" s="33"/>
    </row>
    <row r="342" spans="2:8" s="1" customFormat="1" ht="16.899999999999999" customHeight="1">
      <c r="B342" s="33"/>
      <c r="C342" s="208" t="s">
        <v>21</v>
      </c>
      <c r="D342" s="208" t="s">
        <v>1005</v>
      </c>
      <c r="E342" s="18" t="s">
        <v>21</v>
      </c>
      <c r="F342" s="209">
        <v>495.84199999999998</v>
      </c>
      <c r="H342" s="33"/>
    </row>
    <row r="343" spans="2:8" s="1" customFormat="1" ht="16.899999999999999" customHeight="1">
      <c r="B343" s="33"/>
      <c r="C343" s="208" t="s">
        <v>21</v>
      </c>
      <c r="D343" s="208" t="s">
        <v>2703</v>
      </c>
      <c r="E343" s="18" t="s">
        <v>21</v>
      </c>
      <c r="F343" s="209">
        <v>-8.1</v>
      </c>
      <c r="H343" s="33"/>
    </row>
    <row r="344" spans="2:8" s="1" customFormat="1" ht="16.899999999999999" customHeight="1">
      <c r="B344" s="33"/>
      <c r="C344" s="208" t="s">
        <v>21</v>
      </c>
      <c r="D344" s="208" t="s">
        <v>766</v>
      </c>
      <c r="E344" s="18" t="s">
        <v>21</v>
      </c>
      <c r="F344" s="209">
        <v>0</v>
      </c>
      <c r="H344" s="33"/>
    </row>
    <row r="345" spans="2:8" s="1" customFormat="1" ht="16.899999999999999" customHeight="1">
      <c r="B345" s="33"/>
      <c r="C345" s="208" t="s">
        <v>21</v>
      </c>
      <c r="D345" s="208" t="s">
        <v>988</v>
      </c>
      <c r="E345" s="18" t="s">
        <v>21</v>
      </c>
      <c r="F345" s="209">
        <v>0</v>
      </c>
      <c r="H345" s="33"/>
    </row>
    <row r="346" spans="2:8" s="1" customFormat="1" ht="16.899999999999999" customHeight="1">
      <c r="B346" s="33"/>
      <c r="C346" s="208" t="s">
        <v>21</v>
      </c>
      <c r="D346" s="208" t="s">
        <v>2704</v>
      </c>
      <c r="E346" s="18" t="s">
        <v>21</v>
      </c>
      <c r="F346" s="209">
        <v>301.464</v>
      </c>
      <c r="H346" s="33"/>
    </row>
    <row r="347" spans="2:8" s="1" customFormat="1" ht="16.899999999999999" customHeight="1">
      <c r="B347" s="33"/>
      <c r="C347" s="208" t="s">
        <v>21</v>
      </c>
      <c r="D347" s="208" t="s">
        <v>992</v>
      </c>
      <c r="E347" s="18" t="s">
        <v>21</v>
      </c>
      <c r="F347" s="209">
        <v>0</v>
      </c>
      <c r="H347" s="33"/>
    </row>
    <row r="348" spans="2:8" s="1" customFormat="1" ht="16.899999999999999" customHeight="1">
      <c r="B348" s="33"/>
      <c r="C348" s="208" t="s">
        <v>21</v>
      </c>
      <c r="D348" s="208" t="s">
        <v>2705</v>
      </c>
      <c r="E348" s="18" t="s">
        <v>21</v>
      </c>
      <c r="F348" s="209">
        <v>601.23199999999997</v>
      </c>
      <c r="H348" s="33"/>
    </row>
    <row r="349" spans="2:8" s="1" customFormat="1" ht="16.899999999999999" customHeight="1">
      <c r="B349" s="33"/>
      <c r="C349" s="208" t="s">
        <v>21</v>
      </c>
      <c r="D349" s="208" t="s">
        <v>2706</v>
      </c>
      <c r="E349" s="18" t="s">
        <v>21</v>
      </c>
      <c r="F349" s="209">
        <v>-14.4</v>
      </c>
      <c r="H349" s="33"/>
    </row>
    <row r="350" spans="2:8" s="1" customFormat="1" ht="16.899999999999999" customHeight="1">
      <c r="B350" s="33"/>
      <c r="C350" s="208" t="s">
        <v>21</v>
      </c>
      <c r="D350" s="208" t="s">
        <v>996</v>
      </c>
      <c r="E350" s="18" t="s">
        <v>21</v>
      </c>
      <c r="F350" s="209">
        <v>0</v>
      </c>
      <c r="H350" s="33"/>
    </row>
    <row r="351" spans="2:8" s="1" customFormat="1" ht="16.899999999999999" customHeight="1">
      <c r="B351" s="33"/>
      <c r="C351" s="208" t="s">
        <v>21</v>
      </c>
      <c r="D351" s="208" t="s">
        <v>1012</v>
      </c>
      <c r="E351" s="18" t="s">
        <v>21</v>
      </c>
      <c r="F351" s="209">
        <v>80.629000000000005</v>
      </c>
      <c r="H351" s="33"/>
    </row>
    <row r="352" spans="2:8" s="1" customFormat="1" ht="16.899999999999999" customHeight="1">
      <c r="B352" s="33"/>
      <c r="C352" s="208" t="s">
        <v>21</v>
      </c>
      <c r="D352" s="208" t="s">
        <v>1000</v>
      </c>
      <c r="E352" s="18" t="s">
        <v>21</v>
      </c>
      <c r="F352" s="209">
        <v>0</v>
      </c>
      <c r="H352" s="33"/>
    </row>
    <row r="353" spans="2:8" s="1" customFormat="1" ht="16.899999999999999" customHeight="1">
      <c r="B353" s="33"/>
      <c r="C353" s="208" t="s">
        <v>21</v>
      </c>
      <c r="D353" s="208" t="s">
        <v>1015</v>
      </c>
      <c r="E353" s="18" t="s">
        <v>21</v>
      </c>
      <c r="F353" s="209">
        <v>132.36799999999999</v>
      </c>
      <c r="H353" s="33"/>
    </row>
    <row r="354" spans="2:8" s="1" customFormat="1" ht="16.899999999999999" customHeight="1">
      <c r="B354" s="33"/>
      <c r="C354" s="208" t="s">
        <v>21</v>
      </c>
      <c r="D354" s="208" t="s">
        <v>2707</v>
      </c>
      <c r="E354" s="18" t="s">
        <v>21</v>
      </c>
      <c r="F354" s="209">
        <v>-2.7</v>
      </c>
      <c r="H354" s="33"/>
    </row>
    <row r="355" spans="2:8" s="1" customFormat="1" ht="16.899999999999999" customHeight="1">
      <c r="B355" s="33"/>
      <c r="C355" s="208" t="s">
        <v>21</v>
      </c>
      <c r="D355" s="208" t="s">
        <v>1004</v>
      </c>
      <c r="E355" s="18" t="s">
        <v>21</v>
      </c>
      <c r="F355" s="209">
        <v>0</v>
      </c>
      <c r="H355" s="33"/>
    </row>
    <row r="356" spans="2:8" s="1" customFormat="1" ht="16.899999999999999" customHeight="1">
      <c r="B356" s="33"/>
      <c r="C356" s="208" t="s">
        <v>21</v>
      </c>
      <c r="D356" s="208" t="s">
        <v>1018</v>
      </c>
      <c r="E356" s="18" t="s">
        <v>21</v>
      </c>
      <c r="F356" s="209">
        <v>165.28100000000001</v>
      </c>
      <c r="H356" s="33"/>
    </row>
    <row r="357" spans="2:8" s="1" customFormat="1" ht="16.899999999999999" customHeight="1">
      <c r="B357" s="33"/>
      <c r="C357" s="208" t="s">
        <v>21</v>
      </c>
      <c r="D357" s="208" t="s">
        <v>2707</v>
      </c>
      <c r="E357" s="18" t="s">
        <v>21</v>
      </c>
      <c r="F357" s="209">
        <v>-2.7</v>
      </c>
      <c r="H357" s="33"/>
    </row>
    <row r="358" spans="2:8" s="1" customFormat="1" ht="16.899999999999999" customHeight="1">
      <c r="B358" s="33"/>
      <c r="C358" s="208" t="s">
        <v>21</v>
      </c>
      <c r="D358" s="208" t="s">
        <v>1019</v>
      </c>
      <c r="E358" s="18" t="s">
        <v>21</v>
      </c>
      <c r="F358" s="209">
        <v>0</v>
      </c>
      <c r="H358" s="33"/>
    </row>
    <row r="359" spans="2:8" s="1" customFormat="1" ht="16.899999999999999" customHeight="1">
      <c r="B359" s="33"/>
      <c r="C359" s="208" t="s">
        <v>21</v>
      </c>
      <c r="D359" s="208" t="s">
        <v>1020</v>
      </c>
      <c r="E359" s="18" t="s">
        <v>21</v>
      </c>
      <c r="F359" s="209">
        <v>89.463999999999999</v>
      </c>
      <c r="H359" s="33"/>
    </row>
    <row r="360" spans="2:8" s="1" customFormat="1" ht="16.899999999999999" customHeight="1">
      <c r="B360" s="33"/>
      <c r="C360" s="208" t="s">
        <v>21</v>
      </c>
      <c r="D360" s="208" t="s">
        <v>1023</v>
      </c>
      <c r="E360" s="18" t="s">
        <v>21</v>
      </c>
      <c r="F360" s="209">
        <v>0</v>
      </c>
      <c r="H360" s="33"/>
    </row>
    <row r="361" spans="2:8" s="1" customFormat="1" ht="16.899999999999999" customHeight="1">
      <c r="B361" s="33"/>
      <c r="C361" s="208" t="s">
        <v>21</v>
      </c>
      <c r="D361" s="208" t="s">
        <v>1024</v>
      </c>
      <c r="E361" s="18" t="s">
        <v>21</v>
      </c>
      <c r="F361" s="209">
        <v>86.707999999999998</v>
      </c>
      <c r="H361" s="33"/>
    </row>
    <row r="362" spans="2:8" s="1" customFormat="1" ht="16.899999999999999" customHeight="1">
      <c r="B362" s="33"/>
      <c r="C362" s="208" t="s">
        <v>21</v>
      </c>
      <c r="D362" s="208" t="s">
        <v>1027</v>
      </c>
      <c r="E362" s="18" t="s">
        <v>21</v>
      </c>
      <c r="F362" s="209">
        <v>0</v>
      </c>
      <c r="H362" s="33"/>
    </row>
    <row r="363" spans="2:8" s="1" customFormat="1" ht="16.899999999999999" customHeight="1">
      <c r="B363" s="33"/>
      <c r="C363" s="208" t="s">
        <v>21</v>
      </c>
      <c r="D363" s="208" t="s">
        <v>1028</v>
      </c>
      <c r="E363" s="18" t="s">
        <v>21</v>
      </c>
      <c r="F363" s="209">
        <v>87.662000000000006</v>
      </c>
      <c r="H363" s="33"/>
    </row>
    <row r="364" spans="2:8" s="1" customFormat="1" ht="16.899999999999999" customHeight="1">
      <c r="B364" s="33"/>
      <c r="C364" s="208" t="s">
        <v>21</v>
      </c>
      <c r="D364" s="208" t="s">
        <v>2708</v>
      </c>
      <c r="E364" s="18" t="s">
        <v>21</v>
      </c>
      <c r="F364" s="209">
        <v>-1.8</v>
      </c>
      <c r="H364" s="33"/>
    </row>
    <row r="365" spans="2:8" s="1" customFormat="1" ht="16.899999999999999" customHeight="1">
      <c r="B365" s="33"/>
      <c r="C365" s="208" t="s">
        <v>21</v>
      </c>
      <c r="D365" s="208" t="s">
        <v>1031</v>
      </c>
      <c r="E365" s="18" t="s">
        <v>21</v>
      </c>
      <c r="F365" s="209">
        <v>0</v>
      </c>
      <c r="H365" s="33"/>
    </row>
    <row r="366" spans="2:8" s="1" customFormat="1" ht="16.899999999999999" customHeight="1">
      <c r="B366" s="33"/>
      <c r="C366" s="208" t="s">
        <v>21</v>
      </c>
      <c r="D366" s="208" t="s">
        <v>1032</v>
      </c>
      <c r="E366" s="18" t="s">
        <v>21</v>
      </c>
      <c r="F366" s="209">
        <v>110.081</v>
      </c>
      <c r="H366" s="33"/>
    </row>
    <row r="367" spans="2:8" s="1" customFormat="1" ht="16.899999999999999" customHeight="1">
      <c r="B367" s="33"/>
      <c r="C367" s="208" t="s">
        <v>21</v>
      </c>
      <c r="D367" s="208" t="s">
        <v>2708</v>
      </c>
      <c r="E367" s="18" t="s">
        <v>21</v>
      </c>
      <c r="F367" s="209">
        <v>-1.8</v>
      </c>
      <c r="H367" s="33"/>
    </row>
    <row r="368" spans="2:8" s="1" customFormat="1" ht="16.899999999999999" customHeight="1">
      <c r="B368" s="33"/>
      <c r="C368" s="208" t="s">
        <v>21</v>
      </c>
      <c r="D368" s="208" t="s">
        <v>771</v>
      </c>
      <c r="E368" s="18" t="s">
        <v>21</v>
      </c>
      <c r="F368" s="209">
        <v>0</v>
      </c>
      <c r="H368" s="33"/>
    </row>
    <row r="369" spans="2:8" s="1" customFormat="1" ht="16.899999999999999" customHeight="1">
      <c r="B369" s="33"/>
      <c r="C369" s="208" t="s">
        <v>21</v>
      </c>
      <c r="D369" s="208" t="s">
        <v>988</v>
      </c>
      <c r="E369" s="18" t="s">
        <v>21</v>
      </c>
      <c r="F369" s="209">
        <v>0</v>
      </c>
      <c r="H369" s="33"/>
    </row>
    <row r="370" spans="2:8" s="1" customFormat="1" ht="16.899999999999999" customHeight="1">
      <c r="B370" s="33"/>
      <c r="C370" s="208" t="s">
        <v>21</v>
      </c>
      <c r="D370" s="208" t="s">
        <v>2709</v>
      </c>
      <c r="E370" s="18" t="s">
        <v>21</v>
      </c>
      <c r="F370" s="209">
        <v>238.185</v>
      </c>
      <c r="H370" s="33"/>
    </row>
    <row r="371" spans="2:8" s="1" customFormat="1" ht="16.899999999999999" customHeight="1">
      <c r="B371" s="33"/>
      <c r="C371" s="208" t="s">
        <v>21</v>
      </c>
      <c r="D371" s="208" t="s">
        <v>992</v>
      </c>
      <c r="E371" s="18" t="s">
        <v>21</v>
      </c>
      <c r="F371" s="209">
        <v>0</v>
      </c>
      <c r="H371" s="33"/>
    </row>
    <row r="372" spans="2:8" s="1" customFormat="1" ht="16.899999999999999" customHeight="1">
      <c r="B372" s="33"/>
      <c r="C372" s="208" t="s">
        <v>21</v>
      </c>
      <c r="D372" s="208" t="s">
        <v>2710</v>
      </c>
      <c r="E372" s="18" t="s">
        <v>21</v>
      </c>
      <c r="F372" s="209">
        <v>475.03</v>
      </c>
      <c r="H372" s="33"/>
    </row>
    <row r="373" spans="2:8" s="1" customFormat="1" ht="16.899999999999999" customHeight="1">
      <c r="B373" s="33"/>
      <c r="C373" s="208" t="s">
        <v>21</v>
      </c>
      <c r="D373" s="208" t="s">
        <v>2711</v>
      </c>
      <c r="E373" s="18" t="s">
        <v>21</v>
      </c>
      <c r="F373" s="209">
        <v>-9</v>
      </c>
      <c r="H373" s="33"/>
    </row>
    <row r="374" spans="2:8" s="1" customFormat="1" ht="16.899999999999999" customHeight="1">
      <c r="B374" s="33"/>
      <c r="C374" s="208" t="s">
        <v>21</v>
      </c>
      <c r="D374" s="208" t="s">
        <v>1019</v>
      </c>
      <c r="E374" s="18" t="s">
        <v>21</v>
      </c>
      <c r="F374" s="209">
        <v>0</v>
      </c>
      <c r="H374" s="33"/>
    </row>
    <row r="375" spans="2:8" s="1" customFormat="1" ht="16.899999999999999" customHeight="1">
      <c r="B375" s="33"/>
      <c r="C375" s="208" t="s">
        <v>21</v>
      </c>
      <c r="D375" s="208" t="s">
        <v>1039</v>
      </c>
      <c r="E375" s="18" t="s">
        <v>21</v>
      </c>
      <c r="F375" s="209">
        <v>339.28800000000001</v>
      </c>
      <c r="H375" s="33"/>
    </row>
    <row r="376" spans="2:8" s="1" customFormat="1" ht="16.899999999999999" customHeight="1">
      <c r="B376" s="33"/>
      <c r="C376" s="208" t="s">
        <v>21</v>
      </c>
      <c r="D376" s="208" t="s">
        <v>1023</v>
      </c>
      <c r="E376" s="18" t="s">
        <v>21</v>
      </c>
      <c r="F376" s="209">
        <v>0</v>
      </c>
      <c r="H376" s="33"/>
    </row>
    <row r="377" spans="2:8" s="1" customFormat="1" ht="16.899999999999999" customHeight="1">
      <c r="B377" s="33"/>
      <c r="C377" s="208" t="s">
        <v>21</v>
      </c>
      <c r="D377" s="208" t="s">
        <v>1042</v>
      </c>
      <c r="E377" s="18" t="s">
        <v>21</v>
      </c>
      <c r="F377" s="209">
        <v>328.83600000000001</v>
      </c>
      <c r="H377" s="33"/>
    </row>
    <row r="378" spans="2:8" s="1" customFormat="1" ht="16.899999999999999" customHeight="1">
      <c r="B378" s="33"/>
      <c r="C378" s="208" t="s">
        <v>21</v>
      </c>
      <c r="D378" s="208" t="s">
        <v>1027</v>
      </c>
      <c r="E378" s="18" t="s">
        <v>21</v>
      </c>
      <c r="F378" s="209">
        <v>0</v>
      </c>
      <c r="H378" s="33"/>
    </row>
    <row r="379" spans="2:8" s="1" customFormat="1" ht="16.899999999999999" customHeight="1">
      <c r="B379" s="33"/>
      <c r="C379" s="208" t="s">
        <v>21</v>
      </c>
      <c r="D379" s="208" t="s">
        <v>1045</v>
      </c>
      <c r="E379" s="18" t="s">
        <v>21</v>
      </c>
      <c r="F379" s="209">
        <v>332.45400000000001</v>
      </c>
      <c r="H379" s="33"/>
    </row>
    <row r="380" spans="2:8" s="1" customFormat="1" ht="16.899999999999999" customHeight="1">
      <c r="B380" s="33"/>
      <c r="C380" s="208" t="s">
        <v>21</v>
      </c>
      <c r="D380" s="208" t="s">
        <v>2712</v>
      </c>
      <c r="E380" s="18" t="s">
        <v>21</v>
      </c>
      <c r="F380" s="209">
        <v>-5.4</v>
      </c>
      <c r="H380" s="33"/>
    </row>
    <row r="381" spans="2:8" s="1" customFormat="1" ht="16.899999999999999" customHeight="1">
      <c r="B381" s="33"/>
      <c r="C381" s="208" t="s">
        <v>21</v>
      </c>
      <c r="D381" s="208" t="s">
        <v>1031</v>
      </c>
      <c r="E381" s="18" t="s">
        <v>21</v>
      </c>
      <c r="F381" s="209">
        <v>0</v>
      </c>
      <c r="H381" s="33"/>
    </row>
    <row r="382" spans="2:8" s="1" customFormat="1" ht="16.899999999999999" customHeight="1">
      <c r="B382" s="33"/>
      <c r="C382" s="208" t="s">
        <v>21</v>
      </c>
      <c r="D382" s="208" t="s">
        <v>1048</v>
      </c>
      <c r="E382" s="18" t="s">
        <v>21</v>
      </c>
      <c r="F382" s="209">
        <v>417.47699999999998</v>
      </c>
      <c r="H382" s="33"/>
    </row>
    <row r="383" spans="2:8" s="1" customFormat="1" ht="16.899999999999999" customHeight="1">
      <c r="B383" s="33"/>
      <c r="C383" s="208" t="s">
        <v>21</v>
      </c>
      <c r="D383" s="208" t="s">
        <v>2712</v>
      </c>
      <c r="E383" s="18" t="s">
        <v>21</v>
      </c>
      <c r="F383" s="209">
        <v>-5.4</v>
      </c>
      <c r="H383" s="33"/>
    </row>
    <row r="384" spans="2:8" s="1" customFormat="1" ht="16.899999999999999" customHeight="1">
      <c r="B384" s="33"/>
      <c r="C384" s="208" t="s">
        <v>627</v>
      </c>
      <c r="D384" s="208" t="s">
        <v>765</v>
      </c>
      <c r="E384" s="18" t="s">
        <v>21</v>
      </c>
      <c r="F384" s="209">
        <v>5577.098</v>
      </c>
      <c r="H384" s="33"/>
    </row>
    <row r="385" spans="2:8" s="1" customFormat="1" ht="16.899999999999999" customHeight="1">
      <c r="B385" s="33"/>
      <c r="C385" s="210" t="s">
        <v>5927</v>
      </c>
      <c r="H385" s="33"/>
    </row>
    <row r="386" spans="2:8" s="1" customFormat="1" ht="22.5">
      <c r="B386" s="33"/>
      <c r="C386" s="208" t="s">
        <v>2689</v>
      </c>
      <c r="D386" s="208" t="s">
        <v>5931</v>
      </c>
      <c r="E386" s="18" t="s">
        <v>232</v>
      </c>
      <c r="F386" s="209">
        <v>8379.9140000000007</v>
      </c>
      <c r="H386" s="33"/>
    </row>
    <row r="387" spans="2:8" s="1" customFormat="1" ht="16.899999999999999" customHeight="1">
      <c r="B387" s="33"/>
      <c r="C387" s="208" t="s">
        <v>2669</v>
      </c>
      <c r="D387" s="208" t="s">
        <v>5948</v>
      </c>
      <c r="E387" s="18" t="s">
        <v>232</v>
      </c>
      <c r="F387" s="209">
        <v>8143.0140000000001</v>
      </c>
      <c r="H387" s="33"/>
    </row>
    <row r="388" spans="2:8" s="1" customFormat="1" ht="16.899999999999999" customHeight="1">
      <c r="B388" s="33"/>
      <c r="C388" s="208" t="s">
        <v>2684</v>
      </c>
      <c r="D388" s="208" t="s">
        <v>5930</v>
      </c>
      <c r="E388" s="18" t="s">
        <v>232</v>
      </c>
      <c r="F388" s="209">
        <v>8379.9140000000007</v>
      </c>
      <c r="H388" s="33"/>
    </row>
    <row r="389" spans="2:8" s="1" customFormat="1" ht="16.899999999999999" customHeight="1">
      <c r="B389" s="33"/>
      <c r="C389" s="204" t="s">
        <v>630</v>
      </c>
      <c r="D389" s="205" t="s">
        <v>631</v>
      </c>
      <c r="E389" s="206" t="s">
        <v>21</v>
      </c>
      <c r="F389" s="207">
        <v>1252.6659999999999</v>
      </c>
      <c r="H389" s="33"/>
    </row>
    <row r="390" spans="2:8" s="1" customFormat="1" ht="16.899999999999999" customHeight="1">
      <c r="B390" s="33"/>
      <c r="C390" s="208" t="s">
        <v>21</v>
      </c>
      <c r="D390" s="208" t="s">
        <v>748</v>
      </c>
      <c r="E390" s="18" t="s">
        <v>21</v>
      </c>
      <c r="F390" s="209">
        <v>0</v>
      </c>
      <c r="H390" s="33"/>
    </row>
    <row r="391" spans="2:8" s="1" customFormat="1" ht="16.899999999999999" customHeight="1">
      <c r="B391" s="33"/>
      <c r="C391" s="208" t="s">
        <v>21</v>
      </c>
      <c r="D391" s="208" t="s">
        <v>2581</v>
      </c>
      <c r="E391" s="18" t="s">
        <v>21</v>
      </c>
      <c r="F391" s="209">
        <v>16.207000000000001</v>
      </c>
      <c r="H391" s="33"/>
    </row>
    <row r="392" spans="2:8" s="1" customFormat="1" ht="16.899999999999999" customHeight="1">
      <c r="B392" s="33"/>
      <c r="C392" s="208" t="s">
        <v>21</v>
      </c>
      <c r="D392" s="208" t="s">
        <v>2582</v>
      </c>
      <c r="E392" s="18" t="s">
        <v>21</v>
      </c>
      <c r="F392" s="209">
        <v>15.384</v>
      </c>
      <c r="H392" s="33"/>
    </row>
    <row r="393" spans="2:8" s="1" customFormat="1" ht="16.899999999999999" customHeight="1">
      <c r="B393" s="33"/>
      <c r="C393" s="208" t="s">
        <v>21</v>
      </c>
      <c r="D393" s="208" t="s">
        <v>2583</v>
      </c>
      <c r="E393" s="18" t="s">
        <v>21</v>
      </c>
      <c r="F393" s="209">
        <v>12.734</v>
      </c>
      <c r="H393" s="33"/>
    </row>
    <row r="394" spans="2:8" s="1" customFormat="1" ht="16.899999999999999" customHeight="1">
      <c r="B394" s="33"/>
      <c r="C394" s="208" t="s">
        <v>21</v>
      </c>
      <c r="D394" s="208" t="s">
        <v>2584</v>
      </c>
      <c r="E394" s="18" t="s">
        <v>21</v>
      </c>
      <c r="F394" s="209">
        <v>85.036000000000001</v>
      </c>
      <c r="H394" s="33"/>
    </row>
    <row r="395" spans="2:8" s="1" customFormat="1" ht="16.899999999999999" customHeight="1">
      <c r="B395" s="33"/>
      <c r="C395" s="208" t="s">
        <v>21</v>
      </c>
      <c r="D395" s="208" t="s">
        <v>2585</v>
      </c>
      <c r="E395" s="18" t="s">
        <v>21</v>
      </c>
      <c r="F395" s="209">
        <v>102.47</v>
      </c>
      <c r="H395" s="33"/>
    </row>
    <row r="396" spans="2:8" s="1" customFormat="1" ht="16.899999999999999" customHeight="1">
      <c r="B396" s="33"/>
      <c r="C396" s="208" t="s">
        <v>21</v>
      </c>
      <c r="D396" s="208" t="s">
        <v>2586</v>
      </c>
      <c r="E396" s="18" t="s">
        <v>21</v>
      </c>
      <c r="F396" s="209">
        <v>154.28700000000001</v>
      </c>
      <c r="H396" s="33"/>
    </row>
    <row r="397" spans="2:8" s="1" customFormat="1" ht="16.899999999999999" customHeight="1">
      <c r="B397" s="33"/>
      <c r="C397" s="208" t="s">
        <v>21</v>
      </c>
      <c r="D397" s="208" t="s">
        <v>766</v>
      </c>
      <c r="E397" s="18" t="s">
        <v>21</v>
      </c>
      <c r="F397" s="209">
        <v>0</v>
      </c>
      <c r="H397" s="33"/>
    </row>
    <row r="398" spans="2:8" s="1" customFormat="1" ht="16.899999999999999" customHeight="1">
      <c r="B398" s="33"/>
      <c r="C398" s="208" t="s">
        <v>21</v>
      </c>
      <c r="D398" s="208" t="s">
        <v>2587</v>
      </c>
      <c r="E398" s="18" t="s">
        <v>21</v>
      </c>
      <c r="F398" s="209">
        <v>340.14400000000001</v>
      </c>
      <c r="H398" s="33"/>
    </row>
    <row r="399" spans="2:8" s="1" customFormat="1" ht="16.899999999999999" customHeight="1">
      <c r="B399" s="33"/>
      <c r="C399" s="208" t="s">
        <v>21</v>
      </c>
      <c r="D399" s="208" t="s">
        <v>2588</v>
      </c>
      <c r="E399" s="18" t="s">
        <v>21</v>
      </c>
      <c r="F399" s="209">
        <v>34.156999999999996</v>
      </c>
      <c r="H399" s="33"/>
    </row>
    <row r="400" spans="2:8" s="1" customFormat="1" ht="16.899999999999999" customHeight="1">
      <c r="B400" s="33"/>
      <c r="C400" s="208" t="s">
        <v>21</v>
      </c>
      <c r="D400" s="208" t="s">
        <v>2589</v>
      </c>
      <c r="E400" s="18" t="s">
        <v>21</v>
      </c>
      <c r="F400" s="209">
        <v>51.429000000000002</v>
      </c>
      <c r="H400" s="33"/>
    </row>
    <row r="401" spans="2:8" s="1" customFormat="1" ht="16.899999999999999" customHeight="1">
      <c r="B401" s="33"/>
      <c r="C401" s="208" t="s">
        <v>21</v>
      </c>
      <c r="D401" s="208" t="s">
        <v>2590</v>
      </c>
      <c r="E401" s="18" t="s">
        <v>21</v>
      </c>
      <c r="F401" s="209">
        <v>22.771000000000001</v>
      </c>
      <c r="H401" s="33"/>
    </row>
    <row r="402" spans="2:8" s="1" customFormat="1" ht="16.899999999999999" customHeight="1">
      <c r="B402" s="33"/>
      <c r="C402" s="208" t="s">
        <v>21</v>
      </c>
      <c r="D402" s="208" t="s">
        <v>2591</v>
      </c>
      <c r="E402" s="18" t="s">
        <v>21</v>
      </c>
      <c r="F402" s="209">
        <v>34.286000000000001</v>
      </c>
      <c r="H402" s="33"/>
    </row>
    <row r="403" spans="2:8" s="1" customFormat="1" ht="16.899999999999999" customHeight="1">
      <c r="B403" s="33"/>
      <c r="C403" s="208" t="s">
        <v>21</v>
      </c>
      <c r="D403" s="208" t="s">
        <v>771</v>
      </c>
      <c r="E403" s="18" t="s">
        <v>21</v>
      </c>
      <c r="F403" s="209">
        <v>0</v>
      </c>
      <c r="H403" s="33"/>
    </row>
    <row r="404" spans="2:8" s="1" customFormat="1" ht="16.899999999999999" customHeight="1">
      <c r="B404" s="33"/>
      <c r="C404" s="208" t="s">
        <v>21</v>
      </c>
      <c r="D404" s="208" t="s">
        <v>2592</v>
      </c>
      <c r="E404" s="18" t="s">
        <v>21</v>
      </c>
      <c r="F404" s="209">
        <v>212.59</v>
      </c>
      <c r="H404" s="33"/>
    </row>
    <row r="405" spans="2:8" s="1" customFormat="1" ht="16.899999999999999" customHeight="1">
      <c r="B405" s="33"/>
      <c r="C405" s="208" t="s">
        <v>21</v>
      </c>
      <c r="D405" s="208" t="s">
        <v>2593</v>
      </c>
      <c r="E405" s="18" t="s">
        <v>21</v>
      </c>
      <c r="F405" s="209">
        <v>68.313000000000002</v>
      </c>
      <c r="H405" s="33"/>
    </row>
    <row r="406" spans="2:8" s="1" customFormat="1" ht="16.899999999999999" customHeight="1">
      <c r="B406" s="33"/>
      <c r="C406" s="208" t="s">
        <v>21</v>
      </c>
      <c r="D406" s="208" t="s">
        <v>2594</v>
      </c>
      <c r="E406" s="18" t="s">
        <v>21</v>
      </c>
      <c r="F406" s="209">
        <v>102.858</v>
      </c>
      <c r="H406" s="33"/>
    </row>
    <row r="407" spans="2:8" s="1" customFormat="1" ht="16.899999999999999" customHeight="1">
      <c r="B407" s="33"/>
      <c r="C407" s="208" t="s">
        <v>630</v>
      </c>
      <c r="D407" s="208" t="s">
        <v>241</v>
      </c>
      <c r="E407" s="18" t="s">
        <v>21</v>
      </c>
      <c r="F407" s="209">
        <v>1252.6659999999999</v>
      </c>
      <c r="H407" s="33"/>
    </row>
    <row r="408" spans="2:8" s="1" customFormat="1" ht="16.899999999999999" customHeight="1">
      <c r="B408" s="33"/>
      <c r="C408" s="210" t="s">
        <v>5927</v>
      </c>
      <c r="H408" s="33"/>
    </row>
    <row r="409" spans="2:8" s="1" customFormat="1" ht="22.5">
      <c r="B409" s="33"/>
      <c r="C409" s="208" t="s">
        <v>2577</v>
      </c>
      <c r="D409" s="208" t="s">
        <v>5949</v>
      </c>
      <c r="E409" s="18" t="s">
        <v>232</v>
      </c>
      <c r="F409" s="209">
        <v>1252.6659999999999</v>
      </c>
      <c r="H409" s="33"/>
    </row>
    <row r="410" spans="2:8" s="1" customFormat="1" ht="16.899999999999999" customHeight="1">
      <c r="B410" s="33"/>
      <c r="C410" s="208" t="s">
        <v>559</v>
      </c>
      <c r="D410" s="208" t="s">
        <v>5950</v>
      </c>
      <c r="E410" s="18" t="s">
        <v>232</v>
      </c>
      <c r="F410" s="209">
        <v>1252.6659999999999</v>
      </c>
      <c r="H410" s="33"/>
    </row>
    <row r="411" spans="2:8" s="1" customFormat="1" ht="16.899999999999999" customHeight="1">
      <c r="B411" s="33"/>
      <c r="C411" s="208" t="s">
        <v>2610</v>
      </c>
      <c r="D411" s="208" t="s">
        <v>5951</v>
      </c>
      <c r="E411" s="18" t="s">
        <v>232</v>
      </c>
      <c r="F411" s="209">
        <v>1252.6659999999999</v>
      </c>
      <c r="H411" s="33"/>
    </row>
    <row r="412" spans="2:8" s="1" customFormat="1" ht="16.899999999999999" customHeight="1">
      <c r="B412" s="33"/>
      <c r="C412" s="204" t="s">
        <v>694</v>
      </c>
      <c r="D412" s="205" t="s">
        <v>695</v>
      </c>
      <c r="E412" s="206" t="s">
        <v>21</v>
      </c>
      <c r="F412" s="207">
        <v>61.69</v>
      </c>
      <c r="H412" s="33"/>
    </row>
    <row r="413" spans="2:8" s="1" customFormat="1" ht="16.899999999999999" customHeight="1">
      <c r="B413" s="33"/>
      <c r="C413" s="208" t="s">
        <v>21</v>
      </c>
      <c r="D413" s="208" t="s">
        <v>1126</v>
      </c>
      <c r="E413" s="18" t="s">
        <v>21</v>
      </c>
      <c r="F413" s="209">
        <v>0</v>
      </c>
      <c r="H413" s="33"/>
    </row>
    <row r="414" spans="2:8" s="1" customFormat="1" ht="16.899999999999999" customHeight="1">
      <c r="B414" s="33"/>
      <c r="C414" s="208" t="s">
        <v>21</v>
      </c>
      <c r="D414" s="208" t="s">
        <v>1127</v>
      </c>
      <c r="E414" s="18" t="s">
        <v>21</v>
      </c>
      <c r="F414" s="209">
        <v>2.84</v>
      </c>
      <c r="H414" s="33"/>
    </row>
    <row r="415" spans="2:8" s="1" customFormat="1" ht="16.899999999999999" customHeight="1">
      <c r="B415" s="33"/>
      <c r="C415" s="208" t="s">
        <v>21</v>
      </c>
      <c r="D415" s="208" t="s">
        <v>1128</v>
      </c>
      <c r="E415" s="18" t="s">
        <v>21</v>
      </c>
      <c r="F415" s="209">
        <v>57.72</v>
      </c>
      <c r="H415" s="33"/>
    </row>
    <row r="416" spans="2:8" s="1" customFormat="1" ht="16.899999999999999" customHeight="1">
      <c r="B416" s="33"/>
      <c r="C416" s="208" t="s">
        <v>21</v>
      </c>
      <c r="D416" s="208" t="s">
        <v>1129</v>
      </c>
      <c r="E416" s="18" t="s">
        <v>21</v>
      </c>
      <c r="F416" s="209">
        <v>1.1299999999999999</v>
      </c>
      <c r="H416" s="33"/>
    </row>
    <row r="417" spans="2:8" s="1" customFormat="1" ht="16.899999999999999" customHeight="1">
      <c r="B417" s="33"/>
      <c r="C417" s="208" t="s">
        <v>694</v>
      </c>
      <c r="D417" s="208" t="s">
        <v>765</v>
      </c>
      <c r="E417" s="18" t="s">
        <v>21</v>
      </c>
      <c r="F417" s="209">
        <v>61.69</v>
      </c>
      <c r="H417" s="33"/>
    </row>
    <row r="418" spans="2:8" s="1" customFormat="1" ht="16.899999999999999" customHeight="1">
      <c r="B418" s="33"/>
      <c r="C418" s="210" t="s">
        <v>5927</v>
      </c>
      <c r="H418" s="33"/>
    </row>
    <row r="419" spans="2:8" s="1" customFormat="1" ht="16.899999999999999" customHeight="1">
      <c r="B419" s="33"/>
      <c r="C419" s="208" t="s">
        <v>1121</v>
      </c>
      <c r="D419" s="208" t="s">
        <v>5932</v>
      </c>
      <c r="E419" s="18" t="s">
        <v>232</v>
      </c>
      <c r="F419" s="209">
        <v>308.57799999999997</v>
      </c>
      <c r="H419" s="33"/>
    </row>
    <row r="420" spans="2:8" s="1" customFormat="1" ht="16.899999999999999" customHeight="1">
      <c r="B420" s="33"/>
      <c r="C420" s="208" t="s">
        <v>1313</v>
      </c>
      <c r="D420" s="208" t="s">
        <v>1314</v>
      </c>
      <c r="E420" s="18" t="s">
        <v>232</v>
      </c>
      <c r="F420" s="209">
        <v>2013.356</v>
      </c>
      <c r="H420" s="33"/>
    </row>
    <row r="421" spans="2:8" s="1" customFormat="1" ht="16.899999999999999" customHeight="1">
      <c r="B421" s="33"/>
      <c r="C421" s="204" t="s">
        <v>697</v>
      </c>
      <c r="D421" s="205" t="s">
        <v>698</v>
      </c>
      <c r="E421" s="206" t="s">
        <v>21</v>
      </c>
      <c r="F421" s="207">
        <v>82.06</v>
      </c>
      <c r="H421" s="33"/>
    </row>
    <row r="422" spans="2:8" s="1" customFormat="1" ht="16.899999999999999" customHeight="1">
      <c r="B422" s="33"/>
      <c r="C422" s="208" t="s">
        <v>21</v>
      </c>
      <c r="D422" s="208" t="s">
        <v>1130</v>
      </c>
      <c r="E422" s="18" t="s">
        <v>21</v>
      </c>
      <c r="F422" s="209">
        <v>0</v>
      </c>
      <c r="H422" s="33"/>
    </row>
    <row r="423" spans="2:8" s="1" customFormat="1" ht="16.899999999999999" customHeight="1">
      <c r="B423" s="33"/>
      <c r="C423" s="208" t="s">
        <v>21</v>
      </c>
      <c r="D423" s="208" t="s">
        <v>1131</v>
      </c>
      <c r="E423" s="18" t="s">
        <v>21</v>
      </c>
      <c r="F423" s="209">
        <v>0.84</v>
      </c>
      <c r="H423" s="33"/>
    </row>
    <row r="424" spans="2:8" s="1" customFormat="1" ht="16.899999999999999" customHeight="1">
      <c r="B424" s="33"/>
      <c r="C424" s="208" t="s">
        <v>21</v>
      </c>
      <c r="D424" s="208" t="s">
        <v>1132</v>
      </c>
      <c r="E424" s="18" t="s">
        <v>21</v>
      </c>
      <c r="F424" s="209">
        <v>6.24</v>
      </c>
      <c r="H424" s="33"/>
    </row>
    <row r="425" spans="2:8" s="1" customFormat="1" ht="16.899999999999999" customHeight="1">
      <c r="B425" s="33"/>
      <c r="C425" s="208" t="s">
        <v>21</v>
      </c>
      <c r="D425" s="208" t="s">
        <v>1133</v>
      </c>
      <c r="E425" s="18" t="s">
        <v>21</v>
      </c>
      <c r="F425" s="209">
        <v>67.62</v>
      </c>
      <c r="H425" s="33"/>
    </row>
    <row r="426" spans="2:8" s="1" customFormat="1" ht="16.899999999999999" customHeight="1">
      <c r="B426" s="33"/>
      <c r="C426" s="208" t="s">
        <v>21</v>
      </c>
      <c r="D426" s="208" t="s">
        <v>1134</v>
      </c>
      <c r="E426" s="18" t="s">
        <v>21</v>
      </c>
      <c r="F426" s="209">
        <v>4.32</v>
      </c>
      <c r="H426" s="33"/>
    </row>
    <row r="427" spans="2:8" s="1" customFormat="1" ht="16.899999999999999" customHeight="1">
      <c r="B427" s="33"/>
      <c r="C427" s="208" t="s">
        <v>21</v>
      </c>
      <c r="D427" s="208" t="s">
        <v>1135</v>
      </c>
      <c r="E427" s="18" t="s">
        <v>21</v>
      </c>
      <c r="F427" s="209">
        <v>1.42</v>
      </c>
      <c r="H427" s="33"/>
    </row>
    <row r="428" spans="2:8" s="1" customFormat="1" ht="16.899999999999999" customHeight="1">
      <c r="B428" s="33"/>
      <c r="C428" s="208" t="s">
        <v>21</v>
      </c>
      <c r="D428" s="208" t="s">
        <v>1136</v>
      </c>
      <c r="E428" s="18" t="s">
        <v>21</v>
      </c>
      <c r="F428" s="209">
        <v>1.62</v>
      </c>
      <c r="H428" s="33"/>
    </row>
    <row r="429" spans="2:8" s="1" customFormat="1" ht="16.899999999999999" customHeight="1">
      <c r="B429" s="33"/>
      <c r="C429" s="208" t="s">
        <v>697</v>
      </c>
      <c r="D429" s="208" t="s">
        <v>765</v>
      </c>
      <c r="E429" s="18" t="s">
        <v>21</v>
      </c>
      <c r="F429" s="209">
        <v>82.06</v>
      </c>
      <c r="H429" s="33"/>
    </row>
    <row r="430" spans="2:8" s="1" customFormat="1" ht="16.899999999999999" customHeight="1">
      <c r="B430" s="33"/>
      <c r="C430" s="210" t="s">
        <v>5927</v>
      </c>
      <c r="H430" s="33"/>
    </row>
    <row r="431" spans="2:8" s="1" customFormat="1" ht="16.899999999999999" customHeight="1">
      <c r="B431" s="33"/>
      <c r="C431" s="208" t="s">
        <v>1121</v>
      </c>
      <c r="D431" s="208" t="s">
        <v>5932</v>
      </c>
      <c r="E431" s="18" t="s">
        <v>232</v>
      </c>
      <c r="F431" s="209">
        <v>308.57799999999997</v>
      </c>
      <c r="H431" s="33"/>
    </row>
    <row r="432" spans="2:8" s="1" customFormat="1" ht="16.899999999999999" customHeight="1">
      <c r="B432" s="33"/>
      <c r="C432" s="208" t="s">
        <v>1313</v>
      </c>
      <c r="D432" s="208" t="s">
        <v>1314</v>
      </c>
      <c r="E432" s="18" t="s">
        <v>232</v>
      </c>
      <c r="F432" s="209">
        <v>2013.356</v>
      </c>
      <c r="H432" s="33"/>
    </row>
    <row r="433" spans="2:8" s="1" customFormat="1" ht="16.899999999999999" customHeight="1">
      <c r="B433" s="33"/>
      <c r="C433" s="204" t="s">
        <v>633</v>
      </c>
      <c r="D433" s="205" t="s">
        <v>634</v>
      </c>
      <c r="E433" s="206" t="s">
        <v>21</v>
      </c>
      <c r="F433" s="207">
        <v>140.59</v>
      </c>
      <c r="H433" s="33"/>
    </row>
    <row r="434" spans="2:8" s="1" customFormat="1" ht="16.899999999999999" customHeight="1">
      <c r="B434" s="33"/>
      <c r="C434" s="208" t="s">
        <v>21</v>
      </c>
      <c r="D434" s="208" t="s">
        <v>1782</v>
      </c>
      <c r="E434" s="18" t="s">
        <v>21</v>
      </c>
      <c r="F434" s="209">
        <v>0</v>
      </c>
      <c r="H434" s="33"/>
    </row>
    <row r="435" spans="2:8" s="1" customFormat="1" ht="16.899999999999999" customHeight="1">
      <c r="B435" s="33"/>
      <c r="C435" s="208" t="s">
        <v>21</v>
      </c>
      <c r="D435" s="208" t="s">
        <v>748</v>
      </c>
      <c r="E435" s="18" t="s">
        <v>21</v>
      </c>
      <c r="F435" s="209">
        <v>0</v>
      </c>
      <c r="H435" s="33"/>
    </row>
    <row r="436" spans="2:8" s="1" customFormat="1" ht="16.899999999999999" customHeight="1">
      <c r="B436" s="33"/>
      <c r="C436" s="208" t="s">
        <v>21</v>
      </c>
      <c r="D436" s="208" t="s">
        <v>913</v>
      </c>
      <c r="E436" s="18" t="s">
        <v>21</v>
      </c>
      <c r="F436" s="209">
        <v>52.2</v>
      </c>
      <c r="H436" s="33"/>
    </row>
    <row r="437" spans="2:8" s="1" customFormat="1" ht="16.899999999999999" customHeight="1">
      <c r="B437" s="33"/>
      <c r="C437" s="208" t="s">
        <v>21</v>
      </c>
      <c r="D437" s="208" t="s">
        <v>914</v>
      </c>
      <c r="E437" s="18" t="s">
        <v>21</v>
      </c>
      <c r="F437" s="209">
        <v>16.59</v>
      </c>
      <c r="H437" s="33"/>
    </row>
    <row r="438" spans="2:8" s="1" customFormat="1" ht="16.899999999999999" customHeight="1">
      <c r="B438" s="33"/>
      <c r="C438" s="208" t="s">
        <v>21</v>
      </c>
      <c r="D438" s="208" t="s">
        <v>915</v>
      </c>
      <c r="E438" s="18" t="s">
        <v>21</v>
      </c>
      <c r="F438" s="209">
        <v>3.96</v>
      </c>
      <c r="H438" s="33"/>
    </row>
    <row r="439" spans="2:8" s="1" customFormat="1" ht="16.899999999999999" customHeight="1">
      <c r="B439" s="33"/>
      <c r="C439" s="208" t="s">
        <v>21</v>
      </c>
      <c r="D439" s="208" t="s">
        <v>916</v>
      </c>
      <c r="E439" s="18" t="s">
        <v>21</v>
      </c>
      <c r="F439" s="209">
        <v>2.04</v>
      </c>
      <c r="H439" s="33"/>
    </row>
    <row r="440" spans="2:8" s="1" customFormat="1" ht="16.899999999999999" customHeight="1">
      <c r="B440" s="33"/>
      <c r="C440" s="208" t="s">
        <v>21</v>
      </c>
      <c r="D440" s="208" t="s">
        <v>917</v>
      </c>
      <c r="E440" s="18" t="s">
        <v>21</v>
      </c>
      <c r="F440" s="209">
        <v>1.56</v>
      </c>
      <c r="H440" s="33"/>
    </row>
    <row r="441" spans="2:8" s="1" customFormat="1" ht="16.899999999999999" customHeight="1">
      <c r="B441" s="33"/>
      <c r="C441" s="208" t="s">
        <v>21</v>
      </c>
      <c r="D441" s="208" t="s">
        <v>918</v>
      </c>
      <c r="E441" s="18" t="s">
        <v>21</v>
      </c>
      <c r="F441" s="209">
        <v>5.7</v>
      </c>
      <c r="H441" s="33"/>
    </row>
    <row r="442" spans="2:8" s="1" customFormat="1" ht="16.899999999999999" customHeight="1">
      <c r="B442" s="33"/>
      <c r="C442" s="208" t="s">
        <v>21</v>
      </c>
      <c r="D442" s="208" t="s">
        <v>919</v>
      </c>
      <c r="E442" s="18" t="s">
        <v>21</v>
      </c>
      <c r="F442" s="209">
        <v>8.4700000000000006</v>
      </c>
      <c r="H442" s="33"/>
    </row>
    <row r="443" spans="2:8" s="1" customFormat="1" ht="16.899999999999999" customHeight="1">
      <c r="B443" s="33"/>
      <c r="C443" s="208" t="s">
        <v>21</v>
      </c>
      <c r="D443" s="208" t="s">
        <v>920</v>
      </c>
      <c r="E443" s="18" t="s">
        <v>21</v>
      </c>
      <c r="F443" s="209">
        <v>14.46</v>
      </c>
      <c r="H443" s="33"/>
    </row>
    <row r="444" spans="2:8" s="1" customFormat="1" ht="16.899999999999999" customHeight="1">
      <c r="B444" s="33"/>
      <c r="C444" s="208" t="s">
        <v>21</v>
      </c>
      <c r="D444" s="208" t="s">
        <v>921</v>
      </c>
      <c r="E444" s="18" t="s">
        <v>21</v>
      </c>
      <c r="F444" s="209">
        <v>10.44</v>
      </c>
      <c r="H444" s="33"/>
    </row>
    <row r="445" spans="2:8" s="1" customFormat="1" ht="16.899999999999999" customHeight="1">
      <c r="B445" s="33"/>
      <c r="C445" s="208" t="s">
        <v>21</v>
      </c>
      <c r="D445" s="208" t="s">
        <v>922</v>
      </c>
      <c r="E445" s="18" t="s">
        <v>21</v>
      </c>
      <c r="F445" s="209">
        <v>25.17</v>
      </c>
      <c r="H445" s="33"/>
    </row>
    <row r="446" spans="2:8" s="1" customFormat="1" ht="16.899999999999999" customHeight="1">
      <c r="B446" s="33"/>
      <c r="C446" s="208" t="s">
        <v>633</v>
      </c>
      <c r="D446" s="208" t="s">
        <v>765</v>
      </c>
      <c r="E446" s="18" t="s">
        <v>21</v>
      </c>
      <c r="F446" s="209">
        <v>140.59</v>
      </c>
      <c r="H446" s="33"/>
    </row>
    <row r="447" spans="2:8" s="1" customFormat="1" ht="16.899999999999999" customHeight="1">
      <c r="B447" s="33"/>
      <c r="C447" s="210" t="s">
        <v>5927</v>
      </c>
      <c r="H447" s="33"/>
    </row>
    <row r="448" spans="2:8" s="1" customFormat="1" ht="16.899999999999999" customHeight="1">
      <c r="B448" s="33"/>
      <c r="C448" s="208" t="s">
        <v>1778</v>
      </c>
      <c r="D448" s="208" t="s">
        <v>5952</v>
      </c>
      <c r="E448" s="18" t="s">
        <v>232</v>
      </c>
      <c r="F448" s="209">
        <v>2674.83</v>
      </c>
      <c r="H448" s="33"/>
    </row>
    <row r="449" spans="2:8" s="1" customFormat="1" ht="16.899999999999999" customHeight="1">
      <c r="B449" s="33"/>
      <c r="C449" s="208" t="s">
        <v>1413</v>
      </c>
      <c r="D449" s="208" t="s">
        <v>5953</v>
      </c>
      <c r="E449" s="18" t="s">
        <v>232</v>
      </c>
      <c r="F449" s="209">
        <v>459.51</v>
      </c>
      <c r="H449" s="33"/>
    </row>
    <row r="450" spans="2:8" s="1" customFormat="1" ht="16.899999999999999" customHeight="1">
      <c r="B450" s="33"/>
      <c r="C450" s="208" t="s">
        <v>1418</v>
      </c>
      <c r="D450" s="208" t="s">
        <v>5954</v>
      </c>
      <c r="E450" s="18" t="s">
        <v>232</v>
      </c>
      <c r="F450" s="209">
        <v>2757.06</v>
      </c>
      <c r="H450" s="33"/>
    </row>
    <row r="451" spans="2:8" s="1" customFormat="1" ht="16.899999999999999" customHeight="1">
      <c r="B451" s="33"/>
      <c r="C451" s="208" t="s">
        <v>1426</v>
      </c>
      <c r="D451" s="208" t="s">
        <v>5955</v>
      </c>
      <c r="E451" s="18" t="s">
        <v>232</v>
      </c>
      <c r="F451" s="209">
        <v>459.51</v>
      </c>
      <c r="H451" s="33"/>
    </row>
    <row r="452" spans="2:8" s="1" customFormat="1" ht="22.5">
      <c r="B452" s="33"/>
      <c r="C452" s="208" t="s">
        <v>1452</v>
      </c>
      <c r="D452" s="208" t="s">
        <v>5956</v>
      </c>
      <c r="E452" s="18" t="s">
        <v>326</v>
      </c>
      <c r="F452" s="209">
        <v>2135.8710000000001</v>
      </c>
      <c r="H452" s="33"/>
    </row>
    <row r="453" spans="2:8" s="1" customFormat="1" ht="16.899999999999999" customHeight="1">
      <c r="B453" s="33"/>
      <c r="C453" s="208" t="s">
        <v>1878</v>
      </c>
      <c r="D453" s="208" t="s">
        <v>5957</v>
      </c>
      <c r="E453" s="18" t="s">
        <v>232</v>
      </c>
      <c r="F453" s="209">
        <v>2373.19</v>
      </c>
      <c r="H453" s="33"/>
    </row>
    <row r="454" spans="2:8" s="1" customFormat="1" ht="16.899999999999999" customHeight="1">
      <c r="B454" s="33"/>
      <c r="C454" s="208" t="s">
        <v>2657</v>
      </c>
      <c r="D454" s="208" t="s">
        <v>5958</v>
      </c>
      <c r="E454" s="18" t="s">
        <v>232</v>
      </c>
      <c r="F454" s="209">
        <v>1696.251</v>
      </c>
      <c r="H454" s="33"/>
    </row>
    <row r="455" spans="2:8" s="1" customFormat="1" ht="16.899999999999999" customHeight="1">
      <c r="B455" s="33"/>
      <c r="C455" s="208" t="s">
        <v>1811</v>
      </c>
      <c r="D455" s="208" t="s">
        <v>1812</v>
      </c>
      <c r="E455" s="18" t="s">
        <v>232</v>
      </c>
      <c r="F455" s="209">
        <v>2175.1280000000002</v>
      </c>
      <c r="H455" s="33"/>
    </row>
    <row r="456" spans="2:8" s="1" customFormat="1" ht="16.899999999999999" customHeight="1">
      <c r="B456" s="33"/>
      <c r="C456" s="204" t="s">
        <v>636</v>
      </c>
      <c r="D456" s="205" t="s">
        <v>637</v>
      </c>
      <c r="E456" s="206" t="s">
        <v>21</v>
      </c>
      <c r="F456" s="207">
        <v>1676.78</v>
      </c>
      <c r="H456" s="33"/>
    </row>
    <row r="457" spans="2:8" s="1" customFormat="1" ht="16.899999999999999" customHeight="1">
      <c r="B457" s="33"/>
      <c r="C457" s="208" t="s">
        <v>21</v>
      </c>
      <c r="D457" s="208" t="s">
        <v>1783</v>
      </c>
      <c r="E457" s="18" t="s">
        <v>21</v>
      </c>
      <c r="F457" s="209">
        <v>0</v>
      </c>
      <c r="H457" s="33"/>
    </row>
    <row r="458" spans="2:8" s="1" customFormat="1" ht="16.899999999999999" customHeight="1">
      <c r="B458" s="33"/>
      <c r="C458" s="208" t="s">
        <v>21</v>
      </c>
      <c r="D458" s="208" t="s">
        <v>748</v>
      </c>
      <c r="E458" s="18" t="s">
        <v>21</v>
      </c>
      <c r="F458" s="209">
        <v>0</v>
      </c>
      <c r="H458" s="33"/>
    </row>
    <row r="459" spans="2:8" s="1" customFormat="1" ht="16.899999999999999" customHeight="1">
      <c r="B459" s="33"/>
      <c r="C459" s="208" t="s">
        <v>21</v>
      </c>
      <c r="D459" s="208" t="s">
        <v>923</v>
      </c>
      <c r="E459" s="18" t="s">
        <v>21</v>
      </c>
      <c r="F459" s="209">
        <v>12.6</v>
      </c>
      <c r="H459" s="33"/>
    </row>
    <row r="460" spans="2:8" s="1" customFormat="1" ht="16.899999999999999" customHeight="1">
      <c r="B460" s="33"/>
      <c r="C460" s="208" t="s">
        <v>21</v>
      </c>
      <c r="D460" s="208" t="s">
        <v>924</v>
      </c>
      <c r="E460" s="18" t="s">
        <v>21</v>
      </c>
      <c r="F460" s="209">
        <v>64.239999999999995</v>
      </c>
      <c r="H460" s="33"/>
    </row>
    <row r="461" spans="2:8" s="1" customFormat="1" ht="16.899999999999999" customHeight="1">
      <c r="B461" s="33"/>
      <c r="C461" s="208" t="s">
        <v>21</v>
      </c>
      <c r="D461" s="208" t="s">
        <v>925</v>
      </c>
      <c r="E461" s="18" t="s">
        <v>21</v>
      </c>
      <c r="F461" s="209">
        <v>54.81</v>
      </c>
      <c r="H461" s="33"/>
    </row>
    <row r="462" spans="2:8" s="1" customFormat="1" ht="16.899999999999999" customHeight="1">
      <c r="B462" s="33"/>
      <c r="C462" s="208" t="s">
        <v>21</v>
      </c>
      <c r="D462" s="208" t="s">
        <v>926</v>
      </c>
      <c r="E462" s="18" t="s">
        <v>21</v>
      </c>
      <c r="F462" s="209">
        <v>140.76</v>
      </c>
      <c r="H462" s="33"/>
    </row>
    <row r="463" spans="2:8" s="1" customFormat="1" ht="16.899999999999999" customHeight="1">
      <c r="B463" s="33"/>
      <c r="C463" s="208" t="s">
        <v>21</v>
      </c>
      <c r="D463" s="208" t="s">
        <v>927</v>
      </c>
      <c r="E463" s="18" t="s">
        <v>21</v>
      </c>
      <c r="F463" s="209">
        <v>155.97</v>
      </c>
      <c r="H463" s="33"/>
    </row>
    <row r="464" spans="2:8" s="1" customFormat="1" ht="16.899999999999999" customHeight="1">
      <c r="B464" s="33"/>
      <c r="C464" s="208" t="s">
        <v>21</v>
      </c>
      <c r="D464" s="208" t="s">
        <v>928</v>
      </c>
      <c r="E464" s="18" t="s">
        <v>21</v>
      </c>
      <c r="F464" s="209">
        <v>51.48</v>
      </c>
      <c r="H464" s="33"/>
    </row>
    <row r="465" spans="2:8" s="1" customFormat="1" ht="16.899999999999999" customHeight="1">
      <c r="B465" s="33"/>
      <c r="C465" s="208" t="s">
        <v>21</v>
      </c>
      <c r="D465" s="208" t="s">
        <v>766</v>
      </c>
      <c r="E465" s="18" t="s">
        <v>21</v>
      </c>
      <c r="F465" s="209">
        <v>0</v>
      </c>
      <c r="H465" s="33"/>
    </row>
    <row r="466" spans="2:8" s="1" customFormat="1" ht="16.899999999999999" customHeight="1">
      <c r="B466" s="33"/>
      <c r="C466" s="208" t="s">
        <v>21</v>
      </c>
      <c r="D466" s="208" t="s">
        <v>929</v>
      </c>
      <c r="E466" s="18" t="s">
        <v>21</v>
      </c>
      <c r="F466" s="209">
        <v>50.4</v>
      </c>
      <c r="H466" s="33"/>
    </row>
    <row r="467" spans="2:8" s="1" customFormat="1" ht="16.899999999999999" customHeight="1">
      <c r="B467" s="33"/>
      <c r="C467" s="208" t="s">
        <v>21</v>
      </c>
      <c r="D467" s="208" t="s">
        <v>930</v>
      </c>
      <c r="E467" s="18" t="s">
        <v>21</v>
      </c>
      <c r="F467" s="209">
        <v>256.95999999999998</v>
      </c>
      <c r="H467" s="33"/>
    </row>
    <row r="468" spans="2:8" s="1" customFormat="1" ht="16.899999999999999" customHeight="1">
      <c r="B468" s="33"/>
      <c r="C468" s="208" t="s">
        <v>21</v>
      </c>
      <c r="D468" s="208" t="s">
        <v>931</v>
      </c>
      <c r="E468" s="18" t="s">
        <v>21</v>
      </c>
      <c r="F468" s="209">
        <v>18.27</v>
      </c>
      <c r="H468" s="33"/>
    </row>
    <row r="469" spans="2:8" s="1" customFormat="1" ht="16.899999999999999" customHeight="1">
      <c r="B469" s="33"/>
      <c r="C469" s="208" t="s">
        <v>21</v>
      </c>
      <c r="D469" s="208" t="s">
        <v>932</v>
      </c>
      <c r="E469" s="18" t="s">
        <v>21</v>
      </c>
      <c r="F469" s="209">
        <v>46.92</v>
      </c>
      <c r="H469" s="33"/>
    </row>
    <row r="470" spans="2:8" s="1" customFormat="1" ht="16.899999999999999" customHeight="1">
      <c r="B470" s="33"/>
      <c r="C470" s="208" t="s">
        <v>21</v>
      </c>
      <c r="D470" s="208" t="s">
        <v>933</v>
      </c>
      <c r="E470" s="18" t="s">
        <v>21</v>
      </c>
      <c r="F470" s="209">
        <v>51.99</v>
      </c>
      <c r="H470" s="33"/>
    </row>
    <row r="471" spans="2:8" s="1" customFormat="1" ht="16.899999999999999" customHeight="1">
      <c r="B471" s="33"/>
      <c r="C471" s="208" t="s">
        <v>21</v>
      </c>
      <c r="D471" s="208" t="s">
        <v>934</v>
      </c>
      <c r="E471" s="18" t="s">
        <v>21</v>
      </c>
      <c r="F471" s="209">
        <v>17.16</v>
      </c>
      <c r="H471" s="33"/>
    </row>
    <row r="472" spans="2:8" s="1" customFormat="1" ht="16.899999999999999" customHeight="1">
      <c r="B472" s="33"/>
      <c r="C472" s="208" t="s">
        <v>21</v>
      </c>
      <c r="D472" s="208" t="s">
        <v>935</v>
      </c>
      <c r="E472" s="18" t="s">
        <v>21</v>
      </c>
      <c r="F472" s="209">
        <v>25.18</v>
      </c>
      <c r="H472" s="33"/>
    </row>
    <row r="473" spans="2:8" s="1" customFormat="1" ht="16.899999999999999" customHeight="1">
      <c r="B473" s="33"/>
      <c r="C473" s="208" t="s">
        <v>21</v>
      </c>
      <c r="D473" s="208" t="s">
        <v>936</v>
      </c>
      <c r="E473" s="18" t="s">
        <v>21</v>
      </c>
      <c r="F473" s="209">
        <v>30.72</v>
      </c>
      <c r="H473" s="33"/>
    </row>
    <row r="474" spans="2:8" s="1" customFormat="1" ht="16.899999999999999" customHeight="1">
      <c r="B474" s="33"/>
      <c r="C474" s="208" t="s">
        <v>21</v>
      </c>
      <c r="D474" s="208" t="s">
        <v>937</v>
      </c>
      <c r="E474" s="18" t="s">
        <v>21</v>
      </c>
      <c r="F474" s="209">
        <v>34.159999999999997</v>
      </c>
      <c r="H474" s="33"/>
    </row>
    <row r="475" spans="2:8" s="1" customFormat="1" ht="16.899999999999999" customHeight="1">
      <c r="B475" s="33"/>
      <c r="C475" s="208" t="s">
        <v>21</v>
      </c>
      <c r="D475" s="208" t="s">
        <v>938</v>
      </c>
      <c r="E475" s="18" t="s">
        <v>21</v>
      </c>
      <c r="F475" s="209">
        <v>34.56</v>
      </c>
      <c r="H475" s="33"/>
    </row>
    <row r="476" spans="2:8" s="1" customFormat="1" ht="16.899999999999999" customHeight="1">
      <c r="B476" s="33"/>
      <c r="C476" s="208" t="s">
        <v>21</v>
      </c>
      <c r="D476" s="208" t="s">
        <v>939</v>
      </c>
      <c r="E476" s="18" t="s">
        <v>21</v>
      </c>
      <c r="F476" s="209">
        <v>16.16</v>
      </c>
      <c r="H476" s="33"/>
    </row>
    <row r="477" spans="2:8" s="1" customFormat="1" ht="16.899999999999999" customHeight="1">
      <c r="B477" s="33"/>
      <c r="C477" s="208" t="s">
        <v>21</v>
      </c>
      <c r="D477" s="208" t="s">
        <v>771</v>
      </c>
      <c r="E477" s="18" t="s">
        <v>21</v>
      </c>
      <c r="F477" s="209">
        <v>0</v>
      </c>
      <c r="H477" s="33"/>
    </row>
    <row r="478" spans="2:8" s="1" customFormat="1" ht="16.899999999999999" customHeight="1">
      <c r="B478" s="33"/>
      <c r="C478" s="208" t="s">
        <v>21</v>
      </c>
      <c r="D478" s="208" t="s">
        <v>940</v>
      </c>
      <c r="E478" s="18" t="s">
        <v>21</v>
      </c>
      <c r="F478" s="209">
        <v>31.5</v>
      </c>
      <c r="H478" s="33"/>
    </row>
    <row r="479" spans="2:8" s="1" customFormat="1" ht="16.899999999999999" customHeight="1">
      <c r="B479" s="33"/>
      <c r="C479" s="208" t="s">
        <v>21</v>
      </c>
      <c r="D479" s="208" t="s">
        <v>941</v>
      </c>
      <c r="E479" s="18" t="s">
        <v>21</v>
      </c>
      <c r="F479" s="209">
        <v>160.6</v>
      </c>
      <c r="H479" s="33"/>
    </row>
    <row r="480" spans="2:8" s="1" customFormat="1" ht="16.899999999999999" customHeight="1">
      <c r="B480" s="33"/>
      <c r="C480" s="208" t="s">
        <v>21</v>
      </c>
      <c r="D480" s="208" t="s">
        <v>942</v>
      </c>
      <c r="E480" s="18" t="s">
        <v>21</v>
      </c>
      <c r="F480" s="209">
        <v>75.540000000000006</v>
      </c>
      <c r="H480" s="33"/>
    </row>
    <row r="481" spans="2:8" s="1" customFormat="1" ht="16.899999999999999" customHeight="1">
      <c r="B481" s="33"/>
      <c r="C481" s="208" t="s">
        <v>21</v>
      </c>
      <c r="D481" s="208" t="s">
        <v>943</v>
      </c>
      <c r="E481" s="18" t="s">
        <v>21</v>
      </c>
      <c r="F481" s="209">
        <v>92.16</v>
      </c>
      <c r="H481" s="33"/>
    </row>
    <row r="482" spans="2:8" s="1" customFormat="1" ht="16.899999999999999" customHeight="1">
      <c r="B482" s="33"/>
      <c r="C482" s="208" t="s">
        <v>21</v>
      </c>
      <c r="D482" s="208" t="s">
        <v>944</v>
      </c>
      <c r="E482" s="18" t="s">
        <v>21</v>
      </c>
      <c r="F482" s="209">
        <v>102.48</v>
      </c>
      <c r="H482" s="33"/>
    </row>
    <row r="483" spans="2:8" s="1" customFormat="1" ht="16.899999999999999" customHeight="1">
      <c r="B483" s="33"/>
      <c r="C483" s="208" t="s">
        <v>21</v>
      </c>
      <c r="D483" s="208" t="s">
        <v>945</v>
      </c>
      <c r="E483" s="18" t="s">
        <v>21</v>
      </c>
      <c r="F483" s="209">
        <v>103.68</v>
      </c>
      <c r="H483" s="33"/>
    </row>
    <row r="484" spans="2:8" s="1" customFormat="1" ht="16.899999999999999" customHeight="1">
      <c r="B484" s="33"/>
      <c r="C484" s="208" t="s">
        <v>21</v>
      </c>
      <c r="D484" s="208" t="s">
        <v>946</v>
      </c>
      <c r="E484" s="18" t="s">
        <v>21</v>
      </c>
      <c r="F484" s="209">
        <v>48.48</v>
      </c>
      <c r="H484" s="33"/>
    </row>
    <row r="485" spans="2:8" s="1" customFormat="1" ht="16.899999999999999" customHeight="1">
      <c r="B485" s="33"/>
      <c r="C485" s="208" t="s">
        <v>636</v>
      </c>
      <c r="D485" s="208" t="s">
        <v>765</v>
      </c>
      <c r="E485" s="18" t="s">
        <v>21</v>
      </c>
      <c r="F485" s="209">
        <v>1676.78</v>
      </c>
      <c r="H485" s="33"/>
    </row>
    <row r="486" spans="2:8" s="1" customFormat="1" ht="16.899999999999999" customHeight="1">
      <c r="B486" s="33"/>
      <c r="C486" s="210" t="s">
        <v>5927</v>
      </c>
      <c r="H486" s="33"/>
    </row>
    <row r="487" spans="2:8" s="1" customFormat="1" ht="16.899999999999999" customHeight="1">
      <c r="B487" s="33"/>
      <c r="C487" s="208" t="s">
        <v>1778</v>
      </c>
      <c r="D487" s="208" t="s">
        <v>5952</v>
      </c>
      <c r="E487" s="18" t="s">
        <v>232</v>
      </c>
      <c r="F487" s="209">
        <v>2674.83</v>
      </c>
      <c r="H487" s="33"/>
    </row>
    <row r="488" spans="2:8" s="1" customFormat="1" ht="16.899999999999999" customHeight="1">
      <c r="B488" s="33"/>
      <c r="C488" s="208" t="s">
        <v>1401</v>
      </c>
      <c r="D488" s="208" t="s">
        <v>5959</v>
      </c>
      <c r="E488" s="18" t="s">
        <v>232</v>
      </c>
      <c r="F488" s="209">
        <v>1913.68</v>
      </c>
      <c r="H488" s="33"/>
    </row>
    <row r="489" spans="2:8" s="1" customFormat="1" ht="16.899999999999999" customHeight="1">
      <c r="B489" s="33"/>
      <c r="C489" s="208" t="s">
        <v>1406</v>
      </c>
      <c r="D489" s="208" t="s">
        <v>5960</v>
      </c>
      <c r="E489" s="18" t="s">
        <v>232</v>
      </c>
      <c r="F489" s="209">
        <v>7654.72</v>
      </c>
      <c r="H489" s="33"/>
    </row>
    <row r="490" spans="2:8" s="1" customFormat="1" ht="22.5">
      <c r="B490" s="33"/>
      <c r="C490" s="208" t="s">
        <v>1452</v>
      </c>
      <c r="D490" s="208" t="s">
        <v>5956</v>
      </c>
      <c r="E490" s="18" t="s">
        <v>326</v>
      </c>
      <c r="F490" s="209">
        <v>2135.8710000000001</v>
      </c>
      <c r="H490" s="33"/>
    </row>
    <row r="491" spans="2:8" s="1" customFormat="1" ht="16.899999999999999" customHeight="1">
      <c r="B491" s="33"/>
      <c r="C491" s="208" t="s">
        <v>1878</v>
      </c>
      <c r="D491" s="208" t="s">
        <v>5957</v>
      </c>
      <c r="E491" s="18" t="s">
        <v>232</v>
      </c>
      <c r="F491" s="209">
        <v>2373.19</v>
      </c>
      <c r="H491" s="33"/>
    </row>
    <row r="492" spans="2:8" s="1" customFormat="1" ht="16.899999999999999" customHeight="1">
      <c r="B492" s="33"/>
      <c r="C492" s="208" t="s">
        <v>2492</v>
      </c>
      <c r="D492" s="208" t="s">
        <v>5961</v>
      </c>
      <c r="E492" s="18" t="s">
        <v>232</v>
      </c>
      <c r="F492" s="209">
        <v>1676.78</v>
      </c>
      <c r="H492" s="33"/>
    </row>
    <row r="493" spans="2:8" s="1" customFormat="1" ht="16.899999999999999" customHeight="1">
      <c r="B493" s="33"/>
      <c r="C493" s="208" t="s">
        <v>2497</v>
      </c>
      <c r="D493" s="208" t="s">
        <v>5962</v>
      </c>
      <c r="E493" s="18" t="s">
        <v>232</v>
      </c>
      <c r="F493" s="209">
        <v>3353.56</v>
      </c>
      <c r="H493" s="33"/>
    </row>
    <row r="494" spans="2:8" s="1" customFormat="1" ht="22.5">
      <c r="B494" s="33"/>
      <c r="C494" s="208" t="s">
        <v>2504</v>
      </c>
      <c r="D494" s="208" t="s">
        <v>5963</v>
      </c>
      <c r="E494" s="18" t="s">
        <v>232</v>
      </c>
      <c r="F494" s="209">
        <v>1676.78</v>
      </c>
      <c r="H494" s="33"/>
    </row>
    <row r="495" spans="2:8" s="1" customFormat="1" ht="16.899999999999999" customHeight="1">
      <c r="B495" s="33"/>
      <c r="C495" s="208" t="s">
        <v>2509</v>
      </c>
      <c r="D495" s="208" t="s">
        <v>5964</v>
      </c>
      <c r="E495" s="18" t="s">
        <v>326</v>
      </c>
      <c r="F495" s="209">
        <v>1509.1020000000001</v>
      </c>
      <c r="H495" s="33"/>
    </row>
    <row r="496" spans="2:8" s="1" customFormat="1" ht="16.899999999999999" customHeight="1">
      <c r="B496" s="33"/>
      <c r="C496" s="208" t="s">
        <v>2519</v>
      </c>
      <c r="D496" s="208" t="s">
        <v>5965</v>
      </c>
      <c r="E496" s="18" t="s">
        <v>232</v>
      </c>
      <c r="F496" s="209">
        <v>1676.78</v>
      </c>
      <c r="H496" s="33"/>
    </row>
    <row r="497" spans="2:8" s="1" customFormat="1" ht="16.899999999999999" customHeight="1">
      <c r="B497" s="33"/>
      <c r="C497" s="208" t="s">
        <v>2529</v>
      </c>
      <c r="D497" s="208" t="s">
        <v>5966</v>
      </c>
      <c r="E497" s="18" t="s">
        <v>232</v>
      </c>
      <c r="F497" s="209">
        <v>1676.78</v>
      </c>
      <c r="H497" s="33"/>
    </row>
    <row r="498" spans="2:8" s="1" customFormat="1" ht="16.899999999999999" customHeight="1">
      <c r="B498" s="33"/>
      <c r="C498" s="208" t="s">
        <v>1811</v>
      </c>
      <c r="D498" s="208" t="s">
        <v>1812</v>
      </c>
      <c r="E498" s="18" t="s">
        <v>232</v>
      </c>
      <c r="F498" s="209">
        <v>2175.1280000000002</v>
      </c>
      <c r="H498" s="33"/>
    </row>
    <row r="499" spans="2:8" s="1" customFormat="1" ht="16.899999999999999" customHeight="1">
      <c r="B499" s="33"/>
      <c r="C499" s="204" t="s">
        <v>639</v>
      </c>
      <c r="D499" s="205" t="s">
        <v>640</v>
      </c>
      <c r="E499" s="206" t="s">
        <v>21</v>
      </c>
      <c r="F499" s="207">
        <v>236.9</v>
      </c>
      <c r="H499" s="33"/>
    </row>
    <row r="500" spans="2:8" s="1" customFormat="1" ht="16.899999999999999" customHeight="1">
      <c r="B500" s="33"/>
      <c r="C500" s="208" t="s">
        <v>21</v>
      </c>
      <c r="D500" s="208" t="s">
        <v>1784</v>
      </c>
      <c r="E500" s="18" t="s">
        <v>21</v>
      </c>
      <c r="F500" s="209">
        <v>0</v>
      </c>
      <c r="H500" s="33"/>
    </row>
    <row r="501" spans="2:8" s="1" customFormat="1" ht="16.899999999999999" customHeight="1">
      <c r="B501" s="33"/>
      <c r="C501" s="208" t="s">
        <v>21</v>
      </c>
      <c r="D501" s="208" t="s">
        <v>748</v>
      </c>
      <c r="E501" s="18" t="s">
        <v>21</v>
      </c>
      <c r="F501" s="209">
        <v>0</v>
      </c>
      <c r="H501" s="33"/>
    </row>
    <row r="502" spans="2:8" s="1" customFormat="1" ht="16.899999999999999" customHeight="1">
      <c r="B502" s="33"/>
      <c r="C502" s="208" t="s">
        <v>21</v>
      </c>
      <c r="D502" s="208" t="s">
        <v>1785</v>
      </c>
      <c r="E502" s="18" t="s">
        <v>21</v>
      </c>
      <c r="F502" s="209">
        <v>18.52</v>
      </c>
      <c r="H502" s="33"/>
    </row>
    <row r="503" spans="2:8" s="1" customFormat="1" ht="16.899999999999999" customHeight="1">
      <c r="B503" s="33"/>
      <c r="C503" s="208" t="s">
        <v>21</v>
      </c>
      <c r="D503" s="208" t="s">
        <v>1786</v>
      </c>
      <c r="E503" s="18" t="s">
        <v>21</v>
      </c>
      <c r="F503" s="209">
        <v>12.51</v>
      </c>
      <c r="H503" s="33"/>
    </row>
    <row r="504" spans="2:8" s="1" customFormat="1" ht="16.899999999999999" customHeight="1">
      <c r="B504" s="33"/>
      <c r="C504" s="208" t="s">
        <v>21</v>
      </c>
      <c r="D504" s="208" t="s">
        <v>1787</v>
      </c>
      <c r="E504" s="18" t="s">
        <v>21</v>
      </c>
      <c r="F504" s="209">
        <v>31.59</v>
      </c>
      <c r="H504" s="33"/>
    </row>
    <row r="505" spans="2:8" s="1" customFormat="1" ht="16.899999999999999" customHeight="1">
      <c r="B505" s="33"/>
      <c r="C505" s="208" t="s">
        <v>21</v>
      </c>
      <c r="D505" s="208" t="s">
        <v>766</v>
      </c>
      <c r="E505" s="18" t="s">
        <v>21</v>
      </c>
      <c r="F505" s="209">
        <v>0</v>
      </c>
      <c r="H505" s="33"/>
    </row>
    <row r="506" spans="2:8" s="1" customFormat="1" ht="16.899999999999999" customHeight="1">
      <c r="B506" s="33"/>
      <c r="C506" s="208" t="s">
        <v>21</v>
      </c>
      <c r="D506" s="208" t="s">
        <v>1788</v>
      </c>
      <c r="E506" s="18" t="s">
        <v>21</v>
      </c>
      <c r="F506" s="209">
        <v>74.08</v>
      </c>
      <c r="H506" s="33"/>
    </row>
    <row r="507" spans="2:8" s="1" customFormat="1" ht="16.899999999999999" customHeight="1">
      <c r="B507" s="33"/>
      <c r="C507" s="208" t="s">
        <v>21</v>
      </c>
      <c r="D507" s="208" t="s">
        <v>1789</v>
      </c>
      <c r="E507" s="18" t="s">
        <v>21</v>
      </c>
      <c r="F507" s="209">
        <v>4.17</v>
      </c>
      <c r="H507" s="33"/>
    </row>
    <row r="508" spans="2:8" s="1" customFormat="1" ht="16.899999999999999" customHeight="1">
      <c r="B508" s="33"/>
      <c r="C508" s="208" t="s">
        <v>21</v>
      </c>
      <c r="D508" s="208" t="s">
        <v>1790</v>
      </c>
      <c r="E508" s="18" t="s">
        <v>21</v>
      </c>
      <c r="F508" s="209">
        <v>10.53</v>
      </c>
      <c r="H508" s="33"/>
    </row>
    <row r="509" spans="2:8" s="1" customFormat="1" ht="16.899999999999999" customHeight="1">
      <c r="B509" s="33"/>
      <c r="C509" s="208" t="s">
        <v>21</v>
      </c>
      <c r="D509" s="208" t="s">
        <v>1791</v>
      </c>
      <c r="E509" s="18" t="s">
        <v>21</v>
      </c>
      <c r="F509" s="209">
        <v>2.78</v>
      </c>
      <c r="H509" s="33"/>
    </row>
    <row r="510" spans="2:8" s="1" customFormat="1" ht="16.899999999999999" customHeight="1">
      <c r="B510" s="33"/>
      <c r="C510" s="208" t="s">
        <v>21</v>
      </c>
      <c r="D510" s="208" t="s">
        <v>1792</v>
      </c>
      <c r="E510" s="18" t="s">
        <v>21</v>
      </c>
      <c r="F510" s="209">
        <v>7.02</v>
      </c>
      <c r="H510" s="33"/>
    </row>
    <row r="511" spans="2:8" s="1" customFormat="1" ht="16.899999999999999" customHeight="1">
      <c r="B511" s="33"/>
      <c r="C511" s="208" t="s">
        <v>21</v>
      </c>
      <c r="D511" s="208" t="s">
        <v>771</v>
      </c>
      <c r="E511" s="18" t="s">
        <v>21</v>
      </c>
      <c r="F511" s="209">
        <v>0</v>
      </c>
      <c r="H511" s="33"/>
    </row>
    <row r="512" spans="2:8" s="1" customFormat="1" ht="16.899999999999999" customHeight="1">
      <c r="B512" s="33"/>
      <c r="C512" s="208" t="s">
        <v>21</v>
      </c>
      <c r="D512" s="208" t="s">
        <v>1793</v>
      </c>
      <c r="E512" s="18" t="s">
        <v>21</v>
      </c>
      <c r="F512" s="209">
        <v>46.3</v>
      </c>
      <c r="H512" s="33"/>
    </row>
    <row r="513" spans="2:8" s="1" customFormat="1" ht="16.899999999999999" customHeight="1">
      <c r="B513" s="33"/>
      <c r="C513" s="208" t="s">
        <v>21</v>
      </c>
      <c r="D513" s="208" t="s">
        <v>1794</v>
      </c>
      <c r="E513" s="18" t="s">
        <v>21</v>
      </c>
      <c r="F513" s="209">
        <v>8.34</v>
      </c>
      <c r="H513" s="33"/>
    </row>
    <row r="514" spans="2:8" s="1" customFormat="1" ht="16.899999999999999" customHeight="1">
      <c r="B514" s="33"/>
      <c r="C514" s="208" t="s">
        <v>21</v>
      </c>
      <c r="D514" s="208" t="s">
        <v>1795</v>
      </c>
      <c r="E514" s="18" t="s">
        <v>21</v>
      </c>
      <c r="F514" s="209">
        <v>21.06</v>
      </c>
      <c r="H514" s="33"/>
    </row>
    <row r="515" spans="2:8" s="1" customFormat="1" ht="16.899999999999999" customHeight="1">
      <c r="B515" s="33"/>
      <c r="C515" s="208" t="s">
        <v>639</v>
      </c>
      <c r="D515" s="208" t="s">
        <v>765</v>
      </c>
      <c r="E515" s="18" t="s">
        <v>21</v>
      </c>
      <c r="F515" s="209">
        <v>236.9</v>
      </c>
      <c r="H515" s="33"/>
    </row>
    <row r="516" spans="2:8" s="1" customFormat="1" ht="16.899999999999999" customHeight="1">
      <c r="B516" s="33"/>
      <c r="C516" s="210" t="s">
        <v>5927</v>
      </c>
      <c r="H516" s="33"/>
    </row>
    <row r="517" spans="2:8" s="1" customFormat="1" ht="16.899999999999999" customHeight="1">
      <c r="B517" s="33"/>
      <c r="C517" s="208" t="s">
        <v>1778</v>
      </c>
      <c r="D517" s="208" t="s">
        <v>5952</v>
      </c>
      <c r="E517" s="18" t="s">
        <v>232</v>
      </c>
      <c r="F517" s="209">
        <v>2674.83</v>
      </c>
      <c r="H517" s="33"/>
    </row>
    <row r="518" spans="2:8" s="1" customFormat="1" ht="16.899999999999999" customHeight="1">
      <c r="B518" s="33"/>
      <c r="C518" s="208" t="s">
        <v>1401</v>
      </c>
      <c r="D518" s="208" t="s">
        <v>5959</v>
      </c>
      <c r="E518" s="18" t="s">
        <v>232</v>
      </c>
      <c r="F518" s="209">
        <v>1913.68</v>
      </c>
      <c r="H518" s="33"/>
    </row>
    <row r="519" spans="2:8" s="1" customFormat="1" ht="16.899999999999999" customHeight="1">
      <c r="B519" s="33"/>
      <c r="C519" s="208" t="s">
        <v>1406</v>
      </c>
      <c r="D519" s="208" t="s">
        <v>5960</v>
      </c>
      <c r="E519" s="18" t="s">
        <v>232</v>
      </c>
      <c r="F519" s="209">
        <v>7654.72</v>
      </c>
      <c r="H519" s="33"/>
    </row>
    <row r="520" spans="2:8" s="1" customFormat="1" ht="22.5">
      <c r="B520" s="33"/>
      <c r="C520" s="208" t="s">
        <v>1452</v>
      </c>
      <c r="D520" s="208" t="s">
        <v>5956</v>
      </c>
      <c r="E520" s="18" t="s">
        <v>326</v>
      </c>
      <c r="F520" s="209">
        <v>2135.8710000000001</v>
      </c>
      <c r="H520" s="33"/>
    </row>
    <row r="521" spans="2:8" s="1" customFormat="1" ht="16.899999999999999" customHeight="1">
      <c r="B521" s="33"/>
      <c r="C521" s="208" t="s">
        <v>1878</v>
      </c>
      <c r="D521" s="208" t="s">
        <v>5957</v>
      </c>
      <c r="E521" s="18" t="s">
        <v>232</v>
      </c>
      <c r="F521" s="209">
        <v>2373.19</v>
      </c>
      <c r="H521" s="33"/>
    </row>
    <row r="522" spans="2:8" s="1" customFormat="1" ht="16.899999999999999" customHeight="1">
      <c r="B522" s="33"/>
      <c r="C522" s="208" t="s">
        <v>2450</v>
      </c>
      <c r="D522" s="208" t="s">
        <v>5967</v>
      </c>
      <c r="E522" s="18" t="s">
        <v>232</v>
      </c>
      <c r="F522" s="209">
        <v>236.9</v>
      </c>
      <c r="H522" s="33"/>
    </row>
    <row r="523" spans="2:8" s="1" customFormat="1" ht="22.5">
      <c r="B523" s="33"/>
      <c r="C523" s="208" t="s">
        <v>2455</v>
      </c>
      <c r="D523" s="208" t="s">
        <v>5968</v>
      </c>
      <c r="E523" s="18" t="s">
        <v>232</v>
      </c>
      <c r="F523" s="209">
        <v>236.9</v>
      </c>
      <c r="H523" s="33"/>
    </row>
    <row r="524" spans="2:8" s="1" customFormat="1" ht="16.899999999999999" customHeight="1">
      <c r="B524" s="33"/>
      <c r="C524" s="208" t="s">
        <v>2470</v>
      </c>
      <c r="D524" s="208" t="s">
        <v>5969</v>
      </c>
      <c r="E524" s="18" t="s">
        <v>232</v>
      </c>
      <c r="F524" s="209">
        <v>236.9</v>
      </c>
      <c r="H524" s="33"/>
    </row>
    <row r="525" spans="2:8" s="1" customFormat="1" ht="16.899999999999999" customHeight="1">
      <c r="B525" s="33"/>
      <c r="C525" s="208" t="s">
        <v>2475</v>
      </c>
      <c r="D525" s="208" t="s">
        <v>5970</v>
      </c>
      <c r="E525" s="18" t="s">
        <v>326</v>
      </c>
      <c r="F525" s="209">
        <v>213.21</v>
      </c>
      <c r="H525" s="33"/>
    </row>
    <row r="526" spans="2:8" s="1" customFormat="1" ht="16.899999999999999" customHeight="1">
      <c r="B526" s="33"/>
      <c r="C526" s="208" t="s">
        <v>2480</v>
      </c>
      <c r="D526" s="208" t="s">
        <v>5971</v>
      </c>
      <c r="E526" s="18" t="s">
        <v>232</v>
      </c>
      <c r="F526" s="209">
        <v>236.9</v>
      </c>
      <c r="H526" s="33"/>
    </row>
    <row r="527" spans="2:8" s="1" customFormat="1" ht="16.899999999999999" customHeight="1">
      <c r="B527" s="33"/>
      <c r="C527" s="208" t="s">
        <v>1811</v>
      </c>
      <c r="D527" s="208" t="s">
        <v>1812</v>
      </c>
      <c r="E527" s="18" t="s">
        <v>232</v>
      </c>
      <c r="F527" s="209">
        <v>2175.1280000000002</v>
      </c>
      <c r="H527" s="33"/>
    </row>
    <row r="528" spans="2:8" s="1" customFormat="1" ht="16.899999999999999" customHeight="1">
      <c r="B528" s="33"/>
      <c r="C528" s="204" t="s">
        <v>641</v>
      </c>
      <c r="D528" s="205" t="s">
        <v>642</v>
      </c>
      <c r="E528" s="206" t="s">
        <v>21</v>
      </c>
      <c r="F528" s="207">
        <v>1173.82</v>
      </c>
      <c r="H528" s="33"/>
    </row>
    <row r="529" spans="2:8" s="1" customFormat="1" ht="16.899999999999999" customHeight="1">
      <c r="B529" s="33"/>
      <c r="C529" s="208" t="s">
        <v>21</v>
      </c>
      <c r="D529" s="208" t="s">
        <v>1354</v>
      </c>
      <c r="E529" s="18" t="s">
        <v>21</v>
      </c>
      <c r="F529" s="209">
        <v>0</v>
      </c>
      <c r="H529" s="33"/>
    </row>
    <row r="530" spans="2:8" s="1" customFormat="1" ht="16.899999999999999" customHeight="1">
      <c r="B530" s="33"/>
      <c r="C530" s="208" t="s">
        <v>21</v>
      </c>
      <c r="D530" s="208" t="s">
        <v>814</v>
      </c>
      <c r="E530" s="18" t="s">
        <v>21</v>
      </c>
      <c r="F530" s="209">
        <v>0</v>
      </c>
      <c r="H530" s="33"/>
    </row>
    <row r="531" spans="2:8" s="1" customFormat="1" ht="16.899999999999999" customHeight="1">
      <c r="B531" s="33"/>
      <c r="C531" s="208" t="s">
        <v>21</v>
      </c>
      <c r="D531" s="208" t="s">
        <v>1355</v>
      </c>
      <c r="E531" s="18" t="s">
        <v>21</v>
      </c>
      <c r="F531" s="209">
        <v>1144.76</v>
      </c>
      <c r="H531" s="33"/>
    </row>
    <row r="532" spans="2:8" s="1" customFormat="1" ht="16.899999999999999" customHeight="1">
      <c r="B532" s="33"/>
      <c r="C532" s="208" t="s">
        <v>21</v>
      </c>
      <c r="D532" s="208" t="s">
        <v>1356</v>
      </c>
      <c r="E532" s="18" t="s">
        <v>21</v>
      </c>
      <c r="F532" s="209">
        <v>4.09</v>
      </c>
      <c r="H532" s="33"/>
    </row>
    <row r="533" spans="2:8" s="1" customFormat="1" ht="16.899999999999999" customHeight="1">
      <c r="B533" s="33"/>
      <c r="C533" s="208" t="s">
        <v>21</v>
      </c>
      <c r="D533" s="208" t="s">
        <v>1357</v>
      </c>
      <c r="E533" s="18" t="s">
        <v>21</v>
      </c>
      <c r="F533" s="209">
        <v>13.26</v>
      </c>
      <c r="H533" s="33"/>
    </row>
    <row r="534" spans="2:8" s="1" customFormat="1" ht="16.899999999999999" customHeight="1">
      <c r="B534" s="33"/>
      <c r="C534" s="208" t="s">
        <v>21</v>
      </c>
      <c r="D534" s="208" t="s">
        <v>1358</v>
      </c>
      <c r="E534" s="18" t="s">
        <v>21</v>
      </c>
      <c r="F534" s="209">
        <v>7.57</v>
      </c>
      <c r="H534" s="33"/>
    </row>
    <row r="535" spans="2:8" s="1" customFormat="1" ht="16.899999999999999" customHeight="1">
      <c r="B535" s="33"/>
      <c r="C535" s="208" t="s">
        <v>21</v>
      </c>
      <c r="D535" s="208" t="s">
        <v>1359</v>
      </c>
      <c r="E535" s="18" t="s">
        <v>21</v>
      </c>
      <c r="F535" s="209">
        <v>4.1399999999999997</v>
      </c>
      <c r="H535" s="33"/>
    </row>
    <row r="536" spans="2:8" s="1" customFormat="1" ht="16.899999999999999" customHeight="1">
      <c r="B536" s="33"/>
      <c r="C536" s="208" t="s">
        <v>641</v>
      </c>
      <c r="D536" s="208" t="s">
        <v>765</v>
      </c>
      <c r="E536" s="18" t="s">
        <v>21</v>
      </c>
      <c r="F536" s="209">
        <v>1173.82</v>
      </c>
      <c r="H536" s="33"/>
    </row>
    <row r="537" spans="2:8" s="1" customFormat="1" ht="16.899999999999999" customHeight="1">
      <c r="B537" s="33"/>
      <c r="C537" s="210" t="s">
        <v>5927</v>
      </c>
      <c r="H537" s="33"/>
    </row>
    <row r="538" spans="2:8" s="1" customFormat="1" ht="22.5">
      <c r="B538" s="33"/>
      <c r="C538" s="208" t="s">
        <v>1350</v>
      </c>
      <c r="D538" s="208" t="s">
        <v>5972</v>
      </c>
      <c r="E538" s="18" t="s">
        <v>244</v>
      </c>
      <c r="F538" s="209">
        <v>123.67400000000001</v>
      </c>
      <c r="H538" s="33"/>
    </row>
    <row r="539" spans="2:8" s="1" customFormat="1" ht="22.5">
      <c r="B539" s="33"/>
      <c r="C539" s="208" t="s">
        <v>1445</v>
      </c>
      <c r="D539" s="208" t="s">
        <v>5973</v>
      </c>
      <c r="E539" s="18" t="s">
        <v>326</v>
      </c>
      <c r="F539" s="209">
        <v>1113.067</v>
      </c>
      <c r="H539" s="33"/>
    </row>
    <row r="540" spans="2:8" s="1" customFormat="1" ht="16.899999999999999" customHeight="1">
      <c r="B540" s="33"/>
      <c r="C540" s="208" t="s">
        <v>2657</v>
      </c>
      <c r="D540" s="208" t="s">
        <v>5958</v>
      </c>
      <c r="E540" s="18" t="s">
        <v>232</v>
      </c>
      <c r="F540" s="209">
        <v>1696.251</v>
      </c>
      <c r="H540" s="33"/>
    </row>
    <row r="541" spans="2:8" s="1" customFormat="1" ht="16.899999999999999" customHeight="1">
      <c r="B541" s="33"/>
      <c r="C541" s="204" t="s">
        <v>644</v>
      </c>
      <c r="D541" s="205" t="s">
        <v>645</v>
      </c>
      <c r="E541" s="206" t="s">
        <v>21</v>
      </c>
      <c r="F541" s="207">
        <v>352.61</v>
      </c>
      <c r="H541" s="33"/>
    </row>
    <row r="542" spans="2:8" s="1" customFormat="1" ht="16.899999999999999" customHeight="1">
      <c r="B542" s="33"/>
      <c r="C542" s="208" t="s">
        <v>21</v>
      </c>
      <c r="D542" s="208" t="s">
        <v>1736</v>
      </c>
      <c r="E542" s="18" t="s">
        <v>21</v>
      </c>
      <c r="F542" s="209">
        <v>0</v>
      </c>
      <c r="H542" s="33"/>
    </row>
    <row r="543" spans="2:8" s="1" customFormat="1" ht="16.899999999999999" customHeight="1">
      <c r="B543" s="33"/>
      <c r="C543" s="208" t="s">
        <v>21</v>
      </c>
      <c r="D543" s="208" t="s">
        <v>1665</v>
      </c>
      <c r="E543" s="18" t="s">
        <v>21</v>
      </c>
      <c r="F543" s="209">
        <v>352.61</v>
      </c>
      <c r="H543" s="33"/>
    </row>
    <row r="544" spans="2:8" s="1" customFormat="1" ht="16.899999999999999" customHeight="1">
      <c r="B544" s="33"/>
      <c r="C544" s="208" t="s">
        <v>644</v>
      </c>
      <c r="D544" s="208" t="s">
        <v>765</v>
      </c>
      <c r="E544" s="18" t="s">
        <v>21</v>
      </c>
      <c r="F544" s="209">
        <v>352.61</v>
      </c>
      <c r="H544" s="33"/>
    </row>
    <row r="545" spans="2:8" s="1" customFormat="1" ht="16.899999999999999" customHeight="1">
      <c r="B545" s="33"/>
      <c r="C545" s="210" t="s">
        <v>5927</v>
      </c>
      <c r="H545" s="33"/>
    </row>
    <row r="546" spans="2:8" s="1" customFormat="1" ht="22.5">
      <c r="B546" s="33"/>
      <c r="C546" s="208" t="s">
        <v>1732</v>
      </c>
      <c r="D546" s="208" t="s">
        <v>5974</v>
      </c>
      <c r="E546" s="18" t="s">
        <v>232</v>
      </c>
      <c r="F546" s="209">
        <v>1216.915</v>
      </c>
      <c r="H546" s="33"/>
    </row>
    <row r="547" spans="2:8" s="1" customFormat="1" ht="16.899999999999999" customHeight="1">
      <c r="B547" s="33"/>
      <c r="C547" s="208" t="s">
        <v>1705</v>
      </c>
      <c r="D547" s="208" t="s">
        <v>5975</v>
      </c>
      <c r="E547" s="18" t="s">
        <v>232</v>
      </c>
      <c r="F547" s="209">
        <v>2261.8620000000001</v>
      </c>
      <c r="H547" s="33"/>
    </row>
    <row r="548" spans="2:8" s="1" customFormat="1" ht="16.899999999999999" customHeight="1">
      <c r="B548" s="33"/>
      <c r="C548" s="208" t="s">
        <v>1754</v>
      </c>
      <c r="D548" s="208" t="s">
        <v>5976</v>
      </c>
      <c r="E548" s="18" t="s">
        <v>232</v>
      </c>
      <c r="F548" s="209">
        <v>535.91</v>
      </c>
      <c r="H548" s="33"/>
    </row>
    <row r="549" spans="2:8" s="1" customFormat="1" ht="16.899999999999999" customHeight="1">
      <c r="B549" s="33"/>
      <c r="C549" s="208" t="s">
        <v>1860</v>
      </c>
      <c r="D549" s="208" t="s">
        <v>5977</v>
      </c>
      <c r="E549" s="18" t="s">
        <v>232</v>
      </c>
      <c r="F549" s="209">
        <v>352.61</v>
      </c>
      <c r="H549" s="33"/>
    </row>
    <row r="550" spans="2:8" s="1" customFormat="1" ht="16.899999999999999" customHeight="1">
      <c r="B550" s="33"/>
      <c r="C550" s="204" t="s">
        <v>647</v>
      </c>
      <c r="D550" s="205" t="s">
        <v>648</v>
      </c>
      <c r="E550" s="206" t="s">
        <v>21</v>
      </c>
      <c r="F550" s="207">
        <v>352.61</v>
      </c>
      <c r="H550" s="33"/>
    </row>
    <row r="551" spans="2:8" s="1" customFormat="1" ht="16.899999999999999" customHeight="1">
      <c r="B551" s="33"/>
      <c r="C551" s="208" t="s">
        <v>21</v>
      </c>
      <c r="D551" s="208" t="s">
        <v>1664</v>
      </c>
      <c r="E551" s="18" t="s">
        <v>21</v>
      </c>
      <c r="F551" s="209">
        <v>0</v>
      </c>
      <c r="H551" s="33"/>
    </row>
    <row r="552" spans="2:8" s="1" customFormat="1" ht="16.899999999999999" customHeight="1">
      <c r="B552" s="33"/>
      <c r="C552" s="208" t="s">
        <v>21</v>
      </c>
      <c r="D552" s="208" t="s">
        <v>1665</v>
      </c>
      <c r="E552" s="18" t="s">
        <v>21</v>
      </c>
      <c r="F552" s="209">
        <v>352.61</v>
      </c>
      <c r="H552" s="33"/>
    </row>
    <row r="553" spans="2:8" s="1" customFormat="1" ht="16.899999999999999" customHeight="1">
      <c r="B553" s="33"/>
      <c r="C553" s="208" t="s">
        <v>647</v>
      </c>
      <c r="D553" s="208" t="s">
        <v>765</v>
      </c>
      <c r="E553" s="18" t="s">
        <v>21</v>
      </c>
      <c r="F553" s="209">
        <v>352.61</v>
      </c>
      <c r="H553" s="33"/>
    </row>
    <row r="554" spans="2:8" s="1" customFormat="1" ht="16.899999999999999" customHeight="1">
      <c r="B554" s="33"/>
      <c r="C554" s="210" t="s">
        <v>5927</v>
      </c>
      <c r="H554" s="33"/>
    </row>
    <row r="555" spans="2:8" s="1" customFormat="1" ht="16.899999999999999" customHeight="1">
      <c r="B555" s="33"/>
      <c r="C555" s="208" t="s">
        <v>1660</v>
      </c>
      <c r="D555" s="208" t="s">
        <v>5978</v>
      </c>
      <c r="E555" s="18" t="s">
        <v>232</v>
      </c>
      <c r="F555" s="209">
        <v>1130.931</v>
      </c>
      <c r="H555" s="33"/>
    </row>
    <row r="556" spans="2:8" s="1" customFormat="1" ht="16.899999999999999" customHeight="1">
      <c r="B556" s="33"/>
      <c r="C556" s="208" t="s">
        <v>1687</v>
      </c>
      <c r="D556" s="208" t="s">
        <v>5979</v>
      </c>
      <c r="E556" s="18" t="s">
        <v>232</v>
      </c>
      <c r="F556" s="209">
        <v>1130.931</v>
      </c>
      <c r="H556" s="33"/>
    </row>
    <row r="557" spans="2:8" s="1" customFormat="1" ht="16.899999999999999" customHeight="1">
      <c r="B557" s="33"/>
      <c r="C557" s="208" t="s">
        <v>1705</v>
      </c>
      <c r="D557" s="208" t="s">
        <v>5975</v>
      </c>
      <c r="E557" s="18" t="s">
        <v>232</v>
      </c>
      <c r="F557" s="209">
        <v>2261.8620000000001</v>
      </c>
      <c r="H557" s="33"/>
    </row>
    <row r="558" spans="2:8" s="1" customFormat="1" ht="16.899999999999999" customHeight="1">
      <c r="B558" s="33"/>
      <c r="C558" s="204" t="s">
        <v>649</v>
      </c>
      <c r="D558" s="205" t="s">
        <v>650</v>
      </c>
      <c r="E558" s="206" t="s">
        <v>21</v>
      </c>
      <c r="F558" s="207">
        <v>183.3</v>
      </c>
      <c r="H558" s="33"/>
    </row>
    <row r="559" spans="2:8" s="1" customFormat="1" ht="16.899999999999999" customHeight="1">
      <c r="B559" s="33"/>
      <c r="C559" s="208" t="s">
        <v>21</v>
      </c>
      <c r="D559" s="208" t="s">
        <v>1466</v>
      </c>
      <c r="E559" s="18" t="s">
        <v>21</v>
      </c>
      <c r="F559" s="209">
        <v>0</v>
      </c>
      <c r="H559" s="33"/>
    </row>
    <row r="560" spans="2:8" s="1" customFormat="1" ht="16.899999999999999" customHeight="1">
      <c r="B560" s="33"/>
      <c r="C560" s="208" t="s">
        <v>21</v>
      </c>
      <c r="D560" s="208" t="s">
        <v>651</v>
      </c>
      <c r="E560" s="18" t="s">
        <v>21</v>
      </c>
      <c r="F560" s="209">
        <v>183.3</v>
      </c>
      <c r="H560" s="33"/>
    </row>
    <row r="561" spans="2:8" s="1" customFormat="1" ht="16.899999999999999" customHeight="1">
      <c r="B561" s="33"/>
      <c r="C561" s="208" t="s">
        <v>649</v>
      </c>
      <c r="D561" s="208" t="s">
        <v>765</v>
      </c>
      <c r="E561" s="18" t="s">
        <v>21</v>
      </c>
      <c r="F561" s="209">
        <v>183.3</v>
      </c>
      <c r="H561" s="33"/>
    </row>
    <row r="562" spans="2:8" s="1" customFormat="1" ht="16.899999999999999" customHeight="1">
      <c r="B562" s="33"/>
      <c r="C562" s="210" t="s">
        <v>5927</v>
      </c>
      <c r="H562" s="33"/>
    </row>
    <row r="563" spans="2:8" s="1" customFormat="1" ht="16.899999999999999" customHeight="1">
      <c r="B563" s="33"/>
      <c r="C563" s="208" t="s">
        <v>1462</v>
      </c>
      <c r="D563" s="208" t="s">
        <v>5980</v>
      </c>
      <c r="E563" s="18" t="s">
        <v>244</v>
      </c>
      <c r="F563" s="209">
        <v>51.323999999999998</v>
      </c>
      <c r="H563" s="33"/>
    </row>
    <row r="564" spans="2:8" s="1" customFormat="1" ht="22.5">
      <c r="B564" s="33"/>
      <c r="C564" s="208" t="s">
        <v>886</v>
      </c>
      <c r="D564" s="208" t="s">
        <v>5981</v>
      </c>
      <c r="E564" s="18" t="s">
        <v>232</v>
      </c>
      <c r="F564" s="209">
        <v>592.29</v>
      </c>
      <c r="H564" s="33"/>
    </row>
    <row r="565" spans="2:8" s="1" customFormat="1" ht="16.899999999999999" customHeight="1">
      <c r="B565" s="33"/>
      <c r="C565" s="208" t="s">
        <v>1754</v>
      </c>
      <c r="D565" s="208" t="s">
        <v>5976</v>
      </c>
      <c r="E565" s="18" t="s">
        <v>232</v>
      </c>
      <c r="F565" s="209">
        <v>535.91</v>
      </c>
      <c r="H565" s="33"/>
    </row>
    <row r="566" spans="2:8" s="1" customFormat="1" ht="16.899999999999999" customHeight="1">
      <c r="B566" s="33"/>
      <c r="C566" s="204" t="s">
        <v>652</v>
      </c>
      <c r="D566" s="205" t="s">
        <v>653</v>
      </c>
      <c r="E566" s="206" t="s">
        <v>21</v>
      </c>
      <c r="F566" s="207">
        <v>17.28</v>
      </c>
      <c r="H566" s="33"/>
    </row>
    <row r="567" spans="2:8" s="1" customFormat="1" ht="16.899999999999999" customHeight="1">
      <c r="B567" s="33"/>
      <c r="C567" s="208" t="s">
        <v>21</v>
      </c>
      <c r="D567" s="208" t="s">
        <v>1796</v>
      </c>
      <c r="E567" s="18" t="s">
        <v>21</v>
      </c>
      <c r="F567" s="209">
        <v>0</v>
      </c>
      <c r="H567" s="33"/>
    </row>
    <row r="568" spans="2:8" s="1" customFormat="1" ht="16.899999999999999" customHeight="1">
      <c r="B568" s="33"/>
      <c r="C568" s="208" t="s">
        <v>21</v>
      </c>
      <c r="D568" s="208" t="s">
        <v>766</v>
      </c>
      <c r="E568" s="18" t="s">
        <v>21</v>
      </c>
      <c r="F568" s="209">
        <v>0</v>
      </c>
      <c r="H568" s="33"/>
    </row>
    <row r="569" spans="2:8" s="1" customFormat="1" ht="16.899999999999999" customHeight="1">
      <c r="B569" s="33"/>
      <c r="C569" s="208" t="s">
        <v>21</v>
      </c>
      <c r="D569" s="208" t="s">
        <v>1797</v>
      </c>
      <c r="E569" s="18" t="s">
        <v>21</v>
      </c>
      <c r="F569" s="209">
        <v>8.64</v>
      </c>
      <c r="H569" s="33"/>
    </row>
    <row r="570" spans="2:8" s="1" customFormat="1" ht="16.899999999999999" customHeight="1">
      <c r="B570" s="33"/>
      <c r="C570" s="208" t="s">
        <v>21</v>
      </c>
      <c r="D570" s="208" t="s">
        <v>771</v>
      </c>
      <c r="E570" s="18" t="s">
        <v>21</v>
      </c>
      <c r="F570" s="209">
        <v>0</v>
      </c>
      <c r="H570" s="33"/>
    </row>
    <row r="571" spans="2:8" s="1" customFormat="1" ht="16.899999999999999" customHeight="1">
      <c r="B571" s="33"/>
      <c r="C571" s="208" t="s">
        <v>21</v>
      </c>
      <c r="D571" s="208" t="s">
        <v>1797</v>
      </c>
      <c r="E571" s="18" t="s">
        <v>21</v>
      </c>
      <c r="F571" s="209">
        <v>8.64</v>
      </c>
      <c r="H571" s="33"/>
    </row>
    <row r="572" spans="2:8" s="1" customFormat="1" ht="16.899999999999999" customHeight="1">
      <c r="B572" s="33"/>
      <c r="C572" s="208" t="s">
        <v>652</v>
      </c>
      <c r="D572" s="208" t="s">
        <v>765</v>
      </c>
      <c r="E572" s="18" t="s">
        <v>21</v>
      </c>
      <c r="F572" s="209">
        <v>17.28</v>
      </c>
      <c r="H572" s="33"/>
    </row>
    <row r="573" spans="2:8" s="1" customFormat="1" ht="16.899999999999999" customHeight="1">
      <c r="B573" s="33"/>
      <c r="C573" s="210" t="s">
        <v>5927</v>
      </c>
      <c r="H573" s="33"/>
    </row>
    <row r="574" spans="2:8" s="1" customFormat="1" ht="16.899999999999999" customHeight="1">
      <c r="B574" s="33"/>
      <c r="C574" s="208" t="s">
        <v>1778</v>
      </c>
      <c r="D574" s="208" t="s">
        <v>5952</v>
      </c>
      <c r="E574" s="18" t="s">
        <v>232</v>
      </c>
      <c r="F574" s="209">
        <v>2674.83</v>
      </c>
      <c r="H574" s="33"/>
    </row>
    <row r="575" spans="2:8" s="1" customFormat="1" ht="16.899999999999999" customHeight="1">
      <c r="B575" s="33"/>
      <c r="C575" s="208" t="s">
        <v>1413</v>
      </c>
      <c r="D575" s="208" t="s">
        <v>5953</v>
      </c>
      <c r="E575" s="18" t="s">
        <v>232</v>
      </c>
      <c r="F575" s="209">
        <v>459.51</v>
      </c>
      <c r="H575" s="33"/>
    </row>
    <row r="576" spans="2:8" s="1" customFormat="1" ht="16.899999999999999" customHeight="1">
      <c r="B576" s="33"/>
      <c r="C576" s="208" t="s">
        <v>1418</v>
      </c>
      <c r="D576" s="208" t="s">
        <v>5954</v>
      </c>
      <c r="E576" s="18" t="s">
        <v>232</v>
      </c>
      <c r="F576" s="209">
        <v>2757.06</v>
      </c>
      <c r="H576" s="33"/>
    </row>
    <row r="577" spans="2:8" s="1" customFormat="1" ht="16.899999999999999" customHeight="1">
      <c r="B577" s="33"/>
      <c r="C577" s="208" t="s">
        <v>1426</v>
      </c>
      <c r="D577" s="208" t="s">
        <v>5955</v>
      </c>
      <c r="E577" s="18" t="s">
        <v>232</v>
      </c>
      <c r="F577" s="209">
        <v>459.51</v>
      </c>
      <c r="H577" s="33"/>
    </row>
    <row r="578" spans="2:8" s="1" customFormat="1" ht="16.899999999999999" customHeight="1">
      <c r="B578" s="33"/>
      <c r="C578" s="208" t="s">
        <v>1440</v>
      </c>
      <c r="D578" s="208" t="s">
        <v>5982</v>
      </c>
      <c r="E578" s="18" t="s">
        <v>232</v>
      </c>
      <c r="F578" s="209">
        <v>318.92</v>
      </c>
      <c r="H578" s="33"/>
    </row>
    <row r="579" spans="2:8" s="1" customFormat="1" ht="22.5">
      <c r="B579" s="33"/>
      <c r="C579" s="208" t="s">
        <v>1452</v>
      </c>
      <c r="D579" s="208" t="s">
        <v>5956</v>
      </c>
      <c r="E579" s="18" t="s">
        <v>326</v>
      </c>
      <c r="F579" s="209">
        <v>2135.8710000000001</v>
      </c>
      <c r="H579" s="33"/>
    </row>
    <row r="580" spans="2:8" s="1" customFormat="1" ht="16.899999999999999" customHeight="1">
      <c r="B580" s="33"/>
      <c r="C580" s="208" t="s">
        <v>1878</v>
      </c>
      <c r="D580" s="208" t="s">
        <v>5957</v>
      </c>
      <c r="E580" s="18" t="s">
        <v>232</v>
      </c>
      <c r="F580" s="209">
        <v>2373.19</v>
      </c>
      <c r="H580" s="33"/>
    </row>
    <row r="581" spans="2:8" s="1" customFormat="1" ht="16.899999999999999" customHeight="1">
      <c r="B581" s="33"/>
      <c r="C581" s="208" t="s">
        <v>2638</v>
      </c>
      <c r="D581" s="208" t="s">
        <v>5983</v>
      </c>
      <c r="E581" s="18" t="s">
        <v>232</v>
      </c>
      <c r="F581" s="209">
        <v>989.34400000000005</v>
      </c>
      <c r="H581" s="33"/>
    </row>
    <row r="582" spans="2:8" s="1" customFormat="1" ht="16.899999999999999" customHeight="1">
      <c r="B582" s="33"/>
      <c r="C582" s="208" t="s">
        <v>2657</v>
      </c>
      <c r="D582" s="208" t="s">
        <v>5958</v>
      </c>
      <c r="E582" s="18" t="s">
        <v>232</v>
      </c>
      <c r="F582" s="209">
        <v>1696.251</v>
      </c>
      <c r="H582" s="33"/>
    </row>
    <row r="583" spans="2:8" s="1" customFormat="1" ht="16.899999999999999" customHeight="1">
      <c r="B583" s="33"/>
      <c r="C583" s="208" t="s">
        <v>2662</v>
      </c>
      <c r="D583" s="208" t="s">
        <v>5984</v>
      </c>
      <c r="E583" s="18" t="s">
        <v>232</v>
      </c>
      <c r="F583" s="209">
        <v>318.92</v>
      </c>
      <c r="H583" s="33"/>
    </row>
    <row r="584" spans="2:8" s="1" customFormat="1" ht="16.899999999999999" customHeight="1">
      <c r="B584" s="33"/>
      <c r="C584" s="208" t="s">
        <v>1811</v>
      </c>
      <c r="D584" s="208" t="s">
        <v>1812</v>
      </c>
      <c r="E584" s="18" t="s">
        <v>232</v>
      </c>
      <c r="F584" s="209">
        <v>2175.1280000000002</v>
      </c>
      <c r="H584" s="33"/>
    </row>
    <row r="585" spans="2:8" s="1" customFormat="1" ht="16.899999999999999" customHeight="1">
      <c r="B585" s="33"/>
      <c r="C585" s="204" t="s">
        <v>655</v>
      </c>
      <c r="D585" s="205" t="s">
        <v>656</v>
      </c>
      <c r="E585" s="206" t="s">
        <v>21</v>
      </c>
      <c r="F585" s="207">
        <v>301.64</v>
      </c>
      <c r="H585" s="33"/>
    </row>
    <row r="586" spans="2:8" s="1" customFormat="1" ht="16.899999999999999" customHeight="1">
      <c r="B586" s="33"/>
      <c r="C586" s="208" t="s">
        <v>21</v>
      </c>
      <c r="D586" s="208" t="s">
        <v>1798</v>
      </c>
      <c r="E586" s="18" t="s">
        <v>21</v>
      </c>
      <c r="F586" s="209">
        <v>0</v>
      </c>
      <c r="H586" s="33"/>
    </row>
    <row r="587" spans="2:8" s="1" customFormat="1" ht="16.899999999999999" customHeight="1">
      <c r="B587" s="33"/>
      <c r="C587" s="208" t="s">
        <v>21</v>
      </c>
      <c r="D587" s="208" t="s">
        <v>766</v>
      </c>
      <c r="E587" s="18" t="s">
        <v>21</v>
      </c>
      <c r="F587" s="209">
        <v>0</v>
      </c>
      <c r="H587" s="33"/>
    </row>
    <row r="588" spans="2:8" s="1" customFormat="1" ht="16.899999999999999" customHeight="1">
      <c r="B588" s="33"/>
      <c r="C588" s="208" t="s">
        <v>21</v>
      </c>
      <c r="D588" s="208" t="s">
        <v>1799</v>
      </c>
      <c r="E588" s="18" t="s">
        <v>21</v>
      </c>
      <c r="F588" s="209">
        <v>150.82</v>
      </c>
      <c r="H588" s="33"/>
    </row>
    <row r="589" spans="2:8" s="1" customFormat="1" ht="16.899999999999999" customHeight="1">
      <c r="B589" s="33"/>
      <c r="C589" s="208" t="s">
        <v>21</v>
      </c>
      <c r="D589" s="208" t="s">
        <v>771</v>
      </c>
      <c r="E589" s="18" t="s">
        <v>21</v>
      </c>
      <c r="F589" s="209">
        <v>0</v>
      </c>
      <c r="H589" s="33"/>
    </row>
    <row r="590" spans="2:8" s="1" customFormat="1" ht="16.899999999999999" customHeight="1">
      <c r="B590" s="33"/>
      <c r="C590" s="208" t="s">
        <v>21</v>
      </c>
      <c r="D590" s="208" t="s">
        <v>1799</v>
      </c>
      <c r="E590" s="18" t="s">
        <v>21</v>
      </c>
      <c r="F590" s="209">
        <v>150.82</v>
      </c>
      <c r="H590" s="33"/>
    </row>
    <row r="591" spans="2:8" s="1" customFormat="1" ht="16.899999999999999" customHeight="1">
      <c r="B591" s="33"/>
      <c r="C591" s="208" t="s">
        <v>655</v>
      </c>
      <c r="D591" s="208" t="s">
        <v>765</v>
      </c>
      <c r="E591" s="18" t="s">
        <v>21</v>
      </c>
      <c r="F591" s="209">
        <v>301.64</v>
      </c>
      <c r="H591" s="33"/>
    </row>
    <row r="592" spans="2:8" s="1" customFormat="1" ht="16.899999999999999" customHeight="1">
      <c r="B592" s="33"/>
      <c r="C592" s="210" t="s">
        <v>5927</v>
      </c>
      <c r="H592" s="33"/>
    </row>
    <row r="593" spans="2:8" s="1" customFormat="1" ht="16.899999999999999" customHeight="1">
      <c r="B593" s="33"/>
      <c r="C593" s="208" t="s">
        <v>1778</v>
      </c>
      <c r="D593" s="208" t="s">
        <v>5952</v>
      </c>
      <c r="E593" s="18" t="s">
        <v>232</v>
      </c>
      <c r="F593" s="209">
        <v>2674.83</v>
      </c>
      <c r="H593" s="33"/>
    </row>
    <row r="594" spans="2:8" s="1" customFormat="1" ht="16.899999999999999" customHeight="1">
      <c r="B594" s="33"/>
      <c r="C594" s="208" t="s">
        <v>1413</v>
      </c>
      <c r="D594" s="208" t="s">
        <v>5953</v>
      </c>
      <c r="E594" s="18" t="s">
        <v>232</v>
      </c>
      <c r="F594" s="209">
        <v>459.51</v>
      </c>
      <c r="H594" s="33"/>
    </row>
    <row r="595" spans="2:8" s="1" customFormat="1" ht="16.899999999999999" customHeight="1">
      <c r="B595" s="33"/>
      <c r="C595" s="208" t="s">
        <v>1418</v>
      </c>
      <c r="D595" s="208" t="s">
        <v>5954</v>
      </c>
      <c r="E595" s="18" t="s">
        <v>232</v>
      </c>
      <c r="F595" s="209">
        <v>2757.06</v>
      </c>
      <c r="H595" s="33"/>
    </row>
    <row r="596" spans="2:8" s="1" customFormat="1" ht="16.899999999999999" customHeight="1">
      <c r="B596" s="33"/>
      <c r="C596" s="208" t="s">
        <v>1426</v>
      </c>
      <c r="D596" s="208" t="s">
        <v>5955</v>
      </c>
      <c r="E596" s="18" t="s">
        <v>232</v>
      </c>
      <c r="F596" s="209">
        <v>459.51</v>
      </c>
      <c r="H596" s="33"/>
    </row>
    <row r="597" spans="2:8" s="1" customFormat="1" ht="16.899999999999999" customHeight="1">
      <c r="B597" s="33"/>
      <c r="C597" s="208" t="s">
        <v>1440</v>
      </c>
      <c r="D597" s="208" t="s">
        <v>5982</v>
      </c>
      <c r="E597" s="18" t="s">
        <v>232</v>
      </c>
      <c r="F597" s="209">
        <v>318.92</v>
      </c>
      <c r="H597" s="33"/>
    </row>
    <row r="598" spans="2:8" s="1" customFormat="1" ht="22.5">
      <c r="B598" s="33"/>
      <c r="C598" s="208" t="s">
        <v>1452</v>
      </c>
      <c r="D598" s="208" t="s">
        <v>5956</v>
      </c>
      <c r="E598" s="18" t="s">
        <v>326</v>
      </c>
      <c r="F598" s="209">
        <v>2135.8710000000001</v>
      </c>
      <c r="H598" s="33"/>
    </row>
    <row r="599" spans="2:8" s="1" customFormat="1" ht="16.899999999999999" customHeight="1">
      <c r="B599" s="33"/>
      <c r="C599" s="208" t="s">
        <v>1878</v>
      </c>
      <c r="D599" s="208" t="s">
        <v>5957</v>
      </c>
      <c r="E599" s="18" t="s">
        <v>232</v>
      </c>
      <c r="F599" s="209">
        <v>2373.19</v>
      </c>
      <c r="H599" s="33"/>
    </row>
    <row r="600" spans="2:8" s="1" customFormat="1" ht="16.899999999999999" customHeight="1">
      <c r="B600" s="33"/>
      <c r="C600" s="208" t="s">
        <v>2657</v>
      </c>
      <c r="D600" s="208" t="s">
        <v>5958</v>
      </c>
      <c r="E600" s="18" t="s">
        <v>232</v>
      </c>
      <c r="F600" s="209">
        <v>1696.251</v>
      </c>
      <c r="H600" s="33"/>
    </row>
    <row r="601" spans="2:8" s="1" customFormat="1" ht="16.899999999999999" customHeight="1">
      <c r="B601" s="33"/>
      <c r="C601" s="208" t="s">
        <v>2662</v>
      </c>
      <c r="D601" s="208" t="s">
        <v>5984</v>
      </c>
      <c r="E601" s="18" t="s">
        <v>232</v>
      </c>
      <c r="F601" s="209">
        <v>318.92</v>
      </c>
      <c r="H601" s="33"/>
    </row>
    <row r="602" spans="2:8" s="1" customFormat="1" ht="16.899999999999999" customHeight="1">
      <c r="B602" s="33"/>
      <c r="C602" s="208" t="s">
        <v>1802</v>
      </c>
      <c r="D602" s="208" t="s">
        <v>1803</v>
      </c>
      <c r="E602" s="18" t="s">
        <v>232</v>
      </c>
      <c r="F602" s="209">
        <v>316.72199999999998</v>
      </c>
      <c r="H602" s="33"/>
    </row>
    <row r="603" spans="2:8" s="1" customFormat="1" ht="16.899999999999999" customHeight="1">
      <c r="B603" s="33"/>
      <c r="C603" s="208" t="s">
        <v>1807</v>
      </c>
      <c r="D603" s="208" t="s">
        <v>1808</v>
      </c>
      <c r="E603" s="18" t="s">
        <v>232</v>
      </c>
      <c r="F603" s="209">
        <v>316.72199999999998</v>
      </c>
      <c r="H603" s="33"/>
    </row>
    <row r="604" spans="2:8" s="1" customFormat="1" ht="16.899999999999999" customHeight="1">
      <c r="B604" s="33"/>
      <c r="C604" s="204" t="s">
        <v>673</v>
      </c>
      <c r="D604" s="205" t="s">
        <v>674</v>
      </c>
      <c r="E604" s="206" t="s">
        <v>21</v>
      </c>
      <c r="F604" s="207">
        <v>538.02</v>
      </c>
      <c r="H604" s="33"/>
    </row>
    <row r="605" spans="2:8" s="1" customFormat="1" ht="16.899999999999999" customHeight="1">
      <c r="B605" s="33"/>
      <c r="C605" s="208" t="s">
        <v>21</v>
      </c>
      <c r="D605" s="208" t="s">
        <v>1094</v>
      </c>
      <c r="E605" s="18" t="s">
        <v>21</v>
      </c>
      <c r="F605" s="209">
        <v>0</v>
      </c>
      <c r="H605" s="33"/>
    </row>
    <row r="606" spans="2:8" s="1" customFormat="1" ht="16.899999999999999" customHeight="1">
      <c r="B606" s="33"/>
      <c r="C606" s="208" t="s">
        <v>21</v>
      </c>
      <c r="D606" s="208" t="s">
        <v>1095</v>
      </c>
      <c r="E606" s="18" t="s">
        <v>21</v>
      </c>
      <c r="F606" s="209">
        <v>0</v>
      </c>
      <c r="H606" s="33"/>
    </row>
    <row r="607" spans="2:8" s="1" customFormat="1" ht="16.899999999999999" customHeight="1">
      <c r="B607" s="33"/>
      <c r="C607" s="208" t="s">
        <v>21</v>
      </c>
      <c r="D607" s="208" t="s">
        <v>1096</v>
      </c>
      <c r="E607" s="18" t="s">
        <v>21</v>
      </c>
      <c r="F607" s="209">
        <v>334.76799999999997</v>
      </c>
      <c r="H607" s="33"/>
    </row>
    <row r="608" spans="2:8" s="1" customFormat="1" ht="16.899999999999999" customHeight="1">
      <c r="B608" s="33"/>
      <c r="C608" s="208" t="s">
        <v>21</v>
      </c>
      <c r="D608" s="208" t="s">
        <v>1097</v>
      </c>
      <c r="E608" s="18" t="s">
        <v>21</v>
      </c>
      <c r="F608" s="209">
        <v>0</v>
      </c>
      <c r="H608" s="33"/>
    </row>
    <row r="609" spans="2:8" s="1" customFormat="1" ht="16.899999999999999" customHeight="1">
      <c r="B609" s="33"/>
      <c r="C609" s="208" t="s">
        <v>21</v>
      </c>
      <c r="D609" s="208" t="s">
        <v>1098</v>
      </c>
      <c r="E609" s="18" t="s">
        <v>21</v>
      </c>
      <c r="F609" s="209">
        <v>203.25200000000001</v>
      </c>
      <c r="H609" s="33"/>
    </row>
    <row r="610" spans="2:8" s="1" customFormat="1" ht="16.899999999999999" customHeight="1">
      <c r="B610" s="33"/>
      <c r="C610" s="208" t="s">
        <v>673</v>
      </c>
      <c r="D610" s="208" t="s">
        <v>241</v>
      </c>
      <c r="E610" s="18" t="s">
        <v>21</v>
      </c>
      <c r="F610" s="209">
        <v>538.02</v>
      </c>
      <c r="H610" s="33"/>
    </row>
    <row r="611" spans="2:8" s="1" customFormat="1" ht="16.899999999999999" customHeight="1">
      <c r="B611" s="33"/>
      <c r="C611" s="210" t="s">
        <v>5927</v>
      </c>
      <c r="H611" s="33"/>
    </row>
    <row r="612" spans="2:8" s="1" customFormat="1" ht="22.5">
      <c r="B612" s="33"/>
      <c r="C612" s="208" t="s">
        <v>1090</v>
      </c>
      <c r="D612" s="208" t="s">
        <v>5985</v>
      </c>
      <c r="E612" s="18" t="s">
        <v>232</v>
      </c>
      <c r="F612" s="209">
        <v>538.02</v>
      </c>
      <c r="H612" s="33"/>
    </row>
    <row r="613" spans="2:8" s="1" customFormat="1" ht="22.5">
      <c r="B613" s="33"/>
      <c r="C613" s="208" t="s">
        <v>1116</v>
      </c>
      <c r="D613" s="208" t="s">
        <v>5986</v>
      </c>
      <c r="E613" s="18" t="s">
        <v>232</v>
      </c>
      <c r="F613" s="209">
        <v>1703.4590000000001</v>
      </c>
      <c r="H613" s="33"/>
    </row>
    <row r="614" spans="2:8" s="1" customFormat="1" ht="16.899999999999999" customHeight="1">
      <c r="B614" s="33"/>
      <c r="C614" s="208" t="s">
        <v>1323</v>
      </c>
      <c r="D614" s="208" t="s">
        <v>1314</v>
      </c>
      <c r="E614" s="18" t="s">
        <v>232</v>
      </c>
      <c r="F614" s="209">
        <v>954.91300000000001</v>
      </c>
      <c r="H614" s="33"/>
    </row>
    <row r="615" spans="2:8" s="1" customFormat="1" ht="16.899999999999999" customHeight="1">
      <c r="B615" s="33"/>
      <c r="C615" s="204" t="s">
        <v>658</v>
      </c>
      <c r="D615" s="205" t="s">
        <v>659</v>
      </c>
      <c r="E615" s="206" t="s">
        <v>21</v>
      </c>
      <c r="F615" s="207">
        <v>62.920999999999999</v>
      </c>
      <c r="H615" s="33"/>
    </row>
    <row r="616" spans="2:8" s="1" customFormat="1" ht="16.899999999999999" customHeight="1">
      <c r="B616" s="33"/>
      <c r="C616" s="208" t="s">
        <v>21</v>
      </c>
      <c r="D616" s="208" t="s">
        <v>659</v>
      </c>
      <c r="E616" s="18" t="s">
        <v>21</v>
      </c>
      <c r="F616" s="209">
        <v>0</v>
      </c>
      <c r="H616" s="33"/>
    </row>
    <row r="617" spans="2:8" s="1" customFormat="1" ht="16.899999999999999" customHeight="1">
      <c r="B617" s="33"/>
      <c r="C617" s="208" t="s">
        <v>21</v>
      </c>
      <c r="D617" s="208" t="s">
        <v>1360</v>
      </c>
      <c r="E617" s="18" t="s">
        <v>21</v>
      </c>
      <c r="F617" s="209">
        <v>62.920999999999999</v>
      </c>
      <c r="H617" s="33"/>
    </row>
    <row r="618" spans="2:8" s="1" customFormat="1" ht="16.899999999999999" customHeight="1">
      <c r="B618" s="33"/>
      <c r="C618" s="208" t="s">
        <v>658</v>
      </c>
      <c r="D618" s="208" t="s">
        <v>765</v>
      </c>
      <c r="E618" s="18" t="s">
        <v>21</v>
      </c>
      <c r="F618" s="209">
        <v>62.920999999999999</v>
      </c>
      <c r="H618" s="33"/>
    </row>
    <row r="619" spans="2:8" s="1" customFormat="1" ht="16.899999999999999" customHeight="1">
      <c r="B619" s="33"/>
      <c r="C619" s="210" t="s">
        <v>5927</v>
      </c>
      <c r="H619" s="33"/>
    </row>
    <row r="620" spans="2:8" s="1" customFormat="1" ht="22.5">
      <c r="B620" s="33"/>
      <c r="C620" s="208" t="s">
        <v>1350</v>
      </c>
      <c r="D620" s="208" t="s">
        <v>5972</v>
      </c>
      <c r="E620" s="18" t="s">
        <v>244</v>
      </c>
      <c r="F620" s="209">
        <v>123.67400000000001</v>
      </c>
      <c r="H620" s="33"/>
    </row>
    <row r="621" spans="2:8" s="1" customFormat="1" ht="22.5">
      <c r="B621" s="33"/>
      <c r="C621" s="208" t="s">
        <v>1343</v>
      </c>
      <c r="D621" s="208" t="s">
        <v>5987</v>
      </c>
      <c r="E621" s="18" t="s">
        <v>244</v>
      </c>
      <c r="F621" s="209">
        <v>3.1459999999999999</v>
      </c>
      <c r="H621" s="33"/>
    </row>
    <row r="622" spans="2:8" s="1" customFormat="1" ht="22.5">
      <c r="B622" s="33"/>
      <c r="C622" s="208" t="s">
        <v>1364</v>
      </c>
      <c r="D622" s="208" t="s">
        <v>5988</v>
      </c>
      <c r="E622" s="18" t="s">
        <v>244</v>
      </c>
      <c r="F622" s="209">
        <v>12.584</v>
      </c>
      <c r="H622" s="33"/>
    </row>
    <row r="623" spans="2:8" s="1" customFormat="1" ht="16.899999999999999" customHeight="1">
      <c r="B623" s="33"/>
      <c r="C623" s="208" t="s">
        <v>1370</v>
      </c>
      <c r="D623" s="208" t="s">
        <v>5989</v>
      </c>
      <c r="E623" s="18" t="s">
        <v>244</v>
      </c>
      <c r="F623" s="209">
        <v>3.1459999999999999</v>
      </c>
      <c r="H623" s="33"/>
    </row>
    <row r="624" spans="2:8" s="1" customFormat="1" ht="16.899999999999999" customHeight="1">
      <c r="B624" s="33"/>
      <c r="C624" s="208" t="s">
        <v>1375</v>
      </c>
      <c r="D624" s="208" t="s">
        <v>5990</v>
      </c>
      <c r="E624" s="18" t="s">
        <v>244</v>
      </c>
      <c r="F624" s="209">
        <v>12.584</v>
      </c>
      <c r="H624" s="33"/>
    </row>
    <row r="625" spans="2:8" s="1" customFormat="1" ht="22.5">
      <c r="B625" s="33"/>
      <c r="C625" s="208" t="s">
        <v>1385</v>
      </c>
      <c r="D625" s="208" t="s">
        <v>5991</v>
      </c>
      <c r="E625" s="18" t="s">
        <v>244</v>
      </c>
      <c r="F625" s="209">
        <v>12.584</v>
      </c>
      <c r="H625" s="33"/>
    </row>
    <row r="626" spans="2:8" s="1" customFormat="1" ht="16.899999999999999" customHeight="1">
      <c r="B626" s="33"/>
      <c r="C626" s="208" t="s">
        <v>1395</v>
      </c>
      <c r="D626" s="208" t="s">
        <v>5992</v>
      </c>
      <c r="E626" s="18" t="s">
        <v>273</v>
      </c>
      <c r="F626" s="209">
        <v>0.41499999999999998</v>
      </c>
      <c r="H626" s="33"/>
    </row>
    <row r="627" spans="2:8" s="1" customFormat="1" ht="22.5">
      <c r="B627" s="33"/>
      <c r="C627" s="208" t="s">
        <v>1445</v>
      </c>
      <c r="D627" s="208" t="s">
        <v>5973</v>
      </c>
      <c r="E627" s="18" t="s">
        <v>326</v>
      </c>
      <c r="F627" s="209">
        <v>1113.067</v>
      </c>
      <c r="H627" s="33"/>
    </row>
    <row r="628" spans="2:8" s="1" customFormat="1" ht="16.899999999999999" customHeight="1">
      <c r="B628" s="33"/>
      <c r="C628" s="208" t="s">
        <v>2657</v>
      </c>
      <c r="D628" s="208" t="s">
        <v>5958</v>
      </c>
      <c r="E628" s="18" t="s">
        <v>232</v>
      </c>
      <c r="F628" s="209">
        <v>1696.251</v>
      </c>
      <c r="H628" s="33"/>
    </row>
    <row r="629" spans="2:8" s="1" customFormat="1" ht="16.899999999999999" customHeight="1">
      <c r="B629" s="33"/>
      <c r="C629" s="204" t="s">
        <v>661</v>
      </c>
      <c r="D629" s="205" t="s">
        <v>662</v>
      </c>
      <c r="E629" s="206" t="s">
        <v>21</v>
      </c>
      <c r="F629" s="207">
        <v>778.32100000000003</v>
      </c>
      <c r="H629" s="33"/>
    </row>
    <row r="630" spans="2:8" s="1" customFormat="1" ht="16.899999999999999" customHeight="1">
      <c r="B630" s="33"/>
      <c r="C630" s="208" t="s">
        <v>21</v>
      </c>
      <c r="D630" s="208" t="s">
        <v>1864</v>
      </c>
      <c r="E630" s="18" t="s">
        <v>21</v>
      </c>
      <c r="F630" s="209">
        <v>0</v>
      </c>
      <c r="H630" s="33"/>
    </row>
    <row r="631" spans="2:8" s="1" customFormat="1" ht="16.899999999999999" customHeight="1">
      <c r="B631" s="33"/>
      <c r="C631" s="208" t="s">
        <v>21</v>
      </c>
      <c r="D631" s="208" t="s">
        <v>1865</v>
      </c>
      <c r="E631" s="18" t="s">
        <v>21</v>
      </c>
      <c r="F631" s="209">
        <v>796.51099999999997</v>
      </c>
      <c r="H631" s="33"/>
    </row>
    <row r="632" spans="2:8" s="1" customFormat="1" ht="16.899999999999999" customHeight="1">
      <c r="B632" s="33"/>
      <c r="C632" s="208" t="s">
        <v>21</v>
      </c>
      <c r="D632" s="208" t="s">
        <v>761</v>
      </c>
      <c r="E632" s="18" t="s">
        <v>21</v>
      </c>
      <c r="F632" s="209">
        <v>0</v>
      </c>
      <c r="H632" s="33"/>
    </row>
    <row r="633" spans="2:8" s="1" customFormat="1" ht="16.899999999999999" customHeight="1">
      <c r="B633" s="33"/>
      <c r="C633" s="208" t="s">
        <v>21</v>
      </c>
      <c r="D633" s="208" t="s">
        <v>1866</v>
      </c>
      <c r="E633" s="18" t="s">
        <v>21</v>
      </c>
      <c r="F633" s="209">
        <v>-18.190000000000001</v>
      </c>
      <c r="H633" s="33"/>
    </row>
    <row r="634" spans="2:8" s="1" customFormat="1" ht="16.899999999999999" customHeight="1">
      <c r="B634" s="33"/>
      <c r="C634" s="208" t="s">
        <v>661</v>
      </c>
      <c r="D634" s="208" t="s">
        <v>241</v>
      </c>
      <c r="E634" s="18" t="s">
        <v>21</v>
      </c>
      <c r="F634" s="209">
        <v>778.32100000000003</v>
      </c>
      <c r="H634" s="33"/>
    </row>
    <row r="635" spans="2:8" s="1" customFormat="1" ht="16.899999999999999" customHeight="1">
      <c r="B635" s="33"/>
      <c r="C635" s="210" t="s">
        <v>5927</v>
      </c>
      <c r="H635" s="33"/>
    </row>
    <row r="636" spans="2:8" s="1" customFormat="1" ht="16.899999999999999" customHeight="1">
      <c r="B636" s="33"/>
      <c r="C636" s="208" t="s">
        <v>1860</v>
      </c>
      <c r="D636" s="208" t="s">
        <v>5977</v>
      </c>
      <c r="E636" s="18" t="s">
        <v>232</v>
      </c>
      <c r="F636" s="209">
        <v>778.32100000000003</v>
      </c>
      <c r="H636" s="33"/>
    </row>
    <row r="637" spans="2:8" s="1" customFormat="1" ht="16.899999999999999" customHeight="1">
      <c r="B637" s="33"/>
      <c r="C637" s="208" t="s">
        <v>1660</v>
      </c>
      <c r="D637" s="208" t="s">
        <v>5978</v>
      </c>
      <c r="E637" s="18" t="s">
        <v>232</v>
      </c>
      <c r="F637" s="209">
        <v>1130.931</v>
      </c>
      <c r="H637" s="33"/>
    </row>
    <row r="638" spans="2:8" s="1" customFormat="1" ht="16.899999999999999" customHeight="1">
      <c r="B638" s="33"/>
      <c r="C638" s="208" t="s">
        <v>1687</v>
      </c>
      <c r="D638" s="208" t="s">
        <v>5979</v>
      </c>
      <c r="E638" s="18" t="s">
        <v>232</v>
      </c>
      <c r="F638" s="209">
        <v>1130.931</v>
      </c>
      <c r="H638" s="33"/>
    </row>
    <row r="639" spans="2:8" s="1" customFormat="1" ht="16.899999999999999" customHeight="1">
      <c r="B639" s="33"/>
      <c r="C639" s="208" t="s">
        <v>1705</v>
      </c>
      <c r="D639" s="208" t="s">
        <v>5975</v>
      </c>
      <c r="E639" s="18" t="s">
        <v>232</v>
      </c>
      <c r="F639" s="209">
        <v>2261.8620000000001</v>
      </c>
      <c r="H639" s="33"/>
    </row>
    <row r="640" spans="2:8" s="1" customFormat="1" ht="22.5">
      <c r="B640" s="33"/>
      <c r="C640" s="208" t="s">
        <v>1732</v>
      </c>
      <c r="D640" s="208" t="s">
        <v>5974</v>
      </c>
      <c r="E640" s="18" t="s">
        <v>232</v>
      </c>
      <c r="F640" s="209">
        <v>1216.915</v>
      </c>
      <c r="H640" s="33"/>
    </row>
    <row r="641" spans="2:8" s="1" customFormat="1" ht="16.899999999999999" customHeight="1">
      <c r="B641" s="33"/>
      <c r="C641" s="208" t="s">
        <v>1745</v>
      </c>
      <c r="D641" s="208" t="s">
        <v>5993</v>
      </c>
      <c r="E641" s="18" t="s">
        <v>326</v>
      </c>
      <c r="F641" s="209">
        <v>389.161</v>
      </c>
      <c r="H641" s="33"/>
    </row>
    <row r="642" spans="2:8" s="1" customFormat="1" ht="22.5">
      <c r="B642" s="33"/>
      <c r="C642" s="208" t="s">
        <v>1763</v>
      </c>
      <c r="D642" s="208" t="s">
        <v>5994</v>
      </c>
      <c r="E642" s="18" t="s">
        <v>232</v>
      </c>
      <c r="F642" s="209">
        <v>778.32100000000003</v>
      </c>
      <c r="H642" s="33"/>
    </row>
    <row r="643" spans="2:8" s="1" customFormat="1" ht="16.899999999999999" customHeight="1">
      <c r="B643" s="33"/>
      <c r="C643" s="208" t="s">
        <v>1849</v>
      </c>
      <c r="D643" s="208" t="s">
        <v>5995</v>
      </c>
      <c r="E643" s="18" t="s">
        <v>232</v>
      </c>
      <c r="F643" s="209">
        <v>778.32100000000003</v>
      </c>
      <c r="H643" s="33"/>
    </row>
    <row r="644" spans="2:8" s="1" customFormat="1" ht="16.899999999999999" customHeight="1">
      <c r="B644" s="33"/>
      <c r="C644" s="208" t="s">
        <v>1854</v>
      </c>
      <c r="D644" s="208" t="s">
        <v>1855</v>
      </c>
      <c r="E644" s="18" t="s">
        <v>244</v>
      </c>
      <c r="F644" s="209">
        <v>408.61900000000003</v>
      </c>
      <c r="H644" s="33"/>
    </row>
    <row r="645" spans="2:8" s="1" customFormat="1" ht="16.899999999999999" customHeight="1">
      <c r="B645" s="33"/>
      <c r="C645" s="208" t="s">
        <v>1868</v>
      </c>
      <c r="D645" s="208" t="s">
        <v>1869</v>
      </c>
      <c r="E645" s="18" t="s">
        <v>244</v>
      </c>
      <c r="F645" s="209">
        <v>87.561000000000007</v>
      </c>
      <c r="H645" s="33"/>
    </row>
    <row r="646" spans="2:8" s="1" customFormat="1" ht="16.899999999999999" customHeight="1">
      <c r="B646" s="33"/>
      <c r="C646" s="204" t="s">
        <v>5996</v>
      </c>
      <c r="D646" s="205" t="s">
        <v>5997</v>
      </c>
      <c r="E646" s="206" t="s">
        <v>21</v>
      </c>
      <c r="F646" s="207">
        <v>56.13</v>
      </c>
      <c r="H646" s="33"/>
    </row>
    <row r="647" spans="2:8" s="1" customFormat="1" ht="16.899999999999999" customHeight="1">
      <c r="B647" s="33"/>
      <c r="C647" s="208" t="s">
        <v>21</v>
      </c>
      <c r="D647" s="208" t="s">
        <v>5998</v>
      </c>
      <c r="E647" s="18" t="s">
        <v>21</v>
      </c>
      <c r="F647" s="209">
        <v>0</v>
      </c>
      <c r="H647" s="33"/>
    </row>
    <row r="648" spans="2:8" s="1" customFormat="1" ht="16.899999999999999" customHeight="1">
      <c r="B648" s="33"/>
      <c r="C648" s="208" t="s">
        <v>21</v>
      </c>
      <c r="D648" s="208" t="s">
        <v>5999</v>
      </c>
      <c r="E648" s="18" t="s">
        <v>21</v>
      </c>
      <c r="F648" s="209">
        <v>28.35</v>
      </c>
      <c r="H648" s="33"/>
    </row>
    <row r="649" spans="2:8" s="1" customFormat="1" ht="16.899999999999999" customHeight="1">
      <c r="B649" s="33"/>
      <c r="C649" s="208" t="s">
        <v>21</v>
      </c>
      <c r="D649" s="208" t="s">
        <v>6000</v>
      </c>
      <c r="E649" s="18" t="s">
        <v>21</v>
      </c>
      <c r="F649" s="209">
        <v>27.78</v>
      </c>
      <c r="H649" s="33"/>
    </row>
    <row r="650" spans="2:8" s="1" customFormat="1" ht="16.899999999999999" customHeight="1">
      <c r="B650" s="33"/>
      <c r="C650" s="208" t="s">
        <v>5996</v>
      </c>
      <c r="D650" s="208" t="s">
        <v>765</v>
      </c>
      <c r="E650" s="18" t="s">
        <v>21</v>
      </c>
      <c r="F650" s="209">
        <v>56.13</v>
      </c>
      <c r="H650" s="33"/>
    </row>
    <row r="651" spans="2:8" s="1" customFormat="1" ht="16.899999999999999" customHeight="1">
      <c r="B651" s="33"/>
      <c r="C651" s="204" t="s">
        <v>6001</v>
      </c>
      <c r="D651" s="205" t="s">
        <v>6002</v>
      </c>
      <c r="E651" s="206" t="s">
        <v>21</v>
      </c>
      <c r="F651" s="207">
        <v>173.88</v>
      </c>
      <c r="H651" s="33"/>
    </row>
    <row r="652" spans="2:8" s="1" customFormat="1" ht="16.899999999999999" customHeight="1">
      <c r="B652" s="33"/>
      <c r="C652" s="208" t="s">
        <v>21</v>
      </c>
      <c r="D652" s="208" t="s">
        <v>6003</v>
      </c>
      <c r="E652" s="18" t="s">
        <v>21</v>
      </c>
      <c r="F652" s="209">
        <v>0</v>
      </c>
      <c r="H652" s="33"/>
    </row>
    <row r="653" spans="2:8" s="1" customFormat="1" ht="16.899999999999999" customHeight="1">
      <c r="B653" s="33"/>
      <c r="C653" s="208" t="s">
        <v>21</v>
      </c>
      <c r="D653" s="208" t="s">
        <v>766</v>
      </c>
      <c r="E653" s="18" t="s">
        <v>21</v>
      </c>
      <c r="F653" s="209">
        <v>0</v>
      </c>
      <c r="H653" s="33"/>
    </row>
    <row r="654" spans="2:8" s="1" customFormat="1" ht="16.899999999999999" customHeight="1">
      <c r="B654" s="33"/>
      <c r="C654" s="208" t="s">
        <v>21</v>
      </c>
      <c r="D654" s="208" t="s">
        <v>6004</v>
      </c>
      <c r="E654" s="18" t="s">
        <v>21</v>
      </c>
      <c r="F654" s="209">
        <v>36.450000000000003</v>
      </c>
      <c r="H654" s="33"/>
    </row>
    <row r="655" spans="2:8" s="1" customFormat="1" ht="16.899999999999999" customHeight="1">
      <c r="B655" s="33"/>
      <c r="C655" s="208" t="s">
        <v>21</v>
      </c>
      <c r="D655" s="208" t="s">
        <v>6005</v>
      </c>
      <c r="E655" s="18" t="s">
        <v>21</v>
      </c>
      <c r="F655" s="209">
        <v>25.44</v>
      </c>
      <c r="H655" s="33"/>
    </row>
    <row r="656" spans="2:8" s="1" customFormat="1" ht="16.899999999999999" customHeight="1">
      <c r="B656" s="33"/>
      <c r="C656" s="208" t="s">
        <v>21</v>
      </c>
      <c r="D656" s="208" t="s">
        <v>6006</v>
      </c>
      <c r="E656" s="18" t="s">
        <v>21</v>
      </c>
      <c r="F656" s="209">
        <v>9.34</v>
      </c>
      <c r="H656" s="33"/>
    </row>
    <row r="657" spans="2:8" s="1" customFormat="1" ht="16.899999999999999" customHeight="1">
      <c r="B657" s="33"/>
      <c r="C657" s="208" t="s">
        <v>21</v>
      </c>
      <c r="D657" s="208" t="s">
        <v>771</v>
      </c>
      <c r="E657" s="18" t="s">
        <v>21</v>
      </c>
      <c r="F657" s="209">
        <v>0</v>
      </c>
      <c r="H657" s="33"/>
    </row>
    <row r="658" spans="2:8" s="1" customFormat="1" ht="16.899999999999999" customHeight="1">
      <c r="B658" s="33"/>
      <c r="C658" s="208" t="s">
        <v>21</v>
      </c>
      <c r="D658" s="208" t="s">
        <v>5999</v>
      </c>
      <c r="E658" s="18" t="s">
        <v>21</v>
      </c>
      <c r="F658" s="209">
        <v>28.35</v>
      </c>
      <c r="H658" s="33"/>
    </row>
    <row r="659" spans="2:8" s="1" customFormat="1" ht="16.899999999999999" customHeight="1">
      <c r="B659" s="33"/>
      <c r="C659" s="208" t="s">
        <v>21</v>
      </c>
      <c r="D659" s="208" t="s">
        <v>6007</v>
      </c>
      <c r="E659" s="18" t="s">
        <v>21</v>
      </c>
      <c r="F659" s="209">
        <v>37.26</v>
      </c>
      <c r="H659" s="33"/>
    </row>
    <row r="660" spans="2:8" s="1" customFormat="1" ht="16.899999999999999" customHeight="1">
      <c r="B660" s="33"/>
      <c r="C660" s="208" t="s">
        <v>21</v>
      </c>
      <c r="D660" s="208" t="s">
        <v>6008</v>
      </c>
      <c r="E660" s="18" t="s">
        <v>21</v>
      </c>
      <c r="F660" s="209">
        <v>37.04</v>
      </c>
      <c r="H660" s="33"/>
    </row>
    <row r="661" spans="2:8" s="1" customFormat="1" ht="16.899999999999999" customHeight="1">
      <c r="B661" s="33"/>
      <c r="C661" s="208" t="s">
        <v>6001</v>
      </c>
      <c r="D661" s="208" t="s">
        <v>765</v>
      </c>
      <c r="E661" s="18" t="s">
        <v>21</v>
      </c>
      <c r="F661" s="209">
        <v>173.88</v>
      </c>
      <c r="H661" s="33"/>
    </row>
    <row r="662" spans="2:8" s="1" customFormat="1" ht="16.899999999999999" customHeight="1">
      <c r="B662" s="33"/>
      <c r="C662" s="204" t="s">
        <v>664</v>
      </c>
      <c r="D662" s="205" t="s">
        <v>665</v>
      </c>
      <c r="E662" s="206" t="s">
        <v>21</v>
      </c>
      <c r="F662" s="207">
        <v>748.54600000000005</v>
      </c>
      <c r="H662" s="33"/>
    </row>
    <row r="663" spans="2:8" s="1" customFormat="1" ht="16.899999999999999" customHeight="1">
      <c r="B663" s="33"/>
      <c r="C663" s="208" t="s">
        <v>21</v>
      </c>
      <c r="D663" s="208" t="s">
        <v>1107</v>
      </c>
      <c r="E663" s="18" t="s">
        <v>21</v>
      </c>
      <c r="F663" s="209">
        <v>0</v>
      </c>
      <c r="H663" s="33"/>
    </row>
    <row r="664" spans="2:8" s="1" customFormat="1" ht="16.899999999999999" customHeight="1">
      <c r="B664" s="33"/>
      <c r="C664" s="208" t="s">
        <v>21</v>
      </c>
      <c r="D664" s="208" t="s">
        <v>1108</v>
      </c>
      <c r="E664" s="18" t="s">
        <v>21</v>
      </c>
      <c r="F664" s="209">
        <v>375.702</v>
      </c>
      <c r="H664" s="33"/>
    </row>
    <row r="665" spans="2:8" s="1" customFormat="1" ht="16.899999999999999" customHeight="1">
      <c r="B665" s="33"/>
      <c r="C665" s="208" t="s">
        <v>21</v>
      </c>
      <c r="D665" s="208" t="s">
        <v>1109</v>
      </c>
      <c r="E665" s="18" t="s">
        <v>21</v>
      </c>
      <c r="F665" s="209">
        <v>352.01400000000001</v>
      </c>
      <c r="H665" s="33"/>
    </row>
    <row r="666" spans="2:8" s="1" customFormat="1" ht="16.899999999999999" customHeight="1">
      <c r="B666" s="33"/>
      <c r="C666" s="208" t="s">
        <v>21</v>
      </c>
      <c r="D666" s="208" t="s">
        <v>1110</v>
      </c>
      <c r="E666" s="18" t="s">
        <v>21</v>
      </c>
      <c r="F666" s="209">
        <v>20.83</v>
      </c>
      <c r="H666" s="33"/>
    </row>
    <row r="667" spans="2:8" s="1" customFormat="1" ht="16.899999999999999" customHeight="1">
      <c r="B667" s="33"/>
      <c r="C667" s="208" t="s">
        <v>664</v>
      </c>
      <c r="D667" s="208" t="s">
        <v>241</v>
      </c>
      <c r="E667" s="18" t="s">
        <v>21</v>
      </c>
      <c r="F667" s="209">
        <v>748.54600000000005</v>
      </c>
      <c r="H667" s="33"/>
    </row>
    <row r="668" spans="2:8" s="1" customFormat="1" ht="16.899999999999999" customHeight="1">
      <c r="B668" s="33"/>
      <c r="C668" s="210" t="s">
        <v>5927</v>
      </c>
      <c r="H668" s="33"/>
    </row>
    <row r="669" spans="2:8" s="1" customFormat="1" ht="22.5">
      <c r="B669" s="33"/>
      <c r="C669" s="208" t="s">
        <v>1103</v>
      </c>
      <c r="D669" s="208" t="s">
        <v>6009</v>
      </c>
      <c r="E669" s="18" t="s">
        <v>232</v>
      </c>
      <c r="F669" s="209">
        <v>748.54600000000005</v>
      </c>
      <c r="H669" s="33"/>
    </row>
    <row r="670" spans="2:8" s="1" customFormat="1" ht="22.5">
      <c r="B670" s="33"/>
      <c r="C670" s="208" t="s">
        <v>1116</v>
      </c>
      <c r="D670" s="208" t="s">
        <v>5986</v>
      </c>
      <c r="E670" s="18" t="s">
        <v>232</v>
      </c>
      <c r="F670" s="209">
        <v>1703.4590000000001</v>
      </c>
      <c r="H670" s="33"/>
    </row>
    <row r="671" spans="2:8" s="1" customFormat="1" ht="16.899999999999999" customHeight="1">
      <c r="B671" s="33"/>
      <c r="C671" s="208" t="s">
        <v>2669</v>
      </c>
      <c r="D671" s="208" t="s">
        <v>5948</v>
      </c>
      <c r="E671" s="18" t="s">
        <v>232</v>
      </c>
      <c r="F671" s="209">
        <v>8143.0140000000001</v>
      </c>
      <c r="H671" s="33"/>
    </row>
    <row r="672" spans="2:8" s="1" customFormat="1" ht="16.899999999999999" customHeight="1">
      <c r="B672" s="33"/>
      <c r="C672" s="208" t="s">
        <v>2684</v>
      </c>
      <c r="D672" s="208" t="s">
        <v>5930</v>
      </c>
      <c r="E672" s="18" t="s">
        <v>232</v>
      </c>
      <c r="F672" s="209">
        <v>8379.9140000000007</v>
      </c>
      <c r="H672" s="33"/>
    </row>
    <row r="673" spans="2:8" s="1" customFormat="1" ht="22.5">
      <c r="B673" s="33"/>
      <c r="C673" s="208" t="s">
        <v>2689</v>
      </c>
      <c r="D673" s="208" t="s">
        <v>5931</v>
      </c>
      <c r="E673" s="18" t="s">
        <v>232</v>
      </c>
      <c r="F673" s="209">
        <v>8379.9140000000007</v>
      </c>
      <c r="H673" s="33"/>
    </row>
    <row r="674" spans="2:8" s="1" customFormat="1" ht="16.899999999999999" customHeight="1">
      <c r="B674" s="33"/>
      <c r="C674" s="204" t="s">
        <v>667</v>
      </c>
      <c r="D674" s="205" t="s">
        <v>668</v>
      </c>
      <c r="E674" s="206" t="s">
        <v>21</v>
      </c>
      <c r="F674" s="207">
        <v>1817.37</v>
      </c>
      <c r="H674" s="33"/>
    </row>
    <row r="675" spans="2:8" s="1" customFormat="1" ht="16.899999999999999" customHeight="1">
      <c r="B675" s="33"/>
      <c r="C675" s="208" t="s">
        <v>21</v>
      </c>
      <c r="D675" s="208" t="s">
        <v>912</v>
      </c>
      <c r="E675" s="18" t="s">
        <v>21</v>
      </c>
      <c r="F675" s="209">
        <v>0</v>
      </c>
      <c r="H675" s="33"/>
    </row>
    <row r="676" spans="2:8" s="1" customFormat="1" ht="16.899999999999999" customHeight="1">
      <c r="B676" s="33"/>
      <c r="C676" s="208" t="s">
        <v>21</v>
      </c>
      <c r="D676" s="208" t="s">
        <v>913</v>
      </c>
      <c r="E676" s="18" t="s">
        <v>21</v>
      </c>
      <c r="F676" s="209">
        <v>52.2</v>
      </c>
      <c r="H676" s="33"/>
    </row>
    <row r="677" spans="2:8" s="1" customFormat="1" ht="16.899999999999999" customHeight="1">
      <c r="B677" s="33"/>
      <c r="C677" s="208" t="s">
        <v>21</v>
      </c>
      <c r="D677" s="208" t="s">
        <v>914</v>
      </c>
      <c r="E677" s="18" t="s">
        <v>21</v>
      </c>
      <c r="F677" s="209">
        <v>16.59</v>
      </c>
      <c r="H677" s="33"/>
    </row>
    <row r="678" spans="2:8" s="1" customFormat="1" ht="16.899999999999999" customHeight="1">
      <c r="B678" s="33"/>
      <c r="C678" s="208" t="s">
        <v>21</v>
      </c>
      <c r="D678" s="208" t="s">
        <v>915</v>
      </c>
      <c r="E678" s="18" t="s">
        <v>21</v>
      </c>
      <c r="F678" s="209">
        <v>3.96</v>
      </c>
      <c r="H678" s="33"/>
    </row>
    <row r="679" spans="2:8" s="1" customFormat="1" ht="16.899999999999999" customHeight="1">
      <c r="B679" s="33"/>
      <c r="C679" s="208" t="s">
        <v>21</v>
      </c>
      <c r="D679" s="208" t="s">
        <v>916</v>
      </c>
      <c r="E679" s="18" t="s">
        <v>21</v>
      </c>
      <c r="F679" s="209">
        <v>2.04</v>
      </c>
      <c r="H679" s="33"/>
    </row>
    <row r="680" spans="2:8" s="1" customFormat="1" ht="16.899999999999999" customHeight="1">
      <c r="B680" s="33"/>
      <c r="C680" s="208" t="s">
        <v>21</v>
      </c>
      <c r="D680" s="208" t="s">
        <v>917</v>
      </c>
      <c r="E680" s="18" t="s">
        <v>21</v>
      </c>
      <c r="F680" s="209">
        <v>1.56</v>
      </c>
      <c r="H680" s="33"/>
    </row>
    <row r="681" spans="2:8" s="1" customFormat="1" ht="16.899999999999999" customHeight="1">
      <c r="B681" s="33"/>
      <c r="C681" s="208" t="s">
        <v>21</v>
      </c>
      <c r="D681" s="208" t="s">
        <v>918</v>
      </c>
      <c r="E681" s="18" t="s">
        <v>21</v>
      </c>
      <c r="F681" s="209">
        <v>5.7</v>
      </c>
      <c r="H681" s="33"/>
    </row>
    <row r="682" spans="2:8" s="1" customFormat="1" ht="16.899999999999999" customHeight="1">
      <c r="B682" s="33"/>
      <c r="C682" s="208" t="s">
        <v>21</v>
      </c>
      <c r="D682" s="208" t="s">
        <v>919</v>
      </c>
      <c r="E682" s="18" t="s">
        <v>21</v>
      </c>
      <c r="F682" s="209">
        <v>8.4700000000000006</v>
      </c>
      <c r="H682" s="33"/>
    </row>
    <row r="683" spans="2:8" s="1" customFormat="1" ht="16.899999999999999" customHeight="1">
      <c r="B683" s="33"/>
      <c r="C683" s="208" t="s">
        <v>21</v>
      </c>
      <c r="D683" s="208" t="s">
        <v>920</v>
      </c>
      <c r="E683" s="18" t="s">
        <v>21</v>
      </c>
      <c r="F683" s="209">
        <v>14.46</v>
      </c>
      <c r="H683" s="33"/>
    </row>
    <row r="684" spans="2:8" s="1" customFormat="1" ht="16.899999999999999" customHeight="1">
      <c r="B684" s="33"/>
      <c r="C684" s="208" t="s">
        <v>21</v>
      </c>
      <c r="D684" s="208" t="s">
        <v>921</v>
      </c>
      <c r="E684" s="18" t="s">
        <v>21</v>
      </c>
      <c r="F684" s="209">
        <v>10.44</v>
      </c>
      <c r="H684" s="33"/>
    </row>
    <row r="685" spans="2:8" s="1" customFormat="1" ht="16.899999999999999" customHeight="1">
      <c r="B685" s="33"/>
      <c r="C685" s="208" t="s">
        <v>21</v>
      </c>
      <c r="D685" s="208" t="s">
        <v>922</v>
      </c>
      <c r="E685" s="18" t="s">
        <v>21</v>
      </c>
      <c r="F685" s="209">
        <v>25.17</v>
      </c>
      <c r="H685" s="33"/>
    </row>
    <row r="686" spans="2:8" s="1" customFormat="1" ht="16.899999999999999" customHeight="1">
      <c r="B686" s="33"/>
      <c r="C686" s="208" t="s">
        <v>21</v>
      </c>
      <c r="D686" s="208" t="s">
        <v>923</v>
      </c>
      <c r="E686" s="18" t="s">
        <v>21</v>
      </c>
      <c r="F686" s="209">
        <v>12.6</v>
      </c>
      <c r="H686" s="33"/>
    </row>
    <row r="687" spans="2:8" s="1" customFormat="1" ht="16.899999999999999" customHeight="1">
      <c r="B687" s="33"/>
      <c r="C687" s="208" t="s">
        <v>21</v>
      </c>
      <c r="D687" s="208" t="s">
        <v>924</v>
      </c>
      <c r="E687" s="18" t="s">
        <v>21</v>
      </c>
      <c r="F687" s="209">
        <v>64.239999999999995</v>
      </c>
      <c r="H687" s="33"/>
    </row>
    <row r="688" spans="2:8" s="1" customFormat="1" ht="16.899999999999999" customHeight="1">
      <c r="B688" s="33"/>
      <c r="C688" s="208" t="s">
        <v>21</v>
      </c>
      <c r="D688" s="208" t="s">
        <v>925</v>
      </c>
      <c r="E688" s="18" t="s">
        <v>21</v>
      </c>
      <c r="F688" s="209">
        <v>54.81</v>
      </c>
      <c r="H688" s="33"/>
    </row>
    <row r="689" spans="2:8" s="1" customFormat="1" ht="16.899999999999999" customHeight="1">
      <c r="B689" s="33"/>
      <c r="C689" s="208" t="s">
        <v>21</v>
      </c>
      <c r="D689" s="208" t="s">
        <v>926</v>
      </c>
      <c r="E689" s="18" t="s">
        <v>21</v>
      </c>
      <c r="F689" s="209">
        <v>140.76</v>
      </c>
      <c r="H689" s="33"/>
    </row>
    <row r="690" spans="2:8" s="1" customFormat="1" ht="16.899999999999999" customHeight="1">
      <c r="B690" s="33"/>
      <c r="C690" s="208" t="s">
        <v>21</v>
      </c>
      <c r="D690" s="208" t="s">
        <v>927</v>
      </c>
      <c r="E690" s="18" t="s">
        <v>21</v>
      </c>
      <c r="F690" s="209">
        <v>155.97</v>
      </c>
      <c r="H690" s="33"/>
    </row>
    <row r="691" spans="2:8" s="1" customFormat="1" ht="16.899999999999999" customHeight="1">
      <c r="B691" s="33"/>
      <c r="C691" s="208" t="s">
        <v>21</v>
      </c>
      <c r="D691" s="208" t="s">
        <v>928</v>
      </c>
      <c r="E691" s="18" t="s">
        <v>21</v>
      </c>
      <c r="F691" s="209">
        <v>51.48</v>
      </c>
      <c r="H691" s="33"/>
    </row>
    <row r="692" spans="2:8" s="1" customFormat="1" ht="16.899999999999999" customHeight="1">
      <c r="B692" s="33"/>
      <c r="C692" s="208" t="s">
        <v>21</v>
      </c>
      <c r="D692" s="208" t="s">
        <v>766</v>
      </c>
      <c r="E692" s="18" t="s">
        <v>21</v>
      </c>
      <c r="F692" s="209">
        <v>0</v>
      </c>
      <c r="H692" s="33"/>
    </row>
    <row r="693" spans="2:8" s="1" customFormat="1" ht="16.899999999999999" customHeight="1">
      <c r="B693" s="33"/>
      <c r="C693" s="208" t="s">
        <v>21</v>
      </c>
      <c r="D693" s="208" t="s">
        <v>929</v>
      </c>
      <c r="E693" s="18" t="s">
        <v>21</v>
      </c>
      <c r="F693" s="209">
        <v>50.4</v>
      </c>
      <c r="H693" s="33"/>
    </row>
    <row r="694" spans="2:8" s="1" customFormat="1" ht="16.899999999999999" customHeight="1">
      <c r="B694" s="33"/>
      <c r="C694" s="208" t="s">
        <v>21</v>
      </c>
      <c r="D694" s="208" t="s">
        <v>930</v>
      </c>
      <c r="E694" s="18" t="s">
        <v>21</v>
      </c>
      <c r="F694" s="209">
        <v>256.95999999999998</v>
      </c>
      <c r="H694" s="33"/>
    </row>
    <row r="695" spans="2:8" s="1" customFormat="1" ht="16.899999999999999" customHeight="1">
      <c r="B695" s="33"/>
      <c r="C695" s="208" t="s">
        <v>21</v>
      </c>
      <c r="D695" s="208" t="s">
        <v>931</v>
      </c>
      <c r="E695" s="18" t="s">
        <v>21</v>
      </c>
      <c r="F695" s="209">
        <v>18.27</v>
      </c>
      <c r="H695" s="33"/>
    </row>
    <row r="696" spans="2:8" s="1" customFormat="1" ht="16.899999999999999" customHeight="1">
      <c r="B696" s="33"/>
      <c r="C696" s="208" t="s">
        <v>21</v>
      </c>
      <c r="D696" s="208" t="s">
        <v>932</v>
      </c>
      <c r="E696" s="18" t="s">
        <v>21</v>
      </c>
      <c r="F696" s="209">
        <v>46.92</v>
      </c>
      <c r="H696" s="33"/>
    </row>
    <row r="697" spans="2:8" s="1" customFormat="1" ht="16.899999999999999" customHeight="1">
      <c r="B697" s="33"/>
      <c r="C697" s="208" t="s">
        <v>21</v>
      </c>
      <c r="D697" s="208" t="s">
        <v>933</v>
      </c>
      <c r="E697" s="18" t="s">
        <v>21</v>
      </c>
      <c r="F697" s="209">
        <v>51.99</v>
      </c>
      <c r="H697" s="33"/>
    </row>
    <row r="698" spans="2:8" s="1" customFormat="1" ht="16.899999999999999" customHeight="1">
      <c r="B698" s="33"/>
      <c r="C698" s="208" t="s">
        <v>21</v>
      </c>
      <c r="D698" s="208" t="s">
        <v>934</v>
      </c>
      <c r="E698" s="18" t="s">
        <v>21</v>
      </c>
      <c r="F698" s="209">
        <v>17.16</v>
      </c>
      <c r="H698" s="33"/>
    </row>
    <row r="699" spans="2:8" s="1" customFormat="1" ht="16.899999999999999" customHeight="1">
      <c r="B699" s="33"/>
      <c r="C699" s="208" t="s">
        <v>21</v>
      </c>
      <c r="D699" s="208" t="s">
        <v>935</v>
      </c>
      <c r="E699" s="18" t="s">
        <v>21</v>
      </c>
      <c r="F699" s="209">
        <v>25.18</v>
      </c>
      <c r="H699" s="33"/>
    </row>
    <row r="700" spans="2:8" s="1" customFormat="1" ht="16.899999999999999" customHeight="1">
      <c r="B700" s="33"/>
      <c r="C700" s="208" t="s">
        <v>21</v>
      </c>
      <c r="D700" s="208" t="s">
        <v>936</v>
      </c>
      <c r="E700" s="18" t="s">
        <v>21</v>
      </c>
      <c r="F700" s="209">
        <v>30.72</v>
      </c>
      <c r="H700" s="33"/>
    </row>
    <row r="701" spans="2:8" s="1" customFormat="1" ht="16.899999999999999" customHeight="1">
      <c r="B701" s="33"/>
      <c r="C701" s="208" t="s">
        <v>21</v>
      </c>
      <c r="D701" s="208" t="s">
        <v>937</v>
      </c>
      <c r="E701" s="18" t="s">
        <v>21</v>
      </c>
      <c r="F701" s="209">
        <v>34.159999999999997</v>
      </c>
      <c r="H701" s="33"/>
    </row>
    <row r="702" spans="2:8" s="1" customFormat="1" ht="16.899999999999999" customHeight="1">
      <c r="B702" s="33"/>
      <c r="C702" s="208" t="s">
        <v>21</v>
      </c>
      <c r="D702" s="208" t="s">
        <v>938</v>
      </c>
      <c r="E702" s="18" t="s">
        <v>21</v>
      </c>
      <c r="F702" s="209">
        <v>34.56</v>
      </c>
      <c r="H702" s="33"/>
    </row>
    <row r="703" spans="2:8" s="1" customFormat="1" ht="16.899999999999999" customHeight="1">
      <c r="B703" s="33"/>
      <c r="C703" s="208" t="s">
        <v>21</v>
      </c>
      <c r="D703" s="208" t="s">
        <v>939</v>
      </c>
      <c r="E703" s="18" t="s">
        <v>21</v>
      </c>
      <c r="F703" s="209">
        <v>16.16</v>
      </c>
      <c r="H703" s="33"/>
    </row>
    <row r="704" spans="2:8" s="1" customFormat="1" ht="16.899999999999999" customHeight="1">
      <c r="B704" s="33"/>
      <c r="C704" s="208" t="s">
        <v>21</v>
      </c>
      <c r="D704" s="208" t="s">
        <v>771</v>
      </c>
      <c r="E704" s="18" t="s">
        <v>21</v>
      </c>
      <c r="F704" s="209">
        <v>0</v>
      </c>
      <c r="H704" s="33"/>
    </row>
    <row r="705" spans="2:8" s="1" customFormat="1" ht="16.899999999999999" customHeight="1">
      <c r="B705" s="33"/>
      <c r="C705" s="208" t="s">
        <v>21</v>
      </c>
      <c r="D705" s="208" t="s">
        <v>940</v>
      </c>
      <c r="E705" s="18" t="s">
        <v>21</v>
      </c>
      <c r="F705" s="209">
        <v>31.5</v>
      </c>
      <c r="H705" s="33"/>
    </row>
    <row r="706" spans="2:8" s="1" customFormat="1" ht="16.899999999999999" customHeight="1">
      <c r="B706" s="33"/>
      <c r="C706" s="208" t="s">
        <v>21</v>
      </c>
      <c r="D706" s="208" t="s">
        <v>941</v>
      </c>
      <c r="E706" s="18" t="s">
        <v>21</v>
      </c>
      <c r="F706" s="209">
        <v>160.6</v>
      </c>
      <c r="H706" s="33"/>
    </row>
    <row r="707" spans="2:8" s="1" customFormat="1" ht="16.899999999999999" customHeight="1">
      <c r="B707" s="33"/>
      <c r="C707" s="208" t="s">
        <v>21</v>
      </c>
      <c r="D707" s="208" t="s">
        <v>942</v>
      </c>
      <c r="E707" s="18" t="s">
        <v>21</v>
      </c>
      <c r="F707" s="209">
        <v>75.540000000000006</v>
      </c>
      <c r="H707" s="33"/>
    </row>
    <row r="708" spans="2:8" s="1" customFormat="1" ht="16.899999999999999" customHeight="1">
      <c r="B708" s="33"/>
      <c r="C708" s="208" t="s">
        <v>21</v>
      </c>
      <c r="D708" s="208" t="s">
        <v>943</v>
      </c>
      <c r="E708" s="18" t="s">
        <v>21</v>
      </c>
      <c r="F708" s="209">
        <v>92.16</v>
      </c>
      <c r="H708" s="33"/>
    </row>
    <row r="709" spans="2:8" s="1" customFormat="1" ht="16.899999999999999" customHeight="1">
      <c r="B709" s="33"/>
      <c r="C709" s="208" t="s">
        <v>21</v>
      </c>
      <c r="D709" s="208" t="s">
        <v>944</v>
      </c>
      <c r="E709" s="18" t="s">
        <v>21</v>
      </c>
      <c r="F709" s="209">
        <v>102.48</v>
      </c>
      <c r="H709" s="33"/>
    </row>
    <row r="710" spans="2:8" s="1" customFormat="1" ht="16.899999999999999" customHeight="1">
      <c r="B710" s="33"/>
      <c r="C710" s="208" t="s">
        <v>21</v>
      </c>
      <c r="D710" s="208" t="s">
        <v>945</v>
      </c>
      <c r="E710" s="18" t="s">
        <v>21</v>
      </c>
      <c r="F710" s="209">
        <v>103.68</v>
      </c>
      <c r="H710" s="33"/>
    </row>
    <row r="711" spans="2:8" s="1" customFormat="1" ht="16.899999999999999" customHeight="1">
      <c r="B711" s="33"/>
      <c r="C711" s="208" t="s">
        <v>21</v>
      </c>
      <c r="D711" s="208" t="s">
        <v>946</v>
      </c>
      <c r="E711" s="18" t="s">
        <v>21</v>
      </c>
      <c r="F711" s="209">
        <v>48.48</v>
      </c>
      <c r="H711" s="33"/>
    </row>
    <row r="712" spans="2:8" s="1" customFormat="1" ht="16.899999999999999" customHeight="1">
      <c r="B712" s="33"/>
      <c r="C712" s="208" t="s">
        <v>667</v>
      </c>
      <c r="D712" s="208" t="s">
        <v>241</v>
      </c>
      <c r="E712" s="18" t="s">
        <v>21</v>
      </c>
      <c r="F712" s="209">
        <v>1817.37</v>
      </c>
      <c r="H712" s="33"/>
    </row>
    <row r="713" spans="2:8" s="1" customFormat="1" ht="16.899999999999999" customHeight="1">
      <c r="B713" s="33"/>
      <c r="C713" s="210" t="s">
        <v>5927</v>
      </c>
      <c r="H713" s="33"/>
    </row>
    <row r="714" spans="2:8" s="1" customFormat="1" ht="22.5">
      <c r="B714" s="33"/>
      <c r="C714" s="208" t="s">
        <v>908</v>
      </c>
      <c r="D714" s="208" t="s">
        <v>6010</v>
      </c>
      <c r="E714" s="18" t="s">
        <v>232</v>
      </c>
      <c r="F714" s="209">
        <v>1817.37</v>
      </c>
      <c r="H714" s="33"/>
    </row>
    <row r="715" spans="2:8" s="1" customFormat="1" ht="16.899999999999999" customHeight="1">
      <c r="B715" s="33"/>
      <c r="C715" s="208" t="s">
        <v>894</v>
      </c>
      <c r="D715" s="208" t="s">
        <v>6011</v>
      </c>
      <c r="E715" s="18" t="s">
        <v>232</v>
      </c>
      <c r="F715" s="209">
        <v>2234.2629999999999</v>
      </c>
      <c r="H715" s="33"/>
    </row>
    <row r="716" spans="2:8" s="1" customFormat="1" ht="16.899999999999999" customHeight="1">
      <c r="B716" s="33"/>
      <c r="C716" s="208" t="s">
        <v>2669</v>
      </c>
      <c r="D716" s="208" t="s">
        <v>5948</v>
      </c>
      <c r="E716" s="18" t="s">
        <v>232</v>
      </c>
      <c r="F716" s="209">
        <v>8143.0140000000001</v>
      </c>
      <c r="H716" s="33"/>
    </row>
    <row r="717" spans="2:8" s="1" customFormat="1" ht="16.899999999999999" customHeight="1">
      <c r="B717" s="33"/>
      <c r="C717" s="208" t="s">
        <v>2684</v>
      </c>
      <c r="D717" s="208" t="s">
        <v>5930</v>
      </c>
      <c r="E717" s="18" t="s">
        <v>232</v>
      </c>
      <c r="F717" s="209">
        <v>8379.9140000000007</v>
      </c>
      <c r="H717" s="33"/>
    </row>
    <row r="718" spans="2:8" s="1" customFormat="1" ht="22.5">
      <c r="B718" s="33"/>
      <c r="C718" s="208" t="s">
        <v>2689</v>
      </c>
      <c r="D718" s="208" t="s">
        <v>5931</v>
      </c>
      <c r="E718" s="18" t="s">
        <v>232</v>
      </c>
      <c r="F718" s="209">
        <v>8379.9140000000007</v>
      </c>
      <c r="H718" s="33"/>
    </row>
    <row r="719" spans="2:8" s="1" customFormat="1" ht="16.899999999999999" customHeight="1">
      <c r="B719" s="33"/>
      <c r="C719" s="204" t="s">
        <v>670</v>
      </c>
      <c r="D719" s="205" t="s">
        <v>671</v>
      </c>
      <c r="E719" s="206" t="s">
        <v>21</v>
      </c>
      <c r="F719" s="207">
        <v>416.89299999999997</v>
      </c>
      <c r="H719" s="33"/>
    </row>
    <row r="720" spans="2:8" s="1" customFormat="1" ht="16.899999999999999" customHeight="1">
      <c r="B720" s="33"/>
      <c r="C720" s="208" t="s">
        <v>21</v>
      </c>
      <c r="D720" s="208" t="s">
        <v>1081</v>
      </c>
      <c r="E720" s="18" t="s">
        <v>21</v>
      </c>
      <c r="F720" s="209">
        <v>0</v>
      </c>
      <c r="H720" s="33"/>
    </row>
    <row r="721" spans="2:8" s="1" customFormat="1" ht="16.899999999999999" customHeight="1">
      <c r="B721" s="33"/>
      <c r="C721" s="208" t="s">
        <v>21</v>
      </c>
      <c r="D721" s="208" t="s">
        <v>1082</v>
      </c>
      <c r="E721" s="18" t="s">
        <v>21</v>
      </c>
      <c r="F721" s="209">
        <v>436.52</v>
      </c>
      <c r="H721" s="33"/>
    </row>
    <row r="722" spans="2:8" s="1" customFormat="1" ht="16.899999999999999" customHeight="1">
      <c r="B722" s="33"/>
      <c r="C722" s="208" t="s">
        <v>21</v>
      </c>
      <c r="D722" s="208" t="s">
        <v>1083</v>
      </c>
      <c r="E722" s="18" t="s">
        <v>21</v>
      </c>
      <c r="F722" s="209">
        <v>0</v>
      </c>
      <c r="H722" s="33"/>
    </row>
    <row r="723" spans="2:8" s="1" customFormat="1" ht="16.899999999999999" customHeight="1">
      <c r="B723" s="33"/>
      <c r="C723" s="208" t="s">
        <v>21</v>
      </c>
      <c r="D723" s="208" t="s">
        <v>1084</v>
      </c>
      <c r="E723" s="18" t="s">
        <v>21</v>
      </c>
      <c r="F723" s="209">
        <v>-6.6669999999999998</v>
      </c>
      <c r="H723" s="33"/>
    </row>
    <row r="724" spans="2:8" s="1" customFormat="1" ht="16.899999999999999" customHeight="1">
      <c r="B724" s="33"/>
      <c r="C724" s="208" t="s">
        <v>21</v>
      </c>
      <c r="D724" s="208" t="s">
        <v>1085</v>
      </c>
      <c r="E724" s="18" t="s">
        <v>21</v>
      </c>
      <c r="F724" s="209">
        <v>-12.96</v>
      </c>
      <c r="H724" s="33"/>
    </row>
    <row r="725" spans="2:8" s="1" customFormat="1" ht="16.899999999999999" customHeight="1">
      <c r="B725" s="33"/>
      <c r="C725" s="208" t="s">
        <v>670</v>
      </c>
      <c r="D725" s="208" t="s">
        <v>241</v>
      </c>
      <c r="E725" s="18" t="s">
        <v>21</v>
      </c>
      <c r="F725" s="209">
        <v>416.89299999999997</v>
      </c>
      <c r="H725" s="33"/>
    </row>
    <row r="726" spans="2:8" s="1" customFormat="1" ht="16.899999999999999" customHeight="1">
      <c r="B726" s="33"/>
      <c r="C726" s="210" t="s">
        <v>5927</v>
      </c>
      <c r="H726" s="33"/>
    </row>
    <row r="727" spans="2:8" s="1" customFormat="1" ht="22.5">
      <c r="B727" s="33"/>
      <c r="C727" s="208" t="s">
        <v>1077</v>
      </c>
      <c r="D727" s="208" t="s">
        <v>6012</v>
      </c>
      <c r="E727" s="18" t="s">
        <v>232</v>
      </c>
      <c r="F727" s="209">
        <v>416.89299999999997</v>
      </c>
      <c r="H727" s="33"/>
    </row>
    <row r="728" spans="2:8" s="1" customFormat="1" ht="16.899999999999999" customHeight="1">
      <c r="B728" s="33"/>
      <c r="C728" s="208" t="s">
        <v>894</v>
      </c>
      <c r="D728" s="208" t="s">
        <v>6011</v>
      </c>
      <c r="E728" s="18" t="s">
        <v>232</v>
      </c>
      <c r="F728" s="209">
        <v>2234.2629999999999</v>
      </c>
      <c r="H728" s="33"/>
    </row>
    <row r="729" spans="2:8" s="1" customFormat="1" ht="16.899999999999999" customHeight="1">
      <c r="B729" s="33"/>
      <c r="C729" s="208" t="s">
        <v>899</v>
      </c>
      <c r="D729" s="208" t="s">
        <v>6013</v>
      </c>
      <c r="E729" s="18" t="s">
        <v>232</v>
      </c>
      <c r="F729" s="209">
        <v>416.89299999999997</v>
      </c>
      <c r="H729" s="33"/>
    </row>
    <row r="730" spans="2:8" s="1" customFormat="1" ht="16.899999999999999" customHeight="1">
      <c r="B730" s="33"/>
      <c r="C730" s="208" t="s">
        <v>903</v>
      </c>
      <c r="D730" s="208" t="s">
        <v>6014</v>
      </c>
      <c r="E730" s="18" t="s">
        <v>232</v>
      </c>
      <c r="F730" s="209">
        <v>833.78599999999994</v>
      </c>
      <c r="H730" s="33"/>
    </row>
    <row r="731" spans="2:8" s="1" customFormat="1" ht="22.5">
      <c r="B731" s="33"/>
      <c r="C731" s="208" t="s">
        <v>1116</v>
      </c>
      <c r="D731" s="208" t="s">
        <v>5986</v>
      </c>
      <c r="E731" s="18" t="s">
        <v>232</v>
      </c>
      <c r="F731" s="209">
        <v>1703.4590000000001</v>
      </c>
      <c r="H731" s="33"/>
    </row>
    <row r="732" spans="2:8" s="1" customFormat="1" ht="16.899999999999999" customHeight="1">
      <c r="B732" s="33"/>
      <c r="C732" s="208" t="s">
        <v>1323</v>
      </c>
      <c r="D732" s="208" t="s">
        <v>1314</v>
      </c>
      <c r="E732" s="18" t="s">
        <v>232</v>
      </c>
      <c r="F732" s="209">
        <v>954.91300000000001</v>
      </c>
      <c r="H732" s="33"/>
    </row>
    <row r="733" spans="2:8" s="1" customFormat="1" ht="7.35" customHeight="1">
      <c r="B733" s="42"/>
      <c r="C733" s="43"/>
      <c r="D733" s="43"/>
      <c r="E733" s="43"/>
      <c r="F733" s="43"/>
      <c r="G733" s="43"/>
      <c r="H733" s="33"/>
    </row>
    <row r="734" spans="2:8" s="1" customFormat="1" ht="11.25"/>
  </sheetData>
  <sheetProtection algorithmName="SHA-512" hashValue="v6n7nPJx0fpiISciVnYBjc6vI4YCAliKRbBVN0nR7hBVOqOoD0VtpbL4hSKlZeHN42IhfnGnYPSifeO8fuKUTg==" saltValue="4/UMz75WnVUCBnWRnPcVzvM82T6k/gmY/qeahC8MipUrMzWfAwGMKEiq0b2TmCzrhG+t+xwPKL692yumRl00h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211" customWidth="1"/>
    <col min="2" max="2" width="1.6640625" style="211" customWidth="1"/>
    <col min="3" max="4" width="5" style="211" customWidth="1"/>
    <col min="5" max="5" width="11.6640625" style="211" customWidth="1"/>
    <col min="6" max="6" width="9.1640625" style="211" customWidth="1"/>
    <col min="7" max="7" width="5" style="211" customWidth="1"/>
    <col min="8" max="8" width="77.83203125" style="211" customWidth="1"/>
    <col min="9" max="10" width="20" style="211" customWidth="1"/>
    <col min="11" max="11" width="1.6640625" style="211" customWidth="1"/>
  </cols>
  <sheetData>
    <row r="1" spans="2:11" customFormat="1" ht="37.5" customHeight="1"/>
    <row r="2" spans="2:11" customFormat="1" ht="7.5" customHeight="1">
      <c r="B2" s="212"/>
      <c r="C2" s="213"/>
      <c r="D2" s="213"/>
      <c r="E2" s="213"/>
      <c r="F2" s="213"/>
      <c r="G2" s="213"/>
      <c r="H2" s="213"/>
      <c r="I2" s="213"/>
      <c r="J2" s="213"/>
      <c r="K2" s="214"/>
    </row>
    <row r="3" spans="2:11" s="16" customFormat="1" ht="45" customHeight="1">
      <c r="B3" s="215"/>
      <c r="C3" s="344" t="s">
        <v>6015</v>
      </c>
      <c r="D3" s="344"/>
      <c r="E3" s="344"/>
      <c r="F3" s="344"/>
      <c r="G3" s="344"/>
      <c r="H3" s="344"/>
      <c r="I3" s="344"/>
      <c r="J3" s="344"/>
      <c r="K3" s="216"/>
    </row>
    <row r="4" spans="2:11" customFormat="1" ht="25.5" customHeight="1">
      <c r="B4" s="217"/>
      <c r="C4" s="343" t="s">
        <v>6016</v>
      </c>
      <c r="D4" s="343"/>
      <c r="E4" s="343"/>
      <c r="F4" s="343"/>
      <c r="G4" s="343"/>
      <c r="H4" s="343"/>
      <c r="I4" s="343"/>
      <c r="J4" s="343"/>
      <c r="K4" s="218"/>
    </row>
    <row r="5" spans="2:11" customFormat="1" ht="5.25" customHeight="1">
      <c r="B5" s="217"/>
      <c r="C5" s="219"/>
      <c r="D5" s="219"/>
      <c r="E5" s="219"/>
      <c r="F5" s="219"/>
      <c r="G5" s="219"/>
      <c r="H5" s="219"/>
      <c r="I5" s="219"/>
      <c r="J5" s="219"/>
      <c r="K5" s="218"/>
    </row>
    <row r="6" spans="2:11" customFormat="1" ht="15" customHeight="1">
      <c r="B6" s="217"/>
      <c r="C6" s="342" t="s">
        <v>6017</v>
      </c>
      <c r="D6" s="342"/>
      <c r="E6" s="342"/>
      <c r="F6" s="342"/>
      <c r="G6" s="342"/>
      <c r="H6" s="342"/>
      <c r="I6" s="342"/>
      <c r="J6" s="342"/>
      <c r="K6" s="218"/>
    </row>
    <row r="7" spans="2:11" customFormat="1" ht="15" customHeight="1">
      <c r="B7" s="221"/>
      <c r="C7" s="342" t="s">
        <v>6018</v>
      </c>
      <c r="D7" s="342"/>
      <c r="E7" s="342"/>
      <c r="F7" s="342"/>
      <c r="G7" s="342"/>
      <c r="H7" s="342"/>
      <c r="I7" s="342"/>
      <c r="J7" s="342"/>
      <c r="K7" s="218"/>
    </row>
    <row r="8" spans="2:11" customFormat="1" ht="12.75" customHeight="1">
      <c r="B8" s="221"/>
      <c r="C8" s="220"/>
      <c r="D8" s="220"/>
      <c r="E8" s="220"/>
      <c r="F8" s="220"/>
      <c r="G8" s="220"/>
      <c r="H8" s="220"/>
      <c r="I8" s="220"/>
      <c r="J8" s="220"/>
      <c r="K8" s="218"/>
    </row>
    <row r="9" spans="2:11" customFormat="1" ht="15" customHeight="1">
      <c r="B9" s="221"/>
      <c r="C9" s="342" t="s">
        <v>6019</v>
      </c>
      <c r="D9" s="342"/>
      <c r="E9" s="342"/>
      <c r="F9" s="342"/>
      <c r="G9" s="342"/>
      <c r="H9" s="342"/>
      <c r="I9" s="342"/>
      <c r="J9" s="342"/>
      <c r="K9" s="218"/>
    </row>
    <row r="10" spans="2:11" customFormat="1" ht="15" customHeight="1">
      <c r="B10" s="221"/>
      <c r="C10" s="220"/>
      <c r="D10" s="342" t="s">
        <v>6020</v>
      </c>
      <c r="E10" s="342"/>
      <c r="F10" s="342"/>
      <c r="G10" s="342"/>
      <c r="H10" s="342"/>
      <c r="I10" s="342"/>
      <c r="J10" s="342"/>
      <c r="K10" s="218"/>
    </row>
    <row r="11" spans="2:11" customFormat="1" ht="15" customHeight="1">
      <c r="B11" s="221"/>
      <c r="C11" s="222"/>
      <c r="D11" s="342" t="s">
        <v>6021</v>
      </c>
      <c r="E11" s="342"/>
      <c r="F11" s="342"/>
      <c r="G11" s="342"/>
      <c r="H11" s="342"/>
      <c r="I11" s="342"/>
      <c r="J11" s="342"/>
      <c r="K11" s="218"/>
    </row>
    <row r="12" spans="2:11" customFormat="1" ht="15" customHeight="1">
      <c r="B12" s="221"/>
      <c r="C12" s="222"/>
      <c r="D12" s="220"/>
      <c r="E12" s="220"/>
      <c r="F12" s="220"/>
      <c r="G12" s="220"/>
      <c r="H12" s="220"/>
      <c r="I12" s="220"/>
      <c r="J12" s="220"/>
      <c r="K12" s="218"/>
    </row>
    <row r="13" spans="2:11" customFormat="1" ht="15" customHeight="1">
      <c r="B13" s="221"/>
      <c r="C13" s="222"/>
      <c r="D13" s="223" t="s">
        <v>6022</v>
      </c>
      <c r="E13" s="220"/>
      <c r="F13" s="220"/>
      <c r="G13" s="220"/>
      <c r="H13" s="220"/>
      <c r="I13" s="220"/>
      <c r="J13" s="220"/>
      <c r="K13" s="218"/>
    </row>
    <row r="14" spans="2:11" customFormat="1" ht="12.75" customHeight="1">
      <c r="B14" s="221"/>
      <c r="C14" s="222"/>
      <c r="D14" s="222"/>
      <c r="E14" s="222"/>
      <c r="F14" s="222"/>
      <c r="G14" s="222"/>
      <c r="H14" s="222"/>
      <c r="I14" s="222"/>
      <c r="J14" s="222"/>
      <c r="K14" s="218"/>
    </row>
    <row r="15" spans="2:11" customFormat="1" ht="15" customHeight="1">
      <c r="B15" s="221"/>
      <c r="C15" s="222"/>
      <c r="D15" s="342" t="s">
        <v>6023</v>
      </c>
      <c r="E15" s="342"/>
      <c r="F15" s="342"/>
      <c r="G15" s="342"/>
      <c r="H15" s="342"/>
      <c r="I15" s="342"/>
      <c r="J15" s="342"/>
      <c r="K15" s="218"/>
    </row>
    <row r="16" spans="2:11" customFormat="1" ht="15" customHeight="1">
      <c r="B16" s="221"/>
      <c r="C16" s="222"/>
      <c r="D16" s="342" t="s">
        <v>6024</v>
      </c>
      <c r="E16" s="342"/>
      <c r="F16" s="342"/>
      <c r="G16" s="342"/>
      <c r="H16" s="342"/>
      <c r="I16" s="342"/>
      <c r="J16" s="342"/>
      <c r="K16" s="218"/>
    </row>
    <row r="17" spans="2:11" customFormat="1" ht="15" customHeight="1">
      <c r="B17" s="221"/>
      <c r="C17" s="222"/>
      <c r="D17" s="342" t="s">
        <v>6025</v>
      </c>
      <c r="E17" s="342"/>
      <c r="F17" s="342"/>
      <c r="G17" s="342"/>
      <c r="H17" s="342"/>
      <c r="I17" s="342"/>
      <c r="J17" s="342"/>
      <c r="K17" s="218"/>
    </row>
    <row r="18" spans="2:11" customFormat="1" ht="15" customHeight="1">
      <c r="B18" s="221"/>
      <c r="C18" s="222"/>
      <c r="D18" s="222"/>
      <c r="E18" s="224" t="s">
        <v>79</v>
      </c>
      <c r="F18" s="342" t="s">
        <v>6026</v>
      </c>
      <c r="G18" s="342"/>
      <c r="H18" s="342"/>
      <c r="I18" s="342"/>
      <c r="J18" s="342"/>
      <c r="K18" s="218"/>
    </row>
    <row r="19" spans="2:11" customFormat="1" ht="15" customHeight="1">
      <c r="B19" s="221"/>
      <c r="C19" s="222"/>
      <c r="D19" s="222"/>
      <c r="E19" s="224" t="s">
        <v>6027</v>
      </c>
      <c r="F19" s="342" t="s">
        <v>6028</v>
      </c>
      <c r="G19" s="342"/>
      <c r="H19" s="342"/>
      <c r="I19" s="342"/>
      <c r="J19" s="342"/>
      <c r="K19" s="218"/>
    </row>
    <row r="20" spans="2:11" customFormat="1" ht="15" customHeight="1">
      <c r="B20" s="221"/>
      <c r="C20" s="222"/>
      <c r="D20" s="222"/>
      <c r="E20" s="224" t="s">
        <v>6029</v>
      </c>
      <c r="F20" s="342" t="s">
        <v>6030</v>
      </c>
      <c r="G20" s="342"/>
      <c r="H20" s="342"/>
      <c r="I20" s="342"/>
      <c r="J20" s="342"/>
      <c r="K20" s="218"/>
    </row>
    <row r="21" spans="2:11" customFormat="1" ht="15" customHeight="1">
      <c r="B21" s="221"/>
      <c r="C21" s="222"/>
      <c r="D21" s="222"/>
      <c r="E21" s="224" t="s">
        <v>6031</v>
      </c>
      <c r="F21" s="342" t="s">
        <v>6032</v>
      </c>
      <c r="G21" s="342"/>
      <c r="H21" s="342"/>
      <c r="I21" s="342"/>
      <c r="J21" s="342"/>
      <c r="K21" s="218"/>
    </row>
    <row r="22" spans="2:11" customFormat="1" ht="15" customHeight="1">
      <c r="B22" s="221"/>
      <c r="C22" s="222"/>
      <c r="D22" s="222"/>
      <c r="E22" s="224" t="s">
        <v>6033</v>
      </c>
      <c r="F22" s="342" t="s">
        <v>4767</v>
      </c>
      <c r="G22" s="342"/>
      <c r="H22" s="342"/>
      <c r="I22" s="342"/>
      <c r="J22" s="342"/>
      <c r="K22" s="218"/>
    </row>
    <row r="23" spans="2:11" customFormat="1" ht="15" customHeight="1">
      <c r="B23" s="221"/>
      <c r="C23" s="222"/>
      <c r="D23" s="222"/>
      <c r="E23" s="224" t="s">
        <v>85</v>
      </c>
      <c r="F23" s="342" t="s">
        <v>6034</v>
      </c>
      <c r="G23" s="342"/>
      <c r="H23" s="342"/>
      <c r="I23" s="342"/>
      <c r="J23" s="342"/>
      <c r="K23" s="218"/>
    </row>
    <row r="24" spans="2:11" customFormat="1" ht="12.75" customHeight="1">
      <c r="B24" s="221"/>
      <c r="C24" s="222"/>
      <c r="D24" s="222"/>
      <c r="E24" s="222"/>
      <c r="F24" s="222"/>
      <c r="G24" s="222"/>
      <c r="H24" s="222"/>
      <c r="I24" s="222"/>
      <c r="J24" s="222"/>
      <c r="K24" s="218"/>
    </row>
    <row r="25" spans="2:11" customFormat="1" ht="15" customHeight="1">
      <c r="B25" s="221"/>
      <c r="C25" s="342" t="s">
        <v>6035</v>
      </c>
      <c r="D25" s="342"/>
      <c r="E25" s="342"/>
      <c r="F25" s="342"/>
      <c r="G25" s="342"/>
      <c r="H25" s="342"/>
      <c r="I25" s="342"/>
      <c r="J25" s="342"/>
      <c r="K25" s="218"/>
    </row>
    <row r="26" spans="2:11" customFormat="1" ht="15" customHeight="1">
      <c r="B26" s="221"/>
      <c r="C26" s="342" t="s">
        <v>6036</v>
      </c>
      <c r="D26" s="342"/>
      <c r="E26" s="342"/>
      <c r="F26" s="342"/>
      <c r="G26" s="342"/>
      <c r="H26" s="342"/>
      <c r="I26" s="342"/>
      <c r="J26" s="342"/>
      <c r="K26" s="218"/>
    </row>
    <row r="27" spans="2:11" customFormat="1" ht="15" customHeight="1">
      <c r="B27" s="221"/>
      <c r="C27" s="220"/>
      <c r="D27" s="342" t="s">
        <v>6037</v>
      </c>
      <c r="E27" s="342"/>
      <c r="F27" s="342"/>
      <c r="G27" s="342"/>
      <c r="H27" s="342"/>
      <c r="I27" s="342"/>
      <c r="J27" s="342"/>
      <c r="K27" s="218"/>
    </row>
    <row r="28" spans="2:11" customFormat="1" ht="15" customHeight="1">
      <c r="B28" s="221"/>
      <c r="C28" s="222"/>
      <c r="D28" s="342" t="s">
        <v>6038</v>
      </c>
      <c r="E28" s="342"/>
      <c r="F28" s="342"/>
      <c r="G28" s="342"/>
      <c r="H28" s="342"/>
      <c r="I28" s="342"/>
      <c r="J28" s="342"/>
      <c r="K28" s="218"/>
    </row>
    <row r="29" spans="2:11" customFormat="1" ht="12.75" customHeight="1">
      <c r="B29" s="221"/>
      <c r="C29" s="222"/>
      <c r="D29" s="222"/>
      <c r="E29" s="222"/>
      <c r="F29" s="222"/>
      <c r="G29" s="222"/>
      <c r="H29" s="222"/>
      <c r="I29" s="222"/>
      <c r="J29" s="222"/>
      <c r="K29" s="218"/>
    </row>
    <row r="30" spans="2:11" customFormat="1" ht="15" customHeight="1">
      <c r="B30" s="221"/>
      <c r="C30" s="222"/>
      <c r="D30" s="342" t="s">
        <v>6039</v>
      </c>
      <c r="E30" s="342"/>
      <c r="F30" s="342"/>
      <c r="G30" s="342"/>
      <c r="H30" s="342"/>
      <c r="I30" s="342"/>
      <c r="J30" s="342"/>
      <c r="K30" s="218"/>
    </row>
    <row r="31" spans="2:11" customFormat="1" ht="15" customHeight="1">
      <c r="B31" s="221"/>
      <c r="C31" s="222"/>
      <c r="D31" s="342" t="s">
        <v>6040</v>
      </c>
      <c r="E31" s="342"/>
      <c r="F31" s="342"/>
      <c r="G31" s="342"/>
      <c r="H31" s="342"/>
      <c r="I31" s="342"/>
      <c r="J31" s="342"/>
      <c r="K31" s="218"/>
    </row>
    <row r="32" spans="2:11" customFormat="1" ht="12.75" customHeight="1">
      <c r="B32" s="221"/>
      <c r="C32" s="222"/>
      <c r="D32" s="222"/>
      <c r="E32" s="222"/>
      <c r="F32" s="222"/>
      <c r="G32" s="222"/>
      <c r="H32" s="222"/>
      <c r="I32" s="222"/>
      <c r="J32" s="222"/>
      <c r="K32" s="218"/>
    </row>
    <row r="33" spans="2:11" customFormat="1" ht="15" customHeight="1">
      <c r="B33" s="221"/>
      <c r="C33" s="222"/>
      <c r="D33" s="342" t="s">
        <v>6041</v>
      </c>
      <c r="E33" s="342"/>
      <c r="F33" s="342"/>
      <c r="G33" s="342"/>
      <c r="H33" s="342"/>
      <c r="I33" s="342"/>
      <c r="J33" s="342"/>
      <c r="K33" s="218"/>
    </row>
    <row r="34" spans="2:11" customFormat="1" ht="15" customHeight="1">
      <c r="B34" s="221"/>
      <c r="C34" s="222"/>
      <c r="D34" s="342" t="s">
        <v>6042</v>
      </c>
      <c r="E34" s="342"/>
      <c r="F34" s="342"/>
      <c r="G34" s="342"/>
      <c r="H34" s="342"/>
      <c r="I34" s="342"/>
      <c r="J34" s="342"/>
      <c r="K34" s="218"/>
    </row>
    <row r="35" spans="2:11" customFormat="1" ht="15" customHeight="1">
      <c r="B35" s="221"/>
      <c r="C35" s="222"/>
      <c r="D35" s="342" t="s">
        <v>6043</v>
      </c>
      <c r="E35" s="342"/>
      <c r="F35" s="342"/>
      <c r="G35" s="342"/>
      <c r="H35" s="342"/>
      <c r="I35" s="342"/>
      <c r="J35" s="342"/>
      <c r="K35" s="218"/>
    </row>
    <row r="36" spans="2:11" customFormat="1" ht="15" customHeight="1">
      <c r="B36" s="221"/>
      <c r="C36" s="222"/>
      <c r="D36" s="220"/>
      <c r="E36" s="223" t="s">
        <v>213</v>
      </c>
      <c r="F36" s="220"/>
      <c r="G36" s="342" t="s">
        <v>6044</v>
      </c>
      <c r="H36" s="342"/>
      <c r="I36" s="342"/>
      <c r="J36" s="342"/>
      <c r="K36" s="218"/>
    </row>
    <row r="37" spans="2:11" customFormat="1" ht="30.75" customHeight="1">
      <c r="B37" s="221"/>
      <c r="C37" s="222"/>
      <c r="D37" s="220"/>
      <c r="E37" s="223" t="s">
        <v>6045</v>
      </c>
      <c r="F37" s="220"/>
      <c r="G37" s="342" t="s">
        <v>6046</v>
      </c>
      <c r="H37" s="342"/>
      <c r="I37" s="342"/>
      <c r="J37" s="342"/>
      <c r="K37" s="218"/>
    </row>
    <row r="38" spans="2:11" customFormat="1" ht="15" customHeight="1">
      <c r="B38" s="221"/>
      <c r="C38" s="222"/>
      <c r="D38" s="220"/>
      <c r="E38" s="223" t="s">
        <v>54</v>
      </c>
      <c r="F38" s="220"/>
      <c r="G38" s="342" t="s">
        <v>6047</v>
      </c>
      <c r="H38" s="342"/>
      <c r="I38" s="342"/>
      <c r="J38" s="342"/>
      <c r="K38" s="218"/>
    </row>
    <row r="39" spans="2:11" customFormat="1" ht="15" customHeight="1">
      <c r="B39" s="221"/>
      <c r="C39" s="222"/>
      <c r="D39" s="220"/>
      <c r="E39" s="223" t="s">
        <v>55</v>
      </c>
      <c r="F39" s="220"/>
      <c r="G39" s="342" t="s">
        <v>6048</v>
      </c>
      <c r="H39" s="342"/>
      <c r="I39" s="342"/>
      <c r="J39" s="342"/>
      <c r="K39" s="218"/>
    </row>
    <row r="40" spans="2:11" customFormat="1" ht="15" customHeight="1">
      <c r="B40" s="221"/>
      <c r="C40" s="222"/>
      <c r="D40" s="220"/>
      <c r="E40" s="223" t="s">
        <v>214</v>
      </c>
      <c r="F40" s="220"/>
      <c r="G40" s="342" t="s">
        <v>6049</v>
      </c>
      <c r="H40" s="342"/>
      <c r="I40" s="342"/>
      <c r="J40" s="342"/>
      <c r="K40" s="218"/>
    </row>
    <row r="41" spans="2:11" customFormat="1" ht="15" customHeight="1">
      <c r="B41" s="221"/>
      <c r="C41" s="222"/>
      <c r="D41" s="220"/>
      <c r="E41" s="223" t="s">
        <v>215</v>
      </c>
      <c r="F41" s="220"/>
      <c r="G41" s="342" t="s">
        <v>6050</v>
      </c>
      <c r="H41" s="342"/>
      <c r="I41" s="342"/>
      <c r="J41" s="342"/>
      <c r="K41" s="218"/>
    </row>
    <row r="42" spans="2:11" customFormat="1" ht="15" customHeight="1">
      <c r="B42" s="221"/>
      <c r="C42" s="222"/>
      <c r="D42" s="220"/>
      <c r="E42" s="223" t="s">
        <v>6051</v>
      </c>
      <c r="F42" s="220"/>
      <c r="G42" s="342" t="s">
        <v>6052</v>
      </c>
      <c r="H42" s="342"/>
      <c r="I42" s="342"/>
      <c r="J42" s="342"/>
      <c r="K42" s="218"/>
    </row>
    <row r="43" spans="2:11" customFormat="1" ht="15" customHeight="1">
      <c r="B43" s="221"/>
      <c r="C43" s="222"/>
      <c r="D43" s="220"/>
      <c r="E43" s="223"/>
      <c r="F43" s="220"/>
      <c r="G43" s="342" t="s">
        <v>6053</v>
      </c>
      <c r="H43" s="342"/>
      <c r="I43" s="342"/>
      <c r="J43" s="342"/>
      <c r="K43" s="218"/>
    </row>
    <row r="44" spans="2:11" customFormat="1" ht="15" customHeight="1">
      <c r="B44" s="221"/>
      <c r="C44" s="222"/>
      <c r="D44" s="220"/>
      <c r="E44" s="223" t="s">
        <v>6054</v>
      </c>
      <c r="F44" s="220"/>
      <c r="G44" s="342" t="s">
        <v>6055</v>
      </c>
      <c r="H44" s="342"/>
      <c r="I44" s="342"/>
      <c r="J44" s="342"/>
      <c r="K44" s="218"/>
    </row>
    <row r="45" spans="2:11" customFormat="1" ht="15" customHeight="1">
      <c r="B45" s="221"/>
      <c r="C45" s="222"/>
      <c r="D45" s="220"/>
      <c r="E45" s="223" t="s">
        <v>217</v>
      </c>
      <c r="F45" s="220"/>
      <c r="G45" s="342" t="s">
        <v>6056</v>
      </c>
      <c r="H45" s="342"/>
      <c r="I45" s="342"/>
      <c r="J45" s="342"/>
      <c r="K45" s="218"/>
    </row>
    <row r="46" spans="2:11" customFormat="1" ht="12.75" customHeight="1">
      <c r="B46" s="221"/>
      <c r="C46" s="222"/>
      <c r="D46" s="220"/>
      <c r="E46" s="220"/>
      <c r="F46" s="220"/>
      <c r="G46" s="220"/>
      <c r="H46" s="220"/>
      <c r="I46" s="220"/>
      <c r="J46" s="220"/>
      <c r="K46" s="218"/>
    </row>
    <row r="47" spans="2:11" customFormat="1" ht="15" customHeight="1">
      <c r="B47" s="221"/>
      <c r="C47" s="222"/>
      <c r="D47" s="342" t="s">
        <v>6057</v>
      </c>
      <c r="E47" s="342"/>
      <c r="F47" s="342"/>
      <c r="G47" s="342"/>
      <c r="H47" s="342"/>
      <c r="I47" s="342"/>
      <c r="J47" s="342"/>
      <c r="K47" s="218"/>
    </row>
    <row r="48" spans="2:11" customFormat="1" ht="15" customHeight="1">
      <c r="B48" s="221"/>
      <c r="C48" s="222"/>
      <c r="D48" s="222"/>
      <c r="E48" s="342" t="s">
        <v>6058</v>
      </c>
      <c r="F48" s="342"/>
      <c r="G48" s="342"/>
      <c r="H48" s="342"/>
      <c r="I48" s="342"/>
      <c r="J48" s="342"/>
      <c r="K48" s="218"/>
    </row>
    <row r="49" spans="2:11" customFormat="1" ht="15" customHeight="1">
      <c r="B49" s="221"/>
      <c r="C49" s="222"/>
      <c r="D49" s="222"/>
      <c r="E49" s="342" t="s">
        <v>6059</v>
      </c>
      <c r="F49" s="342"/>
      <c r="G49" s="342"/>
      <c r="H49" s="342"/>
      <c r="I49" s="342"/>
      <c r="J49" s="342"/>
      <c r="K49" s="218"/>
    </row>
    <row r="50" spans="2:11" customFormat="1" ht="15" customHeight="1">
      <c r="B50" s="221"/>
      <c r="C50" s="222"/>
      <c r="D50" s="222"/>
      <c r="E50" s="342" t="s">
        <v>6060</v>
      </c>
      <c r="F50" s="342"/>
      <c r="G50" s="342"/>
      <c r="H50" s="342"/>
      <c r="I50" s="342"/>
      <c r="J50" s="342"/>
      <c r="K50" s="218"/>
    </row>
    <row r="51" spans="2:11" customFormat="1" ht="15" customHeight="1">
      <c r="B51" s="221"/>
      <c r="C51" s="222"/>
      <c r="D51" s="342" t="s">
        <v>6061</v>
      </c>
      <c r="E51" s="342"/>
      <c r="F51" s="342"/>
      <c r="G51" s="342"/>
      <c r="H51" s="342"/>
      <c r="I51" s="342"/>
      <c r="J51" s="342"/>
      <c r="K51" s="218"/>
    </row>
    <row r="52" spans="2:11" customFormat="1" ht="25.5" customHeight="1">
      <c r="B52" s="217"/>
      <c r="C52" s="343" t="s">
        <v>6062</v>
      </c>
      <c r="D52" s="343"/>
      <c r="E52" s="343"/>
      <c r="F52" s="343"/>
      <c r="G52" s="343"/>
      <c r="H52" s="343"/>
      <c r="I52" s="343"/>
      <c r="J52" s="343"/>
      <c r="K52" s="218"/>
    </row>
    <row r="53" spans="2:11" customFormat="1" ht="5.25" customHeight="1">
      <c r="B53" s="217"/>
      <c r="C53" s="219"/>
      <c r="D53" s="219"/>
      <c r="E53" s="219"/>
      <c r="F53" s="219"/>
      <c r="G53" s="219"/>
      <c r="H53" s="219"/>
      <c r="I53" s="219"/>
      <c r="J53" s="219"/>
      <c r="K53" s="218"/>
    </row>
    <row r="54" spans="2:11" customFormat="1" ht="15" customHeight="1">
      <c r="B54" s="217"/>
      <c r="C54" s="342" t="s">
        <v>6063</v>
      </c>
      <c r="D54" s="342"/>
      <c r="E54" s="342"/>
      <c r="F54" s="342"/>
      <c r="G54" s="342"/>
      <c r="H54" s="342"/>
      <c r="I54" s="342"/>
      <c r="J54" s="342"/>
      <c r="K54" s="218"/>
    </row>
    <row r="55" spans="2:11" customFormat="1" ht="15" customHeight="1">
      <c r="B55" s="217"/>
      <c r="C55" s="342" t="s">
        <v>6064</v>
      </c>
      <c r="D55" s="342"/>
      <c r="E55" s="342"/>
      <c r="F55" s="342"/>
      <c r="G55" s="342"/>
      <c r="H55" s="342"/>
      <c r="I55" s="342"/>
      <c r="J55" s="342"/>
      <c r="K55" s="218"/>
    </row>
    <row r="56" spans="2:11" customFormat="1" ht="12.75" customHeight="1">
      <c r="B56" s="217"/>
      <c r="C56" s="220"/>
      <c r="D56" s="220"/>
      <c r="E56" s="220"/>
      <c r="F56" s="220"/>
      <c r="G56" s="220"/>
      <c r="H56" s="220"/>
      <c r="I56" s="220"/>
      <c r="J56" s="220"/>
      <c r="K56" s="218"/>
    </row>
    <row r="57" spans="2:11" customFormat="1" ht="15" customHeight="1">
      <c r="B57" s="217"/>
      <c r="C57" s="342" t="s">
        <v>6065</v>
      </c>
      <c r="D57" s="342"/>
      <c r="E57" s="342"/>
      <c r="F57" s="342"/>
      <c r="G57" s="342"/>
      <c r="H57" s="342"/>
      <c r="I57" s="342"/>
      <c r="J57" s="342"/>
      <c r="K57" s="218"/>
    </row>
    <row r="58" spans="2:11" customFormat="1" ht="15" customHeight="1">
      <c r="B58" s="217"/>
      <c r="C58" s="222"/>
      <c r="D58" s="342" t="s">
        <v>6066</v>
      </c>
      <c r="E58" s="342"/>
      <c r="F58" s="342"/>
      <c r="G58" s="342"/>
      <c r="H58" s="342"/>
      <c r="I58" s="342"/>
      <c r="J58" s="342"/>
      <c r="K58" s="218"/>
    </row>
    <row r="59" spans="2:11" customFormat="1" ht="15" customHeight="1">
      <c r="B59" s="217"/>
      <c r="C59" s="222"/>
      <c r="D59" s="342" t="s">
        <v>6067</v>
      </c>
      <c r="E59" s="342"/>
      <c r="F59" s="342"/>
      <c r="G59" s="342"/>
      <c r="H59" s="342"/>
      <c r="I59" s="342"/>
      <c r="J59" s="342"/>
      <c r="K59" s="218"/>
    </row>
    <row r="60" spans="2:11" customFormat="1" ht="15" customHeight="1">
      <c r="B60" s="217"/>
      <c r="C60" s="222"/>
      <c r="D60" s="342" t="s">
        <v>6068</v>
      </c>
      <c r="E60" s="342"/>
      <c r="F60" s="342"/>
      <c r="G60" s="342"/>
      <c r="H60" s="342"/>
      <c r="I60" s="342"/>
      <c r="J60" s="342"/>
      <c r="K60" s="218"/>
    </row>
    <row r="61" spans="2:11" customFormat="1" ht="15" customHeight="1">
      <c r="B61" s="217"/>
      <c r="C61" s="222"/>
      <c r="D61" s="342" t="s">
        <v>6069</v>
      </c>
      <c r="E61" s="342"/>
      <c r="F61" s="342"/>
      <c r="G61" s="342"/>
      <c r="H61" s="342"/>
      <c r="I61" s="342"/>
      <c r="J61" s="342"/>
      <c r="K61" s="218"/>
    </row>
    <row r="62" spans="2:11" customFormat="1" ht="15" customHeight="1">
      <c r="B62" s="217"/>
      <c r="C62" s="222"/>
      <c r="D62" s="345" t="s">
        <v>6070</v>
      </c>
      <c r="E62" s="345"/>
      <c r="F62" s="345"/>
      <c r="G62" s="345"/>
      <c r="H62" s="345"/>
      <c r="I62" s="345"/>
      <c r="J62" s="345"/>
      <c r="K62" s="218"/>
    </row>
    <row r="63" spans="2:11" customFormat="1" ht="15" customHeight="1">
      <c r="B63" s="217"/>
      <c r="C63" s="222"/>
      <c r="D63" s="342" t="s">
        <v>6071</v>
      </c>
      <c r="E63" s="342"/>
      <c r="F63" s="342"/>
      <c r="G63" s="342"/>
      <c r="H63" s="342"/>
      <c r="I63" s="342"/>
      <c r="J63" s="342"/>
      <c r="K63" s="218"/>
    </row>
    <row r="64" spans="2:11" customFormat="1" ht="12.75" customHeight="1">
      <c r="B64" s="217"/>
      <c r="C64" s="222"/>
      <c r="D64" s="222"/>
      <c r="E64" s="225"/>
      <c r="F64" s="222"/>
      <c r="G64" s="222"/>
      <c r="H64" s="222"/>
      <c r="I64" s="222"/>
      <c r="J64" s="222"/>
      <c r="K64" s="218"/>
    </row>
    <row r="65" spans="2:11" customFormat="1" ht="15" customHeight="1">
      <c r="B65" s="217"/>
      <c r="C65" s="222"/>
      <c r="D65" s="342" t="s">
        <v>6072</v>
      </c>
      <c r="E65" s="342"/>
      <c r="F65" s="342"/>
      <c r="G65" s="342"/>
      <c r="H65" s="342"/>
      <c r="I65" s="342"/>
      <c r="J65" s="342"/>
      <c r="K65" s="218"/>
    </row>
    <row r="66" spans="2:11" customFormat="1" ht="15" customHeight="1">
      <c r="B66" s="217"/>
      <c r="C66" s="222"/>
      <c r="D66" s="345" t="s">
        <v>6073</v>
      </c>
      <c r="E66" s="345"/>
      <c r="F66" s="345"/>
      <c r="G66" s="345"/>
      <c r="H66" s="345"/>
      <c r="I66" s="345"/>
      <c r="J66" s="345"/>
      <c r="K66" s="218"/>
    </row>
    <row r="67" spans="2:11" customFormat="1" ht="15" customHeight="1">
      <c r="B67" s="217"/>
      <c r="C67" s="222"/>
      <c r="D67" s="342" t="s">
        <v>6074</v>
      </c>
      <c r="E67" s="342"/>
      <c r="F67" s="342"/>
      <c r="G67" s="342"/>
      <c r="H67" s="342"/>
      <c r="I67" s="342"/>
      <c r="J67" s="342"/>
      <c r="K67" s="218"/>
    </row>
    <row r="68" spans="2:11" customFormat="1" ht="15" customHeight="1">
      <c r="B68" s="217"/>
      <c r="C68" s="222"/>
      <c r="D68" s="342" t="s">
        <v>6075</v>
      </c>
      <c r="E68" s="342"/>
      <c r="F68" s="342"/>
      <c r="G68" s="342"/>
      <c r="H68" s="342"/>
      <c r="I68" s="342"/>
      <c r="J68" s="342"/>
      <c r="K68" s="218"/>
    </row>
    <row r="69" spans="2:11" customFormat="1" ht="15" customHeight="1">
      <c r="B69" s="217"/>
      <c r="C69" s="222"/>
      <c r="D69" s="342" t="s">
        <v>6076</v>
      </c>
      <c r="E69" s="342"/>
      <c r="F69" s="342"/>
      <c r="G69" s="342"/>
      <c r="H69" s="342"/>
      <c r="I69" s="342"/>
      <c r="J69" s="342"/>
      <c r="K69" s="218"/>
    </row>
    <row r="70" spans="2:11" customFormat="1" ht="15" customHeight="1">
      <c r="B70" s="217"/>
      <c r="C70" s="222"/>
      <c r="D70" s="342" t="s">
        <v>6077</v>
      </c>
      <c r="E70" s="342"/>
      <c r="F70" s="342"/>
      <c r="G70" s="342"/>
      <c r="H70" s="342"/>
      <c r="I70" s="342"/>
      <c r="J70" s="342"/>
      <c r="K70" s="218"/>
    </row>
    <row r="71" spans="2:11" customFormat="1" ht="12.75" customHeight="1">
      <c r="B71" s="226"/>
      <c r="C71" s="227"/>
      <c r="D71" s="227"/>
      <c r="E71" s="227"/>
      <c r="F71" s="227"/>
      <c r="G71" s="227"/>
      <c r="H71" s="227"/>
      <c r="I71" s="227"/>
      <c r="J71" s="227"/>
      <c r="K71" s="228"/>
    </row>
    <row r="72" spans="2:11" customFormat="1" ht="18.75" customHeight="1">
      <c r="B72" s="229"/>
      <c r="C72" s="229"/>
      <c r="D72" s="229"/>
      <c r="E72" s="229"/>
      <c r="F72" s="229"/>
      <c r="G72" s="229"/>
      <c r="H72" s="229"/>
      <c r="I72" s="229"/>
      <c r="J72" s="229"/>
      <c r="K72" s="230"/>
    </row>
    <row r="73" spans="2:11" customFormat="1" ht="18.75" customHeight="1">
      <c r="B73" s="230"/>
      <c r="C73" s="230"/>
      <c r="D73" s="230"/>
      <c r="E73" s="230"/>
      <c r="F73" s="230"/>
      <c r="G73" s="230"/>
      <c r="H73" s="230"/>
      <c r="I73" s="230"/>
      <c r="J73" s="230"/>
      <c r="K73" s="230"/>
    </row>
    <row r="74" spans="2:11" customFormat="1" ht="7.5" customHeight="1">
      <c r="B74" s="231"/>
      <c r="C74" s="232"/>
      <c r="D74" s="232"/>
      <c r="E74" s="232"/>
      <c r="F74" s="232"/>
      <c r="G74" s="232"/>
      <c r="H74" s="232"/>
      <c r="I74" s="232"/>
      <c r="J74" s="232"/>
      <c r="K74" s="233"/>
    </row>
    <row r="75" spans="2:11" customFormat="1" ht="45" customHeight="1">
      <c r="B75" s="234"/>
      <c r="C75" s="346" t="s">
        <v>6078</v>
      </c>
      <c r="D75" s="346"/>
      <c r="E75" s="346"/>
      <c r="F75" s="346"/>
      <c r="G75" s="346"/>
      <c r="H75" s="346"/>
      <c r="I75" s="346"/>
      <c r="J75" s="346"/>
      <c r="K75" s="235"/>
    </row>
    <row r="76" spans="2:11" customFormat="1" ht="17.25" customHeight="1">
      <c r="B76" s="234"/>
      <c r="C76" s="236" t="s">
        <v>6079</v>
      </c>
      <c r="D76" s="236"/>
      <c r="E76" s="236"/>
      <c r="F76" s="236" t="s">
        <v>6080</v>
      </c>
      <c r="G76" s="237"/>
      <c r="H76" s="236" t="s">
        <v>55</v>
      </c>
      <c r="I76" s="236" t="s">
        <v>58</v>
      </c>
      <c r="J76" s="236" t="s">
        <v>6081</v>
      </c>
      <c r="K76" s="235"/>
    </row>
    <row r="77" spans="2:11" customFormat="1" ht="17.25" customHeight="1">
      <c r="B77" s="234"/>
      <c r="C77" s="238" t="s">
        <v>6082</v>
      </c>
      <c r="D77" s="238"/>
      <c r="E77" s="238"/>
      <c r="F77" s="239" t="s">
        <v>6083</v>
      </c>
      <c r="G77" s="240"/>
      <c r="H77" s="238"/>
      <c r="I77" s="238"/>
      <c r="J77" s="238" t="s">
        <v>6084</v>
      </c>
      <c r="K77" s="235"/>
    </row>
    <row r="78" spans="2:11" customFormat="1" ht="5.25" customHeight="1">
      <c r="B78" s="234"/>
      <c r="C78" s="241"/>
      <c r="D78" s="241"/>
      <c r="E78" s="241"/>
      <c r="F78" s="241"/>
      <c r="G78" s="242"/>
      <c r="H78" s="241"/>
      <c r="I78" s="241"/>
      <c r="J78" s="241"/>
      <c r="K78" s="235"/>
    </row>
    <row r="79" spans="2:11" customFormat="1" ht="15" customHeight="1">
      <c r="B79" s="234"/>
      <c r="C79" s="223" t="s">
        <v>54</v>
      </c>
      <c r="D79" s="243"/>
      <c r="E79" s="243"/>
      <c r="F79" s="244" t="s">
        <v>6085</v>
      </c>
      <c r="G79" s="245"/>
      <c r="H79" s="223" t="s">
        <v>6086</v>
      </c>
      <c r="I79" s="223" t="s">
        <v>6087</v>
      </c>
      <c r="J79" s="223">
        <v>20</v>
      </c>
      <c r="K79" s="235"/>
    </row>
    <row r="80" spans="2:11" customFormat="1" ht="15" customHeight="1">
      <c r="B80" s="234"/>
      <c r="C80" s="223" t="s">
        <v>6088</v>
      </c>
      <c r="D80" s="223"/>
      <c r="E80" s="223"/>
      <c r="F80" s="244" t="s">
        <v>6085</v>
      </c>
      <c r="G80" s="245"/>
      <c r="H80" s="223" t="s">
        <v>6089</v>
      </c>
      <c r="I80" s="223" t="s">
        <v>6087</v>
      </c>
      <c r="J80" s="223">
        <v>120</v>
      </c>
      <c r="K80" s="235"/>
    </row>
    <row r="81" spans="2:11" customFormat="1" ht="15" customHeight="1">
      <c r="B81" s="246"/>
      <c r="C81" s="223" t="s">
        <v>6090</v>
      </c>
      <c r="D81" s="223"/>
      <c r="E81" s="223"/>
      <c r="F81" s="244" t="s">
        <v>6091</v>
      </c>
      <c r="G81" s="245"/>
      <c r="H81" s="223" t="s">
        <v>6092</v>
      </c>
      <c r="I81" s="223" t="s">
        <v>6087</v>
      </c>
      <c r="J81" s="223">
        <v>50</v>
      </c>
      <c r="K81" s="235"/>
    </row>
    <row r="82" spans="2:11" customFormat="1" ht="15" customHeight="1">
      <c r="B82" s="246"/>
      <c r="C82" s="223" t="s">
        <v>6093</v>
      </c>
      <c r="D82" s="223"/>
      <c r="E82" s="223"/>
      <c r="F82" s="244" t="s">
        <v>6085</v>
      </c>
      <c r="G82" s="245"/>
      <c r="H82" s="223" t="s">
        <v>6094</v>
      </c>
      <c r="I82" s="223" t="s">
        <v>6095</v>
      </c>
      <c r="J82" s="223"/>
      <c r="K82" s="235"/>
    </row>
    <row r="83" spans="2:11" customFormat="1" ht="15" customHeight="1">
      <c r="B83" s="246"/>
      <c r="C83" s="223" t="s">
        <v>6096</v>
      </c>
      <c r="D83" s="223"/>
      <c r="E83" s="223"/>
      <c r="F83" s="244" t="s">
        <v>6091</v>
      </c>
      <c r="G83" s="223"/>
      <c r="H83" s="223" t="s">
        <v>6097</v>
      </c>
      <c r="I83" s="223" t="s">
        <v>6087</v>
      </c>
      <c r="J83" s="223">
        <v>15</v>
      </c>
      <c r="K83" s="235"/>
    </row>
    <row r="84" spans="2:11" customFormat="1" ht="15" customHeight="1">
      <c r="B84" s="246"/>
      <c r="C84" s="223" t="s">
        <v>6098</v>
      </c>
      <c r="D84" s="223"/>
      <c r="E84" s="223"/>
      <c r="F84" s="244" t="s">
        <v>6091</v>
      </c>
      <c r="G84" s="223"/>
      <c r="H84" s="223" t="s">
        <v>6099</v>
      </c>
      <c r="I84" s="223" t="s">
        <v>6087</v>
      </c>
      <c r="J84" s="223">
        <v>15</v>
      </c>
      <c r="K84" s="235"/>
    </row>
    <row r="85" spans="2:11" customFormat="1" ht="15" customHeight="1">
      <c r="B85" s="246"/>
      <c r="C85" s="223" t="s">
        <v>6100</v>
      </c>
      <c r="D85" s="223"/>
      <c r="E85" s="223"/>
      <c r="F85" s="244" t="s">
        <v>6091</v>
      </c>
      <c r="G85" s="223"/>
      <c r="H85" s="223" t="s">
        <v>6101</v>
      </c>
      <c r="I85" s="223" t="s">
        <v>6087</v>
      </c>
      <c r="J85" s="223">
        <v>20</v>
      </c>
      <c r="K85" s="235"/>
    </row>
    <row r="86" spans="2:11" customFormat="1" ht="15" customHeight="1">
      <c r="B86" s="246"/>
      <c r="C86" s="223" t="s">
        <v>6102</v>
      </c>
      <c r="D86" s="223"/>
      <c r="E86" s="223"/>
      <c r="F86" s="244" t="s">
        <v>6091</v>
      </c>
      <c r="G86" s="223"/>
      <c r="H86" s="223" t="s">
        <v>6103</v>
      </c>
      <c r="I86" s="223" t="s">
        <v>6087</v>
      </c>
      <c r="J86" s="223">
        <v>20</v>
      </c>
      <c r="K86" s="235"/>
    </row>
    <row r="87" spans="2:11" customFormat="1" ht="15" customHeight="1">
      <c r="B87" s="246"/>
      <c r="C87" s="223" t="s">
        <v>6104</v>
      </c>
      <c r="D87" s="223"/>
      <c r="E87" s="223"/>
      <c r="F87" s="244" t="s">
        <v>6091</v>
      </c>
      <c r="G87" s="245"/>
      <c r="H87" s="223" t="s">
        <v>6105</v>
      </c>
      <c r="I87" s="223" t="s">
        <v>6087</v>
      </c>
      <c r="J87" s="223">
        <v>50</v>
      </c>
      <c r="K87" s="235"/>
    </row>
    <row r="88" spans="2:11" customFormat="1" ht="15" customHeight="1">
      <c r="B88" s="246"/>
      <c r="C88" s="223" t="s">
        <v>6106</v>
      </c>
      <c r="D88" s="223"/>
      <c r="E88" s="223"/>
      <c r="F88" s="244" t="s">
        <v>6091</v>
      </c>
      <c r="G88" s="245"/>
      <c r="H88" s="223" t="s">
        <v>6107</v>
      </c>
      <c r="I88" s="223" t="s">
        <v>6087</v>
      </c>
      <c r="J88" s="223">
        <v>20</v>
      </c>
      <c r="K88" s="235"/>
    </row>
    <row r="89" spans="2:11" customFormat="1" ht="15" customHeight="1">
      <c r="B89" s="246"/>
      <c r="C89" s="223" t="s">
        <v>6108</v>
      </c>
      <c r="D89" s="223"/>
      <c r="E89" s="223"/>
      <c r="F89" s="244" t="s">
        <v>6091</v>
      </c>
      <c r="G89" s="245"/>
      <c r="H89" s="223" t="s">
        <v>6109</v>
      </c>
      <c r="I89" s="223" t="s">
        <v>6087</v>
      </c>
      <c r="J89" s="223">
        <v>20</v>
      </c>
      <c r="K89" s="235"/>
    </row>
    <row r="90" spans="2:11" customFormat="1" ht="15" customHeight="1">
      <c r="B90" s="246"/>
      <c r="C90" s="223" t="s">
        <v>6110</v>
      </c>
      <c r="D90" s="223"/>
      <c r="E90" s="223"/>
      <c r="F90" s="244" t="s">
        <v>6091</v>
      </c>
      <c r="G90" s="245"/>
      <c r="H90" s="223" t="s">
        <v>6111</v>
      </c>
      <c r="I90" s="223" t="s">
        <v>6087</v>
      </c>
      <c r="J90" s="223">
        <v>50</v>
      </c>
      <c r="K90" s="235"/>
    </row>
    <row r="91" spans="2:11" customFormat="1" ht="15" customHeight="1">
      <c r="B91" s="246"/>
      <c r="C91" s="223" t="s">
        <v>6112</v>
      </c>
      <c r="D91" s="223"/>
      <c r="E91" s="223"/>
      <c r="F91" s="244" t="s">
        <v>6091</v>
      </c>
      <c r="G91" s="245"/>
      <c r="H91" s="223" t="s">
        <v>6112</v>
      </c>
      <c r="I91" s="223" t="s">
        <v>6087</v>
      </c>
      <c r="J91" s="223">
        <v>50</v>
      </c>
      <c r="K91" s="235"/>
    </row>
    <row r="92" spans="2:11" customFormat="1" ht="15" customHeight="1">
      <c r="B92" s="246"/>
      <c r="C92" s="223" t="s">
        <v>6113</v>
      </c>
      <c r="D92" s="223"/>
      <c r="E92" s="223"/>
      <c r="F92" s="244" t="s">
        <v>6091</v>
      </c>
      <c r="G92" s="245"/>
      <c r="H92" s="223" t="s">
        <v>6114</v>
      </c>
      <c r="I92" s="223" t="s">
        <v>6087</v>
      </c>
      <c r="J92" s="223">
        <v>255</v>
      </c>
      <c r="K92" s="235"/>
    </row>
    <row r="93" spans="2:11" customFormat="1" ht="15" customHeight="1">
      <c r="B93" s="246"/>
      <c r="C93" s="223" t="s">
        <v>6115</v>
      </c>
      <c r="D93" s="223"/>
      <c r="E93" s="223"/>
      <c r="F93" s="244" t="s">
        <v>6085</v>
      </c>
      <c r="G93" s="245"/>
      <c r="H93" s="223" t="s">
        <v>6116</v>
      </c>
      <c r="I93" s="223" t="s">
        <v>6117</v>
      </c>
      <c r="J93" s="223"/>
      <c r="K93" s="235"/>
    </row>
    <row r="94" spans="2:11" customFormat="1" ht="15" customHeight="1">
      <c r="B94" s="246"/>
      <c r="C94" s="223" t="s">
        <v>6118</v>
      </c>
      <c r="D94" s="223"/>
      <c r="E94" s="223"/>
      <c r="F94" s="244" t="s">
        <v>6085</v>
      </c>
      <c r="G94" s="245"/>
      <c r="H94" s="223" t="s">
        <v>6119</v>
      </c>
      <c r="I94" s="223" t="s">
        <v>6120</v>
      </c>
      <c r="J94" s="223"/>
      <c r="K94" s="235"/>
    </row>
    <row r="95" spans="2:11" customFormat="1" ht="15" customHeight="1">
      <c r="B95" s="246"/>
      <c r="C95" s="223" t="s">
        <v>6121</v>
      </c>
      <c r="D95" s="223"/>
      <c r="E95" s="223"/>
      <c r="F95" s="244" t="s">
        <v>6085</v>
      </c>
      <c r="G95" s="245"/>
      <c r="H95" s="223" t="s">
        <v>6121</v>
      </c>
      <c r="I95" s="223" t="s">
        <v>6120</v>
      </c>
      <c r="J95" s="223"/>
      <c r="K95" s="235"/>
    </row>
    <row r="96" spans="2:11" customFormat="1" ht="15" customHeight="1">
      <c r="B96" s="246"/>
      <c r="C96" s="223" t="s">
        <v>39</v>
      </c>
      <c r="D96" s="223"/>
      <c r="E96" s="223"/>
      <c r="F96" s="244" t="s">
        <v>6085</v>
      </c>
      <c r="G96" s="245"/>
      <c r="H96" s="223" t="s">
        <v>6122</v>
      </c>
      <c r="I96" s="223" t="s">
        <v>6120</v>
      </c>
      <c r="J96" s="223"/>
      <c r="K96" s="235"/>
    </row>
    <row r="97" spans="2:11" customFormat="1" ht="15" customHeight="1">
      <c r="B97" s="246"/>
      <c r="C97" s="223" t="s">
        <v>49</v>
      </c>
      <c r="D97" s="223"/>
      <c r="E97" s="223"/>
      <c r="F97" s="244" t="s">
        <v>6085</v>
      </c>
      <c r="G97" s="245"/>
      <c r="H97" s="223" t="s">
        <v>6123</v>
      </c>
      <c r="I97" s="223" t="s">
        <v>6120</v>
      </c>
      <c r="J97" s="223"/>
      <c r="K97" s="235"/>
    </row>
    <row r="98" spans="2:11" customFormat="1" ht="15" customHeight="1">
      <c r="B98" s="247"/>
      <c r="C98" s="248"/>
      <c r="D98" s="248"/>
      <c r="E98" s="248"/>
      <c r="F98" s="248"/>
      <c r="G98" s="248"/>
      <c r="H98" s="248"/>
      <c r="I98" s="248"/>
      <c r="J98" s="248"/>
      <c r="K98" s="249"/>
    </row>
    <row r="99" spans="2:11" customFormat="1" ht="18.75" customHeight="1">
      <c r="B99" s="250"/>
      <c r="C99" s="251"/>
      <c r="D99" s="251"/>
      <c r="E99" s="251"/>
      <c r="F99" s="251"/>
      <c r="G99" s="251"/>
      <c r="H99" s="251"/>
      <c r="I99" s="251"/>
      <c r="J99" s="251"/>
      <c r="K99" s="250"/>
    </row>
    <row r="100" spans="2:11" customFormat="1" ht="18.75" customHeight="1">
      <c r="B100" s="230"/>
      <c r="C100" s="230"/>
      <c r="D100" s="230"/>
      <c r="E100" s="230"/>
      <c r="F100" s="230"/>
      <c r="G100" s="230"/>
      <c r="H100" s="230"/>
      <c r="I100" s="230"/>
      <c r="J100" s="230"/>
      <c r="K100" s="230"/>
    </row>
    <row r="101" spans="2:11" customFormat="1" ht="7.5" customHeight="1">
      <c r="B101" s="231"/>
      <c r="C101" s="232"/>
      <c r="D101" s="232"/>
      <c r="E101" s="232"/>
      <c r="F101" s="232"/>
      <c r="G101" s="232"/>
      <c r="H101" s="232"/>
      <c r="I101" s="232"/>
      <c r="J101" s="232"/>
      <c r="K101" s="233"/>
    </row>
    <row r="102" spans="2:11" customFormat="1" ht="45" customHeight="1">
      <c r="B102" s="234"/>
      <c r="C102" s="346" t="s">
        <v>6124</v>
      </c>
      <c r="D102" s="346"/>
      <c r="E102" s="346"/>
      <c r="F102" s="346"/>
      <c r="G102" s="346"/>
      <c r="H102" s="346"/>
      <c r="I102" s="346"/>
      <c r="J102" s="346"/>
      <c r="K102" s="235"/>
    </row>
    <row r="103" spans="2:11" customFormat="1" ht="17.25" customHeight="1">
      <c r="B103" s="234"/>
      <c r="C103" s="236" t="s">
        <v>6079</v>
      </c>
      <c r="D103" s="236"/>
      <c r="E103" s="236"/>
      <c r="F103" s="236" t="s">
        <v>6080</v>
      </c>
      <c r="G103" s="237"/>
      <c r="H103" s="236" t="s">
        <v>55</v>
      </c>
      <c r="I103" s="236" t="s">
        <v>58</v>
      </c>
      <c r="J103" s="236" t="s">
        <v>6081</v>
      </c>
      <c r="K103" s="235"/>
    </row>
    <row r="104" spans="2:11" customFormat="1" ht="17.25" customHeight="1">
      <c r="B104" s="234"/>
      <c r="C104" s="238" t="s">
        <v>6082</v>
      </c>
      <c r="D104" s="238"/>
      <c r="E104" s="238"/>
      <c r="F104" s="239" t="s">
        <v>6083</v>
      </c>
      <c r="G104" s="240"/>
      <c r="H104" s="238"/>
      <c r="I104" s="238"/>
      <c r="J104" s="238" t="s">
        <v>6084</v>
      </c>
      <c r="K104" s="235"/>
    </row>
    <row r="105" spans="2:11" customFormat="1" ht="5.25" customHeight="1">
      <c r="B105" s="234"/>
      <c r="C105" s="236"/>
      <c r="D105" s="236"/>
      <c r="E105" s="236"/>
      <c r="F105" s="236"/>
      <c r="G105" s="252"/>
      <c r="H105" s="236"/>
      <c r="I105" s="236"/>
      <c r="J105" s="236"/>
      <c r="K105" s="235"/>
    </row>
    <row r="106" spans="2:11" customFormat="1" ht="15" customHeight="1">
      <c r="B106" s="234"/>
      <c r="C106" s="223" t="s">
        <v>54</v>
      </c>
      <c r="D106" s="243"/>
      <c r="E106" s="243"/>
      <c r="F106" s="244" t="s">
        <v>6085</v>
      </c>
      <c r="G106" s="223"/>
      <c r="H106" s="223" t="s">
        <v>6125</v>
      </c>
      <c r="I106" s="223" t="s">
        <v>6087</v>
      </c>
      <c r="J106" s="223">
        <v>20</v>
      </c>
      <c r="K106" s="235"/>
    </row>
    <row r="107" spans="2:11" customFormat="1" ht="15" customHeight="1">
      <c r="B107" s="234"/>
      <c r="C107" s="223" t="s">
        <v>6088</v>
      </c>
      <c r="D107" s="223"/>
      <c r="E107" s="223"/>
      <c r="F107" s="244" t="s">
        <v>6085</v>
      </c>
      <c r="G107" s="223"/>
      <c r="H107" s="223" t="s">
        <v>6125</v>
      </c>
      <c r="I107" s="223" t="s">
        <v>6087</v>
      </c>
      <c r="J107" s="223">
        <v>120</v>
      </c>
      <c r="K107" s="235"/>
    </row>
    <row r="108" spans="2:11" customFormat="1" ht="15" customHeight="1">
      <c r="B108" s="246"/>
      <c r="C108" s="223" t="s">
        <v>6090</v>
      </c>
      <c r="D108" s="223"/>
      <c r="E108" s="223"/>
      <c r="F108" s="244" t="s">
        <v>6091</v>
      </c>
      <c r="G108" s="223"/>
      <c r="H108" s="223" t="s">
        <v>6125</v>
      </c>
      <c r="I108" s="223" t="s">
        <v>6087</v>
      </c>
      <c r="J108" s="223">
        <v>50</v>
      </c>
      <c r="K108" s="235"/>
    </row>
    <row r="109" spans="2:11" customFormat="1" ht="15" customHeight="1">
      <c r="B109" s="246"/>
      <c r="C109" s="223" t="s">
        <v>6093</v>
      </c>
      <c r="D109" s="223"/>
      <c r="E109" s="223"/>
      <c r="F109" s="244" t="s">
        <v>6085</v>
      </c>
      <c r="G109" s="223"/>
      <c r="H109" s="223" t="s">
        <v>6125</v>
      </c>
      <c r="I109" s="223" t="s">
        <v>6095</v>
      </c>
      <c r="J109" s="223"/>
      <c r="K109" s="235"/>
    </row>
    <row r="110" spans="2:11" customFormat="1" ht="15" customHeight="1">
      <c r="B110" s="246"/>
      <c r="C110" s="223" t="s">
        <v>6104</v>
      </c>
      <c r="D110" s="223"/>
      <c r="E110" s="223"/>
      <c r="F110" s="244" t="s">
        <v>6091</v>
      </c>
      <c r="G110" s="223"/>
      <c r="H110" s="223" t="s">
        <v>6125</v>
      </c>
      <c r="I110" s="223" t="s">
        <v>6087</v>
      </c>
      <c r="J110" s="223">
        <v>50</v>
      </c>
      <c r="K110" s="235"/>
    </row>
    <row r="111" spans="2:11" customFormat="1" ht="15" customHeight="1">
      <c r="B111" s="246"/>
      <c r="C111" s="223" t="s">
        <v>6112</v>
      </c>
      <c r="D111" s="223"/>
      <c r="E111" s="223"/>
      <c r="F111" s="244" t="s">
        <v>6091</v>
      </c>
      <c r="G111" s="223"/>
      <c r="H111" s="223" t="s">
        <v>6125</v>
      </c>
      <c r="I111" s="223" t="s">
        <v>6087</v>
      </c>
      <c r="J111" s="223">
        <v>50</v>
      </c>
      <c r="K111" s="235"/>
    </row>
    <row r="112" spans="2:11" customFormat="1" ht="15" customHeight="1">
      <c r="B112" s="246"/>
      <c r="C112" s="223" t="s">
        <v>6110</v>
      </c>
      <c r="D112" s="223"/>
      <c r="E112" s="223"/>
      <c r="F112" s="244" t="s">
        <v>6091</v>
      </c>
      <c r="G112" s="223"/>
      <c r="H112" s="223" t="s">
        <v>6125</v>
      </c>
      <c r="I112" s="223" t="s">
        <v>6087</v>
      </c>
      <c r="J112" s="223">
        <v>50</v>
      </c>
      <c r="K112" s="235"/>
    </row>
    <row r="113" spans="2:11" customFormat="1" ht="15" customHeight="1">
      <c r="B113" s="246"/>
      <c r="C113" s="223" t="s">
        <v>54</v>
      </c>
      <c r="D113" s="223"/>
      <c r="E113" s="223"/>
      <c r="F113" s="244" t="s">
        <v>6085</v>
      </c>
      <c r="G113" s="223"/>
      <c r="H113" s="223" t="s">
        <v>6126</v>
      </c>
      <c r="I113" s="223" t="s">
        <v>6087</v>
      </c>
      <c r="J113" s="223">
        <v>20</v>
      </c>
      <c r="K113" s="235"/>
    </row>
    <row r="114" spans="2:11" customFormat="1" ht="15" customHeight="1">
      <c r="B114" s="246"/>
      <c r="C114" s="223" t="s">
        <v>6127</v>
      </c>
      <c r="D114" s="223"/>
      <c r="E114" s="223"/>
      <c r="F114" s="244" t="s">
        <v>6085</v>
      </c>
      <c r="G114" s="223"/>
      <c r="H114" s="223" t="s">
        <v>6128</v>
      </c>
      <c r="I114" s="223" t="s">
        <v>6087</v>
      </c>
      <c r="J114" s="223">
        <v>120</v>
      </c>
      <c r="K114" s="235"/>
    </row>
    <row r="115" spans="2:11" customFormat="1" ht="15" customHeight="1">
      <c r="B115" s="246"/>
      <c r="C115" s="223" t="s">
        <v>39</v>
      </c>
      <c r="D115" s="223"/>
      <c r="E115" s="223"/>
      <c r="F115" s="244" t="s">
        <v>6085</v>
      </c>
      <c r="G115" s="223"/>
      <c r="H115" s="223" t="s">
        <v>6129</v>
      </c>
      <c r="I115" s="223" t="s">
        <v>6120</v>
      </c>
      <c r="J115" s="223"/>
      <c r="K115" s="235"/>
    </row>
    <row r="116" spans="2:11" customFormat="1" ht="15" customHeight="1">
      <c r="B116" s="246"/>
      <c r="C116" s="223" t="s">
        <v>49</v>
      </c>
      <c r="D116" s="223"/>
      <c r="E116" s="223"/>
      <c r="F116" s="244" t="s">
        <v>6085</v>
      </c>
      <c r="G116" s="223"/>
      <c r="H116" s="223" t="s">
        <v>6130</v>
      </c>
      <c r="I116" s="223" t="s">
        <v>6120</v>
      </c>
      <c r="J116" s="223"/>
      <c r="K116" s="235"/>
    </row>
    <row r="117" spans="2:11" customFormat="1" ht="15" customHeight="1">
      <c r="B117" s="246"/>
      <c r="C117" s="223" t="s">
        <v>58</v>
      </c>
      <c r="D117" s="223"/>
      <c r="E117" s="223"/>
      <c r="F117" s="244" t="s">
        <v>6085</v>
      </c>
      <c r="G117" s="223"/>
      <c r="H117" s="223" t="s">
        <v>6131</v>
      </c>
      <c r="I117" s="223" t="s">
        <v>6132</v>
      </c>
      <c r="J117" s="223"/>
      <c r="K117" s="235"/>
    </row>
    <row r="118" spans="2:11" customFormat="1" ht="15" customHeight="1">
      <c r="B118" s="247"/>
      <c r="C118" s="253"/>
      <c r="D118" s="253"/>
      <c r="E118" s="253"/>
      <c r="F118" s="253"/>
      <c r="G118" s="253"/>
      <c r="H118" s="253"/>
      <c r="I118" s="253"/>
      <c r="J118" s="253"/>
      <c r="K118" s="249"/>
    </row>
    <row r="119" spans="2:11" customFormat="1" ht="18.75" customHeight="1">
      <c r="B119" s="254"/>
      <c r="C119" s="255"/>
      <c r="D119" s="255"/>
      <c r="E119" s="255"/>
      <c r="F119" s="256"/>
      <c r="G119" s="255"/>
      <c r="H119" s="255"/>
      <c r="I119" s="255"/>
      <c r="J119" s="255"/>
      <c r="K119" s="254"/>
    </row>
    <row r="120" spans="2:11" customFormat="1" ht="18.75" customHeight="1">
      <c r="B120" s="230"/>
      <c r="C120" s="230"/>
      <c r="D120" s="230"/>
      <c r="E120" s="230"/>
      <c r="F120" s="230"/>
      <c r="G120" s="230"/>
      <c r="H120" s="230"/>
      <c r="I120" s="230"/>
      <c r="J120" s="230"/>
      <c r="K120" s="230"/>
    </row>
    <row r="121" spans="2:11" customFormat="1" ht="7.5" customHeight="1">
      <c r="B121" s="257"/>
      <c r="C121" s="258"/>
      <c r="D121" s="258"/>
      <c r="E121" s="258"/>
      <c r="F121" s="258"/>
      <c r="G121" s="258"/>
      <c r="H121" s="258"/>
      <c r="I121" s="258"/>
      <c r="J121" s="258"/>
      <c r="K121" s="259"/>
    </row>
    <row r="122" spans="2:11" customFormat="1" ht="45" customHeight="1">
      <c r="B122" s="260"/>
      <c r="C122" s="344" t="s">
        <v>6133</v>
      </c>
      <c r="D122" s="344"/>
      <c r="E122" s="344"/>
      <c r="F122" s="344"/>
      <c r="G122" s="344"/>
      <c r="H122" s="344"/>
      <c r="I122" s="344"/>
      <c r="J122" s="344"/>
      <c r="K122" s="261"/>
    </row>
    <row r="123" spans="2:11" customFormat="1" ht="17.25" customHeight="1">
      <c r="B123" s="262"/>
      <c r="C123" s="236" t="s">
        <v>6079</v>
      </c>
      <c r="D123" s="236"/>
      <c r="E123" s="236"/>
      <c r="F123" s="236" t="s">
        <v>6080</v>
      </c>
      <c r="G123" s="237"/>
      <c r="H123" s="236" t="s">
        <v>55</v>
      </c>
      <c r="I123" s="236" t="s">
        <v>58</v>
      </c>
      <c r="J123" s="236" t="s">
        <v>6081</v>
      </c>
      <c r="K123" s="263"/>
    </row>
    <row r="124" spans="2:11" customFormat="1" ht="17.25" customHeight="1">
      <c r="B124" s="262"/>
      <c r="C124" s="238" t="s">
        <v>6082</v>
      </c>
      <c r="D124" s="238"/>
      <c r="E124" s="238"/>
      <c r="F124" s="239" t="s">
        <v>6083</v>
      </c>
      <c r="G124" s="240"/>
      <c r="H124" s="238"/>
      <c r="I124" s="238"/>
      <c r="J124" s="238" t="s">
        <v>6084</v>
      </c>
      <c r="K124" s="263"/>
    </row>
    <row r="125" spans="2:11" customFormat="1" ht="5.25" customHeight="1">
      <c r="B125" s="264"/>
      <c r="C125" s="241"/>
      <c r="D125" s="241"/>
      <c r="E125" s="241"/>
      <c r="F125" s="241"/>
      <c r="G125" s="265"/>
      <c r="H125" s="241"/>
      <c r="I125" s="241"/>
      <c r="J125" s="241"/>
      <c r="K125" s="266"/>
    </row>
    <row r="126" spans="2:11" customFormat="1" ht="15" customHeight="1">
      <c r="B126" s="264"/>
      <c r="C126" s="223" t="s">
        <v>6088</v>
      </c>
      <c r="D126" s="243"/>
      <c r="E126" s="243"/>
      <c r="F126" s="244" t="s">
        <v>6085</v>
      </c>
      <c r="G126" s="223"/>
      <c r="H126" s="223" t="s">
        <v>6125</v>
      </c>
      <c r="I126" s="223" t="s">
        <v>6087</v>
      </c>
      <c r="J126" s="223">
        <v>120</v>
      </c>
      <c r="K126" s="267"/>
    </row>
    <row r="127" spans="2:11" customFormat="1" ht="15" customHeight="1">
      <c r="B127" s="264"/>
      <c r="C127" s="223" t="s">
        <v>6134</v>
      </c>
      <c r="D127" s="223"/>
      <c r="E127" s="223"/>
      <c r="F127" s="244" t="s">
        <v>6085</v>
      </c>
      <c r="G127" s="223"/>
      <c r="H127" s="223" t="s">
        <v>6135</v>
      </c>
      <c r="I127" s="223" t="s">
        <v>6087</v>
      </c>
      <c r="J127" s="223" t="s">
        <v>6136</v>
      </c>
      <c r="K127" s="267"/>
    </row>
    <row r="128" spans="2:11" customFormat="1" ht="15" customHeight="1">
      <c r="B128" s="264"/>
      <c r="C128" s="223" t="s">
        <v>85</v>
      </c>
      <c r="D128" s="223"/>
      <c r="E128" s="223"/>
      <c r="F128" s="244" t="s">
        <v>6085</v>
      </c>
      <c r="G128" s="223"/>
      <c r="H128" s="223" t="s">
        <v>6137</v>
      </c>
      <c r="I128" s="223" t="s">
        <v>6087</v>
      </c>
      <c r="J128" s="223" t="s">
        <v>6136</v>
      </c>
      <c r="K128" s="267"/>
    </row>
    <row r="129" spans="2:11" customFormat="1" ht="15" customHeight="1">
      <c r="B129" s="264"/>
      <c r="C129" s="223" t="s">
        <v>6096</v>
      </c>
      <c r="D129" s="223"/>
      <c r="E129" s="223"/>
      <c r="F129" s="244" t="s">
        <v>6091</v>
      </c>
      <c r="G129" s="223"/>
      <c r="H129" s="223" t="s">
        <v>6097</v>
      </c>
      <c r="I129" s="223" t="s">
        <v>6087</v>
      </c>
      <c r="J129" s="223">
        <v>15</v>
      </c>
      <c r="K129" s="267"/>
    </row>
    <row r="130" spans="2:11" customFormat="1" ht="15" customHeight="1">
      <c r="B130" s="264"/>
      <c r="C130" s="223" t="s">
        <v>6098</v>
      </c>
      <c r="D130" s="223"/>
      <c r="E130" s="223"/>
      <c r="F130" s="244" t="s">
        <v>6091</v>
      </c>
      <c r="G130" s="223"/>
      <c r="H130" s="223" t="s">
        <v>6099</v>
      </c>
      <c r="I130" s="223" t="s">
        <v>6087</v>
      </c>
      <c r="J130" s="223">
        <v>15</v>
      </c>
      <c r="K130" s="267"/>
    </row>
    <row r="131" spans="2:11" customFormat="1" ht="15" customHeight="1">
      <c r="B131" s="264"/>
      <c r="C131" s="223" t="s">
        <v>6100</v>
      </c>
      <c r="D131" s="223"/>
      <c r="E131" s="223"/>
      <c r="F131" s="244" t="s">
        <v>6091</v>
      </c>
      <c r="G131" s="223"/>
      <c r="H131" s="223" t="s">
        <v>6101</v>
      </c>
      <c r="I131" s="223" t="s">
        <v>6087</v>
      </c>
      <c r="J131" s="223">
        <v>20</v>
      </c>
      <c r="K131" s="267"/>
    </row>
    <row r="132" spans="2:11" customFormat="1" ht="15" customHeight="1">
      <c r="B132" s="264"/>
      <c r="C132" s="223" t="s">
        <v>6102</v>
      </c>
      <c r="D132" s="223"/>
      <c r="E132" s="223"/>
      <c r="F132" s="244" t="s">
        <v>6091</v>
      </c>
      <c r="G132" s="223"/>
      <c r="H132" s="223" t="s">
        <v>6103</v>
      </c>
      <c r="I132" s="223" t="s">
        <v>6087</v>
      </c>
      <c r="J132" s="223">
        <v>20</v>
      </c>
      <c r="K132" s="267"/>
    </row>
    <row r="133" spans="2:11" customFormat="1" ht="15" customHeight="1">
      <c r="B133" s="264"/>
      <c r="C133" s="223" t="s">
        <v>6090</v>
      </c>
      <c r="D133" s="223"/>
      <c r="E133" s="223"/>
      <c r="F133" s="244" t="s">
        <v>6091</v>
      </c>
      <c r="G133" s="223"/>
      <c r="H133" s="223" t="s">
        <v>6125</v>
      </c>
      <c r="I133" s="223" t="s">
        <v>6087</v>
      </c>
      <c r="J133" s="223">
        <v>50</v>
      </c>
      <c r="K133" s="267"/>
    </row>
    <row r="134" spans="2:11" customFormat="1" ht="15" customHeight="1">
      <c r="B134" s="264"/>
      <c r="C134" s="223" t="s">
        <v>6104</v>
      </c>
      <c r="D134" s="223"/>
      <c r="E134" s="223"/>
      <c r="F134" s="244" t="s">
        <v>6091</v>
      </c>
      <c r="G134" s="223"/>
      <c r="H134" s="223" t="s">
        <v>6125</v>
      </c>
      <c r="I134" s="223" t="s">
        <v>6087</v>
      </c>
      <c r="J134" s="223">
        <v>50</v>
      </c>
      <c r="K134" s="267"/>
    </row>
    <row r="135" spans="2:11" customFormat="1" ht="15" customHeight="1">
      <c r="B135" s="264"/>
      <c r="C135" s="223" t="s">
        <v>6110</v>
      </c>
      <c r="D135" s="223"/>
      <c r="E135" s="223"/>
      <c r="F135" s="244" t="s">
        <v>6091</v>
      </c>
      <c r="G135" s="223"/>
      <c r="H135" s="223" t="s">
        <v>6125</v>
      </c>
      <c r="I135" s="223" t="s">
        <v>6087</v>
      </c>
      <c r="J135" s="223">
        <v>50</v>
      </c>
      <c r="K135" s="267"/>
    </row>
    <row r="136" spans="2:11" customFormat="1" ht="15" customHeight="1">
      <c r="B136" s="264"/>
      <c r="C136" s="223" t="s">
        <v>6112</v>
      </c>
      <c r="D136" s="223"/>
      <c r="E136" s="223"/>
      <c r="F136" s="244" t="s">
        <v>6091</v>
      </c>
      <c r="G136" s="223"/>
      <c r="H136" s="223" t="s">
        <v>6125</v>
      </c>
      <c r="I136" s="223" t="s">
        <v>6087</v>
      </c>
      <c r="J136" s="223">
        <v>50</v>
      </c>
      <c r="K136" s="267"/>
    </row>
    <row r="137" spans="2:11" customFormat="1" ht="15" customHeight="1">
      <c r="B137" s="264"/>
      <c r="C137" s="223" t="s">
        <v>6113</v>
      </c>
      <c r="D137" s="223"/>
      <c r="E137" s="223"/>
      <c r="F137" s="244" t="s">
        <v>6091</v>
      </c>
      <c r="G137" s="223"/>
      <c r="H137" s="223" t="s">
        <v>6138</v>
      </c>
      <c r="I137" s="223" t="s">
        <v>6087</v>
      </c>
      <c r="J137" s="223">
        <v>255</v>
      </c>
      <c r="K137" s="267"/>
    </row>
    <row r="138" spans="2:11" customFormat="1" ht="15" customHeight="1">
      <c r="B138" s="264"/>
      <c r="C138" s="223" t="s">
        <v>6115</v>
      </c>
      <c r="D138" s="223"/>
      <c r="E138" s="223"/>
      <c r="F138" s="244" t="s">
        <v>6085</v>
      </c>
      <c r="G138" s="223"/>
      <c r="H138" s="223" t="s">
        <v>6139</v>
      </c>
      <c r="I138" s="223" t="s">
        <v>6117</v>
      </c>
      <c r="J138" s="223"/>
      <c r="K138" s="267"/>
    </row>
    <row r="139" spans="2:11" customFormat="1" ht="15" customHeight="1">
      <c r="B139" s="264"/>
      <c r="C139" s="223" t="s">
        <v>6118</v>
      </c>
      <c r="D139" s="223"/>
      <c r="E139" s="223"/>
      <c r="F139" s="244" t="s">
        <v>6085</v>
      </c>
      <c r="G139" s="223"/>
      <c r="H139" s="223" t="s">
        <v>6140</v>
      </c>
      <c r="I139" s="223" t="s">
        <v>6120</v>
      </c>
      <c r="J139" s="223"/>
      <c r="K139" s="267"/>
    </row>
    <row r="140" spans="2:11" customFormat="1" ht="15" customHeight="1">
      <c r="B140" s="264"/>
      <c r="C140" s="223" t="s">
        <v>6121</v>
      </c>
      <c r="D140" s="223"/>
      <c r="E140" s="223"/>
      <c r="F140" s="244" t="s">
        <v>6085</v>
      </c>
      <c r="G140" s="223"/>
      <c r="H140" s="223" t="s">
        <v>6121</v>
      </c>
      <c r="I140" s="223" t="s">
        <v>6120</v>
      </c>
      <c r="J140" s="223"/>
      <c r="K140" s="267"/>
    </row>
    <row r="141" spans="2:11" customFormat="1" ht="15" customHeight="1">
      <c r="B141" s="264"/>
      <c r="C141" s="223" t="s">
        <v>39</v>
      </c>
      <c r="D141" s="223"/>
      <c r="E141" s="223"/>
      <c r="F141" s="244" t="s">
        <v>6085</v>
      </c>
      <c r="G141" s="223"/>
      <c r="H141" s="223" t="s">
        <v>6141</v>
      </c>
      <c r="I141" s="223" t="s">
        <v>6120</v>
      </c>
      <c r="J141" s="223"/>
      <c r="K141" s="267"/>
    </row>
    <row r="142" spans="2:11" customFormat="1" ht="15" customHeight="1">
      <c r="B142" s="264"/>
      <c r="C142" s="223" t="s">
        <v>6142</v>
      </c>
      <c r="D142" s="223"/>
      <c r="E142" s="223"/>
      <c r="F142" s="244" t="s">
        <v>6085</v>
      </c>
      <c r="G142" s="223"/>
      <c r="H142" s="223" t="s">
        <v>6143</v>
      </c>
      <c r="I142" s="223" t="s">
        <v>6120</v>
      </c>
      <c r="J142" s="223"/>
      <c r="K142" s="267"/>
    </row>
    <row r="143" spans="2:11" customFormat="1" ht="15" customHeight="1">
      <c r="B143" s="268"/>
      <c r="C143" s="269"/>
      <c r="D143" s="269"/>
      <c r="E143" s="269"/>
      <c r="F143" s="269"/>
      <c r="G143" s="269"/>
      <c r="H143" s="269"/>
      <c r="I143" s="269"/>
      <c r="J143" s="269"/>
      <c r="K143" s="270"/>
    </row>
    <row r="144" spans="2:11" customFormat="1" ht="18.75" customHeight="1">
      <c r="B144" s="255"/>
      <c r="C144" s="255"/>
      <c r="D144" s="255"/>
      <c r="E144" s="255"/>
      <c r="F144" s="256"/>
      <c r="G144" s="255"/>
      <c r="H144" s="255"/>
      <c r="I144" s="255"/>
      <c r="J144" s="255"/>
      <c r="K144" s="255"/>
    </row>
    <row r="145" spans="2:11" customFormat="1" ht="18.75" customHeight="1"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</row>
    <row r="146" spans="2:11" customFormat="1" ht="7.5" customHeight="1">
      <c r="B146" s="231"/>
      <c r="C146" s="232"/>
      <c r="D146" s="232"/>
      <c r="E146" s="232"/>
      <c r="F146" s="232"/>
      <c r="G146" s="232"/>
      <c r="H146" s="232"/>
      <c r="I146" s="232"/>
      <c r="J146" s="232"/>
      <c r="K146" s="233"/>
    </row>
    <row r="147" spans="2:11" customFormat="1" ht="45" customHeight="1">
      <c r="B147" s="234"/>
      <c r="C147" s="346" t="s">
        <v>6144</v>
      </c>
      <c r="D147" s="346"/>
      <c r="E147" s="346"/>
      <c r="F147" s="346"/>
      <c r="G147" s="346"/>
      <c r="H147" s="346"/>
      <c r="I147" s="346"/>
      <c r="J147" s="346"/>
      <c r="K147" s="235"/>
    </row>
    <row r="148" spans="2:11" customFormat="1" ht="17.25" customHeight="1">
      <c r="B148" s="234"/>
      <c r="C148" s="236" t="s">
        <v>6079</v>
      </c>
      <c r="D148" s="236"/>
      <c r="E148" s="236"/>
      <c r="F148" s="236" t="s">
        <v>6080</v>
      </c>
      <c r="G148" s="237"/>
      <c r="H148" s="236" t="s">
        <v>55</v>
      </c>
      <c r="I148" s="236" t="s">
        <v>58</v>
      </c>
      <c r="J148" s="236" t="s">
        <v>6081</v>
      </c>
      <c r="K148" s="235"/>
    </row>
    <row r="149" spans="2:11" customFormat="1" ht="17.25" customHeight="1">
      <c r="B149" s="234"/>
      <c r="C149" s="238" t="s">
        <v>6082</v>
      </c>
      <c r="D149" s="238"/>
      <c r="E149" s="238"/>
      <c r="F149" s="239" t="s">
        <v>6083</v>
      </c>
      <c r="G149" s="240"/>
      <c r="H149" s="238"/>
      <c r="I149" s="238"/>
      <c r="J149" s="238" t="s">
        <v>6084</v>
      </c>
      <c r="K149" s="235"/>
    </row>
    <row r="150" spans="2:11" customFormat="1" ht="5.25" customHeight="1">
      <c r="B150" s="246"/>
      <c r="C150" s="241"/>
      <c r="D150" s="241"/>
      <c r="E150" s="241"/>
      <c r="F150" s="241"/>
      <c r="G150" s="242"/>
      <c r="H150" s="241"/>
      <c r="I150" s="241"/>
      <c r="J150" s="241"/>
      <c r="K150" s="267"/>
    </row>
    <row r="151" spans="2:11" customFormat="1" ht="15" customHeight="1">
      <c r="B151" s="246"/>
      <c r="C151" s="271" t="s">
        <v>6088</v>
      </c>
      <c r="D151" s="223"/>
      <c r="E151" s="223"/>
      <c r="F151" s="272" t="s">
        <v>6085</v>
      </c>
      <c r="G151" s="223"/>
      <c r="H151" s="271" t="s">
        <v>6125</v>
      </c>
      <c r="I151" s="271" t="s">
        <v>6087</v>
      </c>
      <c r="J151" s="271">
        <v>120</v>
      </c>
      <c r="K151" s="267"/>
    </row>
    <row r="152" spans="2:11" customFormat="1" ht="15" customHeight="1">
      <c r="B152" s="246"/>
      <c r="C152" s="271" t="s">
        <v>6134</v>
      </c>
      <c r="D152" s="223"/>
      <c r="E152" s="223"/>
      <c r="F152" s="272" t="s">
        <v>6085</v>
      </c>
      <c r="G152" s="223"/>
      <c r="H152" s="271" t="s">
        <v>6145</v>
      </c>
      <c r="I152" s="271" t="s">
        <v>6087</v>
      </c>
      <c r="J152" s="271" t="s">
        <v>6136</v>
      </c>
      <c r="K152" s="267"/>
    </row>
    <row r="153" spans="2:11" customFormat="1" ht="15" customHeight="1">
      <c r="B153" s="246"/>
      <c r="C153" s="271" t="s">
        <v>85</v>
      </c>
      <c r="D153" s="223"/>
      <c r="E153" s="223"/>
      <c r="F153" s="272" t="s">
        <v>6085</v>
      </c>
      <c r="G153" s="223"/>
      <c r="H153" s="271" t="s">
        <v>6146</v>
      </c>
      <c r="I153" s="271" t="s">
        <v>6087</v>
      </c>
      <c r="J153" s="271" t="s">
        <v>6136</v>
      </c>
      <c r="K153" s="267"/>
    </row>
    <row r="154" spans="2:11" customFormat="1" ht="15" customHeight="1">
      <c r="B154" s="246"/>
      <c r="C154" s="271" t="s">
        <v>6090</v>
      </c>
      <c r="D154" s="223"/>
      <c r="E154" s="223"/>
      <c r="F154" s="272" t="s">
        <v>6091</v>
      </c>
      <c r="G154" s="223"/>
      <c r="H154" s="271" t="s">
        <v>6125</v>
      </c>
      <c r="I154" s="271" t="s">
        <v>6087</v>
      </c>
      <c r="J154" s="271">
        <v>50</v>
      </c>
      <c r="K154" s="267"/>
    </row>
    <row r="155" spans="2:11" customFormat="1" ht="15" customHeight="1">
      <c r="B155" s="246"/>
      <c r="C155" s="271" t="s">
        <v>6093</v>
      </c>
      <c r="D155" s="223"/>
      <c r="E155" s="223"/>
      <c r="F155" s="272" t="s">
        <v>6085</v>
      </c>
      <c r="G155" s="223"/>
      <c r="H155" s="271" t="s">
        <v>6125</v>
      </c>
      <c r="I155" s="271" t="s">
        <v>6095</v>
      </c>
      <c r="J155" s="271"/>
      <c r="K155" s="267"/>
    </row>
    <row r="156" spans="2:11" customFormat="1" ht="15" customHeight="1">
      <c r="B156" s="246"/>
      <c r="C156" s="271" t="s">
        <v>6104</v>
      </c>
      <c r="D156" s="223"/>
      <c r="E156" s="223"/>
      <c r="F156" s="272" t="s">
        <v>6091</v>
      </c>
      <c r="G156" s="223"/>
      <c r="H156" s="271" t="s">
        <v>6125</v>
      </c>
      <c r="I156" s="271" t="s">
        <v>6087</v>
      </c>
      <c r="J156" s="271">
        <v>50</v>
      </c>
      <c r="K156" s="267"/>
    </row>
    <row r="157" spans="2:11" customFormat="1" ht="15" customHeight="1">
      <c r="B157" s="246"/>
      <c r="C157" s="271" t="s">
        <v>6112</v>
      </c>
      <c r="D157" s="223"/>
      <c r="E157" s="223"/>
      <c r="F157" s="272" t="s">
        <v>6091</v>
      </c>
      <c r="G157" s="223"/>
      <c r="H157" s="271" t="s">
        <v>6125</v>
      </c>
      <c r="I157" s="271" t="s">
        <v>6087</v>
      </c>
      <c r="J157" s="271">
        <v>50</v>
      </c>
      <c r="K157" s="267"/>
    </row>
    <row r="158" spans="2:11" customFormat="1" ht="15" customHeight="1">
      <c r="B158" s="246"/>
      <c r="C158" s="271" t="s">
        <v>6110</v>
      </c>
      <c r="D158" s="223"/>
      <c r="E158" s="223"/>
      <c r="F158" s="272" t="s">
        <v>6091</v>
      </c>
      <c r="G158" s="223"/>
      <c r="H158" s="271" t="s">
        <v>6125</v>
      </c>
      <c r="I158" s="271" t="s">
        <v>6087</v>
      </c>
      <c r="J158" s="271">
        <v>50</v>
      </c>
      <c r="K158" s="267"/>
    </row>
    <row r="159" spans="2:11" customFormat="1" ht="15" customHeight="1">
      <c r="B159" s="246"/>
      <c r="C159" s="271" t="s">
        <v>206</v>
      </c>
      <c r="D159" s="223"/>
      <c r="E159" s="223"/>
      <c r="F159" s="272" t="s">
        <v>6085</v>
      </c>
      <c r="G159" s="223"/>
      <c r="H159" s="271" t="s">
        <v>6147</v>
      </c>
      <c r="I159" s="271" t="s">
        <v>6087</v>
      </c>
      <c r="J159" s="271" t="s">
        <v>6148</v>
      </c>
      <c r="K159" s="267"/>
    </row>
    <row r="160" spans="2:11" customFormat="1" ht="15" customHeight="1">
      <c r="B160" s="246"/>
      <c r="C160" s="271" t="s">
        <v>6149</v>
      </c>
      <c r="D160" s="223"/>
      <c r="E160" s="223"/>
      <c r="F160" s="272" t="s">
        <v>6085</v>
      </c>
      <c r="G160" s="223"/>
      <c r="H160" s="271" t="s">
        <v>6150</v>
      </c>
      <c r="I160" s="271" t="s">
        <v>6120</v>
      </c>
      <c r="J160" s="271"/>
      <c r="K160" s="267"/>
    </row>
    <row r="161" spans="2:11" customFormat="1" ht="15" customHeight="1">
      <c r="B161" s="273"/>
      <c r="C161" s="253"/>
      <c r="D161" s="253"/>
      <c r="E161" s="253"/>
      <c r="F161" s="253"/>
      <c r="G161" s="253"/>
      <c r="H161" s="253"/>
      <c r="I161" s="253"/>
      <c r="J161" s="253"/>
      <c r="K161" s="274"/>
    </row>
    <row r="162" spans="2:11" customFormat="1" ht="18.75" customHeight="1">
      <c r="B162" s="255"/>
      <c r="C162" s="265"/>
      <c r="D162" s="265"/>
      <c r="E162" s="265"/>
      <c r="F162" s="275"/>
      <c r="G162" s="265"/>
      <c r="H162" s="265"/>
      <c r="I162" s="265"/>
      <c r="J162" s="265"/>
      <c r="K162" s="255"/>
    </row>
    <row r="163" spans="2:11" customFormat="1" ht="18.75" customHeight="1">
      <c r="B163" s="230"/>
      <c r="C163" s="230"/>
      <c r="D163" s="230"/>
      <c r="E163" s="230"/>
      <c r="F163" s="230"/>
      <c r="G163" s="230"/>
      <c r="H163" s="230"/>
      <c r="I163" s="230"/>
      <c r="J163" s="230"/>
      <c r="K163" s="230"/>
    </row>
    <row r="164" spans="2:11" customFormat="1" ht="7.5" customHeight="1">
      <c r="B164" s="212"/>
      <c r="C164" s="213"/>
      <c r="D164" s="213"/>
      <c r="E164" s="213"/>
      <c r="F164" s="213"/>
      <c r="G164" s="213"/>
      <c r="H164" s="213"/>
      <c r="I164" s="213"/>
      <c r="J164" s="213"/>
      <c r="K164" s="214"/>
    </row>
    <row r="165" spans="2:11" customFormat="1" ht="45" customHeight="1">
      <c r="B165" s="215"/>
      <c r="C165" s="344" t="s">
        <v>6151</v>
      </c>
      <c r="D165" s="344"/>
      <c r="E165" s="344"/>
      <c r="F165" s="344"/>
      <c r="G165" s="344"/>
      <c r="H165" s="344"/>
      <c r="I165" s="344"/>
      <c r="J165" s="344"/>
      <c r="K165" s="216"/>
    </row>
    <row r="166" spans="2:11" customFormat="1" ht="17.25" customHeight="1">
      <c r="B166" s="215"/>
      <c r="C166" s="236" t="s">
        <v>6079</v>
      </c>
      <c r="D166" s="236"/>
      <c r="E166" s="236"/>
      <c r="F166" s="236" t="s">
        <v>6080</v>
      </c>
      <c r="G166" s="276"/>
      <c r="H166" s="277" t="s">
        <v>55</v>
      </c>
      <c r="I166" s="277" t="s">
        <v>58</v>
      </c>
      <c r="J166" s="236" t="s">
        <v>6081</v>
      </c>
      <c r="K166" s="216"/>
    </row>
    <row r="167" spans="2:11" customFormat="1" ht="17.25" customHeight="1">
      <c r="B167" s="217"/>
      <c r="C167" s="238" t="s">
        <v>6082</v>
      </c>
      <c r="D167" s="238"/>
      <c r="E167" s="238"/>
      <c r="F167" s="239" t="s">
        <v>6083</v>
      </c>
      <c r="G167" s="278"/>
      <c r="H167" s="279"/>
      <c r="I167" s="279"/>
      <c r="J167" s="238" t="s">
        <v>6084</v>
      </c>
      <c r="K167" s="218"/>
    </row>
    <row r="168" spans="2:11" customFormat="1" ht="5.25" customHeight="1">
      <c r="B168" s="246"/>
      <c r="C168" s="241"/>
      <c r="D168" s="241"/>
      <c r="E168" s="241"/>
      <c r="F168" s="241"/>
      <c r="G168" s="242"/>
      <c r="H168" s="241"/>
      <c r="I168" s="241"/>
      <c r="J168" s="241"/>
      <c r="K168" s="267"/>
    </row>
    <row r="169" spans="2:11" customFormat="1" ht="15" customHeight="1">
      <c r="B169" s="246"/>
      <c r="C169" s="223" t="s">
        <v>6088</v>
      </c>
      <c r="D169" s="223"/>
      <c r="E169" s="223"/>
      <c r="F169" s="244" t="s">
        <v>6085</v>
      </c>
      <c r="G169" s="223"/>
      <c r="H169" s="223" t="s">
        <v>6125</v>
      </c>
      <c r="I169" s="223" t="s">
        <v>6087</v>
      </c>
      <c r="J169" s="223">
        <v>120</v>
      </c>
      <c r="K169" s="267"/>
    </row>
    <row r="170" spans="2:11" customFormat="1" ht="15" customHeight="1">
      <c r="B170" s="246"/>
      <c r="C170" s="223" t="s">
        <v>6134</v>
      </c>
      <c r="D170" s="223"/>
      <c r="E170" s="223"/>
      <c r="F170" s="244" t="s">
        <v>6085</v>
      </c>
      <c r="G170" s="223"/>
      <c r="H170" s="223" t="s">
        <v>6135</v>
      </c>
      <c r="I170" s="223" t="s">
        <v>6087</v>
      </c>
      <c r="J170" s="223" t="s">
        <v>6136</v>
      </c>
      <c r="K170" s="267"/>
    </row>
    <row r="171" spans="2:11" customFormat="1" ht="15" customHeight="1">
      <c r="B171" s="246"/>
      <c r="C171" s="223" t="s">
        <v>85</v>
      </c>
      <c r="D171" s="223"/>
      <c r="E171" s="223"/>
      <c r="F171" s="244" t="s">
        <v>6085</v>
      </c>
      <c r="G171" s="223"/>
      <c r="H171" s="223" t="s">
        <v>6152</v>
      </c>
      <c r="I171" s="223" t="s">
        <v>6087</v>
      </c>
      <c r="J171" s="223" t="s">
        <v>6136</v>
      </c>
      <c r="K171" s="267"/>
    </row>
    <row r="172" spans="2:11" customFormat="1" ht="15" customHeight="1">
      <c r="B172" s="246"/>
      <c r="C172" s="223" t="s">
        <v>6090</v>
      </c>
      <c r="D172" s="223"/>
      <c r="E172" s="223"/>
      <c r="F172" s="244" t="s">
        <v>6091</v>
      </c>
      <c r="G172" s="223"/>
      <c r="H172" s="223" t="s">
        <v>6152</v>
      </c>
      <c r="I172" s="223" t="s">
        <v>6087</v>
      </c>
      <c r="J172" s="223">
        <v>50</v>
      </c>
      <c r="K172" s="267"/>
    </row>
    <row r="173" spans="2:11" customFormat="1" ht="15" customHeight="1">
      <c r="B173" s="246"/>
      <c r="C173" s="223" t="s">
        <v>6093</v>
      </c>
      <c r="D173" s="223"/>
      <c r="E173" s="223"/>
      <c r="F173" s="244" t="s">
        <v>6085</v>
      </c>
      <c r="G173" s="223"/>
      <c r="H173" s="223" t="s">
        <v>6152</v>
      </c>
      <c r="I173" s="223" t="s">
        <v>6095</v>
      </c>
      <c r="J173" s="223"/>
      <c r="K173" s="267"/>
    </row>
    <row r="174" spans="2:11" customFormat="1" ht="15" customHeight="1">
      <c r="B174" s="246"/>
      <c r="C174" s="223" t="s">
        <v>6104</v>
      </c>
      <c r="D174" s="223"/>
      <c r="E174" s="223"/>
      <c r="F174" s="244" t="s">
        <v>6091</v>
      </c>
      <c r="G174" s="223"/>
      <c r="H174" s="223" t="s">
        <v>6152</v>
      </c>
      <c r="I174" s="223" t="s">
        <v>6087</v>
      </c>
      <c r="J174" s="223">
        <v>50</v>
      </c>
      <c r="K174" s="267"/>
    </row>
    <row r="175" spans="2:11" customFormat="1" ht="15" customHeight="1">
      <c r="B175" s="246"/>
      <c r="C175" s="223" t="s">
        <v>6112</v>
      </c>
      <c r="D175" s="223"/>
      <c r="E175" s="223"/>
      <c r="F175" s="244" t="s">
        <v>6091</v>
      </c>
      <c r="G175" s="223"/>
      <c r="H175" s="223" t="s">
        <v>6152</v>
      </c>
      <c r="I175" s="223" t="s">
        <v>6087</v>
      </c>
      <c r="J175" s="223">
        <v>50</v>
      </c>
      <c r="K175" s="267"/>
    </row>
    <row r="176" spans="2:11" customFormat="1" ht="15" customHeight="1">
      <c r="B176" s="246"/>
      <c r="C176" s="223" t="s">
        <v>6110</v>
      </c>
      <c r="D176" s="223"/>
      <c r="E176" s="223"/>
      <c r="F176" s="244" t="s">
        <v>6091</v>
      </c>
      <c r="G176" s="223"/>
      <c r="H176" s="223" t="s">
        <v>6152</v>
      </c>
      <c r="I176" s="223" t="s">
        <v>6087</v>
      </c>
      <c r="J176" s="223">
        <v>50</v>
      </c>
      <c r="K176" s="267"/>
    </row>
    <row r="177" spans="2:11" customFormat="1" ht="15" customHeight="1">
      <c r="B177" s="246"/>
      <c r="C177" s="223" t="s">
        <v>213</v>
      </c>
      <c r="D177" s="223"/>
      <c r="E177" s="223"/>
      <c r="F177" s="244" t="s">
        <v>6085</v>
      </c>
      <c r="G177" s="223"/>
      <c r="H177" s="223" t="s">
        <v>6153</v>
      </c>
      <c r="I177" s="223" t="s">
        <v>6154</v>
      </c>
      <c r="J177" s="223"/>
      <c r="K177" s="267"/>
    </row>
    <row r="178" spans="2:11" customFormat="1" ht="15" customHeight="1">
      <c r="B178" s="246"/>
      <c r="C178" s="223" t="s">
        <v>58</v>
      </c>
      <c r="D178" s="223"/>
      <c r="E178" s="223"/>
      <c r="F178" s="244" t="s">
        <v>6085</v>
      </c>
      <c r="G178" s="223"/>
      <c r="H178" s="223" t="s">
        <v>6155</v>
      </c>
      <c r="I178" s="223" t="s">
        <v>6156</v>
      </c>
      <c r="J178" s="223">
        <v>1</v>
      </c>
      <c r="K178" s="267"/>
    </row>
    <row r="179" spans="2:11" customFormat="1" ht="15" customHeight="1">
      <c r="B179" s="246"/>
      <c r="C179" s="223" t="s">
        <v>54</v>
      </c>
      <c r="D179" s="223"/>
      <c r="E179" s="223"/>
      <c r="F179" s="244" t="s">
        <v>6085</v>
      </c>
      <c r="G179" s="223"/>
      <c r="H179" s="223" t="s">
        <v>6157</v>
      </c>
      <c r="I179" s="223" t="s">
        <v>6087</v>
      </c>
      <c r="J179" s="223">
        <v>20</v>
      </c>
      <c r="K179" s="267"/>
    </row>
    <row r="180" spans="2:11" customFormat="1" ht="15" customHeight="1">
      <c r="B180" s="246"/>
      <c r="C180" s="223" t="s">
        <v>55</v>
      </c>
      <c r="D180" s="223"/>
      <c r="E180" s="223"/>
      <c r="F180" s="244" t="s">
        <v>6085</v>
      </c>
      <c r="G180" s="223"/>
      <c r="H180" s="223" t="s">
        <v>6158</v>
      </c>
      <c r="I180" s="223" t="s">
        <v>6087</v>
      </c>
      <c r="J180" s="223">
        <v>255</v>
      </c>
      <c r="K180" s="267"/>
    </row>
    <row r="181" spans="2:11" customFormat="1" ht="15" customHeight="1">
      <c r="B181" s="246"/>
      <c r="C181" s="223" t="s">
        <v>214</v>
      </c>
      <c r="D181" s="223"/>
      <c r="E181" s="223"/>
      <c r="F181" s="244" t="s">
        <v>6085</v>
      </c>
      <c r="G181" s="223"/>
      <c r="H181" s="223" t="s">
        <v>6049</v>
      </c>
      <c r="I181" s="223" t="s">
        <v>6087</v>
      </c>
      <c r="J181" s="223">
        <v>10</v>
      </c>
      <c r="K181" s="267"/>
    </row>
    <row r="182" spans="2:11" customFormat="1" ht="15" customHeight="1">
      <c r="B182" s="246"/>
      <c r="C182" s="223" t="s">
        <v>215</v>
      </c>
      <c r="D182" s="223"/>
      <c r="E182" s="223"/>
      <c r="F182" s="244" t="s">
        <v>6085</v>
      </c>
      <c r="G182" s="223"/>
      <c r="H182" s="223" t="s">
        <v>6159</v>
      </c>
      <c r="I182" s="223" t="s">
        <v>6120</v>
      </c>
      <c r="J182" s="223"/>
      <c r="K182" s="267"/>
    </row>
    <row r="183" spans="2:11" customFormat="1" ht="15" customHeight="1">
      <c r="B183" s="246"/>
      <c r="C183" s="223" t="s">
        <v>6160</v>
      </c>
      <c r="D183" s="223"/>
      <c r="E183" s="223"/>
      <c r="F183" s="244" t="s">
        <v>6085</v>
      </c>
      <c r="G183" s="223"/>
      <c r="H183" s="223" t="s">
        <v>6161</v>
      </c>
      <c r="I183" s="223" t="s">
        <v>6120</v>
      </c>
      <c r="J183" s="223"/>
      <c r="K183" s="267"/>
    </row>
    <row r="184" spans="2:11" customFormat="1" ht="15" customHeight="1">
      <c r="B184" s="246"/>
      <c r="C184" s="223" t="s">
        <v>6149</v>
      </c>
      <c r="D184" s="223"/>
      <c r="E184" s="223"/>
      <c r="F184" s="244" t="s">
        <v>6085</v>
      </c>
      <c r="G184" s="223"/>
      <c r="H184" s="223" t="s">
        <v>6162</v>
      </c>
      <c r="I184" s="223" t="s">
        <v>6120</v>
      </c>
      <c r="J184" s="223"/>
      <c r="K184" s="267"/>
    </row>
    <row r="185" spans="2:11" customFormat="1" ht="15" customHeight="1">
      <c r="B185" s="246"/>
      <c r="C185" s="223" t="s">
        <v>217</v>
      </c>
      <c r="D185" s="223"/>
      <c r="E185" s="223"/>
      <c r="F185" s="244" t="s">
        <v>6091</v>
      </c>
      <c r="G185" s="223"/>
      <c r="H185" s="223" t="s">
        <v>6163</v>
      </c>
      <c r="I185" s="223" t="s">
        <v>6087</v>
      </c>
      <c r="J185" s="223">
        <v>50</v>
      </c>
      <c r="K185" s="267"/>
    </row>
    <row r="186" spans="2:11" customFormat="1" ht="15" customHeight="1">
      <c r="B186" s="246"/>
      <c r="C186" s="223" t="s">
        <v>6164</v>
      </c>
      <c r="D186" s="223"/>
      <c r="E186" s="223"/>
      <c r="F186" s="244" t="s">
        <v>6091</v>
      </c>
      <c r="G186" s="223"/>
      <c r="H186" s="223" t="s">
        <v>6165</v>
      </c>
      <c r="I186" s="223" t="s">
        <v>6166</v>
      </c>
      <c r="J186" s="223"/>
      <c r="K186" s="267"/>
    </row>
    <row r="187" spans="2:11" customFormat="1" ht="15" customHeight="1">
      <c r="B187" s="246"/>
      <c r="C187" s="223" t="s">
        <v>6167</v>
      </c>
      <c r="D187" s="223"/>
      <c r="E187" s="223"/>
      <c r="F187" s="244" t="s">
        <v>6091</v>
      </c>
      <c r="G187" s="223"/>
      <c r="H187" s="223" t="s">
        <v>6168</v>
      </c>
      <c r="I187" s="223" t="s">
        <v>6166</v>
      </c>
      <c r="J187" s="223"/>
      <c r="K187" s="267"/>
    </row>
    <row r="188" spans="2:11" customFormat="1" ht="15" customHeight="1">
      <c r="B188" s="246"/>
      <c r="C188" s="223" t="s">
        <v>6169</v>
      </c>
      <c r="D188" s="223"/>
      <c r="E188" s="223"/>
      <c r="F188" s="244" t="s">
        <v>6091</v>
      </c>
      <c r="G188" s="223"/>
      <c r="H188" s="223" t="s">
        <v>6170</v>
      </c>
      <c r="I188" s="223" t="s">
        <v>6166</v>
      </c>
      <c r="J188" s="223"/>
      <c r="K188" s="267"/>
    </row>
    <row r="189" spans="2:11" customFormat="1" ht="15" customHeight="1">
      <c r="B189" s="246"/>
      <c r="C189" s="280" t="s">
        <v>6171</v>
      </c>
      <c r="D189" s="223"/>
      <c r="E189" s="223"/>
      <c r="F189" s="244" t="s">
        <v>6091</v>
      </c>
      <c r="G189" s="223"/>
      <c r="H189" s="223" t="s">
        <v>6172</v>
      </c>
      <c r="I189" s="223" t="s">
        <v>6173</v>
      </c>
      <c r="J189" s="281" t="s">
        <v>6174</v>
      </c>
      <c r="K189" s="267"/>
    </row>
    <row r="190" spans="2:11" customFormat="1" ht="15" customHeight="1">
      <c r="B190" s="282"/>
      <c r="C190" s="283" t="s">
        <v>6175</v>
      </c>
      <c r="D190" s="284"/>
      <c r="E190" s="284"/>
      <c r="F190" s="285" t="s">
        <v>6091</v>
      </c>
      <c r="G190" s="284"/>
      <c r="H190" s="284" t="s">
        <v>6176</v>
      </c>
      <c r="I190" s="284" t="s">
        <v>6173</v>
      </c>
      <c r="J190" s="286" t="s">
        <v>6174</v>
      </c>
      <c r="K190" s="287"/>
    </row>
    <row r="191" spans="2:11" customFormat="1" ht="15" customHeight="1">
      <c r="B191" s="246"/>
      <c r="C191" s="280" t="s">
        <v>43</v>
      </c>
      <c r="D191" s="223"/>
      <c r="E191" s="223"/>
      <c r="F191" s="244" t="s">
        <v>6085</v>
      </c>
      <c r="G191" s="223"/>
      <c r="H191" s="220" t="s">
        <v>6177</v>
      </c>
      <c r="I191" s="223" t="s">
        <v>6178</v>
      </c>
      <c r="J191" s="223"/>
      <c r="K191" s="267"/>
    </row>
    <row r="192" spans="2:11" customFormat="1" ht="15" customHeight="1">
      <c r="B192" s="246"/>
      <c r="C192" s="280" t="s">
        <v>6179</v>
      </c>
      <c r="D192" s="223"/>
      <c r="E192" s="223"/>
      <c r="F192" s="244" t="s">
        <v>6085</v>
      </c>
      <c r="G192" s="223"/>
      <c r="H192" s="223" t="s">
        <v>6180</v>
      </c>
      <c r="I192" s="223" t="s">
        <v>6120</v>
      </c>
      <c r="J192" s="223"/>
      <c r="K192" s="267"/>
    </row>
    <row r="193" spans="2:11" customFormat="1" ht="15" customHeight="1">
      <c r="B193" s="246"/>
      <c r="C193" s="280" t="s">
        <v>6181</v>
      </c>
      <c r="D193" s="223"/>
      <c r="E193" s="223"/>
      <c r="F193" s="244" t="s">
        <v>6085</v>
      </c>
      <c r="G193" s="223"/>
      <c r="H193" s="223" t="s">
        <v>6182</v>
      </c>
      <c r="I193" s="223" t="s">
        <v>6120</v>
      </c>
      <c r="J193" s="223"/>
      <c r="K193" s="267"/>
    </row>
    <row r="194" spans="2:11" customFormat="1" ht="15" customHeight="1">
      <c r="B194" s="246"/>
      <c r="C194" s="280" t="s">
        <v>6183</v>
      </c>
      <c r="D194" s="223"/>
      <c r="E194" s="223"/>
      <c r="F194" s="244" t="s">
        <v>6091</v>
      </c>
      <c r="G194" s="223"/>
      <c r="H194" s="223" t="s">
        <v>6184</v>
      </c>
      <c r="I194" s="223" t="s">
        <v>6120</v>
      </c>
      <c r="J194" s="223"/>
      <c r="K194" s="267"/>
    </row>
    <row r="195" spans="2:11" customFormat="1" ht="15" customHeight="1">
      <c r="B195" s="273"/>
      <c r="C195" s="288"/>
      <c r="D195" s="253"/>
      <c r="E195" s="253"/>
      <c r="F195" s="253"/>
      <c r="G195" s="253"/>
      <c r="H195" s="253"/>
      <c r="I195" s="253"/>
      <c r="J195" s="253"/>
      <c r="K195" s="274"/>
    </row>
    <row r="196" spans="2:11" customFormat="1" ht="18.75" customHeight="1">
      <c r="B196" s="255"/>
      <c r="C196" s="265"/>
      <c r="D196" s="265"/>
      <c r="E196" s="265"/>
      <c r="F196" s="275"/>
      <c r="G196" s="265"/>
      <c r="H196" s="265"/>
      <c r="I196" s="265"/>
      <c r="J196" s="265"/>
      <c r="K196" s="255"/>
    </row>
    <row r="197" spans="2:11" customFormat="1" ht="18.75" customHeight="1">
      <c r="B197" s="255"/>
      <c r="C197" s="265"/>
      <c r="D197" s="265"/>
      <c r="E197" s="265"/>
      <c r="F197" s="275"/>
      <c r="G197" s="265"/>
      <c r="H197" s="265"/>
      <c r="I197" s="265"/>
      <c r="J197" s="265"/>
      <c r="K197" s="255"/>
    </row>
    <row r="198" spans="2:11" customFormat="1" ht="18.75" customHeight="1"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</row>
    <row r="199" spans="2:11" customFormat="1" ht="13.5">
      <c r="B199" s="212"/>
      <c r="C199" s="213"/>
      <c r="D199" s="213"/>
      <c r="E199" s="213"/>
      <c r="F199" s="213"/>
      <c r="G199" s="213"/>
      <c r="H199" s="213"/>
      <c r="I199" s="213"/>
      <c r="J199" s="213"/>
      <c r="K199" s="214"/>
    </row>
    <row r="200" spans="2:11" customFormat="1" ht="21">
      <c r="B200" s="215"/>
      <c r="C200" s="344" t="s">
        <v>6185</v>
      </c>
      <c r="D200" s="344"/>
      <c r="E200" s="344"/>
      <c r="F200" s="344"/>
      <c r="G200" s="344"/>
      <c r="H200" s="344"/>
      <c r="I200" s="344"/>
      <c r="J200" s="344"/>
      <c r="K200" s="216"/>
    </row>
    <row r="201" spans="2:11" customFormat="1" ht="25.5" customHeight="1">
      <c r="B201" s="215"/>
      <c r="C201" s="289" t="s">
        <v>6186</v>
      </c>
      <c r="D201" s="289"/>
      <c r="E201" s="289"/>
      <c r="F201" s="289" t="s">
        <v>6187</v>
      </c>
      <c r="G201" s="290"/>
      <c r="H201" s="347" t="s">
        <v>6188</v>
      </c>
      <c r="I201" s="347"/>
      <c r="J201" s="347"/>
      <c r="K201" s="216"/>
    </row>
    <row r="202" spans="2:11" customFormat="1" ht="5.25" customHeight="1">
      <c r="B202" s="246"/>
      <c r="C202" s="241"/>
      <c r="D202" s="241"/>
      <c r="E202" s="241"/>
      <c r="F202" s="241"/>
      <c r="G202" s="265"/>
      <c r="H202" s="241"/>
      <c r="I202" s="241"/>
      <c r="J202" s="241"/>
      <c r="K202" s="267"/>
    </row>
    <row r="203" spans="2:11" customFormat="1" ht="15" customHeight="1">
      <c r="B203" s="246"/>
      <c r="C203" s="223" t="s">
        <v>6178</v>
      </c>
      <c r="D203" s="223"/>
      <c r="E203" s="223"/>
      <c r="F203" s="244" t="s">
        <v>44</v>
      </c>
      <c r="G203" s="223"/>
      <c r="H203" s="348" t="s">
        <v>6189</v>
      </c>
      <c r="I203" s="348"/>
      <c r="J203" s="348"/>
      <c r="K203" s="267"/>
    </row>
    <row r="204" spans="2:11" customFormat="1" ht="15" customHeight="1">
      <c r="B204" s="246"/>
      <c r="C204" s="223"/>
      <c r="D204" s="223"/>
      <c r="E204" s="223"/>
      <c r="F204" s="244" t="s">
        <v>45</v>
      </c>
      <c r="G204" s="223"/>
      <c r="H204" s="348" t="s">
        <v>6190</v>
      </c>
      <c r="I204" s="348"/>
      <c r="J204" s="348"/>
      <c r="K204" s="267"/>
    </row>
    <row r="205" spans="2:11" customFormat="1" ht="15" customHeight="1">
      <c r="B205" s="246"/>
      <c r="C205" s="223"/>
      <c r="D205" s="223"/>
      <c r="E205" s="223"/>
      <c r="F205" s="244" t="s">
        <v>48</v>
      </c>
      <c r="G205" s="223"/>
      <c r="H205" s="348" t="s">
        <v>6191</v>
      </c>
      <c r="I205" s="348"/>
      <c r="J205" s="348"/>
      <c r="K205" s="267"/>
    </row>
    <row r="206" spans="2:11" customFormat="1" ht="15" customHeight="1">
      <c r="B206" s="246"/>
      <c r="C206" s="223"/>
      <c r="D206" s="223"/>
      <c r="E206" s="223"/>
      <c r="F206" s="244" t="s">
        <v>46</v>
      </c>
      <c r="G206" s="223"/>
      <c r="H206" s="348" t="s">
        <v>6192</v>
      </c>
      <c r="I206" s="348"/>
      <c r="J206" s="348"/>
      <c r="K206" s="267"/>
    </row>
    <row r="207" spans="2:11" customFormat="1" ht="15" customHeight="1">
      <c r="B207" s="246"/>
      <c r="C207" s="223"/>
      <c r="D207" s="223"/>
      <c r="E207" s="223"/>
      <c r="F207" s="244" t="s">
        <v>47</v>
      </c>
      <c r="G207" s="223"/>
      <c r="H207" s="348" t="s">
        <v>6193</v>
      </c>
      <c r="I207" s="348"/>
      <c r="J207" s="348"/>
      <c r="K207" s="267"/>
    </row>
    <row r="208" spans="2:11" customFormat="1" ht="15" customHeight="1">
      <c r="B208" s="246"/>
      <c r="C208" s="223"/>
      <c r="D208" s="223"/>
      <c r="E208" s="223"/>
      <c r="F208" s="244"/>
      <c r="G208" s="223"/>
      <c r="H208" s="223"/>
      <c r="I208" s="223"/>
      <c r="J208" s="223"/>
      <c r="K208" s="267"/>
    </row>
    <row r="209" spans="2:11" customFormat="1" ht="15" customHeight="1">
      <c r="B209" s="246"/>
      <c r="C209" s="223" t="s">
        <v>6132</v>
      </c>
      <c r="D209" s="223"/>
      <c r="E209" s="223"/>
      <c r="F209" s="244" t="s">
        <v>79</v>
      </c>
      <c r="G209" s="223"/>
      <c r="H209" s="348" t="s">
        <v>6194</v>
      </c>
      <c r="I209" s="348"/>
      <c r="J209" s="348"/>
      <c r="K209" s="267"/>
    </row>
    <row r="210" spans="2:11" customFormat="1" ht="15" customHeight="1">
      <c r="B210" s="246"/>
      <c r="C210" s="223"/>
      <c r="D210" s="223"/>
      <c r="E210" s="223"/>
      <c r="F210" s="244" t="s">
        <v>6029</v>
      </c>
      <c r="G210" s="223"/>
      <c r="H210" s="348" t="s">
        <v>6030</v>
      </c>
      <c r="I210" s="348"/>
      <c r="J210" s="348"/>
      <c r="K210" s="267"/>
    </row>
    <row r="211" spans="2:11" customFormat="1" ht="15" customHeight="1">
      <c r="B211" s="246"/>
      <c r="C211" s="223"/>
      <c r="D211" s="223"/>
      <c r="E211" s="223"/>
      <c r="F211" s="244" t="s">
        <v>6027</v>
      </c>
      <c r="G211" s="223"/>
      <c r="H211" s="348" t="s">
        <v>6195</v>
      </c>
      <c r="I211" s="348"/>
      <c r="J211" s="348"/>
      <c r="K211" s="267"/>
    </row>
    <row r="212" spans="2:11" customFormat="1" ht="15" customHeight="1">
      <c r="B212" s="291"/>
      <c r="C212" s="223"/>
      <c r="D212" s="223"/>
      <c r="E212" s="223"/>
      <c r="F212" s="244" t="s">
        <v>6031</v>
      </c>
      <c r="G212" s="280"/>
      <c r="H212" s="349" t="s">
        <v>6032</v>
      </c>
      <c r="I212" s="349"/>
      <c r="J212" s="349"/>
      <c r="K212" s="292"/>
    </row>
    <row r="213" spans="2:11" customFormat="1" ht="15" customHeight="1">
      <c r="B213" s="291"/>
      <c r="C213" s="223"/>
      <c r="D213" s="223"/>
      <c r="E213" s="223"/>
      <c r="F213" s="244" t="s">
        <v>6033</v>
      </c>
      <c r="G213" s="280"/>
      <c r="H213" s="349" t="s">
        <v>6196</v>
      </c>
      <c r="I213" s="349"/>
      <c r="J213" s="349"/>
      <c r="K213" s="292"/>
    </row>
    <row r="214" spans="2:11" customFormat="1" ht="15" customHeight="1">
      <c r="B214" s="291"/>
      <c r="C214" s="223"/>
      <c r="D214" s="223"/>
      <c r="E214" s="223"/>
      <c r="F214" s="244"/>
      <c r="G214" s="280"/>
      <c r="H214" s="271"/>
      <c r="I214" s="271"/>
      <c r="J214" s="271"/>
      <c r="K214" s="292"/>
    </row>
    <row r="215" spans="2:11" customFormat="1" ht="15" customHeight="1">
      <c r="B215" s="291"/>
      <c r="C215" s="223" t="s">
        <v>6156</v>
      </c>
      <c r="D215" s="223"/>
      <c r="E215" s="223"/>
      <c r="F215" s="244">
        <v>1</v>
      </c>
      <c r="G215" s="280"/>
      <c r="H215" s="349" t="s">
        <v>6197</v>
      </c>
      <c r="I215" s="349"/>
      <c r="J215" s="349"/>
      <c r="K215" s="292"/>
    </row>
    <row r="216" spans="2:11" customFormat="1" ht="15" customHeight="1">
      <c r="B216" s="291"/>
      <c r="C216" s="223"/>
      <c r="D216" s="223"/>
      <c r="E216" s="223"/>
      <c r="F216" s="244">
        <v>2</v>
      </c>
      <c r="G216" s="280"/>
      <c r="H216" s="349" t="s">
        <v>6198</v>
      </c>
      <c r="I216" s="349"/>
      <c r="J216" s="349"/>
      <c r="K216" s="292"/>
    </row>
    <row r="217" spans="2:11" customFormat="1" ht="15" customHeight="1">
      <c r="B217" s="291"/>
      <c r="C217" s="223"/>
      <c r="D217" s="223"/>
      <c r="E217" s="223"/>
      <c r="F217" s="244">
        <v>3</v>
      </c>
      <c r="G217" s="280"/>
      <c r="H217" s="349" t="s">
        <v>6199</v>
      </c>
      <c r="I217" s="349"/>
      <c r="J217" s="349"/>
      <c r="K217" s="292"/>
    </row>
    <row r="218" spans="2:11" customFormat="1" ht="15" customHeight="1">
      <c r="B218" s="291"/>
      <c r="C218" s="223"/>
      <c r="D218" s="223"/>
      <c r="E218" s="223"/>
      <c r="F218" s="244">
        <v>4</v>
      </c>
      <c r="G218" s="280"/>
      <c r="H218" s="349" t="s">
        <v>6200</v>
      </c>
      <c r="I218" s="349"/>
      <c r="J218" s="349"/>
      <c r="K218" s="292"/>
    </row>
    <row r="219" spans="2:11" customFormat="1" ht="12.75" customHeight="1">
      <c r="B219" s="293"/>
      <c r="C219" s="294"/>
      <c r="D219" s="294"/>
      <c r="E219" s="294"/>
      <c r="F219" s="294"/>
      <c r="G219" s="294"/>
      <c r="H219" s="294"/>
      <c r="I219" s="294"/>
      <c r="J219" s="294"/>
      <c r="K219" s="295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1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96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313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30" customHeight="1">
      <c r="B11" s="33"/>
      <c r="E11" s="321" t="s">
        <v>470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ROUND(J88,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ROUND((SUM(BE88:BE110)),  2)</f>
        <v>0</v>
      </c>
      <c r="I35" s="94">
        <v>0.21</v>
      </c>
      <c r="J35" s="84">
        <f>ROUND(((SUM(BE88:BE110))*I35),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ROUND((SUM(BF88:BF110)),  2)</f>
        <v>0</v>
      </c>
      <c r="I36" s="94">
        <v>0.12</v>
      </c>
      <c r="J36" s="84">
        <f>ROUND(((SUM(BF88:BF110))*I36),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ROUND((SUM(BG88:BG110)),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ROUND((SUM(BH88:BH110)),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ROUND((SUM(BI88:BI110)),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313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30" customHeight="1">
      <c r="B54" s="33"/>
      <c r="E54" s="321" t="str">
        <f>E11</f>
        <v>SO-02.04 - Přípojka elektro NN, příprava uložení datového kabelu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J88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471</v>
      </c>
      <c r="E64" s="106"/>
      <c r="F64" s="106"/>
      <c r="G64" s="106"/>
      <c r="H64" s="106"/>
      <c r="I64" s="106"/>
      <c r="J64" s="107">
        <f>J89</f>
        <v>0</v>
      </c>
      <c r="L64" s="104"/>
    </row>
    <row r="65" spans="2:12" s="9" customFormat="1" ht="19.899999999999999" customHeight="1">
      <c r="B65" s="108"/>
      <c r="D65" s="109" t="s">
        <v>472</v>
      </c>
      <c r="E65" s="110"/>
      <c r="F65" s="110"/>
      <c r="G65" s="110"/>
      <c r="H65" s="110"/>
      <c r="I65" s="110"/>
      <c r="J65" s="111">
        <f>J90</f>
        <v>0</v>
      </c>
      <c r="L65" s="108"/>
    </row>
    <row r="66" spans="2:12" s="8" customFormat="1" ht="24.95" customHeight="1">
      <c r="B66" s="104"/>
      <c r="D66" s="105" t="s">
        <v>473</v>
      </c>
      <c r="E66" s="106"/>
      <c r="F66" s="106"/>
      <c r="G66" s="106"/>
      <c r="H66" s="106"/>
      <c r="I66" s="106"/>
      <c r="J66" s="107">
        <f>J104</f>
        <v>0</v>
      </c>
      <c r="L66" s="104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212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338" t="str">
        <f>E7</f>
        <v>Kolovraty - dostupné bydlení</v>
      </c>
      <c r="F76" s="339"/>
      <c r="G76" s="339"/>
      <c r="H76" s="339"/>
      <c r="L76" s="33"/>
    </row>
    <row r="77" spans="2:12" ht="12" customHeight="1">
      <c r="B77" s="21"/>
      <c r="C77" s="28" t="s">
        <v>201</v>
      </c>
      <c r="L77" s="21"/>
    </row>
    <row r="78" spans="2:12" s="1" customFormat="1" ht="16.5" customHeight="1">
      <c r="B78" s="33"/>
      <c r="E78" s="338" t="s">
        <v>313</v>
      </c>
      <c r="F78" s="340"/>
      <c r="G78" s="340"/>
      <c r="H78" s="340"/>
      <c r="L78" s="33"/>
    </row>
    <row r="79" spans="2:12" s="1" customFormat="1" ht="12" customHeight="1">
      <c r="B79" s="33"/>
      <c r="C79" s="28" t="s">
        <v>203</v>
      </c>
      <c r="L79" s="33"/>
    </row>
    <row r="80" spans="2:12" s="1" customFormat="1" ht="30" customHeight="1">
      <c r="B80" s="33"/>
      <c r="E80" s="321" t="str">
        <f>E11</f>
        <v>SO-02.04 - Přípojka elektro NN, příprava uložení datového kabelu</v>
      </c>
      <c r="F80" s="340"/>
      <c r="G80" s="340"/>
      <c r="H80" s="340"/>
      <c r="L80" s="33"/>
    </row>
    <row r="81" spans="2:65" s="1" customFormat="1" ht="6.95" customHeight="1">
      <c r="B81" s="33"/>
      <c r="L81" s="33"/>
    </row>
    <row r="82" spans="2:65" s="1" customFormat="1" ht="12" customHeight="1">
      <c r="B82" s="33"/>
      <c r="C82" s="28" t="s">
        <v>22</v>
      </c>
      <c r="F82" s="26" t="str">
        <f>F14</f>
        <v>Kolovraty</v>
      </c>
      <c r="I82" s="28" t="s">
        <v>24</v>
      </c>
      <c r="J82" s="50" t="str">
        <f>IF(J14="","",J14)</f>
        <v>28. 6. 2021</v>
      </c>
      <c r="L82" s="33"/>
    </row>
    <row r="83" spans="2:65" s="1" customFormat="1" ht="6.95" customHeight="1">
      <c r="B83" s="33"/>
      <c r="L83" s="33"/>
    </row>
    <row r="84" spans="2:65" s="1" customFormat="1" ht="15.2" customHeight="1">
      <c r="B84" s="33"/>
      <c r="C84" s="28" t="s">
        <v>26</v>
      </c>
      <c r="F84" s="26" t="str">
        <f>E17</f>
        <v>atelier HETA s.r.o.</v>
      </c>
      <c r="I84" s="28" t="s">
        <v>32</v>
      </c>
      <c r="J84" s="31" t="str">
        <f>E23</f>
        <v>atelier HETA s.r.o.</v>
      </c>
      <c r="L84" s="33"/>
    </row>
    <row r="85" spans="2:65" s="1" customFormat="1" ht="15.2" customHeight="1">
      <c r="B85" s="33"/>
      <c r="C85" s="28" t="s">
        <v>30</v>
      </c>
      <c r="F85" s="26" t="str">
        <f>IF(E20="","",E20)</f>
        <v>Vyplň údaj</v>
      </c>
      <c r="I85" s="28" t="s">
        <v>34</v>
      </c>
      <c r="J85" s="31" t="str">
        <f>E26</f>
        <v>Toman Martin</v>
      </c>
      <c r="L85" s="33"/>
    </row>
    <row r="86" spans="2:65" s="1" customFormat="1" ht="10.35" customHeight="1">
      <c r="B86" s="33"/>
      <c r="L86" s="33"/>
    </row>
    <row r="87" spans="2:65" s="10" customFormat="1" ht="29.25" customHeight="1">
      <c r="B87" s="112"/>
      <c r="C87" s="113" t="s">
        <v>213</v>
      </c>
      <c r="D87" s="114" t="s">
        <v>58</v>
      </c>
      <c r="E87" s="114" t="s">
        <v>54</v>
      </c>
      <c r="F87" s="114" t="s">
        <v>55</v>
      </c>
      <c r="G87" s="114" t="s">
        <v>214</v>
      </c>
      <c r="H87" s="114" t="s">
        <v>215</v>
      </c>
      <c r="I87" s="114" t="s">
        <v>216</v>
      </c>
      <c r="J87" s="114" t="s">
        <v>207</v>
      </c>
      <c r="K87" s="115" t="s">
        <v>217</v>
      </c>
      <c r="L87" s="112"/>
      <c r="M87" s="57" t="s">
        <v>21</v>
      </c>
      <c r="N87" s="58" t="s">
        <v>43</v>
      </c>
      <c r="O87" s="58" t="s">
        <v>218</v>
      </c>
      <c r="P87" s="58" t="s">
        <v>219</v>
      </c>
      <c r="Q87" s="58" t="s">
        <v>220</v>
      </c>
      <c r="R87" s="58" t="s">
        <v>221</v>
      </c>
      <c r="S87" s="58" t="s">
        <v>222</v>
      </c>
      <c r="T87" s="59" t="s">
        <v>223</v>
      </c>
    </row>
    <row r="88" spans="2:65" s="1" customFormat="1" ht="22.9" customHeight="1">
      <c r="B88" s="33"/>
      <c r="C88" s="62" t="s">
        <v>224</v>
      </c>
      <c r="J88" s="116">
        <f>BK88</f>
        <v>0</v>
      </c>
      <c r="L88" s="33"/>
      <c r="M88" s="60"/>
      <c r="N88" s="51"/>
      <c r="O88" s="51"/>
      <c r="P88" s="117">
        <f>P89+P104</f>
        <v>0</v>
      </c>
      <c r="Q88" s="51"/>
      <c r="R88" s="117">
        <f>R89+R104</f>
        <v>0</v>
      </c>
      <c r="S88" s="51"/>
      <c r="T88" s="118">
        <f>T89+T104</f>
        <v>0</v>
      </c>
      <c r="AT88" s="18" t="s">
        <v>72</v>
      </c>
      <c r="AU88" s="18" t="s">
        <v>208</v>
      </c>
      <c r="BK88" s="119">
        <f>BK89+BK104</f>
        <v>0</v>
      </c>
    </row>
    <row r="89" spans="2:65" s="11" customFormat="1" ht="25.9" customHeight="1">
      <c r="B89" s="120"/>
      <c r="D89" s="121" t="s">
        <v>72</v>
      </c>
      <c r="E89" s="122" t="s">
        <v>474</v>
      </c>
      <c r="F89" s="122" t="s">
        <v>21</v>
      </c>
      <c r="I89" s="123"/>
      <c r="J89" s="124">
        <f>BK89</f>
        <v>0</v>
      </c>
      <c r="L89" s="120"/>
      <c r="M89" s="125"/>
      <c r="P89" s="126">
        <f>P90</f>
        <v>0</v>
      </c>
      <c r="R89" s="126">
        <f>R90</f>
        <v>0</v>
      </c>
      <c r="T89" s="127">
        <f>T90</f>
        <v>0</v>
      </c>
      <c r="AR89" s="121" t="s">
        <v>80</v>
      </c>
      <c r="AT89" s="128" t="s">
        <v>72</v>
      </c>
      <c r="AU89" s="128" t="s">
        <v>73</v>
      </c>
      <c r="AY89" s="121" t="s">
        <v>227</v>
      </c>
      <c r="BK89" s="129">
        <f>BK90</f>
        <v>0</v>
      </c>
    </row>
    <row r="90" spans="2:65" s="11" customFormat="1" ht="22.9" customHeight="1">
      <c r="B90" s="120"/>
      <c r="D90" s="121" t="s">
        <v>72</v>
      </c>
      <c r="E90" s="130" t="s">
        <v>475</v>
      </c>
      <c r="F90" s="130" t="s">
        <v>476</v>
      </c>
      <c r="I90" s="123"/>
      <c r="J90" s="131">
        <f>BK90</f>
        <v>0</v>
      </c>
      <c r="L90" s="120"/>
      <c r="M90" s="125"/>
      <c r="P90" s="126">
        <f>SUM(P91:P103)</f>
        <v>0</v>
      </c>
      <c r="R90" s="126">
        <f>SUM(R91:R103)</f>
        <v>0</v>
      </c>
      <c r="T90" s="127">
        <f>SUM(T91:T103)</f>
        <v>0</v>
      </c>
      <c r="AR90" s="121" t="s">
        <v>80</v>
      </c>
      <c r="AT90" s="128" t="s">
        <v>72</v>
      </c>
      <c r="AU90" s="128" t="s">
        <v>80</v>
      </c>
      <c r="AY90" s="121" t="s">
        <v>227</v>
      </c>
      <c r="BK90" s="129">
        <f>SUM(BK91:BK103)</f>
        <v>0</v>
      </c>
    </row>
    <row r="91" spans="2:65" s="1" customFormat="1" ht="16.5" customHeight="1">
      <c r="B91" s="33"/>
      <c r="C91" s="132" t="s">
        <v>80</v>
      </c>
      <c r="D91" s="132" t="s">
        <v>229</v>
      </c>
      <c r="E91" s="133" t="s">
        <v>477</v>
      </c>
      <c r="F91" s="134" t="s">
        <v>478</v>
      </c>
      <c r="G91" s="135" t="s">
        <v>326</v>
      </c>
      <c r="H91" s="136">
        <v>63</v>
      </c>
      <c r="I91" s="137"/>
      <c r="J91" s="138">
        <f t="shared" ref="J91:J99" si="0">ROUND(I91*H91,2)</f>
        <v>0</v>
      </c>
      <c r="K91" s="134" t="s">
        <v>336</v>
      </c>
      <c r="L91" s="33"/>
      <c r="M91" s="139" t="s">
        <v>21</v>
      </c>
      <c r="N91" s="140" t="s">
        <v>45</v>
      </c>
      <c r="P91" s="141">
        <f t="shared" ref="P91:P99" si="1">O91*H91</f>
        <v>0</v>
      </c>
      <c r="Q91" s="141">
        <v>0</v>
      </c>
      <c r="R91" s="141">
        <f t="shared" ref="R91:R99" si="2">Q91*H91</f>
        <v>0</v>
      </c>
      <c r="S91" s="141">
        <v>0</v>
      </c>
      <c r="T91" s="142">
        <f t="shared" ref="T91:T99" si="3">S91*H91</f>
        <v>0</v>
      </c>
      <c r="AR91" s="143" t="s">
        <v>234</v>
      </c>
      <c r="AT91" s="143" t="s">
        <v>229</v>
      </c>
      <c r="AU91" s="143" t="s">
        <v>86</v>
      </c>
      <c r="AY91" s="18" t="s">
        <v>227</v>
      </c>
      <c r="BE91" s="144">
        <f t="shared" ref="BE91:BE99" si="4">IF(N91="základní",J91,0)</f>
        <v>0</v>
      </c>
      <c r="BF91" s="144">
        <f t="shared" ref="BF91:BF99" si="5">IF(N91="snížená",J91,0)</f>
        <v>0</v>
      </c>
      <c r="BG91" s="144">
        <f t="shared" ref="BG91:BG99" si="6">IF(N91="zákl. přenesená",J91,0)</f>
        <v>0</v>
      </c>
      <c r="BH91" s="144">
        <f t="shared" ref="BH91:BH99" si="7">IF(N91="sníž. přenesená",J91,0)</f>
        <v>0</v>
      </c>
      <c r="BI91" s="144">
        <f t="shared" ref="BI91:BI99" si="8">IF(N91="nulová",J91,0)</f>
        <v>0</v>
      </c>
      <c r="BJ91" s="18" t="s">
        <v>86</v>
      </c>
      <c r="BK91" s="144">
        <f t="shared" ref="BK91:BK99" si="9">ROUND(I91*H91,2)</f>
        <v>0</v>
      </c>
      <c r="BL91" s="18" t="s">
        <v>234</v>
      </c>
      <c r="BM91" s="143" t="s">
        <v>479</v>
      </c>
    </row>
    <row r="92" spans="2:65" s="1" customFormat="1" ht="16.5" customHeight="1">
      <c r="B92" s="33"/>
      <c r="C92" s="132" t="s">
        <v>86</v>
      </c>
      <c r="D92" s="132" t="s">
        <v>229</v>
      </c>
      <c r="E92" s="133" t="s">
        <v>480</v>
      </c>
      <c r="F92" s="134" t="s">
        <v>481</v>
      </c>
      <c r="G92" s="135" t="s">
        <v>326</v>
      </c>
      <c r="H92" s="136">
        <v>63</v>
      </c>
      <c r="I92" s="137"/>
      <c r="J92" s="138">
        <f t="shared" si="0"/>
        <v>0</v>
      </c>
      <c r="K92" s="134" t="s">
        <v>336</v>
      </c>
      <c r="L92" s="33"/>
      <c r="M92" s="139" t="s">
        <v>21</v>
      </c>
      <c r="N92" s="140" t="s">
        <v>45</v>
      </c>
      <c r="P92" s="141">
        <f t="shared" si="1"/>
        <v>0</v>
      </c>
      <c r="Q92" s="141">
        <v>0</v>
      </c>
      <c r="R92" s="141">
        <f t="shared" si="2"/>
        <v>0</v>
      </c>
      <c r="S92" s="141">
        <v>0</v>
      </c>
      <c r="T92" s="142">
        <f t="shared" si="3"/>
        <v>0</v>
      </c>
      <c r="AR92" s="143" t="s">
        <v>234</v>
      </c>
      <c r="AT92" s="143" t="s">
        <v>229</v>
      </c>
      <c r="AU92" s="143" t="s">
        <v>86</v>
      </c>
      <c r="AY92" s="18" t="s">
        <v>227</v>
      </c>
      <c r="BE92" s="144">
        <f t="shared" si="4"/>
        <v>0</v>
      </c>
      <c r="BF92" s="144">
        <f t="shared" si="5"/>
        <v>0</v>
      </c>
      <c r="BG92" s="144">
        <f t="shared" si="6"/>
        <v>0</v>
      </c>
      <c r="BH92" s="144">
        <f t="shared" si="7"/>
        <v>0</v>
      </c>
      <c r="BI92" s="144">
        <f t="shared" si="8"/>
        <v>0</v>
      </c>
      <c r="BJ92" s="18" t="s">
        <v>86</v>
      </c>
      <c r="BK92" s="144">
        <f t="shared" si="9"/>
        <v>0</v>
      </c>
      <c r="BL92" s="18" t="s">
        <v>234</v>
      </c>
      <c r="BM92" s="143" t="s">
        <v>482</v>
      </c>
    </row>
    <row r="93" spans="2:65" s="1" customFormat="1" ht="21.75" customHeight="1">
      <c r="B93" s="33"/>
      <c r="C93" s="132" t="s">
        <v>120</v>
      </c>
      <c r="D93" s="132" t="s">
        <v>229</v>
      </c>
      <c r="E93" s="133" t="s">
        <v>483</v>
      </c>
      <c r="F93" s="134" t="s">
        <v>484</v>
      </c>
      <c r="G93" s="135" t="s">
        <v>326</v>
      </c>
      <c r="H93" s="136">
        <v>12</v>
      </c>
      <c r="I93" s="137"/>
      <c r="J93" s="138">
        <f t="shared" si="0"/>
        <v>0</v>
      </c>
      <c r="K93" s="134" t="s">
        <v>336</v>
      </c>
      <c r="L93" s="33"/>
      <c r="M93" s="139" t="s">
        <v>21</v>
      </c>
      <c r="N93" s="140" t="s">
        <v>45</v>
      </c>
      <c r="P93" s="141">
        <f t="shared" si="1"/>
        <v>0</v>
      </c>
      <c r="Q93" s="141">
        <v>0</v>
      </c>
      <c r="R93" s="141">
        <f t="shared" si="2"/>
        <v>0</v>
      </c>
      <c r="S93" s="141">
        <v>0</v>
      </c>
      <c r="T93" s="142">
        <f t="shared" si="3"/>
        <v>0</v>
      </c>
      <c r="AR93" s="143" t="s">
        <v>234</v>
      </c>
      <c r="AT93" s="143" t="s">
        <v>229</v>
      </c>
      <c r="AU93" s="143" t="s">
        <v>86</v>
      </c>
      <c r="AY93" s="18" t="s">
        <v>227</v>
      </c>
      <c r="BE93" s="144">
        <f t="shared" si="4"/>
        <v>0</v>
      </c>
      <c r="BF93" s="144">
        <f t="shared" si="5"/>
        <v>0</v>
      </c>
      <c r="BG93" s="144">
        <f t="shared" si="6"/>
        <v>0</v>
      </c>
      <c r="BH93" s="144">
        <f t="shared" si="7"/>
        <v>0</v>
      </c>
      <c r="BI93" s="144">
        <f t="shared" si="8"/>
        <v>0</v>
      </c>
      <c r="BJ93" s="18" t="s">
        <v>86</v>
      </c>
      <c r="BK93" s="144">
        <f t="shared" si="9"/>
        <v>0</v>
      </c>
      <c r="BL93" s="18" t="s">
        <v>234</v>
      </c>
      <c r="BM93" s="143" t="s">
        <v>485</v>
      </c>
    </row>
    <row r="94" spans="2:65" s="1" customFormat="1" ht="16.5" customHeight="1">
      <c r="B94" s="33"/>
      <c r="C94" s="132" t="s">
        <v>234</v>
      </c>
      <c r="D94" s="132" t="s">
        <v>229</v>
      </c>
      <c r="E94" s="133" t="s">
        <v>486</v>
      </c>
      <c r="F94" s="134" t="s">
        <v>487</v>
      </c>
      <c r="G94" s="135" t="s">
        <v>488</v>
      </c>
      <c r="H94" s="136">
        <v>1</v>
      </c>
      <c r="I94" s="137"/>
      <c r="J94" s="138">
        <f t="shared" si="0"/>
        <v>0</v>
      </c>
      <c r="K94" s="134" t="s">
        <v>336</v>
      </c>
      <c r="L94" s="33"/>
      <c r="M94" s="139" t="s">
        <v>21</v>
      </c>
      <c r="N94" s="140" t="s">
        <v>45</v>
      </c>
      <c r="P94" s="141">
        <f t="shared" si="1"/>
        <v>0</v>
      </c>
      <c r="Q94" s="141">
        <v>0</v>
      </c>
      <c r="R94" s="141">
        <f t="shared" si="2"/>
        <v>0</v>
      </c>
      <c r="S94" s="141">
        <v>0</v>
      </c>
      <c r="T94" s="142">
        <f t="shared" si="3"/>
        <v>0</v>
      </c>
      <c r="AR94" s="143" t="s">
        <v>234</v>
      </c>
      <c r="AT94" s="143" t="s">
        <v>229</v>
      </c>
      <c r="AU94" s="143" t="s">
        <v>86</v>
      </c>
      <c r="AY94" s="18" t="s">
        <v>227</v>
      </c>
      <c r="BE94" s="144">
        <f t="shared" si="4"/>
        <v>0</v>
      </c>
      <c r="BF94" s="144">
        <f t="shared" si="5"/>
        <v>0</v>
      </c>
      <c r="BG94" s="144">
        <f t="shared" si="6"/>
        <v>0</v>
      </c>
      <c r="BH94" s="144">
        <f t="shared" si="7"/>
        <v>0</v>
      </c>
      <c r="BI94" s="144">
        <f t="shared" si="8"/>
        <v>0</v>
      </c>
      <c r="BJ94" s="18" t="s">
        <v>86</v>
      </c>
      <c r="BK94" s="144">
        <f t="shared" si="9"/>
        <v>0</v>
      </c>
      <c r="BL94" s="18" t="s">
        <v>234</v>
      </c>
      <c r="BM94" s="143" t="s">
        <v>489</v>
      </c>
    </row>
    <row r="95" spans="2:65" s="1" customFormat="1" ht="16.5" customHeight="1">
      <c r="B95" s="33"/>
      <c r="C95" s="132" t="s">
        <v>264</v>
      </c>
      <c r="D95" s="132" t="s">
        <v>229</v>
      </c>
      <c r="E95" s="133" t="s">
        <v>490</v>
      </c>
      <c r="F95" s="134" t="s">
        <v>491</v>
      </c>
      <c r="G95" s="135" t="s">
        <v>488</v>
      </c>
      <c r="H95" s="136">
        <v>1</v>
      </c>
      <c r="I95" s="137"/>
      <c r="J95" s="138">
        <f t="shared" si="0"/>
        <v>0</v>
      </c>
      <c r="K95" s="134" t="s">
        <v>336</v>
      </c>
      <c r="L95" s="33"/>
      <c r="M95" s="139" t="s">
        <v>21</v>
      </c>
      <c r="N95" s="140" t="s">
        <v>45</v>
      </c>
      <c r="P95" s="141">
        <f t="shared" si="1"/>
        <v>0</v>
      </c>
      <c r="Q95" s="141">
        <v>0</v>
      </c>
      <c r="R95" s="141">
        <f t="shared" si="2"/>
        <v>0</v>
      </c>
      <c r="S95" s="141">
        <v>0</v>
      </c>
      <c r="T95" s="142">
        <f t="shared" si="3"/>
        <v>0</v>
      </c>
      <c r="AR95" s="143" t="s">
        <v>234</v>
      </c>
      <c r="AT95" s="143" t="s">
        <v>229</v>
      </c>
      <c r="AU95" s="143" t="s">
        <v>86</v>
      </c>
      <c r="AY95" s="18" t="s">
        <v>227</v>
      </c>
      <c r="BE95" s="144">
        <f t="shared" si="4"/>
        <v>0</v>
      </c>
      <c r="BF95" s="144">
        <f t="shared" si="5"/>
        <v>0</v>
      </c>
      <c r="BG95" s="144">
        <f t="shared" si="6"/>
        <v>0</v>
      </c>
      <c r="BH95" s="144">
        <f t="shared" si="7"/>
        <v>0</v>
      </c>
      <c r="BI95" s="144">
        <f t="shared" si="8"/>
        <v>0</v>
      </c>
      <c r="BJ95" s="18" t="s">
        <v>86</v>
      </c>
      <c r="BK95" s="144">
        <f t="shared" si="9"/>
        <v>0</v>
      </c>
      <c r="BL95" s="18" t="s">
        <v>234</v>
      </c>
      <c r="BM95" s="143" t="s">
        <v>492</v>
      </c>
    </row>
    <row r="96" spans="2:65" s="1" customFormat="1" ht="16.5" customHeight="1">
      <c r="B96" s="33"/>
      <c r="C96" s="132" t="s">
        <v>270</v>
      </c>
      <c r="D96" s="132" t="s">
        <v>229</v>
      </c>
      <c r="E96" s="133" t="s">
        <v>493</v>
      </c>
      <c r="F96" s="134" t="s">
        <v>494</v>
      </c>
      <c r="G96" s="135" t="s">
        <v>326</v>
      </c>
      <c r="H96" s="136">
        <v>1</v>
      </c>
      <c r="I96" s="137"/>
      <c r="J96" s="138">
        <f t="shared" si="0"/>
        <v>0</v>
      </c>
      <c r="K96" s="134" t="s">
        <v>336</v>
      </c>
      <c r="L96" s="33"/>
      <c r="M96" s="139" t="s">
        <v>21</v>
      </c>
      <c r="N96" s="140" t="s">
        <v>45</v>
      </c>
      <c r="P96" s="141">
        <f t="shared" si="1"/>
        <v>0</v>
      </c>
      <c r="Q96" s="141">
        <v>0</v>
      </c>
      <c r="R96" s="141">
        <f t="shared" si="2"/>
        <v>0</v>
      </c>
      <c r="S96" s="141">
        <v>0</v>
      </c>
      <c r="T96" s="142">
        <f t="shared" si="3"/>
        <v>0</v>
      </c>
      <c r="AR96" s="143" t="s">
        <v>234</v>
      </c>
      <c r="AT96" s="143" t="s">
        <v>229</v>
      </c>
      <c r="AU96" s="143" t="s">
        <v>86</v>
      </c>
      <c r="AY96" s="18" t="s">
        <v>227</v>
      </c>
      <c r="BE96" s="144">
        <f t="shared" si="4"/>
        <v>0</v>
      </c>
      <c r="BF96" s="144">
        <f t="shared" si="5"/>
        <v>0</v>
      </c>
      <c r="BG96" s="144">
        <f t="shared" si="6"/>
        <v>0</v>
      </c>
      <c r="BH96" s="144">
        <f t="shared" si="7"/>
        <v>0</v>
      </c>
      <c r="BI96" s="144">
        <f t="shared" si="8"/>
        <v>0</v>
      </c>
      <c r="BJ96" s="18" t="s">
        <v>86</v>
      </c>
      <c r="BK96" s="144">
        <f t="shared" si="9"/>
        <v>0</v>
      </c>
      <c r="BL96" s="18" t="s">
        <v>234</v>
      </c>
      <c r="BM96" s="143" t="s">
        <v>495</v>
      </c>
    </row>
    <row r="97" spans="2:65" s="1" customFormat="1" ht="16.5" customHeight="1">
      <c r="B97" s="33"/>
      <c r="C97" s="132" t="s">
        <v>278</v>
      </c>
      <c r="D97" s="132" t="s">
        <v>229</v>
      </c>
      <c r="E97" s="133" t="s">
        <v>496</v>
      </c>
      <c r="F97" s="134" t="s">
        <v>497</v>
      </c>
      <c r="G97" s="135" t="s">
        <v>488</v>
      </c>
      <c r="H97" s="136">
        <v>1</v>
      </c>
      <c r="I97" s="137"/>
      <c r="J97" s="138">
        <f t="shared" si="0"/>
        <v>0</v>
      </c>
      <c r="K97" s="134" t="s">
        <v>336</v>
      </c>
      <c r="L97" s="33"/>
      <c r="M97" s="139" t="s">
        <v>21</v>
      </c>
      <c r="N97" s="140" t="s">
        <v>45</v>
      </c>
      <c r="P97" s="141">
        <f t="shared" si="1"/>
        <v>0</v>
      </c>
      <c r="Q97" s="141">
        <v>0</v>
      </c>
      <c r="R97" s="141">
        <f t="shared" si="2"/>
        <v>0</v>
      </c>
      <c r="S97" s="141">
        <v>0</v>
      </c>
      <c r="T97" s="142">
        <f t="shared" si="3"/>
        <v>0</v>
      </c>
      <c r="AR97" s="143" t="s">
        <v>234</v>
      </c>
      <c r="AT97" s="143" t="s">
        <v>229</v>
      </c>
      <c r="AU97" s="143" t="s">
        <v>86</v>
      </c>
      <c r="AY97" s="18" t="s">
        <v>227</v>
      </c>
      <c r="BE97" s="144">
        <f t="shared" si="4"/>
        <v>0</v>
      </c>
      <c r="BF97" s="144">
        <f t="shared" si="5"/>
        <v>0</v>
      </c>
      <c r="BG97" s="144">
        <f t="shared" si="6"/>
        <v>0</v>
      </c>
      <c r="BH97" s="144">
        <f t="shared" si="7"/>
        <v>0</v>
      </c>
      <c r="BI97" s="144">
        <f t="shared" si="8"/>
        <v>0</v>
      </c>
      <c r="BJ97" s="18" t="s">
        <v>86</v>
      </c>
      <c r="BK97" s="144">
        <f t="shared" si="9"/>
        <v>0</v>
      </c>
      <c r="BL97" s="18" t="s">
        <v>234</v>
      </c>
      <c r="BM97" s="143" t="s">
        <v>498</v>
      </c>
    </row>
    <row r="98" spans="2:65" s="1" customFormat="1" ht="16.5" customHeight="1">
      <c r="B98" s="33"/>
      <c r="C98" s="132" t="s">
        <v>283</v>
      </c>
      <c r="D98" s="132" t="s">
        <v>229</v>
      </c>
      <c r="E98" s="133" t="s">
        <v>499</v>
      </c>
      <c r="F98" s="134" t="s">
        <v>500</v>
      </c>
      <c r="G98" s="135" t="s">
        <v>488</v>
      </c>
      <c r="H98" s="136">
        <v>1</v>
      </c>
      <c r="I98" s="137"/>
      <c r="J98" s="138">
        <f t="shared" si="0"/>
        <v>0</v>
      </c>
      <c r="K98" s="134" t="s">
        <v>336</v>
      </c>
      <c r="L98" s="33"/>
      <c r="M98" s="139" t="s">
        <v>21</v>
      </c>
      <c r="N98" s="140" t="s">
        <v>45</v>
      </c>
      <c r="P98" s="141">
        <f t="shared" si="1"/>
        <v>0</v>
      </c>
      <c r="Q98" s="141">
        <v>0</v>
      </c>
      <c r="R98" s="141">
        <f t="shared" si="2"/>
        <v>0</v>
      </c>
      <c r="S98" s="141">
        <v>0</v>
      </c>
      <c r="T98" s="142">
        <f t="shared" si="3"/>
        <v>0</v>
      </c>
      <c r="AR98" s="143" t="s">
        <v>234</v>
      </c>
      <c r="AT98" s="143" t="s">
        <v>229</v>
      </c>
      <c r="AU98" s="143" t="s">
        <v>86</v>
      </c>
      <c r="AY98" s="18" t="s">
        <v>227</v>
      </c>
      <c r="BE98" s="144">
        <f t="shared" si="4"/>
        <v>0</v>
      </c>
      <c r="BF98" s="144">
        <f t="shared" si="5"/>
        <v>0</v>
      </c>
      <c r="BG98" s="144">
        <f t="shared" si="6"/>
        <v>0</v>
      </c>
      <c r="BH98" s="144">
        <f t="shared" si="7"/>
        <v>0</v>
      </c>
      <c r="BI98" s="144">
        <f t="shared" si="8"/>
        <v>0</v>
      </c>
      <c r="BJ98" s="18" t="s">
        <v>86</v>
      </c>
      <c r="BK98" s="144">
        <f t="shared" si="9"/>
        <v>0</v>
      </c>
      <c r="BL98" s="18" t="s">
        <v>234</v>
      </c>
      <c r="BM98" s="143" t="s">
        <v>501</v>
      </c>
    </row>
    <row r="99" spans="2:65" s="1" customFormat="1" ht="16.5" customHeight="1">
      <c r="B99" s="33"/>
      <c r="C99" s="132" t="s">
        <v>290</v>
      </c>
      <c r="D99" s="132" t="s">
        <v>229</v>
      </c>
      <c r="E99" s="133" t="s">
        <v>502</v>
      </c>
      <c r="F99" s="134" t="s">
        <v>503</v>
      </c>
      <c r="G99" s="135" t="s">
        <v>488</v>
      </c>
      <c r="H99" s="136">
        <v>4</v>
      </c>
      <c r="I99" s="137"/>
      <c r="J99" s="138">
        <f t="shared" si="0"/>
        <v>0</v>
      </c>
      <c r="K99" s="134" t="s">
        <v>336</v>
      </c>
      <c r="L99" s="33"/>
      <c r="M99" s="139" t="s">
        <v>21</v>
      </c>
      <c r="N99" s="140" t="s">
        <v>45</v>
      </c>
      <c r="P99" s="141">
        <f t="shared" si="1"/>
        <v>0</v>
      </c>
      <c r="Q99" s="141">
        <v>0</v>
      </c>
      <c r="R99" s="141">
        <f t="shared" si="2"/>
        <v>0</v>
      </c>
      <c r="S99" s="141">
        <v>0</v>
      </c>
      <c r="T99" s="142">
        <f t="shared" si="3"/>
        <v>0</v>
      </c>
      <c r="AR99" s="143" t="s">
        <v>234</v>
      </c>
      <c r="AT99" s="143" t="s">
        <v>229</v>
      </c>
      <c r="AU99" s="143" t="s">
        <v>86</v>
      </c>
      <c r="AY99" s="18" t="s">
        <v>227</v>
      </c>
      <c r="BE99" s="144">
        <f t="shared" si="4"/>
        <v>0</v>
      </c>
      <c r="BF99" s="144">
        <f t="shared" si="5"/>
        <v>0</v>
      </c>
      <c r="BG99" s="144">
        <f t="shared" si="6"/>
        <v>0</v>
      </c>
      <c r="BH99" s="144">
        <f t="shared" si="7"/>
        <v>0</v>
      </c>
      <c r="BI99" s="144">
        <f t="shared" si="8"/>
        <v>0</v>
      </c>
      <c r="BJ99" s="18" t="s">
        <v>86</v>
      </c>
      <c r="BK99" s="144">
        <f t="shared" si="9"/>
        <v>0</v>
      </c>
      <c r="BL99" s="18" t="s">
        <v>234</v>
      </c>
      <c r="BM99" s="143" t="s">
        <v>504</v>
      </c>
    </row>
    <row r="100" spans="2:65" s="1" customFormat="1" ht="19.5">
      <c r="B100" s="33"/>
      <c r="D100" s="150" t="s">
        <v>403</v>
      </c>
      <c r="F100" s="183" t="s">
        <v>505</v>
      </c>
      <c r="I100" s="147"/>
      <c r="L100" s="33"/>
      <c r="M100" s="148"/>
      <c r="T100" s="54"/>
      <c r="AT100" s="18" t="s">
        <v>403</v>
      </c>
      <c r="AU100" s="18" t="s">
        <v>86</v>
      </c>
    </row>
    <row r="101" spans="2:65" s="1" customFormat="1" ht="16.5" customHeight="1">
      <c r="B101" s="33"/>
      <c r="C101" s="132" t="s">
        <v>296</v>
      </c>
      <c r="D101" s="132" t="s">
        <v>229</v>
      </c>
      <c r="E101" s="133" t="s">
        <v>506</v>
      </c>
      <c r="F101" s="134" t="s">
        <v>507</v>
      </c>
      <c r="G101" s="135" t="s">
        <v>326</v>
      </c>
      <c r="H101" s="136">
        <v>2</v>
      </c>
      <c r="I101" s="137"/>
      <c r="J101" s="138">
        <f>ROUND(I101*H101,2)</f>
        <v>0</v>
      </c>
      <c r="K101" s="134" t="s">
        <v>336</v>
      </c>
      <c r="L101" s="33"/>
      <c r="M101" s="139" t="s">
        <v>21</v>
      </c>
      <c r="N101" s="140" t="s">
        <v>45</v>
      </c>
      <c r="P101" s="141">
        <f>O101*H101</f>
        <v>0</v>
      </c>
      <c r="Q101" s="141">
        <v>0</v>
      </c>
      <c r="R101" s="141">
        <f>Q101*H101</f>
        <v>0</v>
      </c>
      <c r="S101" s="141">
        <v>0</v>
      </c>
      <c r="T101" s="142">
        <f>S101*H101</f>
        <v>0</v>
      </c>
      <c r="AR101" s="143" t="s">
        <v>234</v>
      </c>
      <c r="AT101" s="143" t="s">
        <v>229</v>
      </c>
      <c r="AU101" s="143" t="s">
        <v>86</v>
      </c>
      <c r="AY101" s="18" t="s">
        <v>227</v>
      </c>
      <c r="BE101" s="144">
        <f>IF(N101="základní",J101,0)</f>
        <v>0</v>
      </c>
      <c r="BF101" s="144">
        <f>IF(N101="snížená",J101,0)</f>
        <v>0</v>
      </c>
      <c r="BG101" s="144">
        <f>IF(N101="zákl. přenesená",J101,0)</f>
        <v>0</v>
      </c>
      <c r="BH101" s="144">
        <f>IF(N101="sníž. přenesená",J101,0)</f>
        <v>0</v>
      </c>
      <c r="BI101" s="144">
        <f>IF(N101="nulová",J101,0)</f>
        <v>0</v>
      </c>
      <c r="BJ101" s="18" t="s">
        <v>86</v>
      </c>
      <c r="BK101" s="144">
        <f>ROUND(I101*H101,2)</f>
        <v>0</v>
      </c>
      <c r="BL101" s="18" t="s">
        <v>234</v>
      </c>
      <c r="BM101" s="143" t="s">
        <v>508</v>
      </c>
    </row>
    <row r="102" spans="2:65" s="1" customFormat="1" ht="16.5" customHeight="1">
      <c r="B102" s="33"/>
      <c r="C102" s="132" t="s">
        <v>308</v>
      </c>
      <c r="D102" s="132" t="s">
        <v>229</v>
      </c>
      <c r="E102" s="133" t="s">
        <v>509</v>
      </c>
      <c r="F102" s="134" t="s">
        <v>510</v>
      </c>
      <c r="G102" s="135" t="s">
        <v>326</v>
      </c>
      <c r="H102" s="136">
        <v>15</v>
      </c>
      <c r="I102" s="137"/>
      <c r="J102" s="138">
        <f>ROUND(I102*H102,2)</f>
        <v>0</v>
      </c>
      <c r="K102" s="134" t="s">
        <v>336</v>
      </c>
      <c r="L102" s="33"/>
      <c r="M102" s="139" t="s">
        <v>21</v>
      </c>
      <c r="N102" s="140" t="s">
        <v>45</v>
      </c>
      <c r="P102" s="141">
        <f>O102*H102</f>
        <v>0</v>
      </c>
      <c r="Q102" s="141">
        <v>0</v>
      </c>
      <c r="R102" s="141">
        <f>Q102*H102</f>
        <v>0</v>
      </c>
      <c r="S102" s="141">
        <v>0</v>
      </c>
      <c r="T102" s="142">
        <f>S102*H102</f>
        <v>0</v>
      </c>
      <c r="AR102" s="143" t="s">
        <v>234</v>
      </c>
      <c r="AT102" s="143" t="s">
        <v>229</v>
      </c>
      <c r="AU102" s="143" t="s">
        <v>86</v>
      </c>
      <c r="AY102" s="18" t="s">
        <v>227</v>
      </c>
      <c r="BE102" s="144">
        <f>IF(N102="základní",J102,0)</f>
        <v>0</v>
      </c>
      <c r="BF102" s="144">
        <f>IF(N102="snížená",J102,0)</f>
        <v>0</v>
      </c>
      <c r="BG102" s="144">
        <f>IF(N102="zákl. přenesená",J102,0)</f>
        <v>0</v>
      </c>
      <c r="BH102" s="144">
        <f>IF(N102="sníž. přenesená",J102,0)</f>
        <v>0</v>
      </c>
      <c r="BI102" s="144">
        <f>IF(N102="nulová",J102,0)</f>
        <v>0</v>
      </c>
      <c r="BJ102" s="18" t="s">
        <v>86</v>
      </c>
      <c r="BK102" s="144">
        <f>ROUND(I102*H102,2)</f>
        <v>0</v>
      </c>
      <c r="BL102" s="18" t="s">
        <v>234</v>
      </c>
      <c r="BM102" s="143" t="s">
        <v>511</v>
      </c>
    </row>
    <row r="103" spans="2:65" s="1" customFormat="1" ht="16.5" customHeight="1">
      <c r="B103" s="33"/>
      <c r="C103" s="132" t="s">
        <v>8</v>
      </c>
      <c r="D103" s="132" t="s">
        <v>229</v>
      </c>
      <c r="E103" s="133" t="s">
        <v>512</v>
      </c>
      <c r="F103" s="134" t="s">
        <v>513</v>
      </c>
      <c r="G103" s="135" t="s">
        <v>326</v>
      </c>
      <c r="H103" s="136">
        <v>5</v>
      </c>
      <c r="I103" s="137"/>
      <c r="J103" s="138">
        <f>ROUND(I103*H103,2)</f>
        <v>0</v>
      </c>
      <c r="K103" s="134" t="s">
        <v>336</v>
      </c>
      <c r="L103" s="33"/>
      <c r="M103" s="139" t="s">
        <v>21</v>
      </c>
      <c r="N103" s="140" t="s">
        <v>45</v>
      </c>
      <c r="P103" s="141">
        <f>O103*H103</f>
        <v>0</v>
      </c>
      <c r="Q103" s="141">
        <v>0</v>
      </c>
      <c r="R103" s="141">
        <f>Q103*H103</f>
        <v>0</v>
      </c>
      <c r="S103" s="141">
        <v>0</v>
      </c>
      <c r="T103" s="142">
        <f>S103*H103</f>
        <v>0</v>
      </c>
      <c r="AR103" s="143" t="s">
        <v>234</v>
      </c>
      <c r="AT103" s="143" t="s">
        <v>229</v>
      </c>
      <c r="AU103" s="143" t="s">
        <v>86</v>
      </c>
      <c r="AY103" s="18" t="s">
        <v>227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234</v>
      </c>
      <c r="BM103" s="143" t="s">
        <v>514</v>
      </c>
    </row>
    <row r="104" spans="2:65" s="11" customFormat="1" ht="25.9" customHeight="1">
      <c r="B104" s="120"/>
      <c r="D104" s="121" t="s">
        <v>72</v>
      </c>
      <c r="E104" s="122" t="s">
        <v>515</v>
      </c>
      <c r="F104" s="122" t="s">
        <v>516</v>
      </c>
      <c r="I104" s="123"/>
      <c r="J104" s="124">
        <f>BK104</f>
        <v>0</v>
      </c>
      <c r="L104" s="120"/>
      <c r="M104" s="125"/>
      <c r="P104" s="126">
        <f>SUM(P105:P110)</f>
        <v>0</v>
      </c>
      <c r="R104" s="126">
        <f>SUM(R105:R110)</f>
        <v>0</v>
      </c>
      <c r="T104" s="127">
        <f>SUM(T105:T110)</f>
        <v>0</v>
      </c>
      <c r="AR104" s="121" t="s">
        <v>80</v>
      </c>
      <c r="AT104" s="128" t="s">
        <v>72</v>
      </c>
      <c r="AU104" s="128" t="s">
        <v>73</v>
      </c>
      <c r="AY104" s="121" t="s">
        <v>227</v>
      </c>
      <c r="BK104" s="129">
        <f>SUM(BK105:BK110)</f>
        <v>0</v>
      </c>
    </row>
    <row r="105" spans="2:65" s="1" customFormat="1" ht="16.5" customHeight="1">
      <c r="B105" s="33"/>
      <c r="C105" s="132" t="s">
        <v>370</v>
      </c>
      <c r="D105" s="132" t="s">
        <v>229</v>
      </c>
      <c r="E105" s="133" t="s">
        <v>517</v>
      </c>
      <c r="F105" s="134" t="s">
        <v>518</v>
      </c>
      <c r="G105" s="135" t="s">
        <v>326</v>
      </c>
      <c r="H105" s="136">
        <v>12</v>
      </c>
      <c r="I105" s="137"/>
      <c r="J105" s="138">
        <f>ROUND(I105*H105,2)</f>
        <v>0</v>
      </c>
      <c r="K105" s="134" t="s">
        <v>336</v>
      </c>
      <c r="L105" s="33"/>
      <c r="M105" s="139" t="s">
        <v>21</v>
      </c>
      <c r="N105" s="140" t="s">
        <v>45</v>
      </c>
      <c r="P105" s="141">
        <f>O105*H105</f>
        <v>0</v>
      </c>
      <c r="Q105" s="141">
        <v>0</v>
      </c>
      <c r="R105" s="141">
        <f>Q105*H105</f>
        <v>0</v>
      </c>
      <c r="S105" s="141">
        <v>0</v>
      </c>
      <c r="T105" s="142">
        <f>S105*H105</f>
        <v>0</v>
      </c>
      <c r="AR105" s="143" t="s">
        <v>234</v>
      </c>
      <c r="AT105" s="143" t="s">
        <v>229</v>
      </c>
      <c r="AU105" s="143" t="s">
        <v>80</v>
      </c>
      <c r="AY105" s="18" t="s">
        <v>227</v>
      </c>
      <c r="BE105" s="144">
        <f>IF(N105="základní",J105,0)</f>
        <v>0</v>
      </c>
      <c r="BF105" s="144">
        <f>IF(N105="snížená",J105,0)</f>
        <v>0</v>
      </c>
      <c r="BG105" s="144">
        <f>IF(N105="zákl. přenesená",J105,0)</f>
        <v>0</v>
      </c>
      <c r="BH105" s="144">
        <f>IF(N105="sníž. přenesená",J105,0)</f>
        <v>0</v>
      </c>
      <c r="BI105" s="144">
        <f>IF(N105="nulová",J105,0)</f>
        <v>0</v>
      </c>
      <c r="BJ105" s="18" t="s">
        <v>86</v>
      </c>
      <c r="BK105" s="144">
        <f>ROUND(I105*H105,2)</f>
        <v>0</v>
      </c>
      <c r="BL105" s="18" t="s">
        <v>234</v>
      </c>
      <c r="BM105" s="143" t="s">
        <v>519</v>
      </c>
    </row>
    <row r="106" spans="2:65" s="1" customFormat="1" ht="16.5" customHeight="1">
      <c r="B106" s="33"/>
      <c r="C106" s="132" t="s">
        <v>376</v>
      </c>
      <c r="D106" s="132" t="s">
        <v>229</v>
      </c>
      <c r="E106" s="133" t="s">
        <v>520</v>
      </c>
      <c r="F106" s="134" t="s">
        <v>521</v>
      </c>
      <c r="G106" s="135" t="s">
        <v>326</v>
      </c>
      <c r="H106" s="136">
        <v>24</v>
      </c>
      <c r="I106" s="137"/>
      <c r="J106" s="138">
        <f>ROUND(I106*H106,2)</f>
        <v>0</v>
      </c>
      <c r="K106" s="134" t="s">
        <v>336</v>
      </c>
      <c r="L106" s="33"/>
      <c r="M106" s="139" t="s">
        <v>21</v>
      </c>
      <c r="N106" s="140" t="s">
        <v>45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234</v>
      </c>
      <c r="AT106" s="143" t="s">
        <v>229</v>
      </c>
      <c r="AU106" s="143" t="s">
        <v>80</v>
      </c>
      <c r="AY106" s="18" t="s">
        <v>227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86</v>
      </c>
      <c r="BK106" s="144">
        <f>ROUND(I106*H106,2)</f>
        <v>0</v>
      </c>
      <c r="BL106" s="18" t="s">
        <v>234</v>
      </c>
      <c r="BM106" s="143" t="s">
        <v>522</v>
      </c>
    </row>
    <row r="107" spans="2:65" s="1" customFormat="1" ht="16.5" customHeight="1">
      <c r="B107" s="33"/>
      <c r="C107" s="132" t="s">
        <v>382</v>
      </c>
      <c r="D107" s="132" t="s">
        <v>229</v>
      </c>
      <c r="E107" s="133" t="s">
        <v>523</v>
      </c>
      <c r="F107" s="134" t="s">
        <v>524</v>
      </c>
      <c r="G107" s="135" t="s">
        <v>326</v>
      </c>
      <c r="H107" s="136">
        <v>24</v>
      </c>
      <c r="I107" s="137"/>
      <c r="J107" s="138">
        <f>ROUND(I107*H107,2)</f>
        <v>0</v>
      </c>
      <c r="K107" s="134" t="s">
        <v>336</v>
      </c>
      <c r="L107" s="33"/>
      <c r="M107" s="139" t="s">
        <v>21</v>
      </c>
      <c r="N107" s="140" t="s">
        <v>45</v>
      </c>
      <c r="P107" s="141">
        <f>O107*H107</f>
        <v>0</v>
      </c>
      <c r="Q107" s="141">
        <v>0</v>
      </c>
      <c r="R107" s="141">
        <f>Q107*H107</f>
        <v>0</v>
      </c>
      <c r="S107" s="141">
        <v>0</v>
      </c>
      <c r="T107" s="142">
        <f>S107*H107</f>
        <v>0</v>
      </c>
      <c r="AR107" s="143" t="s">
        <v>234</v>
      </c>
      <c r="AT107" s="143" t="s">
        <v>229</v>
      </c>
      <c r="AU107" s="143" t="s">
        <v>80</v>
      </c>
      <c r="AY107" s="18" t="s">
        <v>227</v>
      </c>
      <c r="BE107" s="144">
        <f>IF(N107="základní",J107,0)</f>
        <v>0</v>
      </c>
      <c r="BF107" s="144">
        <f>IF(N107="snížená",J107,0)</f>
        <v>0</v>
      </c>
      <c r="BG107" s="144">
        <f>IF(N107="zákl. přenesená",J107,0)</f>
        <v>0</v>
      </c>
      <c r="BH107" s="144">
        <f>IF(N107="sníž. přenesená",J107,0)</f>
        <v>0</v>
      </c>
      <c r="BI107" s="144">
        <f>IF(N107="nulová",J107,0)</f>
        <v>0</v>
      </c>
      <c r="BJ107" s="18" t="s">
        <v>86</v>
      </c>
      <c r="BK107" s="144">
        <f>ROUND(I107*H107,2)</f>
        <v>0</v>
      </c>
      <c r="BL107" s="18" t="s">
        <v>234</v>
      </c>
      <c r="BM107" s="143" t="s">
        <v>525</v>
      </c>
    </row>
    <row r="108" spans="2:65" s="1" customFormat="1" ht="16.5" customHeight="1">
      <c r="B108" s="33"/>
      <c r="C108" s="132" t="s">
        <v>388</v>
      </c>
      <c r="D108" s="132" t="s">
        <v>229</v>
      </c>
      <c r="E108" s="133" t="s">
        <v>526</v>
      </c>
      <c r="F108" s="134" t="s">
        <v>527</v>
      </c>
      <c r="G108" s="135" t="s">
        <v>488</v>
      </c>
      <c r="H108" s="136">
        <v>1</v>
      </c>
      <c r="I108" s="137"/>
      <c r="J108" s="138">
        <f>ROUND(I108*H108,2)</f>
        <v>0</v>
      </c>
      <c r="K108" s="134" t="s">
        <v>336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234</v>
      </c>
      <c r="AT108" s="143" t="s">
        <v>229</v>
      </c>
      <c r="AU108" s="143" t="s">
        <v>80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234</v>
      </c>
      <c r="BM108" s="143" t="s">
        <v>528</v>
      </c>
    </row>
    <row r="109" spans="2:65" s="1" customFormat="1" ht="16.5" customHeight="1">
      <c r="B109" s="33"/>
      <c r="C109" s="132" t="s">
        <v>393</v>
      </c>
      <c r="D109" s="132" t="s">
        <v>229</v>
      </c>
      <c r="E109" s="133" t="s">
        <v>529</v>
      </c>
      <c r="F109" s="134" t="s">
        <v>530</v>
      </c>
      <c r="G109" s="135" t="s">
        <v>488</v>
      </c>
      <c r="H109" s="136">
        <v>1</v>
      </c>
      <c r="I109" s="137"/>
      <c r="J109" s="138">
        <f>ROUND(I109*H109,2)</f>
        <v>0</v>
      </c>
      <c r="K109" s="134" t="s">
        <v>336</v>
      </c>
      <c r="L109" s="33"/>
      <c r="M109" s="139" t="s">
        <v>21</v>
      </c>
      <c r="N109" s="140" t="s">
        <v>45</v>
      </c>
      <c r="P109" s="141">
        <f>O109*H109</f>
        <v>0</v>
      </c>
      <c r="Q109" s="141">
        <v>0</v>
      </c>
      <c r="R109" s="141">
        <f>Q109*H109</f>
        <v>0</v>
      </c>
      <c r="S109" s="141">
        <v>0</v>
      </c>
      <c r="T109" s="142">
        <f>S109*H109</f>
        <v>0</v>
      </c>
      <c r="AR109" s="143" t="s">
        <v>234</v>
      </c>
      <c r="AT109" s="143" t="s">
        <v>229</v>
      </c>
      <c r="AU109" s="143" t="s">
        <v>80</v>
      </c>
      <c r="AY109" s="18" t="s">
        <v>227</v>
      </c>
      <c r="BE109" s="144">
        <f>IF(N109="základní",J109,0)</f>
        <v>0</v>
      </c>
      <c r="BF109" s="144">
        <f>IF(N109="snížená",J109,0)</f>
        <v>0</v>
      </c>
      <c r="BG109" s="144">
        <f>IF(N109="zákl. přenesená",J109,0)</f>
        <v>0</v>
      </c>
      <c r="BH109" s="144">
        <f>IF(N109="sníž. přenesená",J109,0)</f>
        <v>0</v>
      </c>
      <c r="BI109" s="144">
        <f>IF(N109="nulová",J109,0)</f>
        <v>0</v>
      </c>
      <c r="BJ109" s="18" t="s">
        <v>86</v>
      </c>
      <c r="BK109" s="144">
        <f>ROUND(I109*H109,2)</f>
        <v>0</v>
      </c>
      <c r="BL109" s="18" t="s">
        <v>234</v>
      </c>
      <c r="BM109" s="143" t="s">
        <v>531</v>
      </c>
    </row>
    <row r="110" spans="2:65" s="1" customFormat="1" ht="19.5">
      <c r="B110" s="33"/>
      <c r="D110" s="150" t="s">
        <v>403</v>
      </c>
      <c r="F110" s="183" t="s">
        <v>532</v>
      </c>
      <c r="I110" s="147"/>
      <c r="L110" s="33"/>
      <c r="M110" s="180"/>
      <c r="N110" s="181"/>
      <c r="O110" s="181"/>
      <c r="P110" s="181"/>
      <c r="Q110" s="181"/>
      <c r="R110" s="181"/>
      <c r="S110" s="181"/>
      <c r="T110" s="182"/>
      <c r="AT110" s="18" t="s">
        <v>403</v>
      </c>
      <c r="AU110" s="18" t="s">
        <v>80</v>
      </c>
    </row>
    <row r="111" spans="2:65" s="1" customFormat="1" ht="6.95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3"/>
    </row>
  </sheetData>
  <sheetProtection algorithmName="SHA-512" hashValue="lYX/b3yx1dkdbVcQNmuqsXoIYTrxhBvzhNHyNmnEJQueT2Htsq17toIqthMIc9RLlaWVN5CA7WoFLoWIJJ8ikQ==" saltValue="MVsc/nKT9mm9/oW20MkUX0/vMCtYV0TesZpCaF3KnJLNDGNR5S3kUiMRdeiBcUECbfcI9N8oqdU4cKIkEMK8jg==" spinCount="100000" sheet="1" objects="1" scenarios="1" formatColumns="0" formatRows="0" autoFilter="0"/>
  <autoFilter ref="C87:K110" xr:uid="{00000000-0009-0000-0000-000003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9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99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313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533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ROUND(J86,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ROUND((SUM(BE86:BE98)),  2)</f>
        <v>0</v>
      </c>
      <c r="I35" s="94">
        <v>0.21</v>
      </c>
      <c r="J35" s="84">
        <f>ROUND(((SUM(BE86:BE98))*I35),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ROUND((SUM(BF86:BF98)),  2)</f>
        <v>0</v>
      </c>
      <c r="I36" s="94">
        <v>0.12</v>
      </c>
      <c r="J36" s="84">
        <f>ROUND(((SUM(BF86:BF98))*I36),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ROUND((SUM(BG86:BG98)),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ROUND((SUM(BH86:BH98)),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ROUND((SUM(BI86:BI98)),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313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SO-02.05 - Přípojka elektro SLP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J86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534</v>
      </c>
      <c r="E64" s="106"/>
      <c r="F64" s="106"/>
      <c r="G64" s="106"/>
      <c r="H64" s="106"/>
      <c r="I64" s="106"/>
      <c r="J64" s="107">
        <f>J87</f>
        <v>0</v>
      </c>
      <c r="L64" s="104"/>
    </row>
    <row r="65" spans="2:12" s="1" customFormat="1" ht="21.75" customHeight="1">
      <c r="B65" s="33"/>
      <c r="L65" s="33"/>
    </row>
    <row r="66" spans="2:12" s="1" customFormat="1" ht="6.95" customHeight="1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>
      <c r="B71" s="33"/>
      <c r="C71" s="22" t="s">
        <v>212</v>
      </c>
      <c r="L71" s="33"/>
    </row>
    <row r="72" spans="2:12" s="1" customFormat="1" ht="6.95" customHeight="1">
      <c r="B72" s="33"/>
      <c r="L72" s="33"/>
    </row>
    <row r="73" spans="2:12" s="1" customFormat="1" ht="12" customHeight="1">
      <c r="B73" s="33"/>
      <c r="C73" s="28" t="s">
        <v>16</v>
      </c>
      <c r="L73" s="33"/>
    </row>
    <row r="74" spans="2:12" s="1" customFormat="1" ht="16.5" customHeight="1">
      <c r="B74" s="33"/>
      <c r="E74" s="338" t="str">
        <f>E7</f>
        <v>Kolovraty - dostupné bydlení</v>
      </c>
      <c r="F74" s="339"/>
      <c r="G74" s="339"/>
      <c r="H74" s="339"/>
      <c r="L74" s="33"/>
    </row>
    <row r="75" spans="2:12" ht="12" customHeight="1">
      <c r="B75" s="21"/>
      <c r="C75" s="28" t="s">
        <v>201</v>
      </c>
      <c r="L75" s="21"/>
    </row>
    <row r="76" spans="2:12" s="1" customFormat="1" ht="16.5" customHeight="1">
      <c r="B76" s="33"/>
      <c r="E76" s="338" t="s">
        <v>313</v>
      </c>
      <c r="F76" s="340"/>
      <c r="G76" s="340"/>
      <c r="H76" s="340"/>
      <c r="L76" s="33"/>
    </row>
    <row r="77" spans="2:12" s="1" customFormat="1" ht="12" customHeight="1">
      <c r="B77" s="33"/>
      <c r="C77" s="28" t="s">
        <v>203</v>
      </c>
      <c r="L77" s="33"/>
    </row>
    <row r="78" spans="2:12" s="1" customFormat="1" ht="16.5" customHeight="1">
      <c r="B78" s="33"/>
      <c r="E78" s="321" t="str">
        <f>E11</f>
        <v>SO-02.05 - Přípojka elektro SLP</v>
      </c>
      <c r="F78" s="340"/>
      <c r="G78" s="340"/>
      <c r="H78" s="340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22</v>
      </c>
      <c r="F80" s="26" t="str">
        <f>F14</f>
        <v>Kolovraty</v>
      </c>
      <c r="I80" s="28" t="s">
        <v>24</v>
      </c>
      <c r="J80" s="50" t="str">
        <f>IF(J14="","",J14)</f>
        <v>28. 6. 2021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26</v>
      </c>
      <c r="F82" s="26" t="str">
        <f>E17</f>
        <v>atelier HETA s.r.o.</v>
      </c>
      <c r="I82" s="28" t="s">
        <v>32</v>
      </c>
      <c r="J82" s="31" t="str">
        <f>E23</f>
        <v>atelier HETA s.r.o.</v>
      </c>
      <c r="L82" s="33"/>
    </row>
    <row r="83" spans="2:65" s="1" customFormat="1" ht="15.2" customHeight="1">
      <c r="B83" s="33"/>
      <c r="C83" s="28" t="s">
        <v>30</v>
      </c>
      <c r="F83" s="26" t="str">
        <f>IF(E20="","",E20)</f>
        <v>Vyplň údaj</v>
      </c>
      <c r="I83" s="28" t="s">
        <v>34</v>
      </c>
      <c r="J83" s="31" t="str">
        <f>E26</f>
        <v>Toman Martin</v>
      </c>
      <c r="L83" s="33"/>
    </row>
    <row r="84" spans="2:65" s="1" customFormat="1" ht="10.35" customHeight="1">
      <c r="B84" s="33"/>
      <c r="L84" s="33"/>
    </row>
    <row r="85" spans="2:65" s="10" customFormat="1" ht="29.25" customHeight="1">
      <c r="B85" s="112"/>
      <c r="C85" s="113" t="s">
        <v>213</v>
      </c>
      <c r="D85" s="114" t="s">
        <v>58</v>
      </c>
      <c r="E85" s="114" t="s">
        <v>54</v>
      </c>
      <c r="F85" s="114" t="s">
        <v>55</v>
      </c>
      <c r="G85" s="114" t="s">
        <v>214</v>
      </c>
      <c r="H85" s="114" t="s">
        <v>215</v>
      </c>
      <c r="I85" s="114" t="s">
        <v>216</v>
      </c>
      <c r="J85" s="114" t="s">
        <v>207</v>
      </c>
      <c r="K85" s="115" t="s">
        <v>217</v>
      </c>
      <c r="L85" s="112"/>
      <c r="M85" s="57" t="s">
        <v>21</v>
      </c>
      <c r="N85" s="58" t="s">
        <v>43</v>
      </c>
      <c r="O85" s="58" t="s">
        <v>218</v>
      </c>
      <c r="P85" s="58" t="s">
        <v>219</v>
      </c>
      <c r="Q85" s="58" t="s">
        <v>220</v>
      </c>
      <c r="R85" s="58" t="s">
        <v>221</v>
      </c>
      <c r="S85" s="58" t="s">
        <v>222</v>
      </c>
      <c r="T85" s="59" t="s">
        <v>223</v>
      </c>
    </row>
    <row r="86" spans="2:65" s="1" customFormat="1" ht="22.9" customHeight="1">
      <c r="B86" s="33"/>
      <c r="C86" s="62" t="s">
        <v>224</v>
      </c>
      <c r="J86" s="116">
        <f>BK86</f>
        <v>0</v>
      </c>
      <c r="L86" s="33"/>
      <c r="M86" s="60"/>
      <c r="N86" s="51"/>
      <c r="O86" s="51"/>
      <c r="P86" s="117">
        <f>P87</f>
        <v>0</v>
      </c>
      <c r="Q86" s="51"/>
      <c r="R86" s="117">
        <f>R87</f>
        <v>0</v>
      </c>
      <c r="S86" s="51"/>
      <c r="T86" s="118">
        <f>T87</f>
        <v>0</v>
      </c>
      <c r="AT86" s="18" t="s">
        <v>72</v>
      </c>
      <c r="AU86" s="18" t="s">
        <v>208</v>
      </c>
      <c r="BK86" s="119">
        <f>BK87</f>
        <v>0</v>
      </c>
    </row>
    <row r="87" spans="2:65" s="11" customFormat="1" ht="25.9" customHeight="1">
      <c r="B87" s="120"/>
      <c r="D87" s="121" t="s">
        <v>72</v>
      </c>
      <c r="E87" s="122" t="s">
        <v>474</v>
      </c>
      <c r="F87" s="122" t="s">
        <v>535</v>
      </c>
      <c r="I87" s="123"/>
      <c r="J87" s="124">
        <f>BK87</f>
        <v>0</v>
      </c>
      <c r="L87" s="120"/>
      <c r="M87" s="125"/>
      <c r="P87" s="126">
        <f>SUM(P88:P98)</f>
        <v>0</v>
      </c>
      <c r="R87" s="126">
        <f>SUM(R88:R98)</f>
        <v>0</v>
      </c>
      <c r="T87" s="127">
        <f>SUM(T88:T98)</f>
        <v>0</v>
      </c>
      <c r="AR87" s="121" t="s">
        <v>80</v>
      </c>
      <c r="AT87" s="128" t="s">
        <v>72</v>
      </c>
      <c r="AU87" s="128" t="s">
        <v>73</v>
      </c>
      <c r="AY87" s="121" t="s">
        <v>227</v>
      </c>
      <c r="BK87" s="129">
        <f>SUM(BK88:BK98)</f>
        <v>0</v>
      </c>
    </row>
    <row r="88" spans="2:65" s="1" customFormat="1" ht="16.5" customHeight="1">
      <c r="B88" s="33"/>
      <c r="C88" s="132" t="s">
        <v>80</v>
      </c>
      <c r="D88" s="132" t="s">
        <v>229</v>
      </c>
      <c r="E88" s="133" t="s">
        <v>477</v>
      </c>
      <c r="F88" s="134" t="s">
        <v>536</v>
      </c>
      <c r="G88" s="135" t="s">
        <v>326</v>
      </c>
      <c r="H88" s="136">
        <v>17</v>
      </c>
      <c r="I88" s="137"/>
      <c r="J88" s="138">
        <f>ROUND(I88*H88,2)</f>
        <v>0</v>
      </c>
      <c r="K88" s="134" t="s">
        <v>336</v>
      </c>
      <c r="L88" s="33"/>
      <c r="M88" s="139" t="s">
        <v>21</v>
      </c>
      <c r="N88" s="140" t="s">
        <v>45</v>
      </c>
      <c r="P88" s="141">
        <f>O88*H88</f>
        <v>0</v>
      </c>
      <c r="Q88" s="141">
        <v>0</v>
      </c>
      <c r="R88" s="141">
        <f>Q88*H88</f>
        <v>0</v>
      </c>
      <c r="S88" s="141">
        <v>0</v>
      </c>
      <c r="T88" s="142">
        <f>S88*H88</f>
        <v>0</v>
      </c>
      <c r="AR88" s="143" t="s">
        <v>234</v>
      </c>
      <c r="AT88" s="143" t="s">
        <v>229</v>
      </c>
      <c r="AU88" s="143" t="s">
        <v>80</v>
      </c>
      <c r="AY88" s="18" t="s">
        <v>227</v>
      </c>
      <c r="BE88" s="144">
        <f>IF(N88="základní",J88,0)</f>
        <v>0</v>
      </c>
      <c r="BF88" s="144">
        <f>IF(N88="snížená",J88,0)</f>
        <v>0</v>
      </c>
      <c r="BG88" s="144">
        <f>IF(N88="zákl. přenesená",J88,0)</f>
        <v>0</v>
      </c>
      <c r="BH88" s="144">
        <f>IF(N88="sníž. přenesená",J88,0)</f>
        <v>0</v>
      </c>
      <c r="BI88" s="144">
        <f>IF(N88="nulová",J88,0)</f>
        <v>0</v>
      </c>
      <c r="BJ88" s="18" t="s">
        <v>86</v>
      </c>
      <c r="BK88" s="144">
        <f>ROUND(I88*H88,2)</f>
        <v>0</v>
      </c>
      <c r="BL88" s="18" t="s">
        <v>234</v>
      </c>
      <c r="BM88" s="143" t="s">
        <v>479</v>
      </c>
    </row>
    <row r="89" spans="2:65" s="1" customFormat="1" ht="16.5" customHeight="1">
      <c r="B89" s="33"/>
      <c r="C89" s="132" t="s">
        <v>86</v>
      </c>
      <c r="D89" s="132" t="s">
        <v>229</v>
      </c>
      <c r="E89" s="133" t="s">
        <v>480</v>
      </c>
      <c r="F89" s="134" t="s">
        <v>481</v>
      </c>
      <c r="G89" s="135" t="s">
        <v>326</v>
      </c>
      <c r="H89" s="136">
        <v>17</v>
      </c>
      <c r="I89" s="137"/>
      <c r="J89" s="138">
        <f>ROUND(I89*H89,2)</f>
        <v>0</v>
      </c>
      <c r="K89" s="134" t="s">
        <v>336</v>
      </c>
      <c r="L89" s="33"/>
      <c r="M89" s="139" t="s">
        <v>21</v>
      </c>
      <c r="N89" s="140" t="s">
        <v>45</v>
      </c>
      <c r="P89" s="141">
        <f>O89*H89</f>
        <v>0</v>
      </c>
      <c r="Q89" s="141">
        <v>0</v>
      </c>
      <c r="R89" s="141">
        <f>Q89*H89</f>
        <v>0</v>
      </c>
      <c r="S89" s="141">
        <v>0</v>
      </c>
      <c r="T89" s="142">
        <f>S89*H89</f>
        <v>0</v>
      </c>
      <c r="AR89" s="143" t="s">
        <v>234</v>
      </c>
      <c r="AT89" s="143" t="s">
        <v>229</v>
      </c>
      <c r="AU89" s="143" t="s">
        <v>80</v>
      </c>
      <c r="AY89" s="18" t="s">
        <v>227</v>
      </c>
      <c r="BE89" s="144">
        <f>IF(N89="základní",J89,0)</f>
        <v>0</v>
      </c>
      <c r="BF89" s="144">
        <f>IF(N89="snížená",J89,0)</f>
        <v>0</v>
      </c>
      <c r="BG89" s="144">
        <f>IF(N89="zákl. přenesená",J89,0)</f>
        <v>0</v>
      </c>
      <c r="BH89" s="144">
        <f>IF(N89="sníž. přenesená",J89,0)</f>
        <v>0</v>
      </c>
      <c r="BI89" s="144">
        <f>IF(N89="nulová",J89,0)</f>
        <v>0</v>
      </c>
      <c r="BJ89" s="18" t="s">
        <v>86</v>
      </c>
      <c r="BK89" s="144">
        <f>ROUND(I89*H89,2)</f>
        <v>0</v>
      </c>
      <c r="BL89" s="18" t="s">
        <v>234</v>
      </c>
      <c r="BM89" s="143" t="s">
        <v>482</v>
      </c>
    </row>
    <row r="90" spans="2:65" s="1" customFormat="1" ht="24.2" customHeight="1">
      <c r="B90" s="33"/>
      <c r="C90" s="132" t="s">
        <v>120</v>
      </c>
      <c r="D90" s="132" t="s">
        <v>229</v>
      </c>
      <c r="E90" s="133" t="s">
        <v>483</v>
      </c>
      <c r="F90" s="134" t="s">
        <v>537</v>
      </c>
      <c r="G90" s="135" t="s">
        <v>326</v>
      </c>
      <c r="H90" s="136">
        <v>17</v>
      </c>
      <c r="I90" s="137"/>
      <c r="J90" s="138">
        <f>ROUND(I90*H90,2)</f>
        <v>0</v>
      </c>
      <c r="K90" s="134" t="s">
        <v>336</v>
      </c>
      <c r="L90" s="33"/>
      <c r="M90" s="139" t="s">
        <v>21</v>
      </c>
      <c r="N90" s="140" t="s">
        <v>45</v>
      </c>
      <c r="P90" s="141">
        <f>O90*H90</f>
        <v>0</v>
      </c>
      <c r="Q90" s="141">
        <v>0</v>
      </c>
      <c r="R90" s="141">
        <f>Q90*H90</f>
        <v>0</v>
      </c>
      <c r="S90" s="141">
        <v>0</v>
      </c>
      <c r="T90" s="142">
        <f>S90*H90</f>
        <v>0</v>
      </c>
      <c r="AR90" s="143" t="s">
        <v>234</v>
      </c>
      <c r="AT90" s="143" t="s">
        <v>229</v>
      </c>
      <c r="AU90" s="143" t="s">
        <v>80</v>
      </c>
      <c r="AY90" s="18" t="s">
        <v>227</v>
      </c>
      <c r="BE90" s="144">
        <f>IF(N90="základní",J90,0)</f>
        <v>0</v>
      </c>
      <c r="BF90" s="144">
        <f>IF(N90="snížená",J90,0)</f>
        <v>0</v>
      </c>
      <c r="BG90" s="144">
        <f>IF(N90="zákl. přenesená",J90,0)</f>
        <v>0</v>
      </c>
      <c r="BH90" s="144">
        <f>IF(N90="sníž. přenesená",J90,0)</f>
        <v>0</v>
      </c>
      <c r="BI90" s="144">
        <f>IF(N90="nulová",J90,0)</f>
        <v>0</v>
      </c>
      <c r="BJ90" s="18" t="s">
        <v>86</v>
      </c>
      <c r="BK90" s="144">
        <f>ROUND(I90*H90,2)</f>
        <v>0</v>
      </c>
      <c r="BL90" s="18" t="s">
        <v>234</v>
      </c>
      <c r="BM90" s="143" t="s">
        <v>485</v>
      </c>
    </row>
    <row r="91" spans="2:65" s="1" customFormat="1" ht="21.75" customHeight="1">
      <c r="B91" s="33"/>
      <c r="C91" s="132" t="s">
        <v>234</v>
      </c>
      <c r="D91" s="132" t="s">
        <v>229</v>
      </c>
      <c r="E91" s="133" t="s">
        <v>517</v>
      </c>
      <c r="F91" s="134" t="s">
        <v>538</v>
      </c>
      <c r="G91" s="135" t="s">
        <v>232</v>
      </c>
      <c r="H91" s="136">
        <v>2.4500000000000002</v>
      </c>
      <c r="I91" s="137"/>
      <c r="J91" s="138">
        <f>ROUND(I91*H91,2)</f>
        <v>0</v>
      </c>
      <c r="K91" s="134" t="s">
        <v>336</v>
      </c>
      <c r="L91" s="33"/>
      <c r="M91" s="139" t="s">
        <v>21</v>
      </c>
      <c r="N91" s="140" t="s">
        <v>45</v>
      </c>
      <c r="P91" s="141">
        <f>O91*H91</f>
        <v>0</v>
      </c>
      <c r="Q91" s="141">
        <v>0</v>
      </c>
      <c r="R91" s="141">
        <f>Q91*H91</f>
        <v>0</v>
      </c>
      <c r="S91" s="141">
        <v>0</v>
      </c>
      <c r="T91" s="142">
        <f>S91*H91</f>
        <v>0</v>
      </c>
      <c r="AR91" s="143" t="s">
        <v>234</v>
      </c>
      <c r="AT91" s="143" t="s">
        <v>229</v>
      </c>
      <c r="AU91" s="143" t="s">
        <v>80</v>
      </c>
      <c r="AY91" s="18" t="s">
        <v>227</v>
      </c>
      <c r="BE91" s="144">
        <f>IF(N91="základní",J91,0)</f>
        <v>0</v>
      </c>
      <c r="BF91" s="144">
        <f>IF(N91="snížená",J91,0)</f>
        <v>0</v>
      </c>
      <c r="BG91" s="144">
        <f>IF(N91="zákl. přenesená",J91,0)</f>
        <v>0</v>
      </c>
      <c r="BH91" s="144">
        <f>IF(N91="sníž. přenesená",J91,0)</f>
        <v>0</v>
      </c>
      <c r="BI91" s="144">
        <f>IF(N91="nulová",J91,0)</f>
        <v>0</v>
      </c>
      <c r="BJ91" s="18" t="s">
        <v>86</v>
      </c>
      <c r="BK91" s="144">
        <f>ROUND(I91*H91,2)</f>
        <v>0</v>
      </c>
      <c r="BL91" s="18" t="s">
        <v>234</v>
      </c>
      <c r="BM91" s="143" t="s">
        <v>519</v>
      </c>
    </row>
    <row r="92" spans="2:65" s="13" customFormat="1" ht="11.25">
      <c r="B92" s="156"/>
      <c r="D92" s="150" t="s">
        <v>238</v>
      </c>
      <c r="E92" s="157" t="s">
        <v>21</v>
      </c>
      <c r="F92" s="158" t="s">
        <v>539</v>
      </c>
      <c r="H92" s="159">
        <v>2.4500000000000002</v>
      </c>
      <c r="I92" s="160"/>
      <c r="L92" s="156"/>
      <c r="M92" s="161"/>
      <c r="T92" s="162"/>
      <c r="AT92" s="157" t="s">
        <v>238</v>
      </c>
      <c r="AU92" s="157" t="s">
        <v>80</v>
      </c>
      <c r="AV92" s="13" t="s">
        <v>86</v>
      </c>
      <c r="AW92" s="13" t="s">
        <v>33</v>
      </c>
      <c r="AX92" s="13" t="s">
        <v>73</v>
      </c>
      <c r="AY92" s="157" t="s">
        <v>227</v>
      </c>
    </row>
    <row r="93" spans="2:65" s="14" customFormat="1" ht="11.25">
      <c r="B93" s="163"/>
      <c r="D93" s="150" t="s">
        <v>238</v>
      </c>
      <c r="E93" s="164" t="s">
        <v>21</v>
      </c>
      <c r="F93" s="165" t="s">
        <v>241</v>
      </c>
      <c r="H93" s="166">
        <v>2.4500000000000002</v>
      </c>
      <c r="I93" s="167"/>
      <c r="L93" s="163"/>
      <c r="M93" s="168"/>
      <c r="T93" s="169"/>
      <c r="AT93" s="164" t="s">
        <v>238</v>
      </c>
      <c r="AU93" s="164" t="s">
        <v>80</v>
      </c>
      <c r="AV93" s="14" t="s">
        <v>234</v>
      </c>
      <c r="AW93" s="14" t="s">
        <v>33</v>
      </c>
      <c r="AX93" s="14" t="s">
        <v>80</v>
      </c>
      <c r="AY93" s="164" t="s">
        <v>227</v>
      </c>
    </row>
    <row r="94" spans="2:65" s="1" customFormat="1" ht="16.5" customHeight="1">
      <c r="B94" s="33"/>
      <c r="C94" s="132" t="s">
        <v>264</v>
      </c>
      <c r="D94" s="132" t="s">
        <v>229</v>
      </c>
      <c r="E94" s="133" t="s">
        <v>520</v>
      </c>
      <c r="F94" s="134" t="s">
        <v>540</v>
      </c>
      <c r="G94" s="135" t="s">
        <v>326</v>
      </c>
      <c r="H94" s="136">
        <v>3.5</v>
      </c>
      <c r="I94" s="137"/>
      <c r="J94" s="138">
        <f>ROUND(I94*H94,2)</f>
        <v>0</v>
      </c>
      <c r="K94" s="134" t="s">
        <v>336</v>
      </c>
      <c r="L94" s="33"/>
      <c r="M94" s="139" t="s">
        <v>21</v>
      </c>
      <c r="N94" s="140" t="s">
        <v>45</v>
      </c>
      <c r="P94" s="141">
        <f>O94*H94</f>
        <v>0</v>
      </c>
      <c r="Q94" s="141">
        <v>0</v>
      </c>
      <c r="R94" s="141">
        <f>Q94*H94</f>
        <v>0</v>
      </c>
      <c r="S94" s="141">
        <v>0</v>
      </c>
      <c r="T94" s="142">
        <f>S94*H94</f>
        <v>0</v>
      </c>
      <c r="AR94" s="143" t="s">
        <v>234</v>
      </c>
      <c r="AT94" s="143" t="s">
        <v>229</v>
      </c>
      <c r="AU94" s="143" t="s">
        <v>80</v>
      </c>
      <c r="AY94" s="18" t="s">
        <v>227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234</v>
      </c>
      <c r="BM94" s="143" t="s">
        <v>522</v>
      </c>
    </row>
    <row r="95" spans="2:65" s="13" customFormat="1" ht="11.25">
      <c r="B95" s="156"/>
      <c r="D95" s="150" t="s">
        <v>238</v>
      </c>
      <c r="E95" s="157" t="s">
        <v>21</v>
      </c>
      <c r="F95" s="158" t="s">
        <v>541</v>
      </c>
      <c r="H95" s="159">
        <v>3.5</v>
      </c>
      <c r="I95" s="160"/>
      <c r="L95" s="156"/>
      <c r="M95" s="161"/>
      <c r="T95" s="162"/>
      <c r="AT95" s="157" t="s">
        <v>238</v>
      </c>
      <c r="AU95" s="157" t="s">
        <v>80</v>
      </c>
      <c r="AV95" s="13" t="s">
        <v>86</v>
      </c>
      <c r="AW95" s="13" t="s">
        <v>33</v>
      </c>
      <c r="AX95" s="13" t="s">
        <v>73</v>
      </c>
      <c r="AY95" s="157" t="s">
        <v>227</v>
      </c>
    </row>
    <row r="96" spans="2:65" s="14" customFormat="1" ht="11.25">
      <c r="B96" s="163"/>
      <c r="D96" s="150" t="s">
        <v>238</v>
      </c>
      <c r="E96" s="164" t="s">
        <v>21</v>
      </c>
      <c r="F96" s="165" t="s">
        <v>241</v>
      </c>
      <c r="H96" s="166">
        <v>3.5</v>
      </c>
      <c r="I96" s="167"/>
      <c r="L96" s="163"/>
      <c r="M96" s="168"/>
      <c r="T96" s="169"/>
      <c r="AT96" s="164" t="s">
        <v>238</v>
      </c>
      <c r="AU96" s="164" t="s">
        <v>80</v>
      </c>
      <c r="AV96" s="14" t="s">
        <v>234</v>
      </c>
      <c r="AW96" s="14" t="s">
        <v>33</v>
      </c>
      <c r="AX96" s="14" t="s">
        <v>80</v>
      </c>
      <c r="AY96" s="164" t="s">
        <v>227</v>
      </c>
    </row>
    <row r="97" spans="2:65" s="1" customFormat="1" ht="16.5" customHeight="1">
      <c r="B97" s="33"/>
      <c r="C97" s="132" t="s">
        <v>270</v>
      </c>
      <c r="D97" s="132" t="s">
        <v>229</v>
      </c>
      <c r="E97" s="133" t="s">
        <v>523</v>
      </c>
      <c r="F97" s="134" t="s">
        <v>542</v>
      </c>
      <c r="G97" s="135" t="s">
        <v>396</v>
      </c>
      <c r="H97" s="136">
        <v>1</v>
      </c>
      <c r="I97" s="137"/>
      <c r="J97" s="138">
        <f>ROUND(I97*H97,2)</f>
        <v>0</v>
      </c>
      <c r="K97" s="134" t="s">
        <v>336</v>
      </c>
      <c r="L97" s="33"/>
      <c r="M97" s="139" t="s">
        <v>21</v>
      </c>
      <c r="N97" s="140" t="s">
        <v>45</v>
      </c>
      <c r="P97" s="141">
        <f>O97*H97</f>
        <v>0</v>
      </c>
      <c r="Q97" s="141">
        <v>0</v>
      </c>
      <c r="R97" s="141">
        <f>Q97*H97</f>
        <v>0</v>
      </c>
      <c r="S97" s="141">
        <v>0</v>
      </c>
      <c r="T97" s="142">
        <f>S97*H97</f>
        <v>0</v>
      </c>
      <c r="AR97" s="143" t="s">
        <v>234</v>
      </c>
      <c r="AT97" s="143" t="s">
        <v>229</v>
      </c>
      <c r="AU97" s="143" t="s">
        <v>80</v>
      </c>
      <c r="AY97" s="18" t="s">
        <v>227</v>
      </c>
      <c r="BE97" s="144">
        <f>IF(N97="základní",J97,0)</f>
        <v>0</v>
      </c>
      <c r="BF97" s="144">
        <f>IF(N97="snížená",J97,0)</f>
        <v>0</v>
      </c>
      <c r="BG97" s="144">
        <f>IF(N97="zákl. přenesená",J97,0)</f>
        <v>0</v>
      </c>
      <c r="BH97" s="144">
        <f>IF(N97="sníž. přenesená",J97,0)</f>
        <v>0</v>
      </c>
      <c r="BI97" s="144">
        <f>IF(N97="nulová",J97,0)</f>
        <v>0</v>
      </c>
      <c r="BJ97" s="18" t="s">
        <v>86</v>
      </c>
      <c r="BK97" s="144">
        <f>ROUND(I97*H97,2)</f>
        <v>0</v>
      </c>
      <c r="BL97" s="18" t="s">
        <v>234</v>
      </c>
      <c r="BM97" s="143" t="s">
        <v>525</v>
      </c>
    </row>
    <row r="98" spans="2:65" s="1" customFormat="1" ht="16.5" customHeight="1">
      <c r="B98" s="33"/>
      <c r="C98" s="132" t="s">
        <v>278</v>
      </c>
      <c r="D98" s="132" t="s">
        <v>543</v>
      </c>
      <c r="E98" s="133" t="s">
        <v>544</v>
      </c>
      <c r="F98" s="134" t="s">
        <v>545</v>
      </c>
      <c r="G98" s="135" t="s">
        <v>396</v>
      </c>
      <c r="H98" s="136">
        <v>1</v>
      </c>
      <c r="I98" s="137"/>
      <c r="J98" s="138">
        <f>ROUND(I98*H98,2)</f>
        <v>0</v>
      </c>
      <c r="K98" s="134" t="s">
        <v>336</v>
      </c>
      <c r="L98" s="33"/>
      <c r="M98" s="184" t="s">
        <v>21</v>
      </c>
      <c r="N98" s="185" t="s">
        <v>45</v>
      </c>
      <c r="O98" s="181"/>
      <c r="P98" s="186">
        <f>O98*H98</f>
        <v>0</v>
      </c>
      <c r="Q98" s="186">
        <v>0</v>
      </c>
      <c r="R98" s="186">
        <f>Q98*H98</f>
        <v>0</v>
      </c>
      <c r="S98" s="186">
        <v>0</v>
      </c>
      <c r="T98" s="187">
        <f>S98*H98</f>
        <v>0</v>
      </c>
      <c r="AR98" s="143" t="s">
        <v>234</v>
      </c>
      <c r="AT98" s="143" t="s">
        <v>229</v>
      </c>
      <c r="AU98" s="143" t="s">
        <v>80</v>
      </c>
      <c r="AY98" s="18" t="s">
        <v>227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234</v>
      </c>
      <c r="BM98" s="143" t="s">
        <v>546</v>
      </c>
    </row>
    <row r="99" spans="2:65" s="1" customFormat="1" ht="6.95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33"/>
    </row>
  </sheetData>
  <sheetProtection algorithmName="SHA-512" hashValue="8qimVWJIOBGnf8f+Z73NjvTZp3NKqE5jk5jwiXGvzFqmWMWmHSWZwSkYQuCkIstFqZKcTNb8+DOnej0JnEfOMQ==" saltValue="SA6Px/o/vodDcn1BkLa5KyPs8sjRG2yWBIBMnj9aGtxdcYaHpxo7t/rlVWZUsqlLRJEJc0xLApQ1A2PnMfrHOQ==" spinCount="100000" sheet="1" objects="1" scenarios="1" formatColumns="0" formatRows="0" autoFilter="0"/>
  <autoFilter ref="C85:K98" xr:uid="{00000000-0009-0000-0000-000004000000}"/>
  <mergeCells count="12">
    <mergeCell ref="E78:H78"/>
    <mergeCell ref="L2:V2"/>
    <mergeCell ref="E50:H50"/>
    <mergeCell ref="E52:H52"/>
    <mergeCell ref="E54:H54"/>
    <mergeCell ref="E74:H74"/>
    <mergeCell ref="E76:H7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105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547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548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ROUND(J92,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ROUND((SUM(BE92:BE120)),  2)</f>
        <v>0</v>
      </c>
      <c r="I35" s="94">
        <v>0.21</v>
      </c>
      <c r="J35" s="84">
        <f>ROUND(((SUM(BE92:BE120))*I35),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ROUND((SUM(BF92:BF120)),  2)</f>
        <v>0</v>
      </c>
      <c r="I36" s="94">
        <v>0.12</v>
      </c>
      <c r="J36" s="84">
        <f>ROUND(((SUM(BF92:BF120))*I36),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ROUND((SUM(BG92:BG120)),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ROUND((SUM(BH92:BH120)),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ROUND((SUM(BI92:BI120)),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547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SO-03.01 - Retenční nádrž - dešťové vody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J92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J93</f>
        <v>0</v>
      </c>
      <c r="L64" s="104"/>
    </row>
    <row r="65" spans="2:12" s="9" customFormat="1" ht="19.899999999999999" customHeight="1">
      <c r="B65" s="108"/>
      <c r="D65" s="109" t="s">
        <v>549</v>
      </c>
      <c r="E65" s="110"/>
      <c r="F65" s="110"/>
      <c r="G65" s="110"/>
      <c r="H65" s="110"/>
      <c r="I65" s="110"/>
      <c r="J65" s="111">
        <f>J94</f>
        <v>0</v>
      </c>
      <c r="L65" s="108"/>
    </row>
    <row r="66" spans="2:12" s="9" customFormat="1" ht="19.899999999999999" customHeight="1">
      <c r="B66" s="108"/>
      <c r="D66" s="109" t="s">
        <v>550</v>
      </c>
      <c r="E66" s="110"/>
      <c r="F66" s="110"/>
      <c r="G66" s="110"/>
      <c r="H66" s="110"/>
      <c r="I66" s="110"/>
      <c r="J66" s="111">
        <f>J97</f>
        <v>0</v>
      </c>
      <c r="L66" s="108"/>
    </row>
    <row r="67" spans="2:12" s="9" customFormat="1" ht="19.899999999999999" customHeight="1">
      <c r="B67" s="108"/>
      <c r="D67" s="109" t="s">
        <v>211</v>
      </c>
      <c r="E67" s="110"/>
      <c r="F67" s="110"/>
      <c r="G67" s="110"/>
      <c r="H67" s="110"/>
      <c r="I67" s="110"/>
      <c r="J67" s="111">
        <f>J103</f>
        <v>0</v>
      </c>
      <c r="L67" s="108"/>
    </row>
    <row r="68" spans="2:12" s="8" customFormat="1" ht="24.95" customHeight="1">
      <c r="B68" s="104"/>
      <c r="D68" s="105" t="s">
        <v>317</v>
      </c>
      <c r="E68" s="106"/>
      <c r="F68" s="106"/>
      <c r="G68" s="106"/>
      <c r="H68" s="106"/>
      <c r="I68" s="106"/>
      <c r="J68" s="107">
        <f>J106</f>
        <v>0</v>
      </c>
      <c r="L68" s="104"/>
    </row>
    <row r="69" spans="2:12" s="9" customFormat="1" ht="19.899999999999999" customHeight="1">
      <c r="B69" s="108"/>
      <c r="D69" s="109" t="s">
        <v>551</v>
      </c>
      <c r="E69" s="110"/>
      <c r="F69" s="110"/>
      <c r="G69" s="110"/>
      <c r="H69" s="110"/>
      <c r="I69" s="110"/>
      <c r="J69" s="111">
        <f>J107</f>
        <v>0</v>
      </c>
      <c r="L69" s="108"/>
    </row>
    <row r="70" spans="2:12" s="9" customFormat="1" ht="19.899999999999999" customHeight="1">
      <c r="B70" s="108"/>
      <c r="D70" s="109" t="s">
        <v>552</v>
      </c>
      <c r="E70" s="110"/>
      <c r="F70" s="110"/>
      <c r="G70" s="110"/>
      <c r="H70" s="110"/>
      <c r="I70" s="110"/>
      <c r="J70" s="111">
        <f>J115</f>
        <v>0</v>
      </c>
      <c r="L70" s="108"/>
    </row>
    <row r="71" spans="2:12" s="1" customFormat="1" ht="21.75" customHeight="1">
      <c r="B71" s="33"/>
      <c r="L71" s="33"/>
    </row>
    <row r="72" spans="2:12" s="1" customFormat="1" ht="6.95" customHeight="1"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33"/>
    </row>
    <row r="76" spans="2:12" s="1" customFormat="1" ht="6.95" customHeight="1">
      <c r="B76" s="44"/>
      <c r="C76" s="45"/>
      <c r="D76" s="45"/>
      <c r="E76" s="45"/>
      <c r="F76" s="45"/>
      <c r="G76" s="45"/>
      <c r="H76" s="45"/>
      <c r="I76" s="45"/>
      <c r="J76" s="45"/>
      <c r="K76" s="45"/>
      <c r="L76" s="33"/>
    </row>
    <row r="77" spans="2:12" s="1" customFormat="1" ht="24.95" customHeight="1">
      <c r="B77" s="33"/>
      <c r="C77" s="22" t="s">
        <v>212</v>
      </c>
      <c r="L77" s="33"/>
    </row>
    <row r="78" spans="2:12" s="1" customFormat="1" ht="6.95" customHeight="1">
      <c r="B78" s="33"/>
      <c r="L78" s="33"/>
    </row>
    <row r="79" spans="2:12" s="1" customFormat="1" ht="12" customHeight="1">
      <c r="B79" s="33"/>
      <c r="C79" s="28" t="s">
        <v>16</v>
      </c>
      <c r="L79" s="33"/>
    </row>
    <row r="80" spans="2:12" s="1" customFormat="1" ht="16.5" customHeight="1">
      <c r="B80" s="33"/>
      <c r="E80" s="338" t="str">
        <f>E7</f>
        <v>Kolovraty - dostupné bydlení</v>
      </c>
      <c r="F80" s="339"/>
      <c r="G80" s="339"/>
      <c r="H80" s="339"/>
      <c r="L80" s="33"/>
    </row>
    <row r="81" spans="2:65" ht="12" customHeight="1">
      <c r="B81" s="21"/>
      <c r="C81" s="28" t="s">
        <v>201</v>
      </c>
      <c r="L81" s="21"/>
    </row>
    <row r="82" spans="2:65" s="1" customFormat="1" ht="16.5" customHeight="1">
      <c r="B82" s="33"/>
      <c r="E82" s="338" t="s">
        <v>547</v>
      </c>
      <c r="F82" s="340"/>
      <c r="G82" s="340"/>
      <c r="H82" s="340"/>
      <c r="L82" s="33"/>
    </row>
    <row r="83" spans="2:65" s="1" customFormat="1" ht="12" customHeight="1">
      <c r="B83" s="33"/>
      <c r="C83" s="28" t="s">
        <v>203</v>
      </c>
      <c r="L83" s="33"/>
    </row>
    <row r="84" spans="2:65" s="1" customFormat="1" ht="16.5" customHeight="1">
      <c r="B84" s="33"/>
      <c r="E84" s="321" t="str">
        <f>E11</f>
        <v>SO-03.01 - Retenční nádrž - dešťové vody</v>
      </c>
      <c r="F84" s="340"/>
      <c r="G84" s="340"/>
      <c r="H84" s="340"/>
      <c r="L84" s="33"/>
    </row>
    <row r="85" spans="2:65" s="1" customFormat="1" ht="6.95" customHeight="1">
      <c r="B85" s="33"/>
      <c r="L85" s="33"/>
    </row>
    <row r="86" spans="2:65" s="1" customFormat="1" ht="12" customHeight="1">
      <c r="B86" s="33"/>
      <c r="C86" s="28" t="s">
        <v>22</v>
      </c>
      <c r="F86" s="26" t="str">
        <f>F14</f>
        <v>Kolovraty</v>
      </c>
      <c r="I86" s="28" t="s">
        <v>24</v>
      </c>
      <c r="J86" s="50" t="str">
        <f>IF(J14="","",J14)</f>
        <v>28. 6. 2021</v>
      </c>
      <c r="L86" s="33"/>
    </row>
    <row r="87" spans="2:65" s="1" customFormat="1" ht="6.95" customHeight="1">
      <c r="B87" s="33"/>
      <c r="L87" s="33"/>
    </row>
    <row r="88" spans="2:65" s="1" customFormat="1" ht="15.2" customHeight="1">
      <c r="B88" s="33"/>
      <c r="C88" s="28" t="s">
        <v>26</v>
      </c>
      <c r="F88" s="26" t="str">
        <f>E17</f>
        <v>atelier HETA s.r.o.</v>
      </c>
      <c r="I88" s="28" t="s">
        <v>32</v>
      </c>
      <c r="J88" s="31" t="str">
        <f>E23</f>
        <v>atelier HETA s.r.o.</v>
      </c>
      <c r="L88" s="33"/>
    </row>
    <row r="89" spans="2:65" s="1" customFormat="1" ht="15.2" customHeight="1">
      <c r="B89" s="33"/>
      <c r="C89" s="28" t="s">
        <v>30</v>
      </c>
      <c r="F89" s="26" t="str">
        <f>IF(E20="","",E20)</f>
        <v>Vyplň údaj</v>
      </c>
      <c r="I89" s="28" t="s">
        <v>34</v>
      </c>
      <c r="J89" s="31" t="str">
        <f>E26</f>
        <v>Toman Martin</v>
      </c>
      <c r="L89" s="33"/>
    </row>
    <row r="90" spans="2:65" s="1" customFormat="1" ht="10.35" customHeight="1">
      <c r="B90" s="33"/>
      <c r="L90" s="33"/>
    </row>
    <row r="91" spans="2:65" s="10" customFormat="1" ht="29.25" customHeight="1">
      <c r="B91" s="112"/>
      <c r="C91" s="113" t="s">
        <v>213</v>
      </c>
      <c r="D91" s="114" t="s">
        <v>58</v>
      </c>
      <c r="E91" s="114" t="s">
        <v>54</v>
      </c>
      <c r="F91" s="114" t="s">
        <v>55</v>
      </c>
      <c r="G91" s="114" t="s">
        <v>214</v>
      </c>
      <c r="H91" s="114" t="s">
        <v>215</v>
      </c>
      <c r="I91" s="114" t="s">
        <v>216</v>
      </c>
      <c r="J91" s="114" t="s">
        <v>207</v>
      </c>
      <c r="K91" s="115" t="s">
        <v>217</v>
      </c>
      <c r="L91" s="112"/>
      <c r="M91" s="57" t="s">
        <v>21</v>
      </c>
      <c r="N91" s="58" t="s">
        <v>43</v>
      </c>
      <c r="O91" s="58" t="s">
        <v>218</v>
      </c>
      <c r="P91" s="58" t="s">
        <v>219</v>
      </c>
      <c r="Q91" s="58" t="s">
        <v>220</v>
      </c>
      <c r="R91" s="58" t="s">
        <v>221</v>
      </c>
      <c r="S91" s="58" t="s">
        <v>222</v>
      </c>
      <c r="T91" s="59" t="s">
        <v>223</v>
      </c>
    </row>
    <row r="92" spans="2:65" s="1" customFormat="1" ht="22.9" customHeight="1">
      <c r="B92" s="33"/>
      <c r="C92" s="62" t="s">
        <v>224</v>
      </c>
      <c r="J92" s="116">
        <f>BK92</f>
        <v>0</v>
      </c>
      <c r="L92" s="33"/>
      <c r="M92" s="60"/>
      <c r="N92" s="51"/>
      <c r="O92" s="51"/>
      <c r="P92" s="117">
        <f>P93+P106</f>
        <v>0</v>
      </c>
      <c r="Q92" s="51"/>
      <c r="R92" s="117">
        <f>R93+R106</f>
        <v>4.0876098399999998</v>
      </c>
      <c r="S92" s="51"/>
      <c r="T92" s="118">
        <f>T93+T106</f>
        <v>0</v>
      </c>
      <c r="AT92" s="18" t="s">
        <v>72</v>
      </c>
      <c r="AU92" s="18" t="s">
        <v>208</v>
      </c>
      <c r="BK92" s="119">
        <f>BK93+BK106</f>
        <v>0</v>
      </c>
    </row>
    <row r="93" spans="2:65" s="11" customFormat="1" ht="25.9" customHeight="1">
      <c r="B93" s="120"/>
      <c r="D93" s="121" t="s">
        <v>72</v>
      </c>
      <c r="E93" s="122" t="s">
        <v>225</v>
      </c>
      <c r="F93" s="122" t="s">
        <v>226</v>
      </c>
      <c r="I93" s="123"/>
      <c r="J93" s="124">
        <f>BK93</f>
        <v>0</v>
      </c>
      <c r="L93" s="120"/>
      <c r="M93" s="125"/>
      <c r="P93" s="126">
        <f>P94+P97+P103</f>
        <v>0</v>
      </c>
      <c r="R93" s="126">
        <f>R94+R97+R103</f>
        <v>3.8969949399999999</v>
      </c>
      <c r="T93" s="127">
        <f>T94+T97+T103</f>
        <v>0</v>
      </c>
      <c r="AR93" s="121" t="s">
        <v>80</v>
      </c>
      <c r="AT93" s="128" t="s">
        <v>72</v>
      </c>
      <c r="AU93" s="128" t="s">
        <v>73</v>
      </c>
      <c r="AY93" s="121" t="s">
        <v>227</v>
      </c>
      <c r="BK93" s="129">
        <f>BK94+BK97+BK103</f>
        <v>0</v>
      </c>
    </row>
    <row r="94" spans="2:65" s="11" customFormat="1" ht="22.9" customHeight="1">
      <c r="B94" s="120"/>
      <c r="D94" s="121" t="s">
        <v>72</v>
      </c>
      <c r="E94" s="130" t="s">
        <v>120</v>
      </c>
      <c r="F94" s="130" t="s">
        <v>553</v>
      </c>
      <c r="I94" s="123"/>
      <c r="J94" s="131">
        <f>BK94</f>
        <v>0</v>
      </c>
      <c r="L94" s="120"/>
      <c r="M94" s="125"/>
      <c r="P94" s="126">
        <f>SUM(P95:P96)</f>
        <v>0</v>
      </c>
      <c r="R94" s="126">
        <f>SUM(R95:R96)</f>
        <v>3.8001399999999999</v>
      </c>
      <c r="T94" s="127">
        <f>SUM(T95:T96)</f>
        <v>0</v>
      </c>
      <c r="AR94" s="121" t="s">
        <v>80</v>
      </c>
      <c r="AT94" s="128" t="s">
        <v>72</v>
      </c>
      <c r="AU94" s="128" t="s">
        <v>80</v>
      </c>
      <c r="AY94" s="121" t="s">
        <v>227</v>
      </c>
      <c r="BK94" s="129">
        <f>SUM(BK95:BK96)</f>
        <v>0</v>
      </c>
    </row>
    <row r="95" spans="2:65" s="1" customFormat="1" ht="37.9" customHeight="1">
      <c r="B95" s="33"/>
      <c r="C95" s="132" t="s">
        <v>80</v>
      </c>
      <c r="D95" s="132" t="s">
        <v>229</v>
      </c>
      <c r="E95" s="133" t="s">
        <v>554</v>
      </c>
      <c r="F95" s="134" t="s">
        <v>555</v>
      </c>
      <c r="G95" s="135" t="s">
        <v>396</v>
      </c>
      <c r="H95" s="136">
        <v>1</v>
      </c>
      <c r="I95" s="137"/>
      <c r="J95" s="138">
        <f>ROUND(I95*H95,2)</f>
        <v>0</v>
      </c>
      <c r="K95" s="134" t="s">
        <v>336</v>
      </c>
      <c r="L95" s="33"/>
      <c r="M95" s="139" t="s">
        <v>21</v>
      </c>
      <c r="N95" s="140" t="s">
        <v>45</v>
      </c>
      <c r="P95" s="141">
        <f>O95*H95</f>
        <v>0</v>
      </c>
      <c r="Q95" s="141">
        <v>3.8001399999999999</v>
      </c>
      <c r="R95" s="141">
        <f>Q95*H95</f>
        <v>3.8001399999999999</v>
      </c>
      <c r="S95" s="141">
        <v>0</v>
      </c>
      <c r="T95" s="142">
        <f>S95*H95</f>
        <v>0</v>
      </c>
      <c r="AR95" s="143" t="s">
        <v>234</v>
      </c>
      <c r="AT95" s="143" t="s">
        <v>229</v>
      </c>
      <c r="AU95" s="143" t="s">
        <v>86</v>
      </c>
      <c r="AY95" s="18" t="s">
        <v>227</v>
      </c>
      <c r="BE95" s="144">
        <f>IF(N95="základní",J95,0)</f>
        <v>0</v>
      </c>
      <c r="BF95" s="144">
        <f>IF(N95="snížená",J95,0)</f>
        <v>0</v>
      </c>
      <c r="BG95" s="144">
        <f>IF(N95="zákl. přenesená",J95,0)</f>
        <v>0</v>
      </c>
      <c r="BH95" s="144">
        <f>IF(N95="sníž. přenesená",J95,0)</f>
        <v>0</v>
      </c>
      <c r="BI95" s="144">
        <f>IF(N95="nulová",J95,0)</f>
        <v>0</v>
      </c>
      <c r="BJ95" s="18" t="s">
        <v>86</v>
      </c>
      <c r="BK95" s="144">
        <f>ROUND(I95*H95,2)</f>
        <v>0</v>
      </c>
      <c r="BL95" s="18" t="s">
        <v>234</v>
      </c>
      <c r="BM95" s="143" t="s">
        <v>556</v>
      </c>
    </row>
    <row r="96" spans="2:65" s="1" customFormat="1" ht="58.5">
      <c r="B96" s="33"/>
      <c r="D96" s="150" t="s">
        <v>403</v>
      </c>
      <c r="F96" s="183" t="s">
        <v>557</v>
      </c>
      <c r="I96" s="147"/>
      <c r="L96" s="33"/>
      <c r="M96" s="148"/>
      <c r="T96" s="54"/>
      <c r="AT96" s="18" t="s">
        <v>403</v>
      </c>
      <c r="AU96" s="18" t="s">
        <v>86</v>
      </c>
    </row>
    <row r="97" spans="2:65" s="11" customFormat="1" ht="22.9" customHeight="1">
      <c r="B97" s="120"/>
      <c r="D97" s="121" t="s">
        <v>72</v>
      </c>
      <c r="E97" s="130" t="s">
        <v>270</v>
      </c>
      <c r="F97" s="130" t="s">
        <v>558</v>
      </c>
      <c r="I97" s="123"/>
      <c r="J97" s="131">
        <f>BK97</f>
        <v>0</v>
      </c>
      <c r="L97" s="120"/>
      <c r="M97" s="125"/>
      <c r="P97" s="126">
        <f>SUM(P98:P102)</f>
        <v>0</v>
      </c>
      <c r="R97" s="126">
        <f>SUM(R98:R102)</f>
        <v>9.685494E-2</v>
      </c>
      <c r="T97" s="127">
        <f>SUM(T98:T102)</f>
        <v>0</v>
      </c>
      <c r="AR97" s="121" t="s">
        <v>80</v>
      </c>
      <c r="AT97" s="128" t="s">
        <v>72</v>
      </c>
      <c r="AU97" s="128" t="s">
        <v>80</v>
      </c>
      <c r="AY97" s="121" t="s">
        <v>227</v>
      </c>
      <c r="BK97" s="129">
        <f>SUM(BK98:BK102)</f>
        <v>0</v>
      </c>
    </row>
    <row r="98" spans="2:65" s="1" customFormat="1" ht="37.9" customHeight="1">
      <c r="B98" s="33"/>
      <c r="C98" s="132" t="s">
        <v>86</v>
      </c>
      <c r="D98" s="132" t="s">
        <v>229</v>
      </c>
      <c r="E98" s="133" t="s">
        <v>559</v>
      </c>
      <c r="F98" s="134" t="s">
        <v>560</v>
      </c>
      <c r="G98" s="135" t="s">
        <v>232</v>
      </c>
      <c r="H98" s="136">
        <v>22.113</v>
      </c>
      <c r="I98" s="137"/>
      <c r="J98" s="138">
        <f>ROUND(I98*H98,2)</f>
        <v>0</v>
      </c>
      <c r="K98" s="134" t="s">
        <v>233</v>
      </c>
      <c r="L98" s="33"/>
      <c r="M98" s="139" t="s">
        <v>21</v>
      </c>
      <c r="N98" s="140" t="s">
        <v>45</v>
      </c>
      <c r="P98" s="141">
        <f>O98*H98</f>
        <v>0</v>
      </c>
      <c r="Q98" s="141">
        <v>4.3800000000000002E-3</v>
      </c>
      <c r="R98" s="141">
        <f>Q98*H98</f>
        <v>9.685494E-2</v>
      </c>
      <c r="S98" s="141">
        <v>0</v>
      </c>
      <c r="T98" s="142">
        <f>S98*H98</f>
        <v>0</v>
      </c>
      <c r="AR98" s="143" t="s">
        <v>234</v>
      </c>
      <c r="AT98" s="143" t="s">
        <v>229</v>
      </c>
      <c r="AU98" s="143" t="s">
        <v>86</v>
      </c>
      <c r="AY98" s="18" t="s">
        <v>227</v>
      </c>
      <c r="BE98" s="144">
        <f>IF(N98="základní",J98,0)</f>
        <v>0</v>
      </c>
      <c r="BF98" s="144">
        <f>IF(N98="snížená",J98,0)</f>
        <v>0</v>
      </c>
      <c r="BG98" s="144">
        <f>IF(N98="zákl. přenesená",J98,0)</f>
        <v>0</v>
      </c>
      <c r="BH98" s="144">
        <f>IF(N98="sníž. přenesená",J98,0)</f>
        <v>0</v>
      </c>
      <c r="BI98" s="144">
        <f>IF(N98="nulová",J98,0)</f>
        <v>0</v>
      </c>
      <c r="BJ98" s="18" t="s">
        <v>86</v>
      </c>
      <c r="BK98" s="144">
        <f>ROUND(I98*H98,2)</f>
        <v>0</v>
      </c>
      <c r="BL98" s="18" t="s">
        <v>234</v>
      </c>
      <c r="BM98" s="143" t="s">
        <v>561</v>
      </c>
    </row>
    <row r="99" spans="2:65" s="1" customFormat="1" ht="11.25">
      <c r="B99" s="33"/>
      <c r="D99" s="145" t="s">
        <v>236</v>
      </c>
      <c r="F99" s="146" t="s">
        <v>562</v>
      </c>
      <c r="I99" s="147"/>
      <c r="L99" s="33"/>
      <c r="M99" s="148"/>
      <c r="T99" s="54"/>
      <c r="AT99" s="18" t="s">
        <v>236</v>
      </c>
      <c r="AU99" s="18" t="s">
        <v>86</v>
      </c>
    </row>
    <row r="100" spans="2:65" s="12" customFormat="1" ht="11.25">
      <c r="B100" s="149"/>
      <c r="D100" s="150" t="s">
        <v>238</v>
      </c>
      <c r="E100" s="151" t="s">
        <v>21</v>
      </c>
      <c r="F100" s="152" t="s">
        <v>563</v>
      </c>
      <c r="H100" s="151" t="s">
        <v>21</v>
      </c>
      <c r="I100" s="153"/>
      <c r="L100" s="149"/>
      <c r="M100" s="154"/>
      <c r="T100" s="155"/>
      <c r="AT100" s="151" t="s">
        <v>238</v>
      </c>
      <c r="AU100" s="151" t="s">
        <v>86</v>
      </c>
      <c r="AV100" s="12" t="s">
        <v>80</v>
      </c>
      <c r="AW100" s="12" t="s">
        <v>33</v>
      </c>
      <c r="AX100" s="12" t="s">
        <v>73</v>
      </c>
      <c r="AY100" s="151" t="s">
        <v>227</v>
      </c>
    </row>
    <row r="101" spans="2:65" s="13" customFormat="1" ht="11.25">
      <c r="B101" s="156"/>
      <c r="D101" s="150" t="s">
        <v>238</v>
      </c>
      <c r="E101" s="157" t="s">
        <v>21</v>
      </c>
      <c r="F101" s="158" t="s">
        <v>564</v>
      </c>
      <c r="H101" s="159">
        <v>22.113</v>
      </c>
      <c r="I101" s="160"/>
      <c r="L101" s="156"/>
      <c r="M101" s="161"/>
      <c r="T101" s="162"/>
      <c r="AT101" s="157" t="s">
        <v>238</v>
      </c>
      <c r="AU101" s="157" t="s">
        <v>86</v>
      </c>
      <c r="AV101" s="13" t="s">
        <v>86</v>
      </c>
      <c r="AW101" s="13" t="s">
        <v>33</v>
      </c>
      <c r="AX101" s="13" t="s">
        <v>73</v>
      </c>
      <c r="AY101" s="157" t="s">
        <v>227</v>
      </c>
    </row>
    <row r="102" spans="2:65" s="14" customFormat="1" ht="11.25">
      <c r="B102" s="163"/>
      <c r="D102" s="150" t="s">
        <v>238</v>
      </c>
      <c r="E102" s="164" t="s">
        <v>21</v>
      </c>
      <c r="F102" s="165" t="s">
        <v>241</v>
      </c>
      <c r="H102" s="166">
        <v>22.113</v>
      </c>
      <c r="I102" s="167"/>
      <c r="L102" s="163"/>
      <c r="M102" s="168"/>
      <c r="T102" s="169"/>
      <c r="AT102" s="164" t="s">
        <v>238</v>
      </c>
      <c r="AU102" s="164" t="s">
        <v>86</v>
      </c>
      <c r="AV102" s="14" t="s">
        <v>234</v>
      </c>
      <c r="AW102" s="14" t="s">
        <v>33</v>
      </c>
      <c r="AX102" s="14" t="s">
        <v>80</v>
      </c>
      <c r="AY102" s="164" t="s">
        <v>227</v>
      </c>
    </row>
    <row r="103" spans="2:65" s="11" customFormat="1" ht="22.9" customHeight="1">
      <c r="B103" s="120"/>
      <c r="D103" s="121" t="s">
        <v>72</v>
      </c>
      <c r="E103" s="130" t="s">
        <v>306</v>
      </c>
      <c r="F103" s="130" t="s">
        <v>307</v>
      </c>
      <c r="I103" s="123"/>
      <c r="J103" s="131">
        <f>BK103</f>
        <v>0</v>
      </c>
      <c r="L103" s="120"/>
      <c r="M103" s="125"/>
      <c r="P103" s="126">
        <f>SUM(P104:P105)</f>
        <v>0</v>
      </c>
      <c r="R103" s="126">
        <f>SUM(R104:R105)</f>
        <v>0</v>
      </c>
      <c r="T103" s="127">
        <f>SUM(T104:T105)</f>
        <v>0</v>
      </c>
      <c r="AR103" s="121" t="s">
        <v>80</v>
      </c>
      <c r="AT103" s="128" t="s">
        <v>72</v>
      </c>
      <c r="AU103" s="128" t="s">
        <v>80</v>
      </c>
      <c r="AY103" s="121" t="s">
        <v>227</v>
      </c>
      <c r="BK103" s="129">
        <f>SUM(BK104:BK105)</f>
        <v>0</v>
      </c>
    </row>
    <row r="104" spans="2:65" s="1" customFormat="1" ht="62.65" customHeight="1">
      <c r="B104" s="33"/>
      <c r="C104" s="132" t="s">
        <v>120</v>
      </c>
      <c r="D104" s="132" t="s">
        <v>229</v>
      </c>
      <c r="E104" s="133" t="s">
        <v>565</v>
      </c>
      <c r="F104" s="134" t="s">
        <v>566</v>
      </c>
      <c r="G104" s="135" t="s">
        <v>273</v>
      </c>
      <c r="H104" s="136">
        <v>3.8969999999999998</v>
      </c>
      <c r="I104" s="137"/>
      <c r="J104" s="138">
        <f>ROUND(I104*H104,2)</f>
        <v>0</v>
      </c>
      <c r="K104" s="134" t="s">
        <v>233</v>
      </c>
      <c r="L104" s="33"/>
      <c r="M104" s="139" t="s">
        <v>21</v>
      </c>
      <c r="N104" s="140" t="s">
        <v>45</v>
      </c>
      <c r="P104" s="141">
        <f>O104*H104</f>
        <v>0</v>
      </c>
      <c r="Q104" s="141">
        <v>0</v>
      </c>
      <c r="R104" s="141">
        <f>Q104*H104</f>
        <v>0</v>
      </c>
      <c r="S104" s="141">
        <v>0</v>
      </c>
      <c r="T104" s="142">
        <f>S104*H104</f>
        <v>0</v>
      </c>
      <c r="AR104" s="143" t="s">
        <v>234</v>
      </c>
      <c r="AT104" s="143" t="s">
        <v>229</v>
      </c>
      <c r="AU104" s="143" t="s">
        <v>86</v>
      </c>
      <c r="AY104" s="18" t="s">
        <v>227</v>
      </c>
      <c r="BE104" s="144">
        <f>IF(N104="základní",J104,0)</f>
        <v>0</v>
      </c>
      <c r="BF104" s="144">
        <f>IF(N104="snížená",J104,0)</f>
        <v>0</v>
      </c>
      <c r="BG104" s="144">
        <f>IF(N104="zákl. přenesená",J104,0)</f>
        <v>0</v>
      </c>
      <c r="BH104" s="144">
        <f>IF(N104="sníž. přenesená",J104,0)</f>
        <v>0</v>
      </c>
      <c r="BI104" s="144">
        <f>IF(N104="nulová",J104,0)</f>
        <v>0</v>
      </c>
      <c r="BJ104" s="18" t="s">
        <v>86</v>
      </c>
      <c r="BK104" s="144">
        <f>ROUND(I104*H104,2)</f>
        <v>0</v>
      </c>
      <c r="BL104" s="18" t="s">
        <v>234</v>
      </c>
      <c r="BM104" s="143" t="s">
        <v>567</v>
      </c>
    </row>
    <row r="105" spans="2:65" s="1" customFormat="1" ht="11.25">
      <c r="B105" s="33"/>
      <c r="D105" s="145" t="s">
        <v>236</v>
      </c>
      <c r="F105" s="146" t="s">
        <v>568</v>
      </c>
      <c r="I105" s="147"/>
      <c r="L105" s="33"/>
      <c r="M105" s="148"/>
      <c r="T105" s="54"/>
      <c r="AT105" s="18" t="s">
        <v>236</v>
      </c>
      <c r="AU105" s="18" t="s">
        <v>86</v>
      </c>
    </row>
    <row r="106" spans="2:65" s="11" customFormat="1" ht="25.9" customHeight="1">
      <c r="B106" s="120"/>
      <c r="D106" s="121" t="s">
        <v>72</v>
      </c>
      <c r="E106" s="122" t="s">
        <v>455</v>
      </c>
      <c r="F106" s="122" t="s">
        <v>456</v>
      </c>
      <c r="I106" s="123"/>
      <c r="J106" s="124">
        <f>BK106</f>
        <v>0</v>
      </c>
      <c r="L106" s="120"/>
      <c r="M106" s="125"/>
      <c r="P106" s="126">
        <f>P107+P115</f>
        <v>0</v>
      </c>
      <c r="R106" s="126">
        <f>R107+R115</f>
        <v>0.1906149</v>
      </c>
      <c r="T106" s="127">
        <f>T107+T115</f>
        <v>0</v>
      </c>
      <c r="AR106" s="121" t="s">
        <v>86</v>
      </c>
      <c r="AT106" s="128" t="s">
        <v>72</v>
      </c>
      <c r="AU106" s="128" t="s">
        <v>73</v>
      </c>
      <c r="AY106" s="121" t="s">
        <v>227</v>
      </c>
      <c r="BK106" s="129">
        <f>BK107+BK115</f>
        <v>0</v>
      </c>
    </row>
    <row r="107" spans="2:65" s="11" customFormat="1" ht="22.9" customHeight="1">
      <c r="B107" s="120"/>
      <c r="D107" s="121" t="s">
        <v>72</v>
      </c>
      <c r="E107" s="130" t="s">
        <v>569</v>
      </c>
      <c r="F107" s="130" t="s">
        <v>570</v>
      </c>
      <c r="I107" s="123"/>
      <c r="J107" s="131">
        <f>BK107</f>
        <v>0</v>
      </c>
      <c r="L107" s="120"/>
      <c r="M107" s="125"/>
      <c r="P107" s="126">
        <f>SUM(P108:P114)</f>
        <v>0</v>
      </c>
      <c r="R107" s="126">
        <f>SUM(R108:R114)</f>
        <v>0.1884036</v>
      </c>
      <c r="T107" s="127">
        <f>SUM(T108:T114)</f>
        <v>0</v>
      </c>
      <c r="AR107" s="121" t="s">
        <v>86</v>
      </c>
      <c r="AT107" s="128" t="s">
        <v>72</v>
      </c>
      <c r="AU107" s="128" t="s">
        <v>80</v>
      </c>
      <c r="AY107" s="121" t="s">
        <v>227</v>
      </c>
      <c r="BK107" s="129">
        <f>SUM(BK108:BK114)</f>
        <v>0</v>
      </c>
    </row>
    <row r="108" spans="2:65" s="1" customFormat="1" ht="44.25" customHeight="1">
      <c r="B108" s="33"/>
      <c r="C108" s="132" t="s">
        <v>234</v>
      </c>
      <c r="D108" s="132" t="s">
        <v>229</v>
      </c>
      <c r="E108" s="133" t="s">
        <v>571</v>
      </c>
      <c r="F108" s="134" t="s">
        <v>572</v>
      </c>
      <c r="G108" s="135" t="s">
        <v>232</v>
      </c>
      <c r="H108" s="136">
        <v>22.113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6.0000000000000001E-3</v>
      </c>
      <c r="R108" s="141">
        <f>Q108*H108</f>
        <v>0.13267799999999999</v>
      </c>
      <c r="S108" s="141">
        <v>0</v>
      </c>
      <c r="T108" s="142">
        <f>S108*H108</f>
        <v>0</v>
      </c>
      <c r="AR108" s="143" t="s">
        <v>388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388</v>
      </c>
      <c r="BM108" s="143" t="s">
        <v>573</v>
      </c>
    </row>
    <row r="109" spans="2:65" s="1" customFormat="1" ht="11.25">
      <c r="B109" s="33"/>
      <c r="D109" s="145" t="s">
        <v>236</v>
      </c>
      <c r="F109" s="146" t="s">
        <v>574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2" customFormat="1" ht="11.25">
      <c r="B110" s="149"/>
      <c r="D110" s="150" t="s">
        <v>238</v>
      </c>
      <c r="E110" s="151" t="s">
        <v>21</v>
      </c>
      <c r="F110" s="152" t="s">
        <v>563</v>
      </c>
      <c r="H110" s="151" t="s">
        <v>21</v>
      </c>
      <c r="I110" s="153"/>
      <c r="L110" s="149"/>
      <c r="M110" s="154"/>
      <c r="T110" s="155"/>
      <c r="AT110" s="151" t="s">
        <v>238</v>
      </c>
      <c r="AU110" s="151" t="s">
        <v>86</v>
      </c>
      <c r="AV110" s="12" t="s">
        <v>80</v>
      </c>
      <c r="AW110" s="12" t="s">
        <v>33</v>
      </c>
      <c r="AX110" s="12" t="s">
        <v>73</v>
      </c>
      <c r="AY110" s="151" t="s">
        <v>227</v>
      </c>
    </row>
    <row r="111" spans="2:65" s="13" customFormat="1" ht="11.25">
      <c r="B111" s="156"/>
      <c r="D111" s="150" t="s">
        <v>238</v>
      </c>
      <c r="E111" s="157" t="s">
        <v>21</v>
      </c>
      <c r="F111" s="158" t="s">
        <v>564</v>
      </c>
      <c r="H111" s="159">
        <v>22.113</v>
      </c>
      <c r="I111" s="160"/>
      <c r="L111" s="156"/>
      <c r="M111" s="161"/>
      <c r="T111" s="162"/>
      <c r="AT111" s="157" t="s">
        <v>238</v>
      </c>
      <c r="AU111" s="157" t="s">
        <v>86</v>
      </c>
      <c r="AV111" s="13" t="s">
        <v>86</v>
      </c>
      <c r="AW111" s="13" t="s">
        <v>33</v>
      </c>
      <c r="AX111" s="13" t="s">
        <v>73</v>
      </c>
      <c r="AY111" s="157" t="s">
        <v>227</v>
      </c>
    </row>
    <row r="112" spans="2:65" s="14" customFormat="1" ht="11.25">
      <c r="B112" s="163"/>
      <c r="D112" s="150" t="s">
        <v>238</v>
      </c>
      <c r="E112" s="164" t="s">
        <v>21</v>
      </c>
      <c r="F112" s="165" t="s">
        <v>241</v>
      </c>
      <c r="H112" s="166">
        <v>22.113</v>
      </c>
      <c r="I112" s="167"/>
      <c r="L112" s="163"/>
      <c r="M112" s="168"/>
      <c r="T112" s="169"/>
      <c r="AT112" s="164" t="s">
        <v>238</v>
      </c>
      <c r="AU112" s="164" t="s">
        <v>86</v>
      </c>
      <c r="AV112" s="14" t="s">
        <v>234</v>
      </c>
      <c r="AW112" s="14" t="s">
        <v>33</v>
      </c>
      <c r="AX112" s="14" t="s">
        <v>80</v>
      </c>
      <c r="AY112" s="164" t="s">
        <v>227</v>
      </c>
    </row>
    <row r="113" spans="2:65" s="1" customFormat="1" ht="24.2" customHeight="1">
      <c r="B113" s="33"/>
      <c r="C113" s="170" t="s">
        <v>264</v>
      </c>
      <c r="D113" s="170" t="s">
        <v>291</v>
      </c>
      <c r="E113" s="171" t="s">
        <v>575</v>
      </c>
      <c r="F113" s="172" t="s">
        <v>576</v>
      </c>
      <c r="G113" s="173" t="s">
        <v>232</v>
      </c>
      <c r="H113" s="174">
        <v>23.219000000000001</v>
      </c>
      <c r="I113" s="175"/>
      <c r="J113" s="176">
        <f>ROUND(I113*H113,2)</f>
        <v>0</v>
      </c>
      <c r="K113" s="172" t="s">
        <v>233</v>
      </c>
      <c r="L113" s="177"/>
      <c r="M113" s="178" t="s">
        <v>21</v>
      </c>
      <c r="N113" s="179" t="s">
        <v>45</v>
      </c>
      <c r="P113" s="141">
        <f>O113*H113</f>
        <v>0</v>
      </c>
      <c r="Q113" s="141">
        <v>2.3999999999999998E-3</v>
      </c>
      <c r="R113" s="141">
        <f>Q113*H113</f>
        <v>5.57256E-2</v>
      </c>
      <c r="S113" s="141">
        <v>0</v>
      </c>
      <c r="T113" s="142">
        <f>S113*H113</f>
        <v>0</v>
      </c>
      <c r="AR113" s="143" t="s">
        <v>577</v>
      </c>
      <c r="AT113" s="143" t="s">
        <v>291</v>
      </c>
      <c r="AU113" s="143" t="s">
        <v>86</v>
      </c>
      <c r="AY113" s="18" t="s">
        <v>227</v>
      </c>
      <c r="BE113" s="144">
        <f>IF(N113="základní",J113,0)</f>
        <v>0</v>
      </c>
      <c r="BF113" s="144">
        <f>IF(N113="snížená",J113,0)</f>
        <v>0</v>
      </c>
      <c r="BG113" s="144">
        <f>IF(N113="zákl. přenesená",J113,0)</f>
        <v>0</v>
      </c>
      <c r="BH113" s="144">
        <f>IF(N113="sníž. přenesená",J113,0)</f>
        <v>0</v>
      </c>
      <c r="BI113" s="144">
        <f>IF(N113="nulová",J113,0)</f>
        <v>0</v>
      </c>
      <c r="BJ113" s="18" t="s">
        <v>86</v>
      </c>
      <c r="BK113" s="144">
        <f>ROUND(I113*H113,2)</f>
        <v>0</v>
      </c>
      <c r="BL113" s="18" t="s">
        <v>388</v>
      </c>
      <c r="BM113" s="143" t="s">
        <v>578</v>
      </c>
    </row>
    <row r="114" spans="2:65" s="13" customFormat="1" ht="11.25">
      <c r="B114" s="156"/>
      <c r="D114" s="150" t="s">
        <v>238</v>
      </c>
      <c r="F114" s="158" t="s">
        <v>579</v>
      </c>
      <c r="H114" s="159">
        <v>23.219000000000001</v>
      </c>
      <c r="I114" s="160"/>
      <c r="L114" s="156"/>
      <c r="M114" s="161"/>
      <c r="T114" s="162"/>
      <c r="AT114" s="157" t="s">
        <v>238</v>
      </c>
      <c r="AU114" s="157" t="s">
        <v>86</v>
      </c>
      <c r="AV114" s="13" t="s">
        <v>86</v>
      </c>
      <c r="AW114" s="13" t="s">
        <v>4</v>
      </c>
      <c r="AX114" s="13" t="s">
        <v>80</v>
      </c>
      <c r="AY114" s="157" t="s">
        <v>227</v>
      </c>
    </row>
    <row r="115" spans="2:65" s="11" customFormat="1" ht="22.9" customHeight="1">
      <c r="B115" s="120"/>
      <c r="D115" s="121" t="s">
        <v>72</v>
      </c>
      <c r="E115" s="130" t="s">
        <v>580</v>
      </c>
      <c r="F115" s="130" t="s">
        <v>581</v>
      </c>
      <c r="I115" s="123"/>
      <c r="J115" s="131">
        <f>BK115</f>
        <v>0</v>
      </c>
      <c r="L115" s="120"/>
      <c r="M115" s="125"/>
      <c r="P115" s="126">
        <f>SUM(P116:P120)</f>
        <v>0</v>
      </c>
      <c r="R115" s="126">
        <f>SUM(R116:R120)</f>
        <v>2.2113000000000002E-3</v>
      </c>
      <c r="T115" s="127">
        <f>SUM(T116:T120)</f>
        <v>0</v>
      </c>
      <c r="AR115" s="121" t="s">
        <v>86</v>
      </c>
      <c r="AT115" s="128" t="s">
        <v>72</v>
      </c>
      <c r="AU115" s="128" t="s">
        <v>80</v>
      </c>
      <c r="AY115" s="121" t="s">
        <v>227</v>
      </c>
      <c r="BK115" s="129">
        <f>SUM(BK116:BK120)</f>
        <v>0</v>
      </c>
    </row>
    <row r="116" spans="2:65" s="1" customFormat="1" ht="44.25" customHeight="1">
      <c r="B116" s="33"/>
      <c r="C116" s="132" t="s">
        <v>270</v>
      </c>
      <c r="D116" s="132" t="s">
        <v>229</v>
      </c>
      <c r="E116" s="133" t="s">
        <v>582</v>
      </c>
      <c r="F116" s="134" t="s">
        <v>583</v>
      </c>
      <c r="G116" s="135" t="s">
        <v>232</v>
      </c>
      <c r="H116" s="136">
        <v>22.113</v>
      </c>
      <c r="I116" s="137"/>
      <c r="J116" s="138">
        <f>ROUND(I116*H116,2)</f>
        <v>0</v>
      </c>
      <c r="K116" s="134" t="s">
        <v>233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1E-4</v>
      </c>
      <c r="R116" s="141">
        <f>Q116*H116</f>
        <v>2.2113000000000002E-3</v>
      </c>
      <c r="S116" s="141">
        <v>0</v>
      </c>
      <c r="T116" s="142">
        <f>S116*H116</f>
        <v>0</v>
      </c>
      <c r="AR116" s="143" t="s">
        <v>388</v>
      </c>
      <c r="AT116" s="143" t="s">
        <v>229</v>
      </c>
      <c r="AU116" s="143" t="s">
        <v>86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388</v>
      </c>
      <c r="BM116" s="143" t="s">
        <v>584</v>
      </c>
    </row>
    <row r="117" spans="2:65" s="1" customFormat="1" ht="11.25">
      <c r="B117" s="33"/>
      <c r="D117" s="145" t="s">
        <v>236</v>
      </c>
      <c r="F117" s="146" t="s">
        <v>585</v>
      </c>
      <c r="I117" s="147"/>
      <c r="L117" s="33"/>
      <c r="M117" s="148"/>
      <c r="T117" s="54"/>
      <c r="AT117" s="18" t="s">
        <v>236</v>
      </c>
      <c r="AU117" s="18" t="s">
        <v>86</v>
      </c>
    </row>
    <row r="118" spans="2:65" s="12" customFormat="1" ht="11.25">
      <c r="B118" s="149"/>
      <c r="D118" s="150" t="s">
        <v>238</v>
      </c>
      <c r="E118" s="151" t="s">
        <v>21</v>
      </c>
      <c r="F118" s="152" t="s">
        <v>563</v>
      </c>
      <c r="H118" s="151" t="s">
        <v>21</v>
      </c>
      <c r="I118" s="153"/>
      <c r="L118" s="149"/>
      <c r="M118" s="154"/>
      <c r="T118" s="155"/>
      <c r="AT118" s="151" t="s">
        <v>238</v>
      </c>
      <c r="AU118" s="151" t="s">
        <v>86</v>
      </c>
      <c r="AV118" s="12" t="s">
        <v>80</v>
      </c>
      <c r="AW118" s="12" t="s">
        <v>33</v>
      </c>
      <c r="AX118" s="12" t="s">
        <v>73</v>
      </c>
      <c r="AY118" s="151" t="s">
        <v>227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564</v>
      </c>
      <c r="H119" s="159">
        <v>22.113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4" customFormat="1" ht="11.25">
      <c r="B120" s="163"/>
      <c r="D120" s="150" t="s">
        <v>238</v>
      </c>
      <c r="E120" s="164" t="s">
        <v>21</v>
      </c>
      <c r="F120" s="165" t="s">
        <v>241</v>
      </c>
      <c r="H120" s="166">
        <v>22.113</v>
      </c>
      <c r="I120" s="167"/>
      <c r="L120" s="163"/>
      <c r="M120" s="188"/>
      <c r="N120" s="189"/>
      <c r="O120" s="189"/>
      <c r="P120" s="189"/>
      <c r="Q120" s="189"/>
      <c r="R120" s="189"/>
      <c r="S120" s="189"/>
      <c r="T120" s="190"/>
      <c r="AT120" s="164" t="s">
        <v>238</v>
      </c>
      <c r="AU120" s="164" t="s">
        <v>86</v>
      </c>
      <c r="AV120" s="14" t="s">
        <v>234</v>
      </c>
      <c r="AW120" s="14" t="s">
        <v>33</v>
      </c>
      <c r="AX120" s="14" t="s">
        <v>80</v>
      </c>
      <c r="AY120" s="164" t="s">
        <v>227</v>
      </c>
    </row>
    <row r="121" spans="2:65" s="1" customFormat="1" ht="6.95" customHeight="1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HGKzZDFRaUBjgCmx4J3zpasE5ktOfGUvlmUzgAZUqefT6j+rBefz/tR9DEKYw8ygiGaSqTV0v9of5BkwWwk9Pw==" saltValue="/Fie/jf6lmQPL9bg6f3DHKGTJI1wurhRGfzkclfMFbj5Ap5iJUD6gIr3NFO53nzjmZnWMctFiRRuaSLTX/cf4Q==" spinCount="100000" sheet="1" objects="1" scenarios="1" formatColumns="0" formatRows="0" autoFilter="0"/>
  <autoFilter ref="C91:K120" xr:uid="{00000000-0009-0000-0000-000005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hyperlinks>
    <hyperlink ref="F99" r:id="rId1" xr:uid="{00000000-0004-0000-0500-000000000000}"/>
    <hyperlink ref="F105" r:id="rId2" xr:uid="{00000000-0004-0000-0500-000001000000}"/>
    <hyperlink ref="F109" r:id="rId3" xr:uid="{00000000-0004-0000-0500-000002000000}"/>
    <hyperlink ref="F117" r:id="rId4" xr:uid="{00000000-0004-0000-05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26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111</v>
      </c>
      <c r="AZ2" s="191" t="s">
        <v>586</v>
      </c>
      <c r="BA2" s="191" t="s">
        <v>587</v>
      </c>
      <c r="BB2" s="191" t="s">
        <v>21</v>
      </c>
      <c r="BC2" s="191" t="s">
        <v>588</v>
      </c>
      <c r="BD2" s="191" t="s">
        <v>86</v>
      </c>
    </row>
    <row r="3" spans="2:5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  <c r="AZ3" s="191" t="s">
        <v>589</v>
      </c>
      <c r="BA3" s="191" t="s">
        <v>590</v>
      </c>
      <c r="BB3" s="191" t="s">
        <v>21</v>
      </c>
      <c r="BC3" s="191" t="s">
        <v>591</v>
      </c>
      <c r="BD3" s="191" t="s">
        <v>86</v>
      </c>
    </row>
    <row r="4" spans="2:56" ht="24.95" customHeight="1">
      <c r="B4" s="21"/>
      <c r="D4" s="22" t="s">
        <v>200</v>
      </c>
      <c r="L4" s="21"/>
      <c r="M4" s="91" t="s">
        <v>10</v>
      </c>
      <c r="AT4" s="18" t="s">
        <v>4</v>
      </c>
      <c r="AZ4" s="191" t="s">
        <v>592</v>
      </c>
      <c r="BA4" s="191" t="s">
        <v>593</v>
      </c>
      <c r="BB4" s="191" t="s">
        <v>21</v>
      </c>
      <c r="BC4" s="191" t="s">
        <v>594</v>
      </c>
      <c r="BD4" s="191" t="s">
        <v>86</v>
      </c>
    </row>
    <row r="5" spans="2:56" ht="6.95" customHeight="1">
      <c r="B5" s="21"/>
      <c r="L5" s="21"/>
      <c r="AZ5" s="191" t="s">
        <v>595</v>
      </c>
      <c r="BA5" s="191" t="s">
        <v>596</v>
      </c>
      <c r="BB5" s="191" t="s">
        <v>21</v>
      </c>
      <c r="BC5" s="191" t="s">
        <v>597</v>
      </c>
      <c r="BD5" s="191" t="s">
        <v>86</v>
      </c>
    </row>
    <row r="6" spans="2:56" ht="12" customHeight="1">
      <c r="B6" s="21"/>
      <c r="D6" s="28" t="s">
        <v>16</v>
      </c>
      <c r="L6" s="21"/>
      <c r="AZ6" s="191" t="s">
        <v>598</v>
      </c>
      <c r="BA6" s="191" t="s">
        <v>599</v>
      </c>
      <c r="BB6" s="191" t="s">
        <v>21</v>
      </c>
      <c r="BC6" s="191" t="s">
        <v>600</v>
      </c>
      <c r="BD6" s="191" t="s">
        <v>86</v>
      </c>
    </row>
    <row r="7" spans="2:5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  <c r="AZ7" s="191" t="s">
        <v>601</v>
      </c>
      <c r="BA7" s="191" t="s">
        <v>602</v>
      </c>
      <c r="BB7" s="191" t="s">
        <v>21</v>
      </c>
      <c r="BC7" s="191" t="s">
        <v>603</v>
      </c>
      <c r="BD7" s="191" t="s">
        <v>86</v>
      </c>
    </row>
    <row r="8" spans="2:56" ht="12" customHeight="1">
      <c r="B8" s="21"/>
      <c r="D8" s="28" t="s">
        <v>201</v>
      </c>
      <c r="L8" s="21"/>
      <c r="AZ8" s="191" t="s">
        <v>604</v>
      </c>
      <c r="BA8" s="191" t="s">
        <v>605</v>
      </c>
      <c r="BB8" s="191" t="s">
        <v>21</v>
      </c>
      <c r="BC8" s="191" t="s">
        <v>606</v>
      </c>
      <c r="BD8" s="191" t="s">
        <v>86</v>
      </c>
    </row>
    <row r="9" spans="2:56" s="1" customFormat="1" ht="16.5" customHeight="1">
      <c r="B9" s="33"/>
      <c r="E9" s="338" t="s">
        <v>607</v>
      </c>
      <c r="F9" s="340"/>
      <c r="G9" s="340"/>
      <c r="H9" s="340"/>
      <c r="L9" s="33"/>
      <c r="AZ9" s="191" t="s">
        <v>608</v>
      </c>
      <c r="BA9" s="191" t="s">
        <v>609</v>
      </c>
      <c r="BB9" s="191" t="s">
        <v>21</v>
      </c>
      <c r="BC9" s="191" t="s">
        <v>610</v>
      </c>
      <c r="BD9" s="191" t="s">
        <v>86</v>
      </c>
    </row>
    <row r="10" spans="2:56" s="1" customFormat="1" ht="12" customHeight="1">
      <c r="B10" s="33"/>
      <c r="D10" s="28" t="s">
        <v>203</v>
      </c>
      <c r="L10" s="33"/>
      <c r="AZ10" s="191" t="s">
        <v>611</v>
      </c>
      <c r="BA10" s="191" t="s">
        <v>612</v>
      </c>
      <c r="BB10" s="191" t="s">
        <v>21</v>
      </c>
      <c r="BC10" s="191" t="s">
        <v>613</v>
      </c>
      <c r="BD10" s="191" t="s">
        <v>86</v>
      </c>
    </row>
    <row r="11" spans="2:56" s="1" customFormat="1" ht="16.5" customHeight="1">
      <c r="B11" s="33"/>
      <c r="E11" s="321" t="s">
        <v>614</v>
      </c>
      <c r="F11" s="340"/>
      <c r="G11" s="340"/>
      <c r="H11" s="340"/>
      <c r="L11" s="33"/>
      <c r="AZ11" s="191" t="s">
        <v>615</v>
      </c>
      <c r="BA11" s="191" t="s">
        <v>616</v>
      </c>
      <c r="BB11" s="191" t="s">
        <v>21</v>
      </c>
      <c r="BC11" s="191" t="s">
        <v>617</v>
      </c>
      <c r="BD11" s="191" t="s">
        <v>86</v>
      </c>
    </row>
    <row r="12" spans="2:56" s="1" customFormat="1" ht="11.25">
      <c r="B12" s="33"/>
      <c r="L12" s="33"/>
      <c r="AZ12" s="191" t="s">
        <v>618</v>
      </c>
      <c r="BA12" s="191" t="s">
        <v>619</v>
      </c>
      <c r="BB12" s="191" t="s">
        <v>21</v>
      </c>
      <c r="BC12" s="191" t="s">
        <v>620</v>
      </c>
      <c r="BD12" s="191" t="s">
        <v>86</v>
      </c>
    </row>
    <row r="13" spans="2:5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  <c r="AZ13" s="191" t="s">
        <v>621</v>
      </c>
      <c r="BA13" s="191" t="s">
        <v>622</v>
      </c>
      <c r="BB13" s="191" t="s">
        <v>21</v>
      </c>
      <c r="BC13" s="191" t="s">
        <v>623</v>
      </c>
      <c r="BD13" s="191" t="s">
        <v>86</v>
      </c>
    </row>
    <row r="14" spans="2:5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  <c r="AZ14" s="191" t="s">
        <v>624</v>
      </c>
      <c r="BA14" s="191" t="s">
        <v>625</v>
      </c>
      <c r="BB14" s="191" t="s">
        <v>21</v>
      </c>
      <c r="BC14" s="191" t="s">
        <v>626</v>
      </c>
      <c r="BD14" s="191" t="s">
        <v>86</v>
      </c>
    </row>
    <row r="15" spans="2:56" s="1" customFormat="1" ht="10.9" customHeight="1">
      <c r="B15" s="33"/>
      <c r="L15" s="33"/>
      <c r="AZ15" s="191" t="s">
        <v>627</v>
      </c>
      <c r="BA15" s="191" t="s">
        <v>628</v>
      </c>
      <c r="BB15" s="191" t="s">
        <v>21</v>
      </c>
      <c r="BC15" s="191" t="s">
        <v>629</v>
      </c>
      <c r="BD15" s="191" t="s">
        <v>86</v>
      </c>
    </row>
    <row r="16" spans="2:5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  <c r="AZ16" s="191" t="s">
        <v>630</v>
      </c>
      <c r="BA16" s="191" t="s">
        <v>631</v>
      </c>
      <c r="BB16" s="191" t="s">
        <v>21</v>
      </c>
      <c r="BC16" s="191" t="s">
        <v>632</v>
      </c>
      <c r="BD16" s="191" t="s">
        <v>86</v>
      </c>
    </row>
    <row r="17" spans="2:56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  <c r="AZ17" s="191" t="s">
        <v>633</v>
      </c>
      <c r="BA17" s="191" t="s">
        <v>634</v>
      </c>
      <c r="BB17" s="191" t="s">
        <v>21</v>
      </c>
      <c r="BC17" s="191" t="s">
        <v>635</v>
      </c>
      <c r="BD17" s="191" t="s">
        <v>86</v>
      </c>
    </row>
    <row r="18" spans="2:56" s="1" customFormat="1" ht="6.95" customHeight="1">
      <c r="B18" s="33"/>
      <c r="L18" s="33"/>
      <c r="AZ18" s="191" t="s">
        <v>636</v>
      </c>
      <c r="BA18" s="191" t="s">
        <v>637</v>
      </c>
      <c r="BB18" s="191" t="s">
        <v>21</v>
      </c>
      <c r="BC18" s="191" t="s">
        <v>638</v>
      </c>
      <c r="BD18" s="191" t="s">
        <v>86</v>
      </c>
    </row>
    <row r="19" spans="2:56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  <c r="AZ19" s="191" t="s">
        <v>639</v>
      </c>
      <c r="BA19" s="191" t="s">
        <v>640</v>
      </c>
      <c r="BB19" s="191" t="s">
        <v>21</v>
      </c>
      <c r="BC19" s="191" t="s">
        <v>588</v>
      </c>
      <c r="BD19" s="191" t="s">
        <v>86</v>
      </c>
    </row>
    <row r="20" spans="2:56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  <c r="AZ20" s="191" t="s">
        <v>641</v>
      </c>
      <c r="BA20" s="191" t="s">
        <v>642</v>
      </c>
      <c r="BB20" s="191" t="s">
        <v>21</v>
      </c>
      <c r="BC20" s="191" t="s">
        <v>643</v>
      </c>
      <c r="BD20" s="191" t="s">
        <v>86</v>
      </c>
    </row>
    <row r="21" spans="2:56" s="1" customFormat="1" ht="6.95" customHeight="1">
      <c r="B21" s="33"/>
      <c r="L21" s="33"/>
      <c r="AZ21" s="191" t="s">
        <v>644</v>
      </c>
      <c r="BA21" s="191" t="s">
        <v>645</v>
      </c>
      <c r="BB21" s="191" t="s">
        <v>21</v>
      </c>
      <c r="BC21" s="191" t="s">
        <v>646</v>
      </c>
      <c r="BD21" s="191" t="s">
        <v>86</v>
      </c>
    </row>
    <row r="22" spans="2:56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  <c r="AZ22" s="191" t="s">
        <v>647</v>
      </c>
      <c r="BA22" s="191" t="s">
        <v>648</v>
      </c>
      <c r="BB22" s="191" t="s">
        <v>21</v>
      </c>
      <c r="BC22" s="191" t="s">
        <v>646</v>
      </c>
      <c r="BD22" s="191" t="s">
        <v>86</v>
      </c>
    </row>
    <row r="23" spans="2:56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  <c r="AZ23" s="191" t="s">
        <v>649</v>
      </c>
      <c r="BA23" s="191" t="s">
        <v>650</v>
      </c>
      <c r="BB23" s="191" t="s">
        <v>21</v>
      </c>
      <c r="BC23" s="191" t="s">
        <v>651</v>
      </c>
      <c r="BD23" s="191" t="s">
        <v>86</v>
      </c>
    </row>
    <row r="24" spans="2:56" s="1" customFormat="1" ht="6.95" customHeight="1">
      <c r="B24" s="33"/>
      <c r="L24" s="33"/>
      <c r="AZ24" s="191" t="s">
        <v>652</v>
      </c>
      <c r="BA24" s="191" t="s">
        <v>653</v>
      </c>
      <c r="BB24" s="191" t="s">
        <v>21</v>
      </c>
      <c r="BC24" s="191" t="s">
        <v>654</v>
      </c>
      <c r="BD24" s="191" t="s">
        <v>86</v>
      </c>
    </row>
    <row r="25" spans="2:56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  <c r="AZ25" s="191" t="s">
        <v>655</v>
      </c>
      <c r="BA25" s="191" t="s">
        <v>656</v>
      </c>
      <c r="BB25" s="191" t="s">
        <v>21</v>
      </c>
      <c r="BC25" s="191" t="s">
        <v>657</v>
      </c>
      <c r="BD25" s="191" t="s">
        <v>86</v>
      </c>
    </row>
    <row r="26" spans="2:56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  <c r="AZ26" s="191" t="s">
        <v>658</v>
      </c>
      <c r="BA26" s="191" t="s">
        <v>659</v>
      </c>
      <c r="BB26" s="191" t="s">
        <v>21</v>
      </c>
      <c r="BC26" s="191" t="s">
        <v>660</v>
      </c>
      <c r="BD26" s="191" t="s">
        <v>86</v>
      </c>
    </row>
    <row r="27" spans="2:56" s="1" customFormat="1" ht="6.95" customHeight="1">
      <c r="B27" s="33"/>
      <c r="L27" s="33"/>
      <c r="AZ27" s="191" t="s">
        <v>661</v>
      </c>
      <c r="BA27" s="191" t="s">
        <v>662</v>
      </c>
      <c r="BB27" s="191" t="s">
        <v>21</v>
      </c>
      <c r="BC27" s="191" t="s">
        <v>663</v>
      </c>
      <c r="BD27" s="191" t="s">
        <v>86</v>
      </c>
    </row>
    <row r="28" spans="2:56" s="1" customFormat="1" ht="12" customHeight="1">
      <c r="B28" s="33"/>
      <c r="D28" s="28" t="s">
        <v>37</v>
      </c>
      <c r="L28" s="33"/>
      <c r="AZ28" s="191" t="s">
        <v>664</v>
      </c>
      <c r="BA28" s="191" t="s">
        <v>665</v>
      </c>
      <c r="BB28" s="191" t="s">
        <v>21</v>
      </c>
      <c r="BC28" s="191" t="s">
        <v>666</v>
      </c>
      <c r="BD28" s="191" t="s">
        <v>86</v>
      </c>
    </row>
    <row r="29" spans="2:56" s="7" customFormat="1" ht="71.25" customHeight="1">
      <c r="B29" s="92"/>
      <c r="E29" s="304" t="s">
        <v>38</v>
      </c>
      <c r="F29" s="304"/>
      <c r="G29" s="304"/>
      <c r="H29" s="304"/>
      <c r="L29" s="92"/>
      <c r="AZ29" s="192" t="s">
        <v>667</v>
      </c>
      <c r="BA29" s="192" t="s">
        <v>668</v>
      </c>
      <c r="BB29" s="192" t="s">
        <v>21</v>
      </c>
      <c r="BC29" s="192" t="s">
        <v>669</v>
      </c>
      <c r="BD29" s="192" t="s">
        <v>86</v>
      </c>
    </row>
    <row r="30" spans="2:56" s="1" customFormat="1" ht="6.95" customHeight="1">
      <c r="B30" s="33"/>
      <c r="L30" s="33"/>
      <c r="AZ30" s="191" t="s">
        <v>670</v>
      </c>
      <c r="BA30" s="191" t="s">
        <v>671</v>
      </c>
      <c r="BB30" s="191" t="s">
        <v>21</v>
      </c>
      <c r="BC30" s="191" t="s">
        <v>672</v>
      </c>
      <c r="BD30" s="191" t="s">
        <v>86</v>
      </c>
    </row>
    <row r="31" spans="2:56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  <c r="AZ31" s="191" t="s">
        <v>673</v>
      </c>
      <c r="BA31" s="191" t="s">
        <v>674</v>
      </c>
      <c r="BB31" s="191" t="s">
        <v>21</v>
      </c>
      <c r="BC31" s="191" t="s">
        <v>675</v>
      </c>
      <c r="BD31" s="191" t="s">
        <v>86</v>
      </c>
    </row>
    <row r="32" spans="2:56" s="1" customFormat="1" ht="25.35" customHeight="1">
      <c r="B32" s="33"/>
      <c r="D32" s="93" t="s">
        <v>39</v>
      </c>
      <c r="J32" s="64">
        <f>ROUND(J108, 2)</f>
        <v>0</v>
      </c>
      <c r="L32" s="33"/>
      <c r="AZ32" s="191" t="s">
        <v>676</v>
      </c>
      <c r="BA32" s="191" t="s">
        <v>677</v>
      </c>
      <c r="BB32" s="191" t="s">
        <v>21</v>
      </c>
      <c r="BC32" s="191" t="s">
        <v>678</v>
      </c>
      <c r="BD32" s="191" t="s">
        <v>86</v>
      </c>
    </row>
    <row r="33" spans="2:56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  <c r="AZ33" s="191" t="s">
        <v>679</v>
      </c>
      <c r="BA33" s="191" t="s">
        <v>680</v>
      </c>
      <c r="BB33" s="191" t="s">
        <v>21</v>
      </c>
      <c r="BC33" s="191" t="s">
        <v>681</v>
      </c>
      <c r="BD33" s="191" t="s">
        <v>86</v>
      </c>
    </row>
    <row r="34" spans="2:56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  <c r="AZ34" s="191" t="s">
        <v>682</v>
      </c>
      <c r="BA34" s="191" t="s">
        <v>683</v>
      </c>
      <c r="BB34" s="191" t="s">
        <v>21</v>
      </c>
      <c r="BC34" s="191" t="s">
        <v>684</v>
      </c>
      <c r="BD34" s="191" t="s">
        <v>86</v>
      </c>
    </row>
    <row r="35" spans="2:56" s="1" customFormat="1" ht="14.45" customHeight="1">
      <c r="B35" s="33"/>
      <c r="D35" s="53" t="s">
        <v>43</v>
      </c>
      <c r="E35" s="28" t="s">
        <v>44</v>
      </c>
      <c r="F35" s="84">
        <f>ROUND((SUM(BE108:BE2261)),  2)</f>
        <v>0</v>
      </c>
      <c r="I35" s="94">
        <v>0.21</v>
      </c>
      <c r="J35" s="84">
        <f>ROUND(((SUM(BE108:BE2261))*I35),  2)</f>
        <v>0</v>
      </c>
      <c r="L35" s="33"/>
      <c r="AZ35" s="191" t="s">
        <v>685</v>
      </c>
      <c r="BA35" s="191" t="s">
        <v>686</v>
      </c>
      <c r="BB35" s="191" t="s">
        <v>21</v>
      </c>
      <c r="BC35" s="191" t="s">
        <v>687</v>
      </c>
      <c r="BD35" s="191" t="s">
        <v>86</v>
      </c>
    </row>
    <row r="36" spans="2:56" s="1" customFormat="1" ht="14.45" customHeight="1">
      <c r="B36" s="33"/>
      <c r="E36" s="28" t="s">
        <v>45</v>
      </c>
      <c r="F36" s="84">
        <f>ROUND((SUM(BF108:BF2261)),  2)</f>
        <v>0</v>
      </c>
      <c r="I36" s="94">
        <v>0.12</v>
      </c>
      <c r="J36" s="84">
        <f>ROUND(((SUM(BF108:BF2261))*I36),  2)</f>
        <v>0</v>
      </c>
      <c r="L36" s="33"/>
      <c r="AZ36" s="191" t="s">
        <v>688</v>
      </c>
      <c r="BA36" s="191" t="s">
        <v>689</v>
      </c>
      <c r="BB36" s="191" t="s">
        <v>21</v>
      </c>
      <c r="BC36" s="191" t="s">
        <v>690</v>
      </c>
      <c r="BD36" s="191" t="s">
        <v>86</v>
      </c>
    </row>
    <row r="37" spans="2:56" s="1" customFormat="1" ht="14.45" hidden="1" customHeight="1">
      <c r="B37" s="33"/>
      <c r="E37" s="28" t="s">
        <v>46</v>
      </c>
      <c r="F37" s="84">
        <f>ROUND((SUM(BG108:BG2261)),  2)</f>
        <v>0</v>
      </c>
      <c r="I37" s="94">
        <v>0.21</v>
      </c>
      <c r="J37" s="84">
        <f>0</f>
        <v>0</v>
      </c>
      <c r="L37" s="33"/>
      <c r="AZ37" s="191" t="s">
        <v>691</v>
      </c>
      <c r="BA37" s="191" t="s">
        <v>692</v>
      </c>
      <c r="BB37" s="191" t="s">
        <v>21</v>
      </c>
      <c r="BC37" s="191" t="s">
        <v>693</v>
      </c>
      <c r="BD37" s="191" t="s">
        <v>86</v>
      </c>
    </row>
    <row r="38" spans="2:56" s="1" customFormat="1" ht="14.45" hidden="1" customHeight="1">
      <c r="B38" s="33"/>
      <c r="E38" s="28" t="s">
        <v>47</v>
      </c>
      <c r="F38" s="84">
        <f>ROUND((SUM(BH108:BH2261)),  2)</f>
        <v>0</v>
      </c>
      <c r="I38" s="94">
        <v>0.12</v>
      </c>
      <c r="J38" s="84">
        <f>0</f>
        <v>0</v>
      </c>
      <c r="L38" s="33"/>
      <c r="AZ38" s="191" t="s">
        <v>694</v>
      </c>
      <c r="BA38" s="191" t="s">
        <v>695</v>
      </c>
      <c r="BB38" s="191" t="s">
        <v>21</v>
      </c>
      <c r="BC38" s="191" t="s">
        <v>696</v>
      </c>
      <c r="BD38" s="191" t="s">
        <v>86</v>
      </c>
    </row>
    <row r="39" spans="2:56" s="1" customFormat="1" ht="14.45" hidden="1" customHeight="1">
      <c r="B39" s="33"/>
      <c r="E39" s="28" t="s">
        <v>48</v>
      </c>
      <c r="F39" s="84">
        <f>ROUND((SUM(BI108:BI2261)),  2)</f>
        <v>0</v>
      </c>
      <c r="I39" s="94">
        <v>0</v>
      </c>
      <c r="J39" s="84">
        <f>0</f>
        <v>0</v>
      </c>
      <c r="L39" s="33"/>
      <c r="AZ39" s="191" t="s">
        <v>697</v>
      </c>
      <c r="BA39" s="191" t="s">
        <v>698</v>
      </c>
      <c r="BB39" s="191" t="s">
        <v>21</v>
      </c>
      <c r="BC39" s="191" t="s">
        <v>699</v>
      </c>
      <c r="BD39" s="191" t="s">
        <v>86</v>
      </c>
    </row>
    <row r="40" spans="2:56" s="1" customFormat="1" ht="6.95" customHeight="1">
      <c r="B40" s="33"/>
      <c r="L40" s="33"/>
      <c r="AZ40" s="191" t="s">
        <v>700</v>
      </c>
      <c r="BA40" s="191" t="s">
        <v>701</v>
      </c>
      <c r="BB40" s="191" t="s">
        <v>21</v>
      </c>
      <c r="BC40" s="191" t="s">
        <v>702</v>
      </c>
      <c r="BD40" s="191" t="s">
        <v>86</v>
      </c>
    </row>
    <row r="41" spans="2:56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  <c r="AZ41" s="191" t="s">
        <v>703</v>
      </c>
      <c r="BA41" s="191" t="s">
        <v>704</v>
      </c>
      <c r="BB41" s="191" t="s">
        <v>21</v>
      </c>
      <c r="BC41" s="191" t="s">
        <v>705</v>
      </c>
      <c r="BD41" s="191" t="s">
        <v>86</v>
      </c>
    </row>
    <row r="42" spans="2:56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  <c r="AZ42" s="191" t="s">
        <v>706</v>
      </c>
      <c r="BA42" s="191" t="s">
        <v>707</v>
      </c>
      <c r="BB42" s="191" t="s">
        <v>21</v>
      </c>
      <c r="BC42" s="191" t="s">
        <v>708</v>
      </c>
      <c r="BD42" s="191" t="s">
        <v>86</v>
      </c>
    </row>
    <row r="46" spans="2:56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56" s="1" customFormat="1" ht="24.95" customHeight="1">
      <c r="B47" s="33"/>
      <c r="C47" s="22" t="s">
        <v>205</v>
      </c>
      <c r="L47" s="33"/>
    </row>
    <row r="48" spans="2:56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607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SO-04.01 - Architektonicko stavební řešení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J108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J109</f>
        <v>0</v>
      </c>
      <c r="L64" s="104"/>
    </row>
    <row r="65" spans="2:12" s="9" customFormat="1" ht="19.899999999999999" customHeight="1">
      <c r="B65" s="108"/>
      <c r="D65" s="109" t="s">
        <v>709</v>
      </c>
      <c r="E65" s="110"/>
      <c r="F65" s="110"/>
      <c r="G65" s="110"/>
      <c r="H65" s="110"/>
      <c r="I65" s="110"/>
      <c r="J65" s="111">
        <f>J110</f>
        <v>0</v>
      </c>
      <c r="L65" s="108"/>
    </row>
    <row r="66" spans="2:12" s="9" customFormat="1" ht="19.899999999999999" customHeight="1">
      <c r="B66" s="108"/>
      <c r="D66" s="109" t="s">
        <v>549</v>
      </c>
      <c r="E66" s="110"/>
      <c r="F66" s="110"/>
      <c r="G66" s="110"/>
      <c r="H66" s="110"/>
      <c r="I66" s="110"/>
      <c r="J66" s="111">
        <f>J128</f>
        <v>0</v>
      </c>
      <c r="L66" s="108"/>
    </row>
    <row r="67" spans="2:12" s="9" customFormat="1" ht="19.899999999999999" customHeight="1">
      <c r="B67" s="108"/>
      <c r="D67" s="109" t="s">
        <v>315</v>
      </c>
      <c r="E67" s="110"/>
      <c r="F67" s="110"/>
      <c r="G67" s="110"/>
      <c r="H67" s="110"/>
      <c r="I67" s="110"/>
      <c r="J67" s="111">
        <f>J294</f>
        <v>0</v>
      </c>
      <c r="L67" s="108"/>
    </row>
    <row r="68" spans="2:12" s="9" customFormat="1" ht="19.899999999999999" customHeight="1">
      <c r="B68" s="108"/>
      <c r="D68" s="109" t="s">
        <v>550</v>
      </c>
      <c r="E68" s="110"/>
      <c r="F68" s="110"/>
      <c r="G68" s="110"/>
      <c r="H68" s="110"/>
      <c r="I68" s="110"/>
      <c r="J68" s="111">
        <f>J314</f>
        <v>0</v>
      </c>
      <c r="L68" s="108"/>
    </row>
    <row r="69" spans="2:12" s="9" customFormat="1" ht="19.899999999999999" customHeight="1">
      <c r="B69" s="108"/>
      <c r="D69" s="109" t="s">
        <v>710</v>
      </c>
      <c r="E69" s="110"/>
      <c r="F69" s="110"/>
      <c r="G69" s="110"/>
      <c r="H69" s="110"/>
      <c r="I69" s="110"/>
      <c r="J69" s="111">
        <f>J998</f>
        <v>0</v>
      </c>
      <c r="L69" s="108"/>
    </row>
    <row r="70" spans="2:12" s="9" customFormat="1" ht="19.899999999999999" customHeight="1">
      <c r="B70" s="108"/>
      <c r="D70" s="109" t="s">
        <v>211</v>
      </c>
      <c r="E70" s="110"/>
      <c r="F70" s="110"/>
      <c r="G70" s="110"/>
      <c r="H70" s="110"/>
      <c r="I70" s="110"/>
      <c r="J70" s="111">
        <f>J1099</f>
        <v>0</v>
      </c>
      <c r="L70" s="108"/>
    </row>
    <row r="71" spans="2:12" s="8" customFormat="1" ht="24.95" customHeight="1">
      <c r="B71" s="104"/>
      <c r="D71" s="105" t="s">
        <v>317</v>
      </c>
      <c r="E71" s="106"/>
      <c r="F71" s="106"/>
      <c r="G71" s="106"/>
      <c r="H71" s="106"/>
      <c r="I71" s="106"/>
      <c r="J71" s="107">
        <f>J1108</f>
        <v>0</v>
      </c>
      <c r="L71" s="104"/>
    </row>
    <row r="72" spans="2:12" s="9" customFormat="1" ht="19.899999999999999" customHeight="1">
      <c r="B72" s="108"/>
      <c r="D72" s="109" t="s">
        <v>711</v>
      </c>
      <c r="E72" s="110"/>
      <c r="F72" s="110"/>
      <c r="G72" s="110"/>
      <c r="H72" s="110"/>
      <c r="I72" s="110"/>
      <c r="J72" s="111">
        <f>J1109</f>
        <v>0</v>
      </c>
      <c r="L72" s="108"/>
    </row>
    <row r="73" spans="2:12" s="9" customFormat="1" ht="19.899999999999999" customHeight="1">
      <c r="B73" s="108"/>
      <c r="D73" s="109" t="s">
        <v>712</v>
      </c>
      <c r="E73" s="110"/>
      <c r="F73" s="110"/>
      <c r="G73" s="110"/>
      <c r="H73" s="110"/>
      <c r="I73" s="110"/>
      <c r="J73" s="111">
        <f>J1213</f>
        <v>0</v>
      </c>
      <c r="L73" s="108"/>
    </row>
    <row r="74" spans="2:12" s="9" customFormat="1" ht="19.899999999999999" customHeight="1">
      <c r="B74" s="108"/>
      <c r="D74" s="109" t="s">
        <v>551</v>
      </c>
      <c r="E74" s="110"/>
      <c r="F74" s="110"/>
      <c r="G74" s="110"/>
      <c r="H74" s="110"/>
      <c r="I74" s="110"/>
      <c r="J74" s="111">
        <f>J1253</f>
        <v>0</v>
      </c>
      <c r="L74" s="108"/>
    </row>
    <row r="75" spans="2:12" s="9" customFormat="1" ht="19.899999999999999" customHeight="1">
      <c r="B75" s="108"/>
      <c r="D75" s="109" t="s">
        <v>713</v>
      </c>
      <c r="E75" s="110"/>
      <c r="F75" s="110"/>
      <c r="G75" s="110"/>
      <c r="H75" s="110"/>
      <c r="I75" s="110"/>
      <c r="J75" s="111">
        <f>J1416</f>
        <v>0</v>
      </c>
      <c r="L75" s="108"/>
    </row>
    <row r="76" spans="2:12" s="9" customFormat="1" ht="19.899999999999999" customHeight="1">
      <c r="B76" s="108"/>
      <c r="D76" s="109" t="s">
        <v>714</v>
      </c>
      <c r="E76" s="110"/>
      <c r="F76" s="110"/>
      <c r="G76" s="110"/>
      <c r="H76" s="110"/>
      <c r="I76" s="110"/>
      <c r="J76" s="111">
        <f>J1425</f>
        <v>0</v>
      </c>
      <c r="L76" s="108"/>
    </row>
    <row r="77" spans="2:12" s="9" customFormat="1" ht="19.899999999999999" customHeight="1">
      <c r="B77" s="108"/>
      <c r="D77" s="109" t="s">
        <v>715</v>
      </c>
      <c r="E77" s="110"/>
      <c r="F77" s="110"/>
      <c r="G77" s="110"/>
      <c r="H77" s="110"/>
      <c r="I77" s="110"/>
      <c r="J77" s="111">
        <f>J1433</f>
        <v>0</v>
      </c>
      <c r="L77" s="108"/>
    </row>
    <row r="78" spans="2:12" s="9" customFormat="1" ht="19.899999999999999" customHeight="1">
      <c r="B78" s="108"/>
      <c r="D78" s="109" t="s">
        <v>716</v>
      </c>
      <c r="E78" s="110"/>
      <c r="F78" s="110"/>
      <c r="G78" s="110"/>
      <c r="H78" s="110"/>
      <c r="I78" s="110"/>
      <c r="J78" s="111">
        <f>J1501</f>
        <v>0</v>
      </c>
      <c r="L78" s="108"/>
    </row>
    <row r="79" spans="2:12" s="9" customFormat="1" ht="19.899999999999999" customHeight="1">
      <c r="B79" s="108"/>
      <c r="D79" s="109" t="s">
        <v>717</v>
      </c>
      <c r="E79" s="110"/>
      <c r="F79" s="110"/>
      <c r="G79" s="110"/>
      <c r="H79" s="110"/>
      <c r="I79" s="110"/>
      <c r="J79" s="111">
        <f>J1555</f>
        <v>0</v>
      </c>
      <c r="L79" s="108"/>
    </row>
    <row r="80" spans="2:12" s="9" customFormat="1" ht="19.899999999999999" customHeight="1">
      <c r="B80" s="108"/>
      <c r="D80" s="109" t="s">
        <v>718</v>
      </c>
      <c r="E80" s="110"/>
      <c r="F80" s="110"/>
      <c r="G80" s="110"/>
      <c r="H80" s="110"/>
      <c r="I80" s="110"/>
      <c r="J80" s="111">
        <f>J1719</f>
        <v>0</v>
      </c>
      <c r="L80" s="108"/>
    </row>
    <row r="81" spans="2:12" s="9" customFormat="1" ht="19.899999999999999" customHeight="1">
      <c r="B81" s="108"/>
      <c r="D81" s="109" t="s">
        <v>719</v>
      </c>
      <c r="E81" s="110"/>
      <c r="F81" s="110"/>
      <c r="G81" s="110"/>
      <c r="H81" s="110"/>
      <c r="I81" s="110"/>
      <c r="J81" s="111">
        <f>J1900</f>
        <v>0</v>
      </c>
      <c r="L81" s="108"/>
    </row>
    <row r="82" spans="2:12" s="9" customFormat="1" ht="19.899999999999999" customHeight="1">
      <c r="B82" s="108"/>
      <c r="D82" s="109" t="s">
        <v>720</v>
      </c>
      <c r="E82" s="110"/>
      <c r="F82" s="110"/>
      <c r="G82" s="110"/>
      <c r="H82" s="110"/>
      <c r="I82" s="110"/>
      <c r="J82" s="111">
        <f>J1942</f>
        <v>0</v>
      </c>
      <c r="L82" s="108"/>
    </row>
    <row r="83" spans="2:12" s="9" customFormat="1" ht="19.899999999999999" customHeight="1">
      <c r="B83" s="108"/>
      <c r="D83" s="109" t="s">
        <v>721</v>
      </c>
      <c r="E83" s="110"/>
      <c r="F83" s="110"/>
      <c r="G83" s="110"/>
      <c r="H83" s="110"/>
      <c r="I83" s="110"/>
      <c r="J83" s="111">
        <f>J1976</f>
        <v>0</v>
      </c>
      <c r="L83" s="108"/>
    </row>
    <row r="84" spans="2:12" s="9" customFormat="1" ht="19.899999999999999" customHeight="1">
      <c r="B84" s="108"/>
      <c r="D84" s="109" t="s">
        <v>552</v>
      </c>
      <c r="E84" s="110"/>
      <c r="F84" s="110"/>
      <c r="G84" s="110"/>
      <c r="H84" s="110"/>
      <c r="I84" s="110"/>
      <c r="J84" s="111">
        <f>J2045</f>
        <v>0</v>
      </c>
      <c r="L84" s="108"/>
    </row>
    <row r="85" spans="2:12" s="9" customFormat="1" ht="19.899999999999999" customHeight="1">
      <c r="B85" s="108"/>
      <c r="D85" s="109" t="s">
        <v>722</v>
      </c>
      <c r="E85" s="110"/>
      <c r="F85" s="110"/>
      <c r="G85" s="110"/>
      <c r="H85" s="110"/>
      <c r="I85" s="110"/>
      <c r="J85" s="111">
        <f>J2104</f>
        <v>0</v>
      </c>
      <c r="L85" s="108"/>
    </row>
    <row r="86" spans="2:12" s="9" customFormat="1" ht="19.899999999999999" customHeight="1">
      <c r="B86" s="108"/>
      <c r="D86" s="109" t="s">
        <v>723</v>
      </c>
      <c r="E86" s="110"/>
      <c r="F86" s="110"/>
      <c r="G86" s="110"/>
      <c r="H86" s="110"/>
      <c r="I86" s="110"/>
      <c r="J86" s="111">
        <f>J2218</f>
        <v>0</v>
      </c>
      <c r="L86" s="108"/>
    </row>
    <row r="87" spans="2:12" s="1" customFormat="1" ht="21.75" customHeight="1">
      <c r="B87" s="33"/>
      <c r="L87" s="33"/>
    </row>
    <row r="88" spans="2:12" s="1" customFormat="1" ht="6.95" customHeight="1"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33"/>
    </row>
    <row r="92" spans="2:12" s="1" customFormat="1" ht="6.95" customHeight="1">
      <c r="B92" s="44"/>
      <c r="C92" s="45"/>
      <c r="D92" s="45"/>
      <c r="E92" s="45"/>
      <c r="F92" s="45"/>
      <c r="G92" s="45"/>
      <c r="H92" s="45"/>
      <c r="I92" s="45"/>
      <c r="J92" s="45"/>
      <c r="K92" s="45"/>
      <c r="L92" s="33"/>
    </row>
    <row r="93" spans="2:12" s="1" customFormat="1" ht="24.95" customHeight="1">
      <c r="B93" s="33"/>
      <c r="C93" s="22" t="s">
        <v>212</v>
      </c>
      <c r="L93" s="33"/>
    </row>
    <row r="94" spans="2:12" s="1" customFormat="1" ht="6.95" customHeight="1">
      <c r="B94" s="33"/>
      <c r="L94" s="33"/>
    </row>
    <row r="95" spans="2:12" s="1" customFormat="1" ht="12" customHeight="1">
      <c r="B95" s="33"/>
      <c r="C95" s="28" t="s">
        <v>16</v>
      </c>
      <c r="L95" s="33"/>
    </row>
    <row r="96" spans="2:12" s="1" customFormat="1" ht="16.5" customHeight="1">
      <c r="B96" s="33"/>
      <c r="E96" s="338" t="str">
        <f>E7</f>
        <v>Kolovraty - dostupné bydlení</v>
      </c>
      <c r="F96" s="339"/>
      <c r="G96" s="339"/>
      <c r="H96" s="339"/>
      <c r="L96" s="33"/>
    </row>
    <row r="97" spans="2:65" ht="12" customHeight="1">
      <c r="B97" s="21"/>
      <c r="C97" s="28" t="s">
        <v>201</v>
      </c>
      <c r="L97" s="21"/>
    </row>
    <row r="98" spans="2:65" s="1" customFormat="1" ht="16.5" customHeight="1">
      <c r="B98" s="33"/>
      <c r="E98" s="338" t="s">
        <v>607</v>
      </c>
      <c r="F98" s="340"/>
      <c r="G98" s="340"/>
      <c r="H98" s="340"/>
      <c r="L98" s="33"/>
    </row>
    <row r="99" spans="2:65" s="1" customFormat="1" ht="12" customHeight="1">
      <c r="B99" s="33"/>
      <c r="C99" s="28" t="s">
        <v>203</v>
      </c>
      <c r="L99" s="33"/>
    </row>
    <row r="100" spans="2:65" s="1" customFormat="1" ht="16.5" customHeight="1">
      <c r="B100" s="33"/>
      <c r="E100" s="321" t="str">
        <f>E11</f>
        <v>SO-04.01 - Architektonicko stavební řešení</v>
      </c>
      <c r="F100" s="340"/>
      <c r="G100" s="340"/>
      <c r="H100" s="340"/>
      <c r="L100" s="33"/>
    </row>
    <row r="101" spans="2:65" s="1" customFormat="1" ht="6.95" customHeight="1">
      <c r="B101" s="33"/>
      <c r="L101" s="33"/>
    </row>
    <row r="102" spans="2:65" s="1" customFormat="1" ht="12" customHeight="1">
      <c r="B102" s="33"/>
      <c r="C102" s="28" t="s">
        <v>22</v>
      </c>
      <c r="F102" s="26" t="str">
        <f>F14</f>
        <v>Kolovraty</v>
      </c>
      <c r="I102" s="28" t="s">
        <v>24</v>
      </c>
      <c r="J102" s="50" t="str">
        <f>IF(J14="","",J14)</f>
        <v>28. 6. 2021</v>
      </c>
      <c r="L102" s="33"/>
    </row>
    <row r="103" spans="2:65" s="1" customFormat="1" ht="6.95" customHeight="1">
      <c r="B103" s="33"/>
      <c r="L103" s="33"/>
    </row>
    <row r="104" spans="2:65" s="1" customFormat="1" ht="15.2" customHeight="1">
      <c r="B104" s="33"/>
      <c r="C104" s="28" t="s">
        <v>26</v>
      </c>
      <c r="F104" s="26" t="str">
        <f>E17</f>
        <v>atelier HETA s.r.o.</v>
      </c>
      <c r="I104" s="28" t="s">
        <v>32</v>
      </c>
      <c r="J104" s="31" t="str">
        <f>E23</f>
        <v>atelier HETA s.r.o.</v>
      </c>
      <c r="L104" s="33"/>
    </row>
    <row r="105" spans="2:65" s="1" customFormat="1" ht="15.2" customHeight="1">
      <c r="B105" s="33"/>
      <c r="C105" s="28" t="s">
        <v>30</v>
      </c>
      <c r="F105" s="26" t="str">
        <f>IF(E20="","",E20)</f>
        <v>Vyplň údaj</v>
      </c>
      <c r="I105" s="28" t="s">
        <v>34</v>
      </c>
      <c r="J105" s="31" t="str">
        <f>E26</f>
        <v>Toman Martin</v>
      </c>
      <c r="L105" s="33"/>
    </row>
    <row r="106" spans="2:65" s="1" customFormat="1" ht="10.35" customHeight="1">
      <c r="B106" s="33"/>
      <c r="L106" s="33"/>
    </row>
    <row r="107" spans="2:65" s="10" customFormat="1" ht="29.25" customHeight="1">
      <c r="B107" s="112"/>
      <c r="C107" s="113" t="s">
        <v>213</v>
      </c>
      <c r="D107" s="114" t="s">
        <v>58</v>
      </c>
      <c r="E107" s="114" t="s">
        <v>54</v>
      </c>
      <c r="F107" s="114" t="s">
        <v>55</v>
      </c>
      <c r="G107" s="114" t="s">
        <v>214</v>
      </c>
      <c r="H107" s="114" t="s">
        <v>215</v>
      </c>
      <c r="I107" s="114" t="s">
        <v>216</v>
      </c>
      <c r="J107" s="114" t="s">
        <v>207</v>
      </c>
      <c r="K107" s="115" t="s">
        <v>217</v>
      </c>
      <c r="L107" s="112"/>
      <c r="M107" s="57" t="s">
        <v>21</v>
      </c>
      <c r="N107" s="58" t="s">
        <v>43</v>
      </c>
      <c r="O107" s="58" t="s">
        <v>218</v>
      </c>
      <c r="P107" s="58" t="s">
        <v>219</v>
      </c>
      <c r="Q107" s="58" t="s">
        <v>220</v>
      </c>
      <c r="R107" s="58" t="s">
        <v>221</v>
      </c>
      <c r="S107" s="58" t="s">
        <v>222</v>
      </c>
      <c r="T107" s="59" t="s">
        <v>223</v>
      </c>
    </row>
    <row r="108" spans="2:65" s="1" customFormat="1" ht="22.9" customHeight="1">
      <c r="B108" s="33"/>
      <c r="C108" s="62" t="s">
        <v>224</v>
      </c>
      <c r="J108" s="116">
        <f>BK108</f>
        <v>0</v>
      </c>
      <c r="L108" s="33"/>
      <c r="M108" s="60"/>
      <c r="N108" s="51"/>
      <c r="O108" s="51"/>
      <c r="P108" s="117">
        <f>P109+P1108</f>
        <v>0</v>
      </c>
      <c r="Q108" s="51"/>
      <c r="R108" s="117">
        <f>R109+R1108</f>
        <v>2932.1601683200001</v>
      </c>
      <c r="S108" s="51"/>
      <c r="T108" s="118">
        <f>T109+T1108</f>
        <v>1.09017868</v>
      </c>
      <c r="AT108" s="18" t="s">
        <v>72</v>
      </c>
      <c r="AU108" s="18" t="s">
        <v>208</v>
      </c>
      <c r="BK108" s="119">
        <f>BK109+BK1108</f>
        <v>0</v>
      </c>
    </row>
    <row r="109" spans="2:65" s="11" customFormat="1" ht="25.9" customHeight="1">
      <c r="B109" s="120"/>
      <c r="D109" s="121" t="s">
        <v>72</v>
      </c>
      <c r="E109" s="122" t="s">
        <v>225</v>
      </c>
      <c r="F109" s="122" t="s">
        <v>226</v>
      </c>
      <c r="I109" s="123"/>
      <c r="J109" s="124">
        <f>BK109</f>
        <v>0</v>
      </c>
      <c r="L109" s="120"/>
      <c r="M109" s="125"/>
      <c r="P109" s="126">
        <f>P110+P128+P294+P314+P998+P1099</f>
        <v>0</v>
      </c>
      <c r="R109" s="126">
        <f>R110+R128+R294+R314+R998+R1099</f>
        <v>2552.82556398</v>
      </c>
      <c r="T109" s="127">
        <f>T110+T128+T294+T314+T998+T1099</f>
        <v>7.7911900000000006E-2</v>
      </c>
      <c r="AR109" s="121" t="s">
        <v>80</v>
      </c>
      <c r="AT109" s="128" t="s">
        <v>72</v>
      </c>
      <c r="AU109" s="128" t="s">
        <v>73</v>
      </c>
      <c r="AY109" s="121" t="s">
        <v>227</v>
      </c>
      <c r="BK109" s="129">
        <f>BK110+BK128+BK294+BK314+BK998+BK1099</f>
        <v>0</v>
      </c>
    </row>
    <row r="110" spans="2:65" s="11" customFormat="1" ht="22.9" customHeight="1">
      <c r="B110" s="120"/>
      <c r="D110" s="121" t="s">
        <v>72</v>
      </c>
      <c r="E110" s="130" t="s">
        <v>86</v>
      </c>
      <c r="F110" s="130" t="s">
        <v>724</v>
      </c>
      <c r="I110" s="123"/>
      <c r="J110" s="131">
        <f>BK110</f>
        <v>0</v>
      </c>
      <c r="L110" s="120"/>
      <c r="M110" s="125"/>
      <c r="P110" s="126">
        <f>SUM(P111:P127)</f>
        <v>0</v>
      </c>
      <c r="R110" s="126">
        <f>SUM(R111:R127)</f>
        <v>262.8096855</v>
      </c>
      <c r="T110" s="127">
        <f>SUM(T111:T127)</f>
        <v>0</v>
      </c>
      <c r="AR110" s="121" t="s">
        <v>80</v>
      </c>
      <c r="AT110" s="128" t="s">
        <v>72</v>
      </c>
      <c r="AU110" s="128" t="s">
        <v>80</v>
      </c>
      <c r="AY110" s="121" t="s">
        <v>227</v>
      </c>
      <c r="BK110" s="129">
        <f>SUM(BK111:BK127)</f>
        <v>0</v>
      </c>
    </row>
    <row r="111" spans="2:65" s="1" customFormat="1" ht="24.2" customHeight="1">
      <c r="B111" s="33"/>
      <c r="C111" s="132" t="s">
        <v>80</v>
      </c>
      <c r="D111" s="132" t="s">
        <v>229</v>
      </c>
      <c r="E111" s="133" t="s">
        <v>725</v>
      </c>
      <c r="F111" s="134" t="s">
        <v>726</v>
      </c>
      <c r="G111" s="135" t="s">
        <v>326</v>
      </c>
      <c r="H111" s="136">
        <v>556.29999999999995</v>
      </c>
      <c r="I111" s="137"/>
      <c r="J111" s="138">
        <f>ROUND(I111*H111,2)</f>
        <v>0</v>
      </c>
      <c r="K111" s="134" t="s">
        <v>233</v>
      </c>
      <c r="L111" s="33"/>
      <c r="M111" s="139" t="s">
        <v>21</v>
      </c>
      <c r="N111" s="140" t="s">
        <v>45</v>
      </c>
      <c r="P111" s="141">
        <f>O111*H111</f>
        <v>0</v>
      </c>
      <c r="Q111" s="141">
        <v>4.8999999999999998E-4</v>
      </c>
      <c r="R111" s="141">
        <f>Q111*H111</f>
        <v>0.27258699999999997</v>
      </c>
      <c r="S111" s="141">
        <v>0</v>
      </c>
      <c r="T111" s="142">
        <f>S111*H111</f>
        <v>0</v>
      </c>
      <c r="AR111" s="143" t="s">
        <v>234</v>
      </c>
      <c r="AT111" s="143" t="s">
        <v>229</v>
      </c>
      <c r="AU111" s="143" t="s">
        <v>86</v>
      </c>
      <c r="AY111" s="18" t="s">
        <v>227</v>
      </c>
      <c r="BE111" s="144">
        <f>IF(N111="základní",J111,0)</f>
        <v>0</v>
      </c>
      <c r="BF111" s="144">
        <f>IF(N111="snížená",J111,0)</f>
        <v>0</v>
      </c>
      <c r="BG111" s="144">
        <f>IF(N111="zákl. přenesená",J111,0)</f>
        <v>0</v>
      </c>
      <c r="BH111" s="144">
        <f>IF(N111="sníž. přenesená",J111,0)</f>
        <v>0</v>
      </c>
      <c r="BI111" s="144">
        <f>IF(N111="nulová",J111,0)</f>
        <v>0</v>
      </c>
      <c r="BJ111" s="18" t="s">
        <v>86</v>
      </c>
      <c r="BK111" s="144">
        <f>ROUND(I111*H111,2)</f>
        <v>0</v>
      </c>
      <c r="BL111" s="18" t="s">
        <v>234</v>
      </c>
      <c r="BM111" s="143" t="s">
        <v>727</v>
      </c>
    </row>
    <row r="112" spans="2:65" s="1" customFormat="1" ht="11.25">
      <c r="B112" s="33"/>
      <c r="D112" s="145" t="s">
        <v>236</v>
      </c>
      <c r="F112" s="146" t="s">
        <v>728</v>
      </c>
      <c r="I112" s="147"/>
      <c r="L112" s="33"/>
      <c r="M112" s="148"/>
      <c r="T112" s="54"/>
      <c r="AT112" s="18" t="s">
        <v>236</v>
      </c>
      <c r="AU112" s="18" t="s">
        <v>86</v>
      </c>
    </row>
    <row r="113" spans="2:65" s="12" customFormat="1" ht="11.25">
      <c r="B113" s="149"/>
      <c r="D113" s="150" t="s">
        <v>238</v>
      </c>
      <c r="E113" s="151" t="s">
        <v>21</v>
      </c>
      <c r="F113" s="152" t="s">
        <v>247</v>
      </c>
      <c r="H113" s="151" t="s">
        <v>21</v>
      </c>
      <c r="I113" s="153"/>
      <c r="L113" s="149"/>
      <c r="M113" s="154"/>
      <c r="T113" s="155"/>
      <c r="AT113" s="151" t="s">
        <v>238</v>
      </c>
      <c r="AU113" s="151" t="s">
        <v>86</v>
      </c>
      <c r="AV113" s="12" t="s">
        <v>80</v>
      </c>
      <c r="AW113" s="12" t="s">
        <v>33</v>
      </c>
      <c r="AX113" s="12" t="s">
        <v>73</v>
      </c>
      <c r="AY113" s="151" t="s">
        <v>227</v>
      </c>
    </row>
    <row r="114" spans="2:65" s="13" customFormat="1" ht="11.25">
      <c r="B114" s="156"/>
      <c r="D114" s="150" t="s">
        <v>238</v>
      </c>
      <c r="E114" s="157" t="s">
        <v>21</v>
      </c>
      <c r="F114" s="158" t="s">
        <v>729</v>
      </c>
      <c r="H114" s="159">
        <v>556.29999999999995</v>
      </c>
      <c r="I114" s="160"/>
      <c r="L114" s="156"/>
      <c r="M114" s="161"/>
      <c r="T114" s="162"/>
      <c r="AT114" s="157" t="s">
        <v>238</v>
      </c>
      <c r="AU114" s="157" t="s">
        <v>86</v>
      </c>
      <c r="AV114" s="13" t="s">
        <v>86</v>
      </c>
      <c r="AW114" s="13" t="s">
        <v>33</v>
      </c>
      <c r="AX114" s="13" t="s">
        <v>73</v>
      </c>
      <c r="AY114" s="157" t="s">
        <v>227</v>
      </c>
    </row>
    <row r="115" spans="2:65" s="14" customFormat="1" ht="11.25">
      <c r="B115" s="163"/>
      <c r="D115" s="150" t="s">
        <v>238</v>
      </c>
      <c r="E115" s="164" t="s">
        <v>21</v>
      </c>
      <c r="F115" s="165" t="s">
        <v>241</v>
      </c>
      <c r="H115" s="166">
        <v>556.29999999999995</v>
      </c>
      <c r="I115" s="167"/>
      <c r="L115" s="163"/>
      <c r="M115" s="168"/>
      <c r="T115" s="169"/>
      <c r="AT115" s="164" t="s">
        <v>238</v>
      </c>
      <c r="AU115" s="164" t="s">
        <v>86</v>
      </c>
      <c r="AV115" s="14" t="s">
        <v>234</v>
      </c>
      <c r="AW115" s="14" t="s">
        <v>33</v>
      </c>
      <c r="AX115" s="14" t="s">
        <v>80</v>
      </c>
      <c r="AY115" s="164" t="s">
        <v>227</v>
      </c>
    </row>
    <row r="116" spans="2:65" s="1" customFormat="1" ht="37.9" customHeight="1">
      <c r="B116" s="33"/>
      <c r="C116" s="132" t="s">
        <v>86</v>
      </c>
      <c r="D116" s="132" t="s">
        <v>229</v>
      </c>
      <c r="E116" s="133" t="s">
        <v>730</v>
      </c>
      <c r="F116" s="134" t="s">
        <v>731</v>
      </c>
      <c r="G116" s="135" t="s">
        <v>232</v>
      </c>
      <c r="H116" s="136">
        <v>556.29999999999995</v>
      </c>
      <c r="I116" s="137"/>
      <c r="J116" s="138">
        <f>ROUND(I116*H116,2)</f>
        <v>0</v>
      </c>
      <c r="K116" s="134" t="s">
        <v>233</v>
      </c>
      <c r="L116" s="33"/>
      <c r="M116" s="139" t="s">
        <v>21</v>
      </c>
      <c r="N116" s="140" t="s">
        <v>45</v>
      </c>
      <c r="P116" s="141">
        <f>O116*H116</f>
        <v>0</v>
      </c>
      <c r="Q116" s="141">
        <v>1E-4</v>
      </c>
      <c r="R116" s="141">
        <f>Q116*H116</f>
        <v>5.5629999999999999E-2</v>
      </c>
      <c r="S116" s="141">
        <v>0</v>
      </c>
      <c r="T116" s="142">
        <f>S116*H116</f>
        <v>0</v>
      </c>
      <c r="AR116" s="143" t="s">
        <v>234</v>
      </c>
      <c r="AT116" s="143" t="s">
        <v>229</v>
      </c>
      <c r="AU116" s="143" t="s">
        <v>86</v>
      </c>
      <c r="AY116" s="18" t="s">
        <v>227</v>
      </c>
      <c r="BE116" s="144">
        <f>IF(N116="základní",J116,0)</f>
        <v>0</v>
      </c>
      <c r="BF116" s="144">
        <f>IF(N116="snížená",J116,0)</f>
        <v>0</v>
      </c>
      <c r="BG116" s="144">
        <f>IF(N116="zákl. přenesená",J116,0)</f>
        <v>0</v>
      </c>
      <c r="BH116" s="144">
        <f>IF(N116="sníž. přenesená",J116,0)</f>
        <v>0</v>
      </c>
      <c r="BI116" s="144">
        <f>IF(N116="nulová",J116,0)</f>
        <v>0</v>
      </c>
      <c r="BJ116" s="18" t="s">
        <v>86</v>
      </c>
      <c r="BK116" s="144">
        <f>ROUND(I116*H116,2)</f>
        <v>0</v>
      </c>
      <c r="BL116" s="18" t="s">
        <v>234</v>
      </c>
      <c r="BM116" s="143" t="s">
        <v>732</v>
      </c>
    </row>
    <row r="117" spans="2:65" s="1" customFormat="1" ht="11.25">
      <c r="B117" s="33"/>
      <c r="D117" s="145" t="s">
        <v>236</v>
      </c>
      <c r="F117" s="146" t="s">
        <v>733</v>
      </c>
      <c r="I117" s="147"/>
      <c r="L117" s="33"/>
      <c r="M117" s="148"/>
      <c r="T117" s="54"/>
      <c r="AT117" s="18" t="s">
        <v>236</v>
      </c>
      <c r="AU117" s="18" t="s">
        <v>86</v>
      </c>
    </row>
    <row r="118" spans="2:65" s="12" customFormat="1" ht="11.25">
      <c r="B118" s="149"/>
      <c r="D118" s="150" t="s">
        <v>238</v>
      </c>
      <c r="E118" s="151" t="s">
        <v>21</v>
      </c>
      <c r="F118" s="152" t="s">
        <v>734</v>
      </c>
      <c r="H118" s="151" t="s">
        <v>21</v>
      </c>
      <c r="I118" s="153"/>
      <c r="L118" s="149"/>
      <c r="M118" s="154"/>
      <c r="T118" s="155"/>
      <c r="AT118" s="151" t="s">
        <v>238</v>
      </c>
      <c r="AU118" s="151" t="s">
        <v>86</v>
      </c>
      <c r="AV118" s="12" t="s">
        <v>80</v>
      </c>
      <c r="AW118" s="12" t="s">
        <v>33</v>
      </c>
      <c r="AX118" s="12" t="s">
        <v>73</v>
      </c>
      <c r="AY118" s="151" t="s">
        <v>227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735</v>
      </c>
      <c r="H119" s="159">
        <v>556.29999999999995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4" customFormat="1" ht="11.25">
      <c r="B120" s="163"/>
      <c r="D120" s="150" t="s">
        <v>238</v>
      </c>
      <c r="E120" s="164" t="s">
        <v>21</v>
      </c>
      <c r="F120" s="165" t="s">
        <v>241</v>
      </c>
      <c r="H120" s="166">
        <v>556.29999999999995</v>
      </c>
      <c r="I120" s="167"/>
      <c r="L120" s="163"/>
      <c r="M120" s="168"/>
      <c r="T120" s="169"/>
      <c r="AT120" s="164" t="s">
        <v>238</v>
      </c>
      <c r="AU120" s="164" t="s">
        <v>86</v>
      </c>
      <c r="AV120" s="14" t="s">
        <v>234</v>
      </c>
      <c r="AW120" s="14" t="s">
        <v>33</v>
      </c>
      <c r="AX120" s="14" t="s">
        <v>80</v>
      </c>
      <c r="AY120" s="164" t="s">
        <v>227</v>
      </c>
    </row>
    <row r="121" spans="2:65" s="1" customFormat="1" ht="24.2" customHeight="1">
      <c r="B121" s="33"/>
      <c r="C121" s="170" t="s">
        <v>120</v>
      </c>
      <c r="D121" s="170" t="s">
        <v>291</v>
      </c>
      <c r="E121" s="171" t="s">
        <v>736</v>
      </c>
      <c r="F121" s="172" t="s">
        <v>737</v>
      </c>
      <c r="G121" s="173" t="s">
        <v>232</v>
      </c>
      <c r="H121" s="174">
        <v>658.93700000000001</v>
      </c>
      <c r="I121" s="175"/>
      <c r="J121" s="176">
        <f>ROUND(I121*H121,2)</f>
        <v>0</v>
      </c>
      <c r="K121" s="172" t="s">
        <v>233</v>
      </c>
      <c r="L121" s="177"/>
      <c r="M121" s="178" t="s">
        <v>21</v>
      </c>
      <c r="N121" s="179" t="s">
        <v>45</v>
      </c>
      <c r="P121" s="141">
        <f>O121*H121</f>
        <v>0</v>
      </c>
      <c r="Q121" s="141">
        <v>5.0000000000000001E-4</v>
      </c>
      <c r="R121" s="141">
        <f>Q121*H121</f>
        <v>0.3294685</v>
      </c>
      <c r="S121" s="141">
        <v>0</v>
      </c>
      <c r="T121" s="142">
        <f>S121*H121</f>
        <v>0</v>
      </c>
      <c r="AR121" s="143" t="s">
        <v>283</v>
      </c>
      <c r="AT121" s="143" t="s">
        <v>291</v>
      </c>
      <c r="AU121" s="143" t="s">
        <v>86</v>
      </c>
      <c r="AY121" s="18" t="s">
        <v>227</v>
      </c>
      <c r="BE121" s="144">
        <f>IF(N121="základní",J121,0)</f>
        <v>0</v>
      </c>
      <c r="BF121" s="144">
        <f>IF(N121="snížená",J121,0)</f>
        <v>0</v>
      </c>
      <c r="BG121" s="144">
        <f>IF(N121="zákl. přenesená",J121,0)</f>
        <v>0</v>
      </c>
      <c r="BH121" s="144">
        <f>IF(N121="sníž. přenesená",J121,0)</f>
        <v>0</v>
      </c>
      <c r="BI121" s="144">
        <f>IF(N121="nulová",J121,0)</f>
        <v>0</v>
      </c>
      <c r="BJ121" s="18" t="s">
        <v>86</v>
      </c>
      <c r="BK121" s="144">
        <f>ROUND(I121*H121,2)</f>
        <v>0</v>
      </c>
      <c r="BL121" s="18" t="s">
        <v>234</v>
      </c>
      <c r="BM121" s="143" t="s">
        <v>738</v>
      </c>
    </row>
    <row r="122" spans="2:65" s="13" customFormat="1" ht="11.25">
      <c r="B122" s="156"/>
      <c r="D122" s="150" t="s">
        <v>238</v>
      </c>
      <c r="F122" s="158" t="s">
        <v>739</v>
      </c>
      <c r="H122" s="159">
        <v>658.93700000000001</v>
      </c>
      <c r="I122" s="160"/>
      <c r="L122" s="156"/>
      <c r="M122" s="161"/>
      <c r="T122" s="162"/>
      <c r="AT122" s="157" t="s">
        <v>238</v>
      </c>
      <c r="AU122" s="157" t="s">
        <v>86</v>
      </c>
      <c r="AV122" s="13" t="s">
        <v>86</v>
      </c>
      <c r="AW122" s="13" t="s">
        <v>4</v>
      </c>
      <c r="AX122" s="13" t="s">
        <v>80</v>
      </c>
      <c r="AY122" s="157" t="s">
        <v>227</v>
      </c>
    </row>
    <row r="123" spans="2:65" s="1" customFormat="1" ht="24.2" customHeight="1">
      <c r="B123" s="33"/>
      <c r="C123" s="132" t="s">
        <v>234</v>
      </c>
      <c r="D123" s="132" t="s">
        <v>229</v>
      </c>
      <c r="E123" s="133" t="s">
        <v>740</v>
      </c>
      <c r="F123" s="134" t="s">
        <v>741</v>
      </c>
      <c r="G123" s="135" t="s">
        <v>244</v>
      </c>
      <c r="H123" s="136">
        <v>132.4</v>
      </c>
      <c r="I123" s="137"/>
      <c r="J123" s="138">
        <f>ROUND(I123*H123,2)</f>
        <v>0</v>
      </c>
      <c r="K123" s="134" t="s">
        <v>233</v>
      </c>
      <c r="L123" s="33"/>
      <c r="M123" s="139" t="s">
        <v>21</v>
      </c>
      <c r="N123" s="140" t="s">
        <v>45</v>
      </c>
      <c r="P123" s="141">
        <f>O123*H123</f>
        <v>0</v>
      </c>
      <c r="Q123" s="141">
        <v>1.98</v>
      </c>
      <c r="R123" s="141">
        <f>Q123*H123</f>
        <v>262.15199999999999</v>
      </c>
      <c r="S123" s="141">
        <v>0</v>
      </c>
      <c r="T123" s="142">
        <f>S123*H123</f>
        <v>0</v>
      </c>
      <c r="AR123" s="143" t="s">
        <v>234</v>
      </c>
      <c r="AT123" s="143" t="s">
        <v>229</v>
      </c>
      <c r="AU123" s="143" t="s">
        <v>86</v>
      </c>
      <c r="AY123" s="18" t="s">
        <v>227</v>
      </c>
      <c r="BE123" s="144">
        <f>IF(N123="základní",J123,0)</f>
        <v>0</v>
      </c>
      <c r="BF123" s="144">
        <f>IF(N123="snížená",J123,0)</f>
        <v>0</v>
      </c>
      <c r="BG123" s="144">
        <f>IF(N123="zákl. přenesená",J123,0)</f>
        <v>0</v>
      </c>
      <c r="BH123" s="144">
        <f>IF(N123="sníž. přenesená",J123,0)</f>
        <v>0</v>
      </c>
      <c r="BI123" s="144">
        <f>IF(N123="nulová",J123,0)</f>
        <v>0</v>
      </c>
      <c r="BJ123" s="18" t="s">
        <v>86</v>
      </c>
      <c r="BK123" s="144">
        <f>ROUND(I123*H123,2)</f>
        <v>0</v>
      </c>
      <c r="BL123" s="18" t="s">
        <v>234</v>
      </c>
      <c r="BM123" s="143" t="s">
        <v>742</v>
      </c>
    </row>
    <row r="124" spans="2:65" s="1" customFormat="1" ht="11.25">
      <c r="B124" s="33"/>
      <c r="D124" s="145" t="s">
        <v>236</v>
      </c>
      <c r="F124" s="146" t="s">
        <v>743</v>
      </c>
      <c r="I124" s="147"/>
      <c r="L124" s="33"/>
      <c r="M124" s="148"/>
      <c r="T124" s="54"/>
      <c r="AT124" s="18" t="s">
        <v>236</v>
      </c>
      <c r="AU124" s="18" t="s">
        <v>86</v>
      </c>
    </row>
    <row r="125" spans="2:65" s="12" customFormat="1" ht="11.25">
      <c r="B125" s="149"/>
      <c r="D125" s="150" t="s">
        <v>238</v>
      </c>
      <c r="E125" s="151" t="s">
        <v>21</v>
      </c>
      <c r="F125" s="152" t="s">
        <v>247</v>
      </c>
      <c r="H125" s="151" t="s">
        <v>21</v>
      </c>
      <c r="I125" s="153"/>
      <c r="L125" s="149"/>
      <c r="M125" s="154"/>
      <c r="T125" s="155"/>
      <c r="AT125" s="151" t="s">
        <v>238</v>
      </c>
      <c r="AU125" s="151" t="s">
        <v>86</v>
      </c>
      <c r="AV125" s="12" t="s">
        <v>80</v>
      </c>
      <c r="AW125" s="12" t="s">
        <v>33</v>
      </c>
      <c r="AX125" s="12" t="s">
        <v>73</v>
      </c>
      <c r="AY125" s="151" t="s">
        <v>227</v>
      </c>
    </row>
    <row r="126" spans="2:65" s="13" customFormat="1" ht="11.25">
      <c r="B126" s="156"/>
      <c r="D126" s="150" t="s">
        <v>238</v>
      </c>
      <c r="E126" s="157" t="s">
        <v>21</v>
      </c>
      <c r="F126" s="158" t="s">
        <v>744</v>
      </c>
      <c r="H126" s="159">
        <v>132.4</v>
      </c>
      <c r="I126" s="160"/>
      <c r="L126" s="156"/>
      <c r="M126" s="161"/>
      <c r="T126" s="162"/>
      <c r="AT126" s="157" t="s">
        <v>238</v>
      </c>
      <c r="AU126" s="157" t="s">
        <v>86</v>
      </c>
      <c r="AV126" s="13" t="s">
        <v>86</v>
      </c>
      <c r="AW126" s="13" t="s">
        <v>33</v>
      </c>
      <c r="AX126" s="13" t="s">
        <v>73</v>
      </c>
      <c r="AY126" s="157" t="s">
        <v>227</v>
      </c>
    </row>
    <row r="127" spans="2:65" s="14" customFormat="1" ht="11.25">
      <c r="B127" s="163"/>
      <c r="D127" s="150" t="s">
        <v>238</v>
      </c>
      <c r="E127" s="164" t="s">
        <v>21</v>
      </c>
      <c r="F127" s="165" t="s">
        <v>241</v>
      </c>
      <c r="H127" s="166">
        <v>132.4</v>
      </c>
      <c r="I127" s="167"/>
      <c r="L127" s="163"/>
      <c r="M127" s="168"/>
      <c r="T127" s="169"/>
      <c r="AT127" s="164" t="s">
        <v>238</v>
      </c>
      <c r="AU127" s="164" t="s">
        <v>86</v>
      </c>
      <c r="AV127" s="14" t="s">
        <v>234</v>
      </c>
      <c r="AW127" s="14" t="s">
        <v>33</v>
      </c>
      <c r="AX127" s="14" t="s">
        <v>80</v>
      </c>
      <c r="AY127" s="164" t="s">
        <v>227</v>
      </c>
    </row>
    <row r="128" spans="2:65" s="11" customFormat="1" ht="22.9" customHeight="1">
      <c r="B128" s="120"/>
      <c r="D128" s="121" t="s">
        <v>72</v>
      </c>
      <c r="E128" s="130" t="s">
        <v>120</v>
      </c>
      <c r="F128" s="130" t="s">
        <v>553</v>
      </c>
      <c r="I128" s="123"/>
      <c r="J128" s="131">
        <f>BK128</f>
        <v>0</v>
      </c>
      <c r="L128" s="120"/>
      <c r="M128" s="125"/>
      <c r="P128" s="126">
        <f>SUM(P129:P293)</f>
        <v>0</v>
      </c>
      <c r="R128" s="126">
        <f>SUM(R129:R293)</f>
        <v>1056.0162562600003</v>
      </c>
      <c r="T128" s="127">
        <f>SUM(T129:T293)</f>
        <v>0</v>
      </c>
      <c r="AR128" s="121" t="s">
        <v>80</v>
      </c>
      <c r="AT128" s="128" t="s">
        <v>72</v>
      </c>
      <c r="AU128" s="128" t="s">
        <v>80</v>
      </c>
      <c r="AY128" s="121" t="s">
        <v>227</v>
      </c>
      <c r="BK128" s="129">
        <f>SUM(BK129:BK293)</f>
        <v>0</v>
      </c>
    </row>
    <row r="129" spans="2:65" s="1" customFormat="1" ht="33" customHeight="1">
      <c r="B129" s="33"/>
      <c r="C129" s="132" t="s">
        <v>264</v>
      </c>
      <c r="D129" s="132" t="s">
        <v>229</v>
      </c>
      <c r="E129" s="133" t="s">
        <v>745</v>
      </c>
      <c r="F129" s="134" t="s">
        <v>746</v>
      </c>
      <c r="G129" s="135" t="s">
        <v>244</v>
      </c>
      <c r="H129" s="136">
        <v>626.44100000000003</v>
      </c>
      <c r="I129" s="137"/>
      <c r="J129" s="138">
        <f>ROUND(I129*H129,2)</f>
        <v>0</v>
      </c>
      <c r="K129" s="134" t="s">
        <v>336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1.2397800000000001</v>
      </c>
      <c r="R129" s="141">
        <f>Q129*H129</f>
        <v>776.64902298000015</v>
      </c>
      <c r="S129" s="141">
        <v>0</v>
      </c>
      <c r="T129" s="142">
        <f>S129*H129</f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234</v>
      </c>
      <c r="BM129" s="143" t="s">
        <v>747</v>
      </c>
    </row>
    <row r="130" spans="2:65" s="12" customFormat="1" ht="11.25">
      <c r="B130" s="149"/>
      <c r="D130" s="150" t="s">
        <v>238</v>
      </c>
      <c r="E130" s="151" t="s">
        <v>21</v>
      </c>
      <c r="F130" s="152" t="s">
        <v>748</v>
      </c>
      <c r="H130" s="151" t="s">
        <v>21</v>
      </c>
      <c r="I130" s="153"/>
      <c r="L130" s="149"/>
      <c r="M130" s="154"/>
      <c r="T130" s="155"/>
      <c r="AT130" s="151" t="s">
        <v>238</v>
      </c>
      <c r="AU130" s="151" t="s">
        <v>86</v>
      </c>
      <c r="AV130" s="12" t="s">
        <v>80</v>
      </c>
      <c r="AW130" s="12" t="s">
        <v>33</v>
      </c>
      <c r="AX130" s="12" t="s">
        <v>73</v>
      </c>
      <c r="AY130" s="151" t="s">
        <v>227</v>
      </c>
    </row>
    <row r="131" spans="2:65" s="13" customFormat="1" ht="11.25">
      <c r="B131" s="156"/>
      <c r="D131" s="150" t="s">
        <v>238</v>
      </c>
      <c r="E131" s="157" t="s">
        <v>21</v>
      </c>
      <c r="F131" s="158" t="s">
        <v>749</v>
      </c>
      <c r="H131" s="159">
        <v>169.703</v>
      </c>
      <c r="I131" s="160"/>
      <c r="L131" s="156"/>
      <c r="M131" s="161"/>
      <c r="T131" s="162"/>
      <c r="AT131" s="157" t="s">
        <v>238</v>
      </c>
      <c r="AU131" s="157" t="s">
        <v>86</v>
      </c>
      <c r="AV131" s="13" t="s">
        <v>86</v>
      </c>
      <c r="AW131" s="13" t="s">
        <v>33</v>
      </c>
      <c r="AX131" s="13" t="s">
        <v>73</v>
      </c>
      <c r="AY131" s="157" t="s">
        <v>227</v>
      </c>
    </row>
    <row r="132" spans="2:65" s="13" customFormat="1" ht="11.25">
      <c r="B132" s="156"/>
      <c r="D132" s="150" t="s">
        <v>238</v>
      </c>
      <c r="E132" s="157" t="s">
        <v>21</v>
      </c>
      <c r="F132" s="158" t="s">
        <v>750</v>
      </c>
      <c r="H132" s="159">
        <v>64.552000000000007</v>
      </c>
      <c r="I132" s="160"/>
      <c r="L132" s="156"/>
      <c r="M132" s="161"/>
      <c r="T132" s="162"/>
      <c r="AT132" s="157" t="s">
        <v>238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227</v>
      </c>
    </row>
    <row r="133" spans="2:65" s="13" customFormat="1" ht="11.25">
      <c r="B133" s="156"/>
      <c r="D133" s="150" t="s">
        <v>238</v>
      </c>
      <c r="E133" s="157" t="s">
        <v>21</v>
      </c>
      <c r="F133" s="158" t="s">
        <v>751</v>
      </c>
      <c r="H133" s="159">
        <v>3.8439999999999999</v>
      </c>
      <c r="I133" s="160"/>
      <c r="L133" s="156"/>
      <c r="M133" s="161"/>
      <c r="T133" s="162"/>
      <c r="AT133" s="157" t="s">
        <v>238</v>
      </c>
      <c r="AU133" s="157" t="s">
        <v>86</v>
      </c>
      <c r="AV133" s="13" t="s">
        <v>86</v>
      </c>
      <c r="AW133" s="13" t="s">
        <v>33</v>
      </c>
      <c r="AX133" s="13" t="s">
        <v>73</v>
      </c>
      <c r="AY133" s="157" t="s">
        <v>227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752</v>
      </c>
      <c r="H134" s="159">
        <v>7.75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227</v>
      </c>
    </row>
    <row r="135" spans="2:65" s="12" customFormat="1" ht="11.25">
      <c r="B135" s="149"/>
      <c r="D135" s="150" t="s">
        <v>238</v>
      </c>
      <c r="E135" s="151" t="s">
        <v>21</v>
      </c>
      <c r="F135" s="152" t="s">
        <v>753</v>
      </c>
      <c r="H135" s="151" t="s">
        <v>21</v>
      </c>
      <c r="I135" s="153"/>
      <c r="L135" s="149"/>
      <c r="M135" s="154"/>
      <c r="T135" s="155"/>
      <c r="AT135" s="151" t="s">
        <v>238</v>
      </c>
      <c r="AU135" s="151" t="s">
        <v>86</v>
      </c>
      <c r="AV135" s="12" t="s">
        <v>80</v>
      </c>
      <c r="AW135" s="12" t="s">
        <v>33</v>
      </c>
      <c r="AX135" s="12" t="s">
        <v>73</v>
      </c>
      <c r="AY135" s="151" t="s">
        <v>227</v>
      </c>
    </row>
    <row r="136" spans="2:65" s="13" customFormat="1" ht="11.25">
      <c r="B136" s="156"/>
      <c r="D136" s="150" t="s">
        <v>238</v>
      </c>
      <c r="E136" s="157" t="s">
        <v>21</v>
      </c>
      <c r="F136" s="158" t="s">
        <v>754</v>
      </c>
      <c r="H136" s="159">
        <v>-2.5870000000000002</v>
      </c>
      <c r="I136" s="160"/>
      <c r="L136" s="156"/>
      <c r="M136" s="161"/>
      <c r="T136" s="162"/>
      <c r="AT136" s="157" t="s">
        <v>238</v>
      </c>
      <c r="AU136" s="157" t="s">
        <v>86</v>
      </c>
      <c r="AV136" s="13" t="s">
        <v>86</v>
      </c>
      <c r="AW136" s="13" t="s">
        <v>33</v>
      </c>
      <c r="AX136" s="13" t="s">
        <v>73</v>
      </c>
      <c r="AY136" s="157" t="s">
        <v>227</v>
      </c>
    </row>
    <row r="137" spans="2:65" s="13" customFormat="1" ht="11.25">
      <c r="B137" s="156"/>
      <c r="D137" s="150" t="s">
        <v>238</v>
      </c>
      <c r="E137" s="157" t="s">
        <v>21</v>
      </c>
      <c r="F137" s="158" t="s">
        <v>755</v>
      </c>
      <c r="H137" s="159">
        <v>-0.58799999999999997</v>
      </c>
      <c r="I137" s="160"/>
      <c r="L137" s="156"/>
      <c r="M137" s="161"/>
      <c r="T137" s="162"/>
      <c r="AT137" s="157" t="s">
        <v>238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227</v>
      </c>
    </row>
    <row r="138" spans="2:65" s="13" customFormat="1" ht="11.25">
      <c r="B138" s="156"/>
      <c r="D138" s="150" t="s">
        <v>238</v>
      </c>
      <c r="E138" s="157" t="s">
        <v>21</v>
      </c>
      <c r="F138" s="158" t="s">
        <v>756</v>
      </c>
      <c r="H138" s="159">
        <v>-28.224</v>
      </c>
      <c r="I138" s="160"/>
      <c r="L138" s="156"/>
      <c r="M138" s="161"/>
      <c r="T138" s="162"/>
      <c r="AT138" s="157" t="s">
        <v>238</v>
      </c>
      <c r="AU138" s="157" t="s">
        <v>86</v>
      </c>
      <c r="AV138" s="13" t="s">
        <v>86</v>
      </c>
      <c r="AW138" s="13" t="s">
        <v>33</v>
      </c>
      <c r="AX138" s="13" t="s">
        <v>73</v>
      </c>
      <c r="AY138" s="157" t="s">
        <v>227</v>
      </c>
    </row>
    <row r="139" spans="2:65" s="13" customFormat="1" ht="11.25">
      <c r="B139" s="156"/>
      <c r="D139" s="150" t="s">
        <v>238</v>
      </c>
      <c r="E139" s="157" t="s">
        <v>21</v>
      </c>
      <c r="F139" s="158" t="s">
        <v>757</v>
      </c>
      <c r="H139" s="159">
        <v>-2.3039999999999998</v>
      </c>
      <c r="I139" s="160"/>
      <c r="L139" s="156"/>
      <c r="M139" s="161"/>
      <c r="T139" s="162"/>
      <c r="AT139" s="157" t="s">
        <v>238</v>
      </c>
      <c r="AU139" s="157" t="s">
        <v>86</v>
      </c>
      <c r="AV139" s="13" t="s">
        <v>86</v>
      </c>
      <c r="AW139" s="13" t="s">
        <v>33</v>
      </c>
      <c r="AX139" s="13" t="s">
        <v>73</v>
      </c>
      <c r="AY139" s="157" t="s">
        <v>227</v>
      </c>
    </row>
    <row r="140" spans="2:65" s="13" customFormat="1" ht="11.25">
      <c r="B140" s="156"/>
      <c r="D140" s="150" t="s">
        <v>238</v>
      </c>
      <c r="E140" s="157" t="s">
        <v>21</v>
      </c>
      <c r="F140" s="158" t="s">
        <v>758</v>
      </c>
      <c r="H140" s="159">
        <v>-0.38400000000000001</v>
      </c>
      <c r="I140" s="160"/>
      <c r="L140" s="156"/>
      <c r="M140" s="161"/>
      <c r="T140" s="162"/>
      <c r="AT140" s="157" t="s">
        <v>238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227</v>
      </c>
    </row>
    <row r="141" spans="2:65" s="13" customFormat="1" ht="11.25">
      <c r="B141" s="156"/>
      <c r="D141" s="150" t="s">
        <v>238</v>
      </c>
      <c r="E141" s="157" t="s">
        <v>21</v>
      </c>
      <c r="F141" s="158" t="s">
        <v>755</v>
      </c>
      <c r="H141" s="159">
        <v>-0.58799999999999997</v>
      </c>
      <c r="I141" s="160"/>
      <c r="L141" s="156"/>
      <c r="M141" s="161"/>
      <c r="T141" s="162"/>
      <c r="AT141" s="157" t="s">
        <v>238</v>
      </c>
      <c r="AU141" s="157" t="s">
        <v>86</v>
      </c>
      <c r="AV141" s="13" t="s">
        <v>86</v>
      </c>
      <c r="AW141" s="13" t="s">
        <v>33</v>
      </c>
      <c r="AX141" s="13" t="s">
        <v>73</v>
      </c>
      <c r="AY141" s="157" t="s">
        <v>227</v>
      </c>
    </row>
    <row r="142" spans="2:65" s="13" customFormat="1" ht="11.25">
      <c r="B142" s="156"/>
      <c r="D142" s="150" t="s">
        <v>238</v>
      </c>
      <c r="E142" s="157" t="s">
        <v>21</v>
      </c>
      <c r="F142" s="158" t="s">
        <v>759</v>
      </c>
      <c r="H142" s="159">
        <v>-0.55800000000000005</v>
      </c>
      <c r="I142" s="160"/>
      <c r="L142" s="156"/>
      <c r="M142" s="161"/>
      <c r="T142" s="162"/>
      <c r="AT142" s="157" t="s">
        <v>238</v>
      </c>
      <c r="AU142" s="157" t="s">
        <v>86</v>
      </c>
      <c r="AV142" s="13" t="s">
        <v>86</v>
      </c>
      <c r="AW142" s="13" t="s">
        <v>33</v>
      </c>
      <c r="AX142" s="13" t="s">
        <v>73</v>
      </c>
      <c r="AY142" s="157" t="s">
        <v>227</v>
      </c>
    </row>
    <row r="143" spans="2:65" s="13" customFormat="1" ht="11.25">
      <c r="B143" s="156"/>
      <c r="D143" s="150" t="s">
        <v>238</v>
      </c>
      <c r="E143" s="157" t="s">
        <v>21</v>
      </c>
      <c r="F143" s="158" t="s">
        <v>760</v>
      </c>
      <c r="H143" s="159">
        <v>-7.5330000000000004</v>
      </c>
      <c r="I143" s="160"/>
      <c r="L143" s="156"/>
      <c r="M143" s="161"/>
      <c r="T143" s="162"/>
      <c r="AT143" s="157" t="s">
        <v>238</v>
      </c>
      <c r="AU143" s="157" t="s">
        <v>86</v>
      </c>
      <c r="AV143" s="13" t="s">
        <v>86</v>
      </c>
      <c r="AW143" s="13" t="s">
        <v>33</v>
      </c>
      <c r="AX143" s="13" t="s">
        <v>73</v>
      </c>
      <c r="AY143" s="157" t="s">
        <v>227</v>
      </c>
    </row>
    <row r="144" spans="2:65" s="12" customFormat="1" ht="11.25">
      <c r="B144" s="149"/>
      <c r="D144" s="150" t="s">
        <v>238</v>
      </c>
      <c r="E144" s="151" t="s">
        <v>21</v>
      </c>
      <c r="F144" s="152" t="s">
        <v>761</v>
      </c>
      <c r="H144" s="151" t="s">
        <v>21</v>
      </c>
      <c r="I144" s="153"/>
      <c r="L144" s="149"/>
      <c r="M144" s="154"/>
      <c r="T144" s="155"/>
      <c r="AT144" s="151" t="s">
        <v>238</v>
      </c>
      <c r="AU144" s="151" t="s">
        <v>86</v>
      </c>
      <c r="AV144" s="12" t="s">
        <v>80</v>
      </c>
      <c r="AW144" s="12" t="s">
        <v>33</v>
      </c>
      <c r="AX144" s="12" t="s">
        <v>73</v>
      </c>
      <c r="AY144" s="151" t="s">
        <v>227</v>
      </c>
    </row>
    <row r="145" spans="2:51" s="13" customFormat="1" ht="11.25">
      <c r="B145" s="156"/>
      <c r="D145" s="150" t="s">
        <v>238</v>
      </c>
      <c r="E145" s="157" t="s">
        <v>21</v>
      </c>
      <c r="F145" s="158" t="s">
        <v>762</v>
      </c>
      <c r="H145" s="159">
        <v>-6.8680000000000003</v>
      </c>
      <c r="I145" s="160"/>
      <c r="L145" s="156"/>
      <c r="M145" s="161"/>
      <c r="T145" s="162"/>
      <c r="AT145" s="157" t="s">
        <v>238</v>
      </c>
      <c r="AU145" s="157" t="s">
        <v>86</v>
      </c>
      <c r="AV145" s="13" t="s">
        <v>86</v>
      </c>
      <c r="AW145" s="13" t="s">
        <v>33</v>
      </c>
      <c r="AX145" s="13" t="s">
        <v>73</v>
      </c>
      <c r="AY145" s="157" t="s">
        <v>227</v>
      </c>
    </row>
    <row r="146" spans="2:51" s="12" customFormat="1" ht="11.25">
      <c r="B146" s="149"/>
      <c r="D146" s="150" t="s">
        <v>238</v>
      </c>
      <c r="E146" s="151" t="s">
        <v>21</v>
      </c>
      <c r="F146" s="152" t="s">
        <v>763</v>
      </c>
      <c r="H146" s="151" t="s">
        <v>21</v>
      </c>
      <c r="I146" s="153"/>
      <c r="L146" s="149"/>
      <c r="M146" s="154"/>
      <c r="T146" s="155"/>
      <c r="AT146" s="151" t="s">
        <v>238</v>
      </c>
      <c r="AU146" s="151" t="s">
        <v>86</v>
      </c>
      <c r="AV146" s="12" t="s">
        <v>80</v>
      </c>
      <c r="AW146" s="12" t="s">
        <v>33</v>
      </c>
      <c r="AX146" s="12" t="s">
        <v>73</v>
      </c>
      <c r="AY146" s="151" t="s">
        <v>227</v>
      </c>
    </row>
    <row r="147" spans="2:51" s="13" customFormat="1" ht="11.25">
      <c r="B147" s="156"/>
      <c r="D147" s="150" t="s">
        <v>238</v>
      </c>
      <c r="E147" s="157" t="s">
        <v>21</v>
      </c>
      <c r="F147" s="158" t="s">
        <v>764</v>
      </c>
      <c r="H147" s="159">
        <v>-6.6529999999999996</v>
      </c>
      <c r="I147" s="160"/>
      <c r="L147" s="156"/>
      <c r="M147" s="161"/>
      <c r="T147" s="162"/>
      <c r="AT147" s="157" t="s">
        <v>238</v>
      </c>
      <c r="AU147" s="157" t="s">
        <v>86</v>
      </c>
      <c r="AV147" s="13" t="s">
        <v>86</v>
      </c>
      <c r="AW147" s="13" t="s">
        <v>33</v>
      </c>
      <c r="AX147" s="13" t="s">
        <v>73</v>
      </c>
      <c r="AY147" s="157" t="s">
        <v>227</v>
      </c>
    </row>
    <row r="148" spans="2:51" s="15" customFormat="1" ht="11.25">
      <c r="B148" s="193"/>
      <c r="D148" s="150" t="s">
        <v>238</v>
      </c>
      <c r="E148" s="194" t="s">
        <v>21</v>
      </c>
      <c r="F148" s="195" t="s">
        <v>765</v>
      </c>
      <c r="H148" s="196">
        <v>189.56200000000001</v>
      </c>
      <c r="I148" s="197"/>
      <c r="L148" s="193"/>
      <c r="M148" s="198"/>
      <c r="T148" s="199"/>
      <c r="AT148" s="194" t="s">
        <v>238</v>
      </c>
      <c r="AU148" s="194" t="s">
        <v>86</v>
      </c>
      <c r="AV148" s="15" t="s">
        <v>120</v>
      </c>
      <c r="AW148" s="15" t="s">
        <v>33</v>
      </c>
      <c r="AX148" s="15" t="s">
        <v>73</v>
      </c>
      <c r="AY148" s="194" t="s">
        <v>227</v>
      </c>
    </row>
    <row r="149" spans="2:51" s="12" customFormat="1" ht="11.25">
      <c r="B149" s="149"/>
      <c r="D149" s="150" t="s">
        <v>238</v>
      </c>
      <c r="E149" s="151" t="s">
        <v>21</v>
      </c>
      <c r="F149" s="152" t="s">
        <v>766</v>
      </c>
      <c r="H149" s="151" t="s">
        <v>21</v>
      </c>
      <c r="I149" s="153"/>
      <c r="L149" s="149"/>
      <c r="M149" s="154"/>
      <c r="T149" s="155"/>
      <c r="AT149" s="151" t="s">
        <v>238</v>
      </c>
      <c r="AU149" s="151" t="s">
        <v>86</v>
      </c>
      <c r="AV149" s="12" t="s">
        <v>80</v>
      </c>
      <c r="AW149" s="12" t="s">
        <v>33</v>
      </c>
      <c r="AX149" s="12" t="s">
        <v>73</v>
      </c>
      <c r="AY149" s="151" t="s">
        <v>227</v>
      </c>
    </row>
    <row r="150" spans="2:51" s="13" customFormat="1" ht="11.25">
      <c r="B150" s="156"/>
      <c r="D150" s="150" t="s">
        <v>238</v>
      </c>
      <c r="E150" s="157" t="s">
        <v>21</v>
      </c>
      <c r="F150" s="158" t="s">
        <v>749</v>
      </c>
      <c r="H150" s="159">
        <v>169.703</v>
      </c>
      <c r="I150" s="160"/>
      <c r="L150" s="156"/>
      <c r="M150" s="161"/>
      <c r="T150" s="162"/>
      <c r="AT150" s="157" t="s">
        <v>238</v>
      </c>
      <c r="AU150" s="157" t="s">
        <v>86</v>
      </c>
      <c r="AV150" s="13" t="s">
        <v>86</v>
      </c>
      <c r="AW150" s="13" t="s">
        <v>33</v>
      </c>
      <c r="AX150" s="13" t="s">
        <v>73</v>
      </c>
      <c r="AY150" s="157" t="s">
        <v>227</v>
      </c>
    </row>
    <row r="151" spans="2:51" s="13" customFormat="1" ht="11.25">
      <c r="B151" s="156"/>
      <c r="D151" s="150" t="s">
        <v>238</v>
      </c>
      <c r="E151" s="157" t="s">
        <v>21</v>
      </c>
      <c r="F151" s="158" t="s">
        <v>750</v>
      </c>
      <c r="H151" s="159">
        <v>64.552000000000007</v>
      </c>
      <c r="I151" s="160"/>
      <c r="L151" s="156"/>
      <c r="M151" s="161"/>
      <c r="T151" s="162"/>
      <c r="AT151" s="157" t="s">
        <v>238</v>
      </c>
      <c r="AU151" s="157" t="s">
        <v>86</v>
      </c>
      <c r="AV151" s="13" t="s">
        <v>86</v>
      </c>
      <c r="AW151" s="13" t="s">
        <v>33</v>
      </c>
      <c r="AX151" s="13" t="s">
        <v>73</v>
      </c>
      <c r="AY151" s="157" t="s">
        <v>227</v>
      </c>
    </row>
    <row r="152" spans="2:51" s="13" customFormat="1" ht="11.25">
      <c r="B152" s="156"/>
      <c r="D152" s="150" t="s">
        <v>238</v>
      </c>
      <c r="E152" s="157" t="s">
        <v>21</v>
      </c>
      <c r="F152" s="158" t="s">
        <v>751</v>
      </c>
      <c r="H152" s="159">
        <v>3.8439999999999999</v>
      </c>
      <c r="I152" s="160"/>
      <c r="L152" s="156"/>
      <c r="M152" s="161"/>
      <c r="T152" s="162"/>
      <c r="AT152" s="157" t="s">
        <v>238</v>
      </c>
      <c r="AU152" s="157" t="s">
        <v>86</v>
      </c>
      <c r="AV152" s="13" t="s">
        <v>86</v>
      </c>
      <c r="AW152" s="13" t="s">
        <v>33</v>
      </c>
      <c r="AX152" s="13" t="s">
        <v>73</v>
      </c>
      <c r="AY152" s="157" t="s">
        <v>227</v>
      </c>
    </row>
    <row r="153" spans="2:51" s="13" customFormat="1" ht="11.25">
      <c r="B153" s="156"/>
      <c r="D153" s="150" t="s">
        <v>238</v>
      </c>
      <c r="E153" s="157" t="s">
        <v>21</v>
      </c>
      <c r="F153" s="158" t="s">
        <v>767</v>
      </c>
      <c r="H153" s="159">
        <v>27.125</v>
      </c>
      <c r="I153" s="160"/>
      <c r="L153" s="156"/>
      <c r="M153" s="161"/>
      <c r="T153" s="162"/>
      <c r="AT153" s="157" t="s">
        <v>238</v>
      </c>
      <c r="AU153" s="157" t="s">
        <v>86</v>
      </c>
      <c r="AV153" s="13" t="s">
        <v>86</v>
      </c>
      <c r="AW153" s="13" t="s">
        <v>33</v>
      </c>
      <c r="AX153" s="13" t="s">
        <v>73</v>
      </c>
      <c r="AY153" s="157" t="s">
        <v>227</v>
      </c>
    </row>
    <row r="154" spans="2:51" s="12" customFormat="1" ht="11.25">
      <c r="B154" s="149"/>
      <c r="D154" s="150" t="s">
        <v>238</v>
      </c>
      <c r="E154" s="151" t="s">
        <v>21</v>
      </c>
      <c r="F154" s="152" t="s">
        <v>753</v>
      </c>
      <c r="H154" s="151" t="s">
        <v>21</v>
      </c>
      <c r="I154" s="153"/>
      <c r="L154" s="149"/>
      <c r="M154" s="154"/>
      <c r="T154" s="155"/>
      <c r="AT154" s="151" t="s">
        <v>238</v>
      </c>
      <c r="AU154" s="151" t="s">
        <v>86</v>
      </c>
      <c r="AV154" s="12" t="s">
        <v>80</v>
      </c>
      <c r="AW154" s="12" t="s">
        <v>33</v>
      </c>
      <c r="AX154" s="12" t="s">
        <v>73</v>
      </c>
      <c r="AY154" s="151" t="s">
        <v>227</v>
      </c>
    </row>
    <row r="155" spans="2:51" s="13" customFormat="1" ht="11.25">
      <c r="B155" s="156"/>
      <c r="D155" s="150" t="s">
        <v>238</v>
      </c>
      <c r="E155" s="157" t="s">
        <v>21</v>
      </c>
      <c r="F155" s="158" t="s">
        <v>768</v>
      </c>
      <c r="H155" s="159">
        <v>-29.4</v>
      </c>
      <c r="I155" s="160"/>
      <c r="L155" s="156"/>
      <c r="M155" s="161"/>
      <c r="T155" s="162"/>
      <c r="AT155" s="157" t="s">
        <v>238</v>
      </c>
      <c r="AU155" s="157" t="s">
        <v>86</v>
      </c>
      <c r="AV155" s="13" t="s">
        <v>86</v>
      </c>
      <c r="AW155" s="13" t="s">
        <v>33</v>
      </c>
      <c r="AX155" s="13" t="s">
        <v>73</v>
      </c>
      <c r="AY155" s="157" t="s">
        <v>227</v>
      </c>
    </row>
    <row r="156" spans="2:51" s="13" customFormat="1" ht="11.25">
      <c r="B156" s="156"/>
      <c r="D156" s="150" t="s">
        <v>238</v>
      </c>
      <c r="E156" s="157" t="s">
        <v>21</v>
      </c>
      <c r="F156" s="158" t="s">
        <v>757</v>
      </c>
      <c r="H156" s="159">
        <v>-2.3039999999999998</v>
      </c>
      <c r="I156" s="160"/>
      <c r="L156" s="156"/>
      <c r="M156" s="161"/>
      <c r="T156" s="162"/>
      <c r="AT156" s="157" t="s">
        <v>238</v>
      </c>
      <c r="AU156" s="157" t="s">
        <v>86</v>
      </c>
      <c r="AV156" s="13" t="s">
        <v>86</v>
      </c>
      <c r="AW156" s="13" t="s">
        <v>33</v>
      </c>
      <c r="AX156" s="13" t="s">
        <v>73</v>
      </c>
      <c r="AY156" s="157" t="s">
        <v>227</v>
      </c>
    </row>
    <row r="157" spans="2:51" s="13" customFormat="1" ht="11.25">
      <c r="B157" s="156"/>
      <c r="D157" s="150" t="s">
        <v>238</v>
      </c>
      <c r="E157" s="157" t="s">
        <v>21</v>
      </c>
      <c r="F157" s="158" t="s">
        <v>769</v>
      </c>
      <c r="H157" s="159">
        <v>-10.545999999999999</v>
      </c>
      <c r="I157" s="160"/>
      <c r="L157" s="156"/>
      <c r="M157" s="161"/>
      <c r="T157" s="162"/>
      <c r="AT157" s="157" t="s">
        <v>238</v>
      </c>
      <c r="AU157" s="157" t="s">
        <v>86</v>
      </c>
      <c r="AV157" s="13" t="s">
        <v>86</v>
      </c>
      <c r="AW157" s="13" t="s">
        <v>33</v>
      </c>
      <c r="AX157" s="13" t="s">
        <v>73</v>
      </c>
      <c r="AY157" s="157" t="s">
        <v>227</v>
      </c>
    </row>
    <row r="158" spans="2:51" s="12" customFormat="1" ht="11.25">
      <c r="B158" s="149"/>
      <c r="D158" s="150" t="s">
        <v>238</v>
      </c>
      <c r="E158" s="151" t="s">
        <v>21</v>
      </c>
      <c r="F158" s="152" t="s">
        <v>761</v>
      </c>
      <c r="H158" s="151" t="s">
        <v>21</v>
      </c>
      <c r="I158" s="153"/>
      <c r="L158" s="149"/>
      <c r="M158" s="154"/>
      <c r="T158" s="155"/>
      <c r="AT158" s="151" t="s">
        <v>238</v>
      </c>
      <c r="AU158" s="151" t="s">
        <v>86</v>
      </c>
      <c r="AV158" s="12" t="s">
        <v>80</v>
      </c>
      <c r="AW158" s="12" t="s">
        <v>33</v>
      </c>
      <c r="AX158" s="12" t="s">
        <v>73</v>
      </c>
      <c r="AY158" s="151" t="s">
        <v>227</v>
      </c>
    </row>
    <row r="159" spans="2:51" s="13" customFormat="1" ht="11.25">
      <c r="B159" s="156"/>
      <c r="D159" s="150" t="s">
        <v>238</v>
      </c>
      <c r="E159" s="157" t="s">
        <v>21</v>
      </c>
      <c r="F159" s="158" t="s">
        <v>762</v>
      </c>
      <c r="H159" s="159">
        <v>-6.8680000000000003</v>
      </c>
      <c r="I159" s="160"/>
      <c r="L159" s="156"/>
      <c r="M159" s="161"/>
      <c r="T159" s="162"/>
      <c r="AT159" s="157" t="s">
        <v>238</v>
      </c>
      <c r="AU159" s="157" t="s">
        <v>86</v>
      </c>
      <c r="AV159" s="13" t="s">
        <v>86</v>
      </c>
      <c r="AW159" s="13" t="s">
        <v>33</v>
      </c>
      <c r="AX159" s="13" t="s">
        <v>73</v>
      </c>
      <c r="AY159" s="157" t="s">
        <v>227</v>
      </c>
    </row>
    <row r="160" spans="2:51" s="12" customFormat="1" ht="11.25">
      <c r="B160" s="149"/>
      <c r="D160" s="150" t="s">
        <v>238</v>
      </c>
      <c r="E160" s="151" t="s">
        <v>21</v>
      </c>
      <c r="F160" s="152" t="s">
        <v>763</v>
      </c>
      <c r="H160" s="151" t="s">
        <v>21</v>
      </c>
      <c r="I160" s="153"/>
      <c r="L160" s="149"/>
      <c r="M160" s="154"/>
      <c r="T160" s="155"/>
      <c r="AT160" s="151" t="s">
        <v>238</v>
      </c>
      <c r="AU160" s="151" t="s">
        <v>86</v>
      </c>
      <c r="AV160" s="12" t="s">
        <v>80</v>
      </c>
      <c r="AW160" s="12" t="s">
        <v>33</v>
      </c>
      <c r="AX160" s="12" t="s">
        <v>73</v>
      </c>
      <c r="AY160" s="151" t="s">
        <v>227</v>
      </c>
    </row>
    <row r="161" spans="2:51" s="13" customFormat="1" ht="11.25">
      <c r="B161" s="156"/>
      <c r="D161" s="150" t="s">
        <v>238</v>
      </c>
      <c r="E161" s="157" t="s">
        <v>21</v>
      </c>
      <c r="F161" s="158" t="s">
        <v>770</v>
      </c>
      <c r="H161" s="159">
        <v>-6.048</v>
      </c>
      <c r="I161" s="160"/>
      <c r="L161" s="156"/>
      <c r="M161" s="161"/>
      <c r="T161" s="162"/>
      <c r="AT161" s="157" t="s">
        <v>238</v>
      </c>
      <c r="AU161" s="157" t="s">
        <v>86</v>
      </c>
      <c r="AV161" s="13" t="s">
        <v>86</v>
      </c>
      <c r="AW161" s="13" t="s">
        <v>33</v>
      </c>
      <c r="AX161" s="13" t="s">
        <v>73</v>
      </c>
      <c r="AY161" s="157" t="s">
        <v>227</v>
      </c>
    </row>
    <row r="162" spans="2:51" s="15" customFormat="1" ht="11.25">
      <c r="B162" s="193"/>
      <c r="D162" s="150" t="s">
        <v>238</v>
      </c>
      <c r="E162" s="194" t="s">
        <v>21</v>
      </c>
      <c r="F162" s="195" t="s">
        <v>765</v>
      </c>
      <c r="H162" s="196">
        <v>210.05799999999999</v>
      </c>
      <c r="I162" s="197"/>
      <c r="L162" s="193"/>
      <c r="M162" s="198"/>
      <c r="T162" s="199"/>
      <c r="AT162" s="194" t="s">
        <v>238</v>
      </c>
      <c r="AU162" s="194" t="s">
        <v>86</v>
      </c>
      <c r="AV162" s="15" t="s">
        <v>120</v>
      </c>
      <c r="AW162" s="15" t="s">
        <v>33</v>
      </c>
      <c r="AX162" s="15" t="s">
        <v>73</v>
      </c>
      <c r="AY162" s="194" t="s">
        <v>227</v>
      </c>
    </row>
    <row r="163" spans="2:51" s="12" customFormat="1" ht="11.25">
      <c r="B163" s="149"/>
      <c r="D163" s="150" t="s">
        <v>238</v>
      </c>
      <c r="E163" s="151" t="s">
        <v>21</v>
      </c>
      <c r="F163" s="152" t="s">
        <v>771</v>
      </c>
      <c r="H163" s="151" t="s">
        <v>21</v>
      </c>
      <c r="I163" s="153"/>
      <c r="L163" s="149"/>
      <c r="M163" s="154"/>
      <c r="T163" s="155"/>
      <c r="AT163" s="151" t="s">
        <v>238</v>
      </c>
      <c r="AU163" s="151" t="s">
        <v>86</v>
      </c>
      <c r="AV163" s="12" t="s">
        <v>80</v>
      </c>
      <c r="AW163" s="12" t="s">
        <v>33</v>
      </c>
      <c r="AX163" s="12" t="s">
        <v>73</v>
      </c>
      <c r="AY163" s="151" t="s">
        <v>227</v>
      </c>
    </row>
    <row r="164" spans="2:51" s="13" customFormat="1" ht="11.25">
      <c r="B164" s="156"/>
      <c r="D164" s="150" t="s">
        <v>238</v>
      </c>
      <c r="E164" s="157" t="s">
        <v>21</v>
      </c>
      <c r="F164" s="158" t="s">
        <v>772</v>
      </c>
      <c r="H164" s="159">
        <v>182.75700000000001</v>
      </c>
      <c r="I164" s="160"/>
      <c r="L164" s="156"/>
      <c r="M164" s="161"/>
      <c r="T164" s="162"/>
      <c r="AT164" s="157" t="s">
        <v>238</v>
      </c>
      <c r="AU164" s="157" t="s">
        <v>86</v>
      </c>
      <c r="AV164" s="13" t="s">
        <v>86</v>
      </c>
      <c r="AW164" s="13" t="s">
        <v>33</v>
      </c>
      <c r="AX164" s="13" t="s">
        <v>73</v>
      </c>
      <c r="AY164" s="157" t="s">
        <v>227</v>
      </c>
    </row>
    <row r="165" spans="2:51" s="13" customFormat="1" ht="11.25">
      <c r="B165" s="156"/>
      <c r="D165" s="150" t="s">
        <v>238</v>
      </c>
      <c r="E165" s="157" t="s">
        <v>21</v>
      </c>
      <c r="F165" s="158" t="s">
        <v>773</v>
      </c>
      <c r="H165" s="159">
        <v>47.069000000000003</v>
      </c>
      <c r="I165" s="160"/>
      <c r="L165" s="156"/>
      <c r="M165" s="161"/>
      <c r="T165" s="162"/>
      <c r="AT165" s="157" t="s">
        <v>238</v>
      </c>
      <c r="AU165" s="157" t="s">
        <v>86</v>
      </c>
      <c r="AV165" s="13" t="s">
        <v>86</v>
      </c>
      <c r="AW165" s="13" t="s">
        <v>33</v>
      </c>
      <c r="AX165" s="13" t="s">
        <v>73</v>
      </c>
      <c r="AY165" s="157" t="s">
        <v>227</v>
      </c>
    </row>
    <row r="166" spans="2:51" s="13" customFormat="1" ht="11.25">
      <c r="B166" s="156"/>
      <c r="D166" s="150" t="s">
        <v>238</v>
      </c>
      <c r="E166" s="157" t="s">
        <v>21</v>
      </c>
      <c r="F166" s="158" t="s">
        <v>774</v>
      </c>
      <c r="H166" s="159">
        <v>14.414</v>
      </c>
      <c r="I166" s="160"/>
      <c r="L166" s="156"/>
      <c r="M166" s="161"/>
      <c r="T166" s="162"/>
      <c r="AT166" s="157" t="s">
        <v>238</v>
      </c>
      <c r="AU166" s="157" t="s">
        <v>86</v>
      </c>
      <c r="AV166" s="13" t="s">
        <v>86</v>
      </c>
      <c r="AW166" s="13" t="s">
        <v>33</v>
      </c>
      <c r="AX166" s="13" t="s">
        <v>73</v>
      </c>
      <c r="AY166" s="157" t="s">
        <v>227</v>
      </c>
    </row>
    <row r="167" spans="2:51" s="13" customFormat="1" ht="11.25">
      <c r="B167" s="156"/>
      <c r="D167" s="150" t="s">
        <v>238</v>
      </c>
      <c r="E167" s="157" t="s">
        <v>21</v>
      </c>
      <c r="F167" s="158" t="s">
        <v>775</v>
      </c>
      <c r="H167" s="159">
        <v>31.297999999999998</v>
      </c>
      <c r="I167" s="160"/>
      <c r="L167" s="156"/>
      <c r="M167" s="161"/>
      <c r="T167" s="162"/>
      <c r="AT167" s="157" t="s">
        <v>238</v>
      </c>
      <c r="AU167" s="157" t="s">
        <v>86</v>
      </c>
      <c r="AV167" s="13" t="s">
        <v>86</v>
      </c>
      <c r="AW167" s="13" t="s">
        <v>33</v>
      </c>
      <c r="AX167" s="13" t="s">
        <v>73</v>
      </c>
      <c r="AY167" s="157" t="s">
        <v>227</v>
      </c>
    </row>
    <row r="168" spans="2:51" s="12" customFormat="1" ht="11.25">
      <c r="B168" s="149"/>
      <c r="D168" s="150" t="s">
        <v>238</v>
      </c>
      <c r="E168" s="151" t="s">
        <v>21</v>
      </c>
      <c r="F168" s="152" t="s">
        <v>753</v>
      </c>
      <c r="H168" s="151" t="s">
        <v>21</v>
      </c>
      <c r="I168" s="153"/>
      <c r="L168" s="149"/>
      <c r="M168" s="154"/>
      <c r="T168" s="155"/>
      <c r="AT168" s="151" t="s">
        <v>238</v>
      </c>
      <c r="AU168" s="151" t="s">
        <v>86</v>
      </c>
      <c r="AV168" s="12" t="s">
        <v>80</v>
      </c>
      <c r="AW168" s="12" t="s">
        <v>33</v>
      </c>
      <c r="AX168" s="12" t="s">
        <v>73</v>
      </c>
      <c r="AY168" s="151" t="s">
        <v>227</v>
      </c>
    </row>
    <row r="169" spans="2:51" s="13" customFormat="1" ht="11.25">
      <c r="B169" s="156"/>
      <c r="D169" s="150" t="s">
        <v>238</v>
      </c>
      <c r="E169" s="157" t="s">
        <v>21</v>
      </c>
      <c r="F169" s="158" t="s">
        <v>776</v>
      </c>
      <c r="H169" s="159">
        <v>-31.8</v>
      </c>
      <c r="I169" s="160"/>
      <c r="L169" s="156"/>
      <c r="M169" s="161"/>
      <c r="T169" s="162"/>
      <c r="AT169" s="157" t="s">
        <v>238</v>
      </c>
      <c r="AU169" s="157" t="s">
        <v>86</v>
      </c>
      <c r="AV169" s="13" t="s">
        <v>86</v>
      </c>
      <c r="AW169" s="13" t="s">
        <v>33</v>
      </c>
      <c r="AX169" s="13" t="s">
        <v>73</v>
      </c>
      <c r="AY169" s="157" t="s">
        <v>227</v>
      </c>
    </row>
    <row r="170" spans="2:51" s="13" customFormat="1" ht="11.25">
      <c r="B170" s="156"/>
      <c r="D170" s="150" t="s">
        <v>238</v>
      </c>
      <c r="E170" s="157" t="s">
        <v>21</v>
      </c>
      <c r="F170" s="158" t="s">
        <v>777</v>
      </c>
      <c r="H170" s="159">
        <v>-2.5920000000000001</v>
      </c>
      <c r="I170" s="160"/>
      <c r="L170" s="156"/>
      <c r="M170" s="161"/>
      <c r="T170" s="162"/>
      <c r="AT170" s="157" t="s">
        <v>238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227</v>
      </c>
    </row>
    <row r="171" spans="2:51" s="13" customFormat="1" ht="11.25">
      <c r="B171" s="156"/>
      <c r="D171" s="150" t="s">
        <v>238</v>
      </c>
      <c r="E171" s="157" t="s">
        <v>21</v>
      </c>
      <c r="F171" s="158" t="s">
        <v>778</v>
      </c>
      <c r="H171" s="159">
        <v>-8.0350000000000001</v>
      </c>
      <c r="I171" s="160"/>
      <c r="L171" s="156"/>
      <c r="M171" s="161"/>
      <c r="T171" s="162"/>
      <c r="AT171" s="157" t="s">
        <v>238</v>
      </c>
      <c r="AU171" s="157" t="s">
        <v>86</v>
      </c>
      <c r="AV171" s="13" t="s">
        <v>86</v>
      </c>
      <c r="AW171" s="13" t="s">
        <v>33</v>
      </c>
      <c r="AX171" s="13" t="s">
        <v>73</v>
      </c>
      <c r="AY171" s="157" t="s">
        <v>227</v>
      </c>
    </row>
    <row r="172" spans="2:51" s="12" customFormat="1" ht="11.25">
      <c r="B172" s="149"/>
      <c r="D172" s="150" t="s">
        <v>238</v>
      </c>
      <c r="E172" s="151" t="s">
        <v>21</v>
      </c>
      <c r="F172" s="152" t="s">
        <v>761</v>
      </c>
      <c r="H172" s="151" t="s">
        <v>21</v>
      </c>
      <c r="I172" s="153"/>
      <c r="L172" s="149"/>
      <c r="M172" s="154"/>
      <c r="T172" s="155"/>
      <c r="AT172" s="151" t="s">
        <v>238</v>
      </c>
      <c r="AU172" s="151" t="s">
        <v>86</v>
      </c>
      <c r="AV172" s="12" t="s">
        <v>80</v>
      </c>
      <c r="AW172" s="12" t="s">
        <v>33</v>
      </c>
      <c r="AX172" s="12" t="s">
        <v>73</v>
      </c>
      <c r="AY172" s="151" t="s">
        <v>227</v>
      </c>
    </row>
    <row r="173" spans="2:51" s="13" customFormat="1" ht="11.25">
      <c r="B173" s="156"/>
      <c r="D173" s="150" t="s">
        <v>238</v>
      </c>
      <c r="E173" s="157" t="s">
        <v>21</v>
      </c>
      <c r="F173" s="158" t="s">
        <v>762</v>
      </c>
      <c r="H173" s="159">
        <v>-6.8680000000000003</v>
      </c>
      <c r="I173" s="160"/>
      <c r="L173" s="156"/>
      <c r="M173" s="161"/>
      <c r="T173" s="162"/>
      <c r="AT173" s="157" t="s">
        <v>238</v>
      </c>
      <c r="AU173" s="157" t="s">
        <v>86</v>
      </c>
      <c r="AV173" s="13" t="s">
        <v>86</v>
      </c>
      <c r="AW173" s="13" t="s">
        <v>33</v>
      </c>
      <c r="AX173" s="13" t="s">
        <v>73</v>
      </c>
      <c r="AY173" s="157" t="s">
        <v>227</v>
      </c>
    </row>
    <row r="174" spans="2:51" s="12" customFormat="1" ht="11.25">
      <c r="B174" s="149"/>
      <c r="D174" s="150" t="s">
        <v>238</v>
      </c>
      <c r="E174" s="151" t="s">
        <v>21</v>
      </c>
      <c r="F174" s="152" t="s">
        <v>763</v>
      </c>
      <c r="H174" s="151" t="s">
        <v>21</v>
      </c>
      <c r="I174" s="153"/>
      <c r="L174" s="149"/>
      <c r="M174" s="154"/>
      <c r="T174" s="155"/>
      <c r="AT174" s="151" t="s">
        <v>238</v>
      </c>
      <c r="AU174" s="151" t="s">
        <v>86</v>
      </c>
      <c r="AV174" s="12" t="s">
        <v>80</v>
      </c>
      <c r="AW174" s="12" t="s">
        <v>33</v>
      </c>
      <c r="AX174" s="12" t="s">
        <v>73</v>
      </c>
      <c r="AY174" s="151" t="s">
        <v>227</v>
      </c>
    </row>
    <row r="175" spans="2:51" s="13" customFormat="1" ht="11.25">
      <c r="B175" s="156"/>
      <c r="D175" s="150" t="s">
        <v>238</v>
      </c>
      <c r="E175" s="157" t="s">
        <v>21</v>
      </c>
      <c r="F175" s="158" t="s">
        <v>779</v>
      </c>
      <c r="H175" s="159">
        <v>-5.7460000000000004</v>
      </c>
      <c r="I175" s="160"/>
      <c r="L175" s="156"/>
      <c r="M175" s="161"/>
      <c r="T175" s="162"/>
      <c r="AT175" s="157" t="s">
        <v>238</v>
      </c>
      <c r="AU175" s="157" t="s">
        <v>86</v>
      </c>
      <c r="AV175" s="13" t="s">
        <v>86</v>
      </c>
      <c r="AW175" s="13" t="s">
        <v>33</v>
      </c>
      <c r="AX175" s="13" t="s">
        <v>73</v>
      </c>
      <c r="AY175" s="157" t="s">
        <v>227</v>
      </c>
    </row>
    <row r="176" spans="2:51" s="13" customFormat="1" ht="11.25">
      <c r="B176" s="156"/>
      <c r="D176" s="150" t="s">
        <v>238</v>
      </c>
      <c r="E176" s="157" t="s">
        <v>21</v>
      </c>
      <c r="F176" s="158" t="s">
        <v>780</v>
      </c>
      <c r="H176" s="159">
        <v>-3.7629999999999999</v>
      </c>
      <c r="I176" s="160"/>
      <c r="L176" s="156"/>
      <c r="M176" s="161"/>
      <c r="T176" s="162"/>
      <c r="AT176" s="157" t="s">
        <v>238</v>
      </c>
      <c r="AU176" s="157" t="s">
        <v>86</v>
      </c>
      <c r="AV176" s="13" t="s">
        <v>86</v>
      </c>
      <c r="AW176" s="13" t="s">
        <v>33</v>
      </c>
      <c r="AX176" s="13" t="s">
        <v>73</v>
      </c>
      <c r="AY176" s="157" t="s">
        <v>227</v>
      </c>
    </row>
    <row r="177" spans="2:65" s="13" customFormat="1" ht="11.25">
      <c r="B177" s="156"/>
      <c r="D177" s="150" t="s">
        <v>238</v>
      </c>
      <c r="E177" s="157" t="s">
        <v>21</v>
      </c>
      <c r="F177" s="158" t="s">
        <v>781</v>
      </c>
      <c r="H177" s="159">
        <v>-0.48399999999999999</v>
      </c>
      <c r="I177" s="160"/>
      <c r="L177" s="156"/>
      <c r="M177" s="161"/>
      <c r="T177" s="162"/>
      <c r="AT177" s="157" t="s">
        <v>238</v>
      </c>
      <c r="AU177" s="157" t="s">
        <v>86</v>
      </c>
      <c r="AV177" s="13" t="s">
        <v>86</v>
      </c>
      <c r="AW177" s="13" t="s">
        <v>33</v>
      </c>
      <c r="AX177" s="13" t="s">
        <v>73</v>
      </c>
      <c r="AY177" s="157" t="s">
        <v>227</v>
      </c>
    </row>
    <row r="178" spans="2:65" s="15" customFormat="1" ht="11.25">
      <c r="B178" s="193"/>
      <c r="D178" s="150" t="s">
        <v>238</v>
      </c>
      <c r="E178" s="194" t="s">
        <v>21</v>
      </c>
      <c r="F178" s="195" t="s">
        <v>765</v>
      </c>
      <c r="H178" s="196">
        <v>216.25</v>
      </c>
      <c r="I178" s="197"/>
      <c r="L178" s="193"/>
      <c r="M178" s="198"/>
      <c r="T178" s="199"/>
      <c r="AT178" s="194" t="s">
        <v>238</v>
      </c>
      <c r="AU178" s="194" t="s">
        <v>86</v>
      </c>
      <c r="AV178" s="15" t="s">
        <v>120</v>
      </c>
      <c r="AW178" s="15" t="s">
        <v>33</v>
      </c>
      <c r="AX178" s="15" t="s">
        <v>73</v>
      </c>
      <c r="AY178" s="194" t="s">
        <v>227</v>
      </c>
    </row>
    <row r="179" spans="2:65" s="12" customFormat="1" ht="11.25">
      <c r="B179" s="149"/>
      <c r="D179" s="150" t="s">
        <v>238</v>
      </c>
      <c r="E179" s="151" t="s">
        <v>21</v>
      </c>
      <c r="F179" s="152" t="s">
        <v>782</v>
      </c>
      <c r="H179" s="151" t="s">
        <v>21</v>
      </c>
      <c r="I179" s="153"/>
      <c r="L179" s="149"/>
      <c r="M179" s="154"/>
      <c r="T179" s="155"/>
      <c r="AT179" s="151" t="s">
        <v>238</v>
      </c>
      <c r="AU179" s="151" t="s">
        <v>86</v>
      </c>
      <c r="AV179" s="12" t="s">
        <v>80</v>
      </c>
      <c r="AW179" s="12" t="s">
        <v>33</v>
      </c>
      <c r="AX179" s="12" t="s">
        <v>73</v>
      </c>
      <c r="AY179" s="151" t="s">
        <v>227</v>
      </c>
    </row>
    <row r="180" spans="2:65" s="13" customFormat="1" ht="11.25">
      <c r="B180" s="156"/>
      <c r="D180" s="150" t="s">
        <v>238</v>
      </c>
      <c r="E180" s="157" t="s">
        <v>21</v>
      </c>
      <c r="F180" s="158" t="s">
        <v>783</v>
      </c>
      <c r="H180" s="159">
        <v>10.571</v>
      </c>
      <c r="I180" s="160"/>
      <c r="L180" s="156"/>
      <c r="M180" s="161"/>
      <c r="T180" s="162"/>
      <c r="AT180" s="157" t="s">
        <v>238</v>
      </c>
      <c r="AU180" s="157" t="s">
        <v>86</v>
      </c>
      <c r="AV180" s="13" t="s">
        <v>86</v>
      </c>
      <c r="AW180" s="13" t="s">
        <v>33</v>
      </c>
      <c r="AX180" s="13" t="s">
        <v>73</v>
      </c>
      <c r="AY180" s="157" t="s">
        <v>227</v>
      </c>
    </row>
    <row r="181" spans="2:65" s="15" customFormat="1" ht="11.25">
      <c r="B181" s="193"/>
      <c r="D181" s="150" t="s">
        <v>238</v>
      </c>
      <c r="E181" s="194" t="s">
        <v>21</v>
      </c>
      <c r="F181" s="195" t="s">
        <v>765</v>
      </c>
      <c r="H181" s="196">
        <v>10.571</v>
      </c>
      <c r="I181" s="197"/>
      <c r="L181" s="193"/>
      <c r="M181" s="198"/>
      <c r="T181" s="199"/>
      <c r="AT181" s="194" t="s">
        <v>238</v>
      </c>
      <c r="AU181" s="194" t="s">
        <v>86</v>
      </c>
      <c r="AV181" s="15" t="s">
        <v>120</v>
      </c>
      <c r="AW181" s="15" t="s">
        <v>33</v>
      </c>
      <c r="AX181" s="15" t="s">
        <v>73</v>
      </c>
      <c r="AY181" s="194" t="s">
        <v>227</v>
      </c>
    </row>
    <row r="182" spans="2:65" s="14" customFormat="1" ht="11.25">
      <c r="B182" s="163"/>
      <c r="D182" s="150" t="s">
        <v>238</v>
      </c>
      <c r="E182" s="164" t="s">
        <v>21</v>
      </c>
      <c r="F182" s="165" t="s">
        <v>241</v>
      </c>
      <c r="H182" s="166">
        <v>626.44100000000003</v>
      </c>
      <c r="I182" s="167"/>
      <c r="L182" s="163"/>
      <c r="M182" s="168"/>
      <c r="T182" s="169"/>
      <c r="AT182" s="164" t="s">
        <v>238</v>
      </c>
      <c r="AU182" s="164" t="s">
        <v>86</v>
      </c>
      <c r="AV182" s="14" t="s">
        <v>234</v>
      </c>
      <c r="AW182" s="14" t="s">
        <v>33</v>
      </c>
      <c r="AX182" s="14" t="s">
        <v>80</v>
      </c>
      <c r="AY182" s="164" t="s">
        <v>227</v>
      </c>
    </row>
    <row r="183" spans="2:65" s="1" customFormat="1" ht="44.25" customHeight="1">
      <c r="B183" s="33"/>
      <c r="C183" s="132" t="s">
        <v>270</v>
      </c>
      <c r="D183" s="132" t="s">
        <v>229</v>
      </c>
      <c r="E183" s="133" t="s">
        <v>784</v>
      </c>
      <c r="F183" s="134" t="s">
        <v>785</v>
      </c>
      <c r="G183" s="135" t="s">
        <v>396</v>
      </c>
      <c r="H183" s="136">
        <v>30</v>
      </c>
      <c r="I183" s="137"/>
      <c r="J183" s="138">
        <f>ROUND(I183*H183,2)</f>
        <v>0</v>
      </c>
      <c r="K183" s="134" t="s">
        <v>233</v>
      </c>
      <c r="L183" s="33"/>
      <c r="M183" s="139" t="s">
        <v>21</v>
      </c>
      <c r="N183" s="140" t="s">
        <v>45</v>
      </c>
      <c r="P183" s="141">
        <f>O183*H183</f>
        <v>0</v>
      </c>
      <c r="Q183" s="141">
        <v>2.5829999999999999E-2</v>
      </c>
      <c r="R183" s="141">
        <f>Q183*H183</f>
        <v>0.77489999999999992</v>
      </c>
      <c r="S183" s="141">
        <v>0</v>
      </c>
      <c r="T183" s="142">
        <f>S183*H183</f>
        <v>0</v>
      </c>
      <c r="AR183" s="143" t="s">
        <v>234</v>
      </c>
      <c r="AT183" s="143" t="s">
        <v>229</v>
      </c>
      <c r="AU183" s="143" t="s">
        <v>86</v>
      </c>
      <c r="AY183" s="18" t="s">
        <v>227</v>
      </c>
      <c r="BE183" s="144">
        <f>IF(N183="základní",J183,0)</f>
        <v>0</v>
      </c>
      <c r="BF183" s="144">
        <f>IF(N183="snížená",J183,0)</f>
        <v>0</v>
      </c>
      <c r="BG183" s="144">
        <f>IF(N183="zákl. přenesená",J183,0)</f>
        <v>0</v>
      </c>
      <c r="BH183" s="144">
        <f>IF(N183="sníž. přenesená",J183,0)</f>
        <v>0</v>
      </c>
      <c r="BI183" s="144">
        <f>IF(N183="nulová",J183,0)</f>
        <v>0</v>
      </c>
      <c r="BJ183" s="18" t="s">
        <v>86</v>
      </c>
      <c r="BK183" s="144">
        <f>ROUND(I183*H183,2)</f>
        <v>0</v>
      </c>
      <c r="BL183" s="18" t="s">
        <v>234</v>
      </c>
      <c r="BM183" s="143" t="s">
        <v>786</v>
      </c>
    </row>
    <row r="184" spans="2:65" s="1" customFormat="1" ht="11.25">
      <c r="B184" s="33"/>
      <c r="D184" s="145" t="s">
        <v>236</v>
      </c>
      <c r="F184" s="146" t="s">
        <v>787</v>
      </c>
      <c r="I184" s="147"/>
      <c r="L184" s="33"/>
      <c r="M184" s="148"/>
      <c r="T184" s="54"/>
      <c r="AT184" s="18" t="s">
        <v>236</v>
      </c>
      <c r="AU184" s="18" t="s">
        <v>86</v>
      </c>
    </row>
    <row r="185" spans="2:65" s="12" customFormat="1" ht="11.25">
      <c r="B185" s="149"/>
      <c r="D185" s="150" t="s">
        <v>238</v>
      </c>
      <c r="E185" s="151" t="s">
        <v>21</v>
      </c>
      <c r="F185" s="152" t="s">
        <v>788</v>
      </c>
      <c r="H185" s="151" t="s">
        <v>21</v>
      </c>
      <c r="I185" s="153"/>
      <c r="L185" s="149"/>
      <c r="M185" s="154"/>
      <c r="T185" s="155"/>
      <c r="AT185" s="151" t="s">
        <v>238</v>
      </c>
      <c r="AU185" s="151" t="s">
        <v>86</v>
      </c>
      <c r="AV185" s="12" t="s">
        <v>80</v>
      </c>
      <c r="AW185" s="12" t="s">
        <v>33</v>
      </c>
      <c r="AX185" s="12" t="s">
        <v>73</v>
      </c>
      <c r="AY185" s="151" t="s">
        <v>227</v>
      </c>
    </row>
    <row r="186" spans="2:65" s="13" customFormat="1" ht="11.25">
      <c r="B186" s="156"/>
      <c r="D186" s="150" t="s">
        <v>238</v>
      </c>
      <c r="E186" s="157" t="s">
        <v>21</v>
      </c>
      <c r="F186" s="158" t="s">
        <v>459</v>
      </c>
      <c r="H186" s="159">
        <v>30</v>
      </c>
      <c r="I186" s="160"/>
      <c r="L186" s="156"/>
      <c r="M186" s="161"/>
      <c r="T186" s="162"/>
      <c r="AT186" s="157" t="s">
        <v>238</v>
      </c>
      <c r="AU186" s="157" t="s">
        <v>86</v>
      </c>
      <c r="AV186" s="13" t="s">
        <v>86</v>
      </c>
      <c r="AW186" s="13" t="s">
        <v>33</v>
      </c>
      <c r="AX186" s="13" t="s">
        <v>73</v>
      </c>
      <c r="AY186" s="157" t="s">
        <v>227</v>
      </c>
    </row>
    <row r="187" spans="2:65" s="14" customFormat="1" ht="11.25">
      <c r="B187" s="163"/>
      <c r="D187" s="150" t="s">
        <v>238</v>
      </c>
      <c r="E187" s="164" t="s">
        <v>21</v>
      </c>
      <c r="F187" s="165" t="s">
        <v>241</v>
      </c>
      <c r="H187" s="166">
        <v>30</v>
      </c>
      <c r="I187" s="167"/>
      <c r="L187" s="163"/>
      <c r="M187" s="168"/>
      <c r="T187" s="169"/>
      <c r="AT187" s="164" t="s">
        <v>238</v>
      </c>
      <c r="AU187" s="164" t="s">
        <v>86</v>
      </c>
      <c r="AV187" s="14" t="s">
        <v>234</v>
      </c>
      <c r="AW187" s="14" t="s">
        <v>33</v>
      </c>
      <c r="AX187" s="14" t="s">
        <v>80</v>
      </c>
      <c r="AY187" s="164" t="s">
        <v>227</v>
      </c>
    </row>
    <row r="188" spans="2:65" s="1" customFormat="1" ht="24.2" customHeight="1">
      <c r="B188" s="33"/>
      <c r="C188" s="132" t="s">
        <v>278</v>
      </c>
      <c r="D188" s="132" t="s">
        <v>229</v>
      </c>
      <c r="E188" s="133" t="s">
        <v>789</v>
      </c>
      <c r="F188" s="134" t="s">
        <v>790</v>
      </c>
      <c r="G188" s="135" t="s">
        <v>396</v>
      </c>
      <c r="H188" s="136">
        <v>12</v>
      </c>
      <c r="I188" s="137"/>
      <c r="J188" s="138">
        <f>ROUND(I188*H188,2)</f>
        <v>0</v>
      </c>
      <c r="K188" s="134" t="s">
        <v>233</v>
      </c>
      <c r="L188" s="33"/>
      <c r="M188" s="139" t="s">
        <v>21</v>
      </c>
      <c r="N188" s="140" t="s">
        <v>45</v>
      </c>
      <c r="P188" s="141">
        <f>O188*H188</f>
        <v>0</v>
      </c>
      <c r="Q188" s="141">
        <v>2.6599999999999999E-2</v>
      </c>
      <c r="R188" s="141">
        <f>Q188*H188</f>
        <v>0.31919999999999998</v>
      </c>
      <c r="S188" s="141">
        <v>0</v>
      </c>
      <c r="T188" s="142">
        <f>S188*H188</f>
        <v>0</v>
      </c>
      <c r="AR188" s="143" t="s">
        <v>234</v>
      </c>
      <c r="AT188" s="143" t="s">
        <v>229</v>
      </c>
      <c r="AU188" s="143" t="s">
        <v>86</v>
      </c>
      <c r="AY188" s="18" t="s">
        <v>227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234</v>
      </c>
      <c r="BM188" s="143" t="s">
        <v>791</v>
      </c>
    </row>
    <row r="189" spans="2:65" s="1" customFormat="1" ht="11.25">
      <c r="B189" s="33"/>
      <c r="D189" s="145" t="s">
        <v>236</v>
      </c>
      <c r="F189" s="146" t="s">
        <v>792</v>
      </c>
      <c r="I189" s="147"/>
      <c r="L189" s="33"/>
      <c r="M189" s="148"/>
      <c r="T189" s="54"/>
      <c r="AT189" s="18" t="s">
        <v>236</v>
      </c>
      <c r="AU189" s="18" t="s">
        <v>86</v>
      </c>
    </row>
    <row r="190" spans="2:65" s="12" customFormat="1" ht="11.25">
      <c r="B190" s="149"/>
      <c r="D190" s="150" t="s">
        <v>238</v>
      </c>
      <c r="E190" s="151" t="s">
        <v>21</v>
      </c>
      <c r="F190" s="152" t="s">
        <v>793</v>
      </c>
      <c r="H190" s="151" t="s">
        <v>21</v>
      </c>
      <c r="I190" s="153"/>
      <c r="L190" s="149"/>
      <c r="M190" s="154"/>
      <c r="T190" s="155"/>
      <c r="AT190" s="151" t="s">
        <v>238</v>
      </c>
      <c r="AU190" s="151" t="s">
        <v>86</v>
      </c>
      <c r="AV190" s="12" t="s">
        <v>80</v>
      </c>
      <c r="AW190" s="12" t="s">
        <v>33</v>
      </c>
      <c r="AX190" s="12" t="s">
        <v>73</v>
      </c>
      <c r="AY190" s="151" t="s">
        <v>227</v>
      </c>
    </row>
    <row r="191" spans="2:65" s="13" customFormat="1" ht="11.25">
      <c r="B191" s="156"/>
      <c r="D191" s="150" t="s">
        <v>238</v>
      </c>
      <c r="E191" s="157" t="s">
        <v>21</v>
      </c>
      <c r="F191" s="158" t="s">
        <v>8</v>
      </c>
      <c r="H191" s="159">
        <v>12</v>
      </c>
      <c r="I191" s="160"/>
      <c r="L191" s="156"/>
      <c r="M191" s="161"/>
      <c r="T191" s="162"/>
      <c r="AT191" s="157" t="s">
        <v>238</v>
      </c>
      <c r="AU191" s="157" t="s">
        <v>86</v>
      </c>
      <c r="AV191" s="13" t="s">
        <v>86</v>
      </c>
      <c r="AW191" s="13" t="s">
        <v>33</v>
      </c>
      <c r="AX191" s="13" t="s">
        <v>73</v>
      </c>
      <c r="AY191" s="157" t="s">
        <v>227</v>
      </c>
    </row>
    <row r="192" spans="2:65" s="14" customFormat="1" ht="11.25">
      <c r="B192" s="163"/>
      <c r="D192" s="150" t="s">
        <v>238</v>
      </c>
      <c r="E192" s="164" t="s">
        <v>21</v>
      </c>
      <c r="F192" s="165" t="s">
        <v>241</v>
      </c>
      <c r="H192" s="166">
        <v>12</v>
      </c>
      <c r="I192" s="167"/>
      <c r="L192" s="163"/>
      <c r="M192" s="168"/>
      <c r="T192" s="169"/>
      <c r="AT192" s="164" t="s">
        <v>238</v>
      </c>
      <c r="AU192" s="164" t="s">
        <v>86</v>
      </c>
      <c r="AV192" s="14" t="s">
        <v>234</v>
      </c>
      <c r="AW192" s="14" t="s">
        <v>33</v>
      </c>
      <c r="AX192" s="14" t="s">
        <v>80</v>
      </c>
      <c r="AY192" s="164" t="s">
        <v>227</v>
      </c>
    </row>
    <row r="193" spans="2:65" s="1" customFormat="1" ht="33" customHeight="1">
      <c r="B193" s="33"/>
      <c r="C193" s="132" t="s">
        <v>283</v>
      </c>
      <c r="D193" s="132" t="s">
        <v>229</v>
      </c>
      <c r="E193" s="133" t="s">
        <v>794</v>
      </c>
      <c r="F193" s="134" t="s">
        <v>795</v>
      </c>
      <c r="G193" s="135" t="s">
        <v>396</v>
      </c>
      <c r="H193" s="136">
        <v>30</v>
      </c>
      <c r="I193" s="137"/>
      <c r="J193" s="138">
        <f>ROUND(I193*H193,2)</f>
        <v>0</v>
      </c>
      <c r="K193" s="134" t="s">
        <v>233</v>
      </c>
      <c r="L193" s="33"/>
      <c r="M193" s="139" t="s">
        <v>21</v>
      </c>
      <c r="N193" s="140" t="s">
        <v>45</v>
      </c>
      <c r="P193" s="141">
        <f>O193*H193</f>
        <v>0</v>
      </c>
      <c r="Q193" s="141">
        <v>3.329E-2</v>
      </c>
      <c r="R193" s="141">
        <f>Q193*H193</f>
        <v>0.99870000000000003</v>
      </c>
      <c r="S193" s="141">
        <v>0</v>
      </c>
      <c r="T193" s="142">
        <f>S193*H193</f>
        <v>0</v>
      </c>
      <c r="AR193" s="143" t="s">
        <v>234</v>
      </c>
      <c r="AT193" s="143" t="s">
        <v>229</v>
      </c>
      <c r="AU193" s="143" t="s">
        <v>86</v>
      </c>
      <c r="AY193" s="18" t="s">
        <v>227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86</v>
      </c>
      <c r="BK193" s="144">
        <f>ROUND(I193*H193,2)</f>
        <v>0</v>
      </c>
      <c r="BL193" s="18" t="s">
        <v>234</v>
      </c>
      <c r="BM193" s="143" t="s">
        <v>796</v>
      </c>
    </row>
    <row r="194" spans="2:65" s="1" customFormat="1" ht="11.25">
      <c r="B194" s="33"/>
      <c r="D194" s="145" t="s">
        <v>236</v>
      </c>
      <c r="F194" s="146" t="s">
        <v>797</v>
      </c>
      <c r="I194" s="147"/>
      <c r="L194" s="33"/>
      <c r="M194" s="148"/>
      <c r="T194" s="54"/>
      <c r="AT194" s="18" t="s">
        <v>236</v>
      </c>
      <c r="AU194" s="18" t="s">
        <v>86</v>
      </c>
    </row>
    <row r="195" spans="2:65" s="12" customFormat="1" ht="11.25">
      <c r="B195" s="149"/>
      <c r="D195" s="150" t="s">
        <v>238</v>
      </c>
      <c r="E195" s="151" t="s">
        <v>21</v>
      </c>
      <c r="F195" s="152" t="s">
        <v>798</v>
      </c>
      <c r="H195" s="151" t="s">
        <v>21</v>
      </c>
      <c r="I195" s="153"/>
      <c r="L195" s="149"/>
      <c r="M195" s="154"/>
      <c r="T195" s="155"/>
      <c r="AT195" s="151" t="s">
        <v>238</v>
      </c>
      <c r="AU195" s="151" t="s">
        <v>86</v>
      </c>
      <c r="AV195" s="12" t="s">
        <v>80</v>
      </c>
      <c r="AW195" s="12" t="s">
        <v>33</v>
      </c>
      <c r="AX195" s="12" t="s">
        <v>73</v>
      </c>
      <c r="AY195" s="151" t="s">
        <v>227</v>
      </c>
    </row>
    <row r="196" spans="2:65" s="13" customFormat="1" ht="11.25">
      <c r="B196" s="156"/>
      <c r="D196" s="150" t="s">
        <v>238</v>
      </c>
      <c r="E196" s="157" t="s">
        <v>21</v>
      </c>
      <c r="F196" s="158" t="s">
        <v>459</v>
      </c>
      <c r="H196" s="159">
        <v>30</v>
      </c>
      <c r="I196" s="160"/>
      <c r="L196" s="156"/>
      <c r="M196" s="161"/>
      <c r="T196" s="162"/>
      <c r="AT196" s="157" t="s">
        <v>238</v>
      </c>
      <c r="AU196" s="157" t="s">
        <v>86</v>
      </c>
      <c r="AV196" s="13" t="s">
        <v>86</v>
      </c>
      <c r="AW196" s="13" t="s">
        <v>33</v>
      </c>
      <c r="AX196" s="13" t="s">
        <v>73</v>
      </c>
      <c r="AY196" s="157" t="s">
        <v>227</v>
      </c>
    </row>
    <row r="197" spans="2:65" s="14" customFormat="1" ht="11.25">
      <c r="B197" s="163"/>
      <c r="D197" s="150" t="s">
        <v>238</v>
      </c>
      <c r="E197" s="164" t="s">
        <v>21</v>
      </c>
      <c r="F197" s="165" t="s">
        <v>241</v>
      </c>
      <c r="H197" s="166">
        <v>30</v>
      </c>
      <c r="I197" s="167"/>
      <c r="L197" s="163"/>
      <c r="M197" s="168"/>
      <c r="T197" s="169"/>
      <c r="AT197" s="164" t="s">
        <v>238</v>
      </c>
      <c r="AU197" s="164" t="s">
        <v>86</v>
      </c>
      <c r="AV197" s="14" t="s">
        <v>234</v>
      </c>
      <c r="AW197" s="14" t="s">
        <v>33</v>
      </c>
      <c r="AX197" s="14" t="s">
        <v>80</v>
      </c>
      <c r="AY197" s="164" t="s">
        <v>227</v>
      </c>
    </row>
    <row r="198" spans="2:65" s="1" customFormat="1" ht="33" customHeight="1">
      <c r="B198" s="33"/>
      <c r="C198" s="132" t="s">
        <v>290</v>
      </c>
      <c r="D198" s="132" t="s">
        <v>229</v>
      </c>
      <c r="E198" s="133" t="s">
        <v>799</v>
      </c>
      <c r="F198" s="134" t="s">
        <v>800</v>
      </c>
      <c r="G198" s="135" t="s">
        <v>396</v>
      </c>
      <c r="H198" s="136">
        <v>56</v>
      </c>
      <c r="I198" s="137"/>
      <c r="J198" s="138">
        <f>ROUND(I198*H198,2)</f>
        <v>0</v>
      </c>
      <c r="K198" s="134" t="s">
        <v>233</v>
      </c>
      <c r="L198" s="33"/>
      <c r="M198" s="139" t="s">
        <v>21</v>
      </c>
      <c r="N198" s="140" t="s">
        <v>45</v>
      </c>
      <c r="P198" s="141">
        <f>O198*H198</f>
        <v>0</v>
      </c>
      <c r="Q198" s="141">
        <v>4.0090000000000001E-2</v>
      </c>
      <c r="R198" s="141">
        <f>Q198*H198</f>
        <v>2.2450399999999999</v>
      </c>
      <c r="S198" s="141">
        <v>0</v>
      </c>
      <c r="T198" s="142">
        <f>S198*H198</f>
        <v>0</v>
      </c>
      <c r="AR198" s="143" t="s">
        <v>234</v>
      </c>
      <c r="AT198" s="143" t="s">
        <v>229</v>
      </c>
      <c r="AU198" s="143" t="s">
        <v>86</v>
      </c>
      <c r="AY198" s="18" t="s">
        <v>227</v>
      </c>
      <c r="BE198" s="144">
        <f>IF(N198="základní",J198,0)</f>
        <v>0</v>
      </c>
      <c r="BF198" s="144">
        <f>IF(N198="snížená",J198,0)</f>
        <v>0</v>
      </c>
      <c r="BG198" s="144">
        <f>IF(N198="zákl. přenesená",J198,0)</f>
        <v>0</v>
      </c>
      <c r="BH198" s="144">
        <f>IF(N198="sníž. přenesená",J198,0)</f>
        <v>0</v>
      </c>
      <c r="BI198" s="144">
        <f>IF(N198="nulová",J198,0)</f>
        <v>0</v>
      </c>
      <c r="BJ198" s="18" t="s">
        <v>86</v>
      </c>
      <c r="BK198" s="144">
        <f>ROUND(I198*H198,2)</f>
        <v>0</v>
      </c>
      <c r="BL198" s="18" t="s">
        <v>234</v>
      </c>
      <c r="BM198" s="143" t="s">
        <v>801</v>
      </c>
    </row>
    <row r="199" spans="2:65" s="1" customFormat="1" ht="11.25">
      <c r="B199" s="33"/>
      <c r="D199" s="145" t="s">
        <v>236</v>
      </c>
      <c r="F199" s="146" t="s">
        <v>802</v>
      </c>
      <c r="I199" s="147"/>
      <c r="L199" s="33"/>
      <c r="M199" s="148"/>
      <c r="T199" s="54"/>
      <c r="AT199" s="18" t="s">
        <v>236</v>
      </c>
      <c r="AU199" s="18" t="s">
        <v>86</v>
      </c>
    </row>
    <row r="200" spans="2:65" s="12" customFormat="1" ht="11.25">
      <c r="B200" s="149"/>
      <c r="D200" s="150" t="s">
        <v>238</v>
      </c>
      <c r="E200" s="151" t="s">
        <v>21</v>
      </c>
      <c r="F200" s="152" t="s">
        <v>803</v>
      </c>
      <c r="H200" s="151" t="s">
        <v>21</v>
      </c>
      <c r="I200" s="153"/>
      <c r="L200" s="149"/>
      <c r="M200" s="154"/>
      <c r="T200" s="155"/>
      <c r="AT200" s="151" t="s">
        <v>238</v>
      </c>
      <c r="AU200" s="151" t="s">
        <v>86</v>
      </c>
      <c r="AV200" s="12" t="s">
        <v>80</v>
      </c>
      <c r="AW200" s="12" t="s">
        <v>33</v>
      </c>
      <c r="AX200" s="12" t="s">
        <v>73</v>
      </c>
      <c r="AY200" s="151" t="s">
        <v>227</v>
      </c>
    </row>
    <row r="201" spans="2:65" s="13" customFormat="1" ht="11.25">
      <c r="B201" s="156"/>
      <c r="D201" s="150" t="s">
        <v>238</v>
      </c>
      <c r="E201" s="157" t="s">
        <v>21</v>
      </c>
      <c r="F201" s="158" t="s">
        <v>804</v>
      </c>
      <c r="H201" s="159">
        <v>56</v>
      </c>
      <c r="I201" s="160"/>
      <c r="L201" s="156"/>
      <c r="M201" s="161"/>
      <c r="T201" s="162"/>
      <c r="AT201" s="157" t="s">
        <v>238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227</v>
      </c>
    </row>
    <row r="202" spans="2:65" s="14" customFormat="1" ht="11.25">
      <c r="B202" s="163"/>
      <c r="D202" s="150" t="s">
        <v>238</v>
      </c>
      <c r="E202" s="164" t="s">
        <v>21</v>
      </c>
      <c r="F202" s="165" t="s">
        <v>241</v>
      </c>
      <c r="H202" s="166">
        <v>56</v>
      </c>
      <c r="I202" s="167"/>
      <c r="L202" s="163"/>
      <c r="M202" s="168"/>
      <c r="T202" s="169"/>
      <c r="AT202" s="164" t="s">
        <v>238</v>
      </c>
      <c r="AU202" s="164" t="s">
        <v>86</v>
      </c>
      <c r="AV202" s="14" t="s">
        <v>234</v>
      </c>
      <c r="AW202" s="14" t="s">
        <v>33</v>
      </c>
      <c r="AX202" s="14" t="s">
        <v>80</v>
      </c>
      <c r="AY202" s="164" t="s">
        <v>227</v>
      </c>
    </row>
    <row r="203" spans="2:65" s="1" customFormat="1" ht="33" customHeight="1">
      <c r="B203" s="33"/>
      <c r="C203" s="132" t="s">
        <v>296</v>
      </c>
      <c r="D203" s="132" t="s">
        <v>229</v>
      </c>
      <c r="E203" s="133" t="s">
        <v>805</v>
      </c>
      <c r="F203" s="134" t="s">
        <v>806</v>
      </c>
      <c r="G203" s="135" t="s">
        <v>396</v>
      </c>
      <c r="H203" s="136">
        <v>20</v>
      </c>
      <c r="I203" s="137"/>
      <c r="J203" s="138">
        <f>ROUND(I203*H203,2)</f>
        <v>0</v>
      </c>
      <c r="K203" s="134" t="s">
        <v>233</v>
      </c>
      <c r="L203" s="33"/>
      <c r="M203" s="139" t="s">
        <v>21</v>
      </c>
      <c r="N203" s="140" t="s">
        <v>45</v>
      </c>
      <c r="P203" s="141">
        <f>O203*H203</f>
        <v>0</v>
      </c>
      <c r="Q203" s="141">
        <v>6.0069999999999998E-2</v>
      </c>
      <c r="R203" s="141">
        <f>Q203*H203</f>
        <v>1.2014</v>
      </c>
      <c r="S203" s="141">
        <v>0</v>
      </c>
      <c r="T203" s="142">
        <f>S203*H203</f>
        <v>0</v>
      </c>
      <c r="AR203" s="143" t="s">
        <v>234</v>
      </c>
      <c r="AT203" s="143" t="s">
        <v>229</v>
      </c>
      <c r="AU203" s="143" t="s">
        <v>86</v>
      </c>
      <c r="AY203" s="18" t="s">
        <v>227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86</v>
      </c>
      <c r="BK203" s="144">
        <f>ROUND(I203*H203,2)</f>
        <v>0</v>
      </c>
      <c r="BL203" s="18" t="s">
        <v>234</v>
      </c>
      <c r="BM203" s="143" t="s">
        <v>807</v>
      </c>
    </row>
    <row r="204" spans="2:65" s="1" customFormat="1" ht="11.25">
      <c r="B204" s="33"/>
      <c r="D204" s="145" t="s">
        <v>236</v>
      </c>
      <c r="F204" s="146" t="s">
        <v>808</v>
      </c>
      <c r="I204" s="147"/>
      <c r="L204" s="33"/>
      <c r="M204" s="148"/>
      <c r="T204" s="54"/>
      <c r="AT204" s="18" t="s">
        <v>236</v>
      </c>
      <c r="AU204" s="18" t="s">
        <v>86</v>
      </c>
    </row>
    <row r="205" spans="2:65" s="12" customFormat="1" ht="11.25">
      <c r="B205" s="149"/>
      <c r="D205" s="150" t="s">
        <v>238</v>
      </c>
      <c r="E205" s="151" t="s">
        <v>21</v>
      </c>
      <c r="F205" s="152" t="s">
        <v>809</v>
      </c>
      <c r="H205" s="151" t="s">
        <v>21</v>
      </c>
      <c r="I205" s="153"/>
      <c r="L205" s="149"/>
      <c r="M205" s="154"/>
      <c r="T205" s="155"/>
      <c r="AT205" s="151" t="s">
        <v>238</v>
      </c>
      <c r="AU205" s="151" t="s">
        <v>86</v>
      </c>
      <c r="AV205" s="12" t="s">
        <v>80</v>
      </c>
      <c r="AW205" s="12" t="s">
        <v>33</v>
      </c>
      <c r="AX205" s="12" t="s">
        <v>73</v>
      </c>
      <c r="AY205" s="151" t="s">
        <v>227</v>
      </c>
    </row>
    <row r="206" spans="2:65" s="13" customFormat="1" ht="11.25">
      <c r="B206" s="156"/>
      <c r="D206" s="150" t="s">
        <v>238</v>
      </c>
      <c r="E206" s="157" t="s">
        <v>21</v>
      </c>
      <c r="F206" s="158" t="s">
        <v>409</v>
      </c>
      <c r="H206" s="159">
        <v>20</v>
      </c>
      <c r="I206" s="160"/>
      <c r="L206" s="156"/>
      <c r="M206" s="161"/>
      <c r="T206" s="162"/>
      <c r="AT206" s="157" t="s">
        <v>238</v>
      </c>
      <c r="AU206" s="157" t="s">
        <v>86</v>
      </c>
      <c r="AV206" s="13" t="s">
        <v>86</v>
      </c>
      <c r="AW206" s="13" t="s">
        <v>33</v>
      </c>
      <c r="AX206" s="13" t="s">
        <v>73</v>
      </c>
      <c r="AY206" s="157" t="s">
        <v>227</v>
      </c>
    </row>
    <row r="207" spans="2:65" s="14" customFormat="1" ht="11.25">
      <c r="B207" s="163"/>
      <c r="D207" s="150" t="s">
        <v>238</v>
      </c>
      <c r="E207" s="164" t="s">
        <v>21</v>
      </c>
      <c r="F207" s="165" t="s">
        <v>241</v>
      </c>
      <c r="H207" s="166">
        <v>20</v>
      </c>
      <c r="I207" s="167"/>
      <c r="L207" s="163"/>
      <c r="M207" s="168"/>
      <c r="T207" s="169"/>
      <c r="AT207" s="164" t="s">
        <v>238</v>
      </c>
      <c r="AU207" s="164" t="s">
        <v>86</v>
      </c>
      <c r="AV207" s="14" t="s">
        <v>234</v>
      </c>
      <c r="AW207" s="14" t="s">
        <v>33</v>
      </c>
      <c r="AX207" s="14" t="s">
        <v>80</v>
      </c>
      <c r="AY207" s="164" t="s">
        <v>227</v>
      </c>
    </row>
    <row r="208" spans="2:65" s="1" customFormat="1" ht="24.2" customHeight="1">
      <c r="B208" s="33"/>
      <c r="C208" s="132" t="s">
        <v>308</v>
      </c>
      <c r="D208" s="132" t="s">
        <v>229</v>
      </c>
      <c r="E208" s="133" t="s">
        <v>810</v>
      </c>
      <c r="F208" s="134" t="s">
        <v>811</v>
      </c>
      <c r="G208" s="135" t="s">
        <v>232</v>
      </c>
      <c r="H208" s="136">
        <v>1482.99</v>
      </c>
      <c r="I208" s="137"/>
      <c r="J208" s="138">
        <f>ROUND(I208*H208,2)</f>
        <v>0</v>
      </c>
      <c r="K208" s="134" t="s">
        <v>233</v>
      </c>
      <c r="L208" s="33"/>
      <c r="M208" s="139" t="s">
        <v>21</v>
      </c>
      <c r="N208" s="140" t="s">
        <v>45</v>
      </c>
      <c r="P208" s="141">
        <f>O208*H208</f>
        <v>0</v>
      </c>
      <c r="Q208" s="141">
        <v>0.14901</v>
      </c>
      <c r="R208" s="141">
        <f>Q208*H208</f>
        <v>220.98033990000002</v>
      </c>
      <c r="S208" s="141">
        <v>0</v>
      </c>
      <c r="T208" s="142">
        <f>S208*H208</f>
        <v>0</v>
      </c>
      <c r="AR208" s="143" t="s">
        <v>234</v>
      </c>
      <c r="AT208" s="143" t="s">
        <v>229</v>
      </c>
      <c r="AU208" s="143" t="s">
        <v>86</v>
      </c>
      <c r="AY208" s="18" t="s">
        <v>227</v>
      </c>
      <c r="BE208" s="144">
        <f>IF(N208="základní",J208,0)</f>
        <v>0</v>
      </c>
      <c r="BF208" s="144">
        <f>IF(N208="snížená",J208,0)</f>
        <v>0</v>
      </c>
      <c r="BG208" s="144">
        <f>IF(N208="zákl. přenesená",J208,0)</f>
        <v>0</v>
      </c>
      <c r="BH208" s="144">
        <f>IF(N208="sníž. přenesená",J208,0)</f>
        <v>0</v>
      </c>
      <c r="BI208" s="144">
        <f>IF(N208="nulová",J208,0)</f>
        <v>0</v>
      </c>
      <c r="BJ208" s="18" t="s">
        <v>86</v>
      </c>
      <c r="BK208" s="144">
        <f>ROUND(I208*H208,2)</f>
        <v>0</v>
      </c>
      <c r="BL208" s="18" t="s">
        <v>234</v>
      </c>
      <c r="BM208" s="143" t="s">
        <v>812</v>
      </c>
    </row>
    <row r="209" spans="2:51" s="1" customFormat="1" ht="11.25">
      <c r="B209" s="33"/>
      <c r="D209" s="145" t="s">
        <v>236</v>
      </c>
      <c r="F209" s="146" t="s">
        <v>813</v>
      </c>
      <c r="I209" s="147"/>
      <c r="L209" s="33"/>
      <c r="M209" s="148"/>
      <c r="T209" s="54"/>
      <c r="AT209" s="18" t="s">
        <v>236</v>
      </c>
      <c r="AU209" s="18" t="s">
        <v>86</v>
      </c>
    </row>
    <row r="210" spans="2:51" s="12" customFormat="1" ht="11.25">
      <c r="B210" s="149"/>
      <c r="D210" s="150" t="s">
        <v>238</v>
      </c>
      <c r="E210" s="151" t="s">
        <v>21</v>
      </c>
      <c r="F210" s="152" t="s">
        <v>814</v>
      </c>
      <c r="H210" s="151" t="s">
        <v>21</v>
      </c>
      <c r="I210" s="153"/>
      <c r="L210" s="149"/>
      <c r="M210" s="154"/>
      <c r="T210" s="155"/>
      <c r="AT210" s="151" t="s">
        <v>238</v>
      </c>
      <c r="AU210" s="151" t="s">
        <v>86</v>
      </c>
      <c r="AV210" s="12" t="s">
        <v>80</v>
      </c>
      <c r="AW210" s="12" t="s">
        <v>33</v>
      </c>
      <c r="AX210" s="12" t="s">
        <v>73</v>
      </c>
      <c r="AY210" s="151" t="s">
        <v>227</v>
      </c>
    </row>
    <row r="211" spans="2:51" s="13" customFormat="1" ht="11.25">
      <c r="B211" s="156"/>
      <c r="D211" s="150" t="s">
        <v>238</v>
      </c>
      <c r="E211" s="157" t="s">
        <v>21</v>
      </c>
      <c r="F211" s="158" t="s">
        <v>815</v>
      </c>
      <c r="H211" s="159">
        <v>32.049999999999997</v>
      </c>
      <c r="I211" s="160"/>
      <c r="L211" s="156"/>
      <c r="M211" s="161"/>
      <c r="T211" s="162"/>
      <c r="AT211" s="157" t="s">
        <v>238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227</v>
      </c>
    </row>
    <row r="212" spans="2:51" s="13" customFormat="1" ht="11.25">
      <c r="B212" s="156"/>
      <c r="D212" s="150" t="s">
        <v>238</v>
      </c>
      <c r="E212" s="157" t="s">
        <v>21</v>
      </c>
      <c r="F212" s="158" t="s">
        <v>816</v>
      </c>
      <c r="H212" s="159">
        <v>-3.5459999999999998</v>
      </c>
      <c r="I212" s="160"/>
      <c r="L212" s="156"/>
      <c r="M212" s="161"/>
      <c r="T212" s="162"/>
      <c r="AT212" s="157" t="s">
        <v>238</v>
      </c>
      <c r="AU212" s="157" t="s">
        <v>86</v>
      </c>
      <c r="AV212" s="13" t="s">
        <v>86</v>
      </c>
      <c r="AW212" s="13" t="s">
        <v>33</v>
      </c>
      <c r="AX212" s="13" t="s">
        <v>73</v>
      </c>
      <c r="AY212" s="157" t="s">
        <v>227</v>
      </c>
    </row>
    <row r="213" spans="2:51" s="13" customFormat="1" ht="11.25">
      <c r="B213" s="156"/>
      <c r="D213" s="150" t="s">
        <v>238</v>
      </c>
      <c r="E213" s="157" t="s">
        <v>21</v>
      </c>
      <c r="F213" s="158" t="s">
        <v>817</v>
      </c>
      <c r="H213" s="159">
        <v>-0.45600000000000002</v>
      </c>
      <c r="I213" s="160"/>
      <c r="L213" s="156"/>
      <c r="M213" s="161"/>
      <c r="T213" s="162"/>
      <c r="AT213" s="157" t="s">
        <v>238</v>
      </c>
      <c r="AU213" s="157" t="s">
        <v>86</v>
      </c>
      <c r="AV213" s="13" t="s">
        <v>86</v>
      </c>
      <c r="AW213" s="13" t="s">
        <v>33</v>
      </c>
      <c r="AX213" s="13" t="s">
        <v>73</v>
      </c>
      <c r="AY213" s="157" t="s">
        <v>227</v>
      </c>
    </row>
    <row r="214" spans="2:51" s="15" customFormat="1" ht="11.25">
      <c r="B214" s="193"/>
      <c r="D214" s="150" t="s">
        <v>238</v>
      </c>
      <c r="E214" s="194" t="s">
        <v>21</v>
      </c>
      <c r="F214" s="195" t="s">
        <v>765</v>
      </c>
      <c r="H214" s="196">
        <v>28.047999999999998</v>
      </c>
      <c r="I214" s="197"/>
      <c r="L214" s="193"/>
      <c r="M214" s="198"/>
      <c r="T214" s="199"/>
      <c r="AT214" s="194" t="s">
        <v>238</v>
      </c>
      <c r="AU214" s="194" t="s">
        <v>86</v>
      </c>
      <c r="AV214" s="15" t="s">
        <v>120</v>
      </c>
      <c r="AW214" s="15" t="s">
        <v>33</v>
      </c>
      <c r="AX214" s="15" t="s">
        <v>73</v>
      </c>
      <c r="AY214" s="194" t="s">
        <v>227</v>
      </c>
    </row>
    <row r="215" spans="2:51" s="12" customFormat="1" ht="11.25">
      <c r="B215" s="149"/>
      <c r="D215" s="150" t="s">
        <v>238</v>
      </c>
      <c r="E215" s="151" t="s">
        <v>21</v>
      </c>
      <c r="F215" s="152" t="s">
        <v>748</v>
      </c>
      <c r="H215" s="151" t="s">
        <v>21</v>
      </c>
      <c r="I215" s="153"/>
      <c r="L215" s="149"/>
      <c r="M215" s="154"/>
      <c r="T215" s="155"/>
      <c r="AT215" s="151" t="s">
        <v>238</v>
      </c>
      <c r="AU215" s="151" t="s">
        <v>86</v>
      </c>
      <c r="AV215" s="12" t="s">
        <v>80</v>
      </c>
      <c r="AW215" s="12" t="s">
        <v>33</v>
      </c>
      <c r="AX215" s="12" t="s">
        <v>73</v>
      </c>
      <c r="AY215" s="151" t="s">
        <v>227</v>
      </c>
    </row>
    <row r="216" spans="2:51" s="12" customFormat="1" ht="11.25">
      <c r="B216" s="149"/>
      <c r="D216" s="150" t="s">
        <v>238</v>
      </c>
      <c r="E216" s="151" t="s">
        <v>21</v>
      </c>
      <c r="F216" s="152" t="s">
        <v>818</v>
      </c>
      <c r="H216" s="151" t="s">
        <v>21</v>
      </c>
      <c r="I216" s="153"/>
      <c r="L216" s="149"/>
      <c r="M216" s="154"/>
      <c r="T216" s="155"/>
      <c r="AT216" s="151" t="s">
        <v>238</v>
      </c>
      <c r="AU216" s="151" t="s">
        <v>86</v>
      </c>
      <c r="AV216" s="12" t="s">
        <v>80</v>
      </c>
      <c r="AW216" s="12" t="s">
        <v>33</v>
      </c>
      <c r="AX216" s="12" t="s">
        <v>73</v>
      </c>
      <c r="AY216" s="151" t="s">
        <v>227</v>
      </c>
    </row>
    <row r="217" spans="2:51" s="13" customFormat="1" ht="11.25">
      <c r="B217" s="156"/>
      <c r="D217" s="150" t="s">
        <v>238</v>
      </c>
      <c r="E217" s="157" t="s">
        <v>21</v>
      </c>
      <c r="F217" s="158" t="s">
        <v>819</v>
      </c>
      <c r="H217" s="159">
        <v>56.56</v>
      </c>
      <c r="I217" s="160"/>
      <c r="L217" s="156"/>
      <c r="M217" s="161"/>
      <c r="T217" s="162"/>
      <c r="AT217" s="157" t="s">
        <v>238</v>
      </c>
      <c r="AU217" s="157" t="s">
        <v>86</v>
      </c>
      <c r="AV217" s="13" t="s">
        <v>86</v>
      </c>
      <c r="AW217" s="13" t="s">
        <v>33</v>
      </c>
      <c r="AX217" s="13" t="s">
        <v>73</v>
      </c>
      <c r="AY217" s="157" t="s">
        <v>227</v>
      </c>
    </row>
    <row r="218" spans="2:51" s="13" customFormat="1" ht="11.25">
      <c r="B218" s="156"/>
      <c r="D218" s="150" t="s">
        <v>238</v>
      </c>
      <c r="E218" s="157" t="s">
        <v>21</v>
      </c>
      <c r="F218" s="158" t="s">
        <v>820</v>
      </c>
      <c r="H218" s="159">
        <v>-3.5459999999999998</v>
      </c>
      <c r="I218" s="160"/>
      <c r="L218" s="156"/>
      <c r="M218" s="161"/>
      <c r="T218" s="162"/>
      <c r="AT218" s="157" t="s">
        <v>238</v>
      </c>
      <c r="AU218" s="157" t="s">
        <v>86</v>
      </c>
      <c r="AV218" s="13" t="s">
        <v>86</v>
      </c>
      <c r="AW218" s="13" t="s">
        <v>33</v>
      </c>
      <c r="AX218" s="13" t="s">
        <v>73</v>
      </c>
      <c r="AY218" s="157" t="s">
        <v>227</v>
      </c>
    </row>
    <row r="219" spans="2:51" s="13" customFormat="1" ht="11.25">
      <c r="B219" s="156"/>
      <c r="D219" s="150" t="s">
        <v>238</v>
      </c>
      <c r="E219" s="157" t="s">
        <v>21</v>
      </c>
      <c r="F219" s="158" t="s">
        <v>817</v>
      </c>
      <c r="H219" s="159">
        <v>-0.45600000000000002</v>
      </c>
      <c r="I219" s="160"/>
      <c r="L219" s="156"/>
      <c r="M219" s="161"/>
      <c r="T219" s="162"/>
      <c r="AT219" s="157" t="s">
        <v>238</v>
      </c>
      <c r="AU219" s="157" t="s">
        <v>86</v>
      </c>
      <c r="AV219" s="13" t="s">
        <v>86</v>
      </c>
      <c r="AW219" s="13" t="s">
        <v>33</v>
      </c>
      <c r="AX219" s="13" t="s">
        <v>73</v>
      </c>
      <c r="AY219" s="157" t="s">
        <v>227</v>
      </c>
    </row>
    <row r="220" spans="2:51" s="12" customFormat="1" ht="11.25">
      <c r="B220" s="149"/>
      <c r="D220" s="150" t="s">
        <v>238</v>
      </c>
      <c r="E220" s="151" t="s">
        <v>21</v>
      </c>
      <c r="F220" s="152" t="s">
        <v>821</v>
      </c>
      <c r="H220" s="151" t="s">
        <v>21</v>
      </c>
      <c r="I220" s="153"/>
      <c r="L220" s="149"/>
      <c r="M220" s="154"/>
      <c r="T220" s="155"/>
      <c r="AT220" s="151" t="s">
        <v>238</v>
      </c>
      <c r="AU220" s="151" t="s">
        <v>86</v>
      </c>
      <c r="AV220" s="12" t="s">
        <v>80</v>
      </c>
      <c r="AW220" s="12" t="s">
        <v>33</v>
      </c>
      <c r="AX220" s="12" t="s">
        <v>73</v>
      </c>
      <c r="AY220" s="151" t="s">
        <v>227</v>
      </c>
    </row>
    <row r="221" spans="2:51" s="13" customFormat="1" ht="11.25">
      <c r="B221" s="156"/>
      <c r="D221" s="150" t="s">
        <v>238</v>
      </c>
      <c r="E221" s="157" t="s">
        <v>21</v>
      </c>
      <c r="F221" s="158" t="s">
        <v>822</v>
      </c>
      <c r="H221" s="159">
        <v>59.92</v>
      </c>
      <c r="I221" s="160"/>
      <c r="L221" s="156"/>
      <c r="M221" s="161"/>
      <c r="T221" s="162"/>
      <c r="AT221" s="157" t="s">
        <v>238</v>
      </c>
      <c r="AU221" s="157" t="s">
        <v>86</v>
      </c>
      <c r="AV221" s="13" t="s">
        <v>86</v>
      </c>
      <c r="AW221" s="13" t="s">
        <v>33</v>
      </c>
      <c r="AX221" s="13" t="s">
        <v>73</v>
      </c>
      <c r="AY221" s="157" t="s">
        <v>227</v>
      </c>
    </row>
    <row r="222" spans="2:51" s="13" customFormat="1" ht="11.25">
      <c r="B222" s="156"/>
      <c r="D222" s="150" t="s">
        <v>238</v>
      </c>
      <c r="E222" s="157" t="s">
        <v>21</v>
      </c>
      <c r="F222" s="158" t="s">
        <v>823</v>
      </c>
      <c r="H222" s="159">
        <v>-5.516</v>
      </c>
      <c r="I222" s="160"/>
      <c r="L222" s="156"/>
      <c r="M222" s="161"/>
      <c r="T222" s="162"/>
      <c r="AT222" s="157" t="s">
        <v>238</v>
      </c>
      <c r="AU222" s="157" t="s">
        <v>86</v>
      </c>
      <c r="AV222" s="13" t="s">
        <v>86</v>
      </c>
      <c r="AW222" s="13" t="s">
        <v>33</v>
      </c>
      <c r="AX222" s="13" t="s">
        <v>73</v>
      </c>
      <c r="AY222" s="157" t="s">
        <v>227</v>
      </c>
    </row>
    <row r="223" spans="2:51" s="13" customFormat="1" ht="11.25">
      <c r="B223" s="156"/>
      <c r="D223" s="150" t="s">
        <v>238</v>
      </c>
      <c r="E223" s="157" t="s">
        <v>21</v>
      </c>
      <c r="F223" s="158" t="s">
        <v>824</v>
      </c>
      <c r="H223" s="159">
        <v>-0.91200000000000003</v>
      </c>
      <c r="I223" s="160"/>
      <c r="L223" s="156"/>
      <c r="M223" s="161"/>
      <c r="T223" s="162"/>
      <c r="AT223" s="157" t="s">
        <v>238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227</v>
      </c>
    </row>
    <row r="224" spans="2:51" s="12" customFormat="1" ht="11.25">
      <c r="B224" s="149"/>
      <c r="D224" s="150" t="s">
        <v>238</v>
      </c>
      <c r="E224" s="151" t="s">
        <v>21</v>
      </c>
      <c r="F224" s="152" t="s">
        <v>825</v>
      </c>
      <c r="H224" s="151" t="s">
        <v>21</v>
      </c>
      <c r="I224" s="153"/>
      <c r="L224" s="149"/>
      <c r="M224" s="154"/>
      <c r="T224" s="155"/>
      <c r="AT224" s="151" t="s">
        <v>238</v>
      </c>
      <c r="AU224" s="151" t="s">
        <v>86</v>
      </c>
      <c r="AV224" s="12" t="s">
        <v>80</v>
      </c>
      <c r="AW224" s="12" t="s">
        <v>33</v>
      </c>
      <c r="AX224" s="12" t="s">
        <v>73</v>
      </c>
      <c r="AY224" s="151" t="s">
        <v>227</v>
      </c>
    </row>
    <row r="225" spans="2:51" s="13" customFormat="1" ht="11.25">
      <c r="B225" s="156"/>
      <c r="D225" s="150" t="s">
        <v>238</v>
      </c>
      <c r="E225" s="157" t="s">
        <v>21</v>
      </c>
      <c r="F225" s="158" t="s">
        <v>826</v>
      </c>
      <c r="H225" s="159">
        <v>401.46100000000001</v>
      </c>
      <c r="I225" s="160"/>
      <c r="L225" s="156"/>
      <c r="M225" s="161"/>
      <c r="T225" s="162"/>
      <c r="AT225" s="157" t="s">
        <v>238</v>
      </c>
      <c r="AU225" s="157" t="s">
        <v>86</v>
      </c>
      <c r="AV225" s="13" t="s">
        <v>86</v>
      </c>
      <c r="AW225" s="13" t="s">
        <v>33</v>
      </c>
      <c r="AX225" s="13" t="s">
        <v>73</v>
      </c>
      <c r="AY225" s="157" t="s">
        <v>227</v>
      </c>
    </row>
    <row r="226" spans="2:51" s="13" customFormat="1" ht="11.25">
      <c r="B226" s="156"/>
      <c r="D226" s="150" t="s">
        <v>238</v>
      </c>
      <c r="E226" s="157" t="s">
        <v>21</v>
      </c>
      <c r="F226" s="158" t="s">
        <v>827</v>
      </c>
      <c r="H226" s="159">
        <v>-56.735999999999997</v>
      </c>
      <c r="I226" s="160"/>
      <c r="L226" s="156"/>
      <c r="M226" s="161"/>
      <c r="T226" s="162"/>
      <c r="AT226" s="157" t="s">
        <v>238</v>
      </c>
      <c r="AU226" s="157" t="s">
        <v>86</v>
      </c>
      <c r="AV226" s="13" t="s">
        <v>86</v>
      </c>
      <c r="AW226" s="13" t="s">
        <v>33</v>
      </c>
      <c r="AX226" s="13" t="s">
        <v>73</v>
      </c>
      <c r="AY226" s="157" t="s">
        <v>227</v>
      </c>
    </row>
    <row r="227" spans="2:51" s="13" customFormat="1" ht="11.25">
      <c r="B227" s="156"/>
      <c r="D227" s="150" t="s">
        <v>238</v>
      </c>
      <c r="E227" s="157" t="s">
        <v>21</v>
      </c>
      <c r="F227" s="158" t="s">
        <v>828</v>
      </c>
      <c r="H227" s="159">
        <v>-8.2080000000000002</v>
      </c>
      <c r="I227" s="160"/>
      <c r="L227" s="156"/>
      <c r="M227" s="161"/>
      <c r="T227" s="162"/>
      <c r="AT227" s="157" t="s">
        <v>238</v>
      </c>
      <c r="AU227" s="157" t="s">
        <v>86</v>
      </c>
      <c r="AV227" s="13" t="s">
        <v>86</v>
      </c>
      <c r="AW227" s="13" t="s">
        <v>33</v>
      </c>
      <c r="AX227" s="13" t="s">
        <v>73</v>
      </c>
      <c r="AY227" s="157" t="s">
        <v>227</v>
      </c>
    </row>
    <row r="228" spans="2:51" s="15" customFormat="1" ht="11.25">
      <c r="B228" s="193"/>
      <c r="D228" s="150" t="s">
        <v>238</v>
      </c>
      <c r="E228" s="194" t="s">
        <v>21</v>
      </c>
      <c r="F228" s="195" t="s">
        <v>765</v>
      </c>
      <c r="H228" s="196">
        <v>442.56700000000001</v>
      </c>
      <c r="I228" s="197"/>
      <c r="L228" s="193"/>
      <c r="M228" s="198"/>
      <c r="T228" s="199"/>
      <c r="AT228" s="194" t="s">
        <v>238</v>
      </c>
      <c r="AU228" s="194" t="s">
        <v>86</v>
      </c>
      <c r="AV228" s="15" t="s">
        <v>120</v>
      </c>
      <c r="AW228" s="15" t="s">
        <v>33</v>
      </c>
      <c r="AX228" s="15" t="s">
        <v>73</v>
      </c>
      <c r="AY228" s="194" t="s">
        <v>227</v>
      </c>
    </row>
    <row r="229" spans="2:51" s="12" customFormat="1" ht="11.25">
      <c r="B229" s="149"/>
      <c r="D229" s="150" t="s">
        <v>238</v>
      </c>
      <c r="E229" s="151" t="s">
        <v>21</v>
      </c>
      <c r="F229" s="152" t="s">
        <v>766</v>
      </c>
      <c r="H229" s="151" t="s">
        <v>21</v>
      </c>
      <c r="I229" s="153"/>
      <c r="L229" s="149"/>
      <c r="M229" s="154"/>
      <c r="T229" s="155"/>
      <c r="AT229" s="151" t="s">
        <v>238</v>
      </c>
      <c r="AU229" s="151" t="s">
        <v>86</v>
      </c>
      <c r="AV229" s="12" t="s">
        <v>80</v>
      </c>
      <c r="AW229" s="12" t="s">
        <v>33</v>
      </c>
      <c r="AX229" s="12" t="s">
        <v>73</v>
      </c>
      <c r="AY229" s="151" t="s">
        <v>227</v>
      </c>
    </row>
    <row r="230" spans="2:51" s="12" customFormat="1" ht="11.25">
      <c r="B230" s="149"/>
      <c r="D230" s="150" t="s">
        <v>238</v>
      </c>
      <c r="E230" s="151" t="s">
        <v>21</v>
      </c>
      <c r="F230" s="152" t="s">
        <v>821</v>
      </c>
      <c r="H230" s="151" t="s">
        <v>21</v>
      </c>
      <c r="I230" s="153"/>
      <c r="L230" s="149"/>
      <c r="M230" s="154"/>
      <c r="T230" s="155"/>
      <c r="AT230" s="151" t="s">
        <v>238</v>
      </c>
      <c r="AU230" s="151" t="s">
        <v>86</v>
      </c>
      <c r="AV230" s="12" t="s">
        <v>80</v>
      </c>
      <c r="AW230" s="12" t="s">
        <v>33</v>
      </c>
      <c r="AX230" s="12" t="s">
        <v>73</v>
      </c>
      <c r="AY230" s="151" t="s">
        <v>227</v>
      </c>
    </row>
    <row r="231" spans="2:51" s="13" customFormat="1" ht="11.25">
      <c r="B231" s="156"/>
      <c r="D231" s="150" t="s">
        <v>238</v>
      </c>
      <c r="E231" s="157" t="s">
        <v>21</v>
      </c>
      <c r="F231" s="158" t="s">
        <v>829</v>
      </c>
      <c r="H231" s="159">
        <v>239.68</v>
      </c>
      <c r="I231" s="160"/>
      <c r="L231" s="156"/>
      <c r="M231" s="161"/>
      <c r="T231" s="162"/>
      <c r="AT231" s="157" t="s">
        <v>238</v>
      </c>
      <c r="AU231" s="157" t="s">
        <v>86</v>
      </c>
      <c r="AV231" s="13" t="s">
        <v>86</v>
      </c>
      <c r="AW231" s="13" t="s">
        <v>33</v>
      </c>
      <c r="AX231" s="13" t="s">
        <v>73</v>
      </c>
      <c r="AY231" s="157" t="s">
        <v>227</v>
      </c>
    </row>
    <row r="232" spans="2:51" s="13" customFormat="1" ht="11.25">
      <c r="B232" s="156"/>
      <c r="D232" s="150" t="s">
        <v>238</v>
      </c>
      <c r="E232" s="157" t="s">
        <v>21</v>
      </c>
      <c r="F232" s="158" t="s">
        <v>830</v>
      </c>
      <c r="H232" s="159">
        <v>-22.064</v>
      </c>
      <c r="I232" s="160"/>
      <c r="L232" s="156"/>
      <c r="M232" s="161"/>
      <c r="T232" s="162"/>
      <c r="AT232" s="157" t="s">
        <v>238</v>
      </c>
      <c r="AU232" s="157" t="s">
        <v>86</v>
      </c>
      <c r="AV232" s="13" t="s">
        <v>86</v>
      </c>
      <c r="AW232" s="13" t="s">
        <v>33</v>
      </c>
      <c r="AX232" s="13" t="s">
        <v>73</v>
      </c>
      <c r="AY232" s="157" t="s">
        <v>227</v>
      </c>
    </row>
    <row r="233" spans="2:51" s="13" customFormat="1" ht="11.25">
      <c r="B233" s="156"/>
      <c r="D233" s="150" t="s">
        <v>238</v>
      </c>
      <c r="E233" s="157" t="s">
        <v>21</v>
      </c>
      <c r="F233" s="158" t="s">
        <v>831</v>
      </c>
      <c r="H233" s="159">
        <v>-3.6480000000000001</v>
      </c>
      <c r="I233" s="160"/>
      <c r="L233" s="156"/>
      <c r="M233" s="161"/>
      <c r="T233" s="162"/>
      <c r="AT233" s="157" t="s">
        <v>238</v>
      </c>
      <c r="AU233" s="157" t="s">
        <v>86</v>
      </c>
      <c r="AV233" s="13" t="s">
        <v>86</v>
      </c>
      <c r="AW233" s="13" t="s">
        <v>33</v>
      </c>
      <c r="AX233" s="13" t="s">
        <v>73</v>
      </c>
      <c r="AY233" s="157" t="s">
        <v>227</v>
      </c>
    </row>
    <row r="234" spans="2:51" s="12" customFormat="1" ht="11.25">
      <c r="B234" s="149"/>
      <c r="D234" s="150" t="s">
        <v>238</v>
      </c>
      <c r="E234" s="151" t="s">
        <v>21</v>
      </c>
      <c r="F234" s="152" t="s">
        <v>825</v>
      </c>
      <c r="H234" s="151" t="s">
        <v>21</v>
      </c>
      <c r="I234" s="153"/>
      <c r="L234" s="149"/>
      <c r="M234" s="154"/>
      <c r="T234" s="155"/>
      <c r="AT234" s="151" t="s">
        <v>238</v>
      </c>
      <c r="AU234" s="151" t="s">
        <v>86</v>
      </c>
      <c r="AV234" s="12" t="s">
        <v>80</v>
      </c>
      <c r="AW234" s="12" t="s">
        <v>33</v>
      </c>
      <c r="AX234" s="12" t="s">
        <v>73</v>
      </c>
      <c r="AY234" s="151" t="s">
        <v>227</v>
      </c>
    </row>
    <row r="235" spans="2:51" s="13" customFormat="1" ht="11.25">
      <c r="B235" s="156"/>
      <c r="D235" s="150" t="s">
        <v>238</v>
      </c>
      <c r="E235" s="157" t="s">
        <v>21</v>
      </c>
      <c r="F235" s="158" t="s">
        <v>832</v>
      </c>
      <c r="H235" s="159">
        <v>133.82</v>
      </c>
      <c r="I235" s="160"/>
      <c r="L235" s="156"/>
      <c r="M235" s="161"/>
      <c r="T235" s="162"/>
      <c r="AT235" s="157" t="s">
        <v>238</v>
      </c>
      <c r="AU235" s="157" t="s">
        <v>86</v>
      </c>
      <c r="AV235" s="13" t="s">
        <v>86</v>
      </c>
      <c r="AW235" s="13" t="s">
        <v>33</v>
      </c>
      <c r="AX235" s="13" t="s">
        <v>73</v>
      </c>
      <c r="AY235" s="157" t="s">
        <v>227</v>
      </c>
    </row>
    <row r="236" spans="2:51" s="13" customFormat="1" ht="11.25">
      <c r="B236" s="156"/>
      <c r="D236" s="150" t="s">
        <v>238</v>
      </c>
      <c r="E236" s="157" t="s">
        <v>21</v>
      </c>
      <c r="F236" s="158" t="s">
        <v>833</v>
      </c>
      <c r="H236" s="159">
        <v>-18.911999999999999</v>
      </c>
      <c r="I236" s="160"/>
      <c r="L236" s="156"/>
      <c r="M236" s="161"/>
      <c r="T236" s="162"/>
      <c r="AT236" s="157" t="s">
        <v>238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227</v>
      </c>
    </row>
    <row r="237" spans="2:51" s="13" customFormat="1" ht="11.25">
      <c r="B237" s="156"/>
      <c r="D237" s="150" t="s">
        <v>238</v>
      </c>
      <c r="E237" s="157" t="s">
        <v>21</v>
      </c>
      <c r="F237" s="158" t="s">
        <v>834</v>
      </c>
      <c r="H237" s="159">
        <v>-2.7360000000000002</v>
      </c>
      <c r="I237" s="160"/>
      <c r="L237" s="156"/>
      <c r="M237" s="161"/>
      <c r="T237" s="162"/>
      <c r="AT237" s="157" t="s">
        <v>238</v>
      </c>
      <c r="AU237" s="157" t="s">
        <v>86</v>
      </c>
      <c r="AV237" s="13" t="s">
        <v>86</v>
      </c>
      <c r="AW237" s="13" t="s">
        <v>33</v>
      </c>
      <c r="AX237" s="13" t="s">
        <v>73</v>
      </c>
      <c r="AY237" s="157" t="s">
        <v>227</v>
      </c>
    </row>
    <row r="238" spans="2:51" s="12" customFormat="1" ht="11.25">
      <c r="B238" s="149"/>
      <c r="D238" s="150" t="s">
        <v>238</v>
      </c>
      <c r="E238" s="151" t="s">
        <v>21</v>
      </c>
      <c r="F238" s="152" t="s">
        <v>835</v>
      </c>
      <c r="H238" s="151" t="s">
        <v>21</v>
      </c>
      <c r="I238" s="153"/>
      <c r="L238" s="149"/>
      <c r="M238" s="154"/>
      <c r="T238" s="155"/>
      <c r="AT238" s="151" t="s">
        <v>238</v>
      </c>
      <c r="AU238" s="151" t="s">
        <v>86</v>
      </c>
      <c r="AV238" s="12" t="s">
        <v>80</v>
      </c>
      <c r="AW238" s="12" t="s">
        <v>33</v>
      </c>
      <c r="AX238" s="12" t="s">
        <v>73</v>
      </c>
      <c r="AY238" s="151" t="s">
        <v>227</v>
      </c>
    </row>
    <row r="239" spans="2:51" s="13" customFormat="1" ht="11.25">
      <c r="B239" s="156"/>
      <c r="D239" s="150" t="s">
        <v>238</v>
      </c>
      <c r="E239" s="157" t="s">
        <v>21</v>
      </c>
      <c r="F239" s="158" t="s">
        <v>836</v>
      </c>
      <c r="H239" s="159">
        <v>123.956</v>
      </c>
      <c r="I239" s="160"/>
      <c r="L239" s="156"/>
      <c r="M239" s="161"/>
      <c r="T239" s="162"/>
      <c r="AT239" s="157" t="s">
        <v>238</v>
      </c>
      <c r="AU239" s="157" t="s">
        <v>86</v>
      </c>
      <c r="AV239" s="13" t="s">
        <v>86</v>
      </c>
      <c r="AW239" s="13" t="s">
        <v>33</v>
      </c>
      <c r="AX239" s="13" t="s">
        <v>73</v>
      </c>
      <c r="AY239" s="157" t="s">
        <v>227</v>
      </c>
    </row>
    <row r="240" spans="2:51" s="13" customFormat="1" ht="11.25">
      <c r="B240" s="156"/>
      <c r="D240" s="150" t="s">
        <v>238</v>
      </c>
      <c r="E240" s="157" t="s">
        <v>21</v>
      </c>
      <c r="F240" s="158" t="s">
        <v>837</v>
      </c>
      <c r="H240" s="159">
        <v>-16.154</v>
      </c>
      <c r="I240" s="160"/>
      <c r="L240" s="156"/>
      <c r="M240" s="161"/>
      <c r="T240" s="162"/>
      <c r="AT240" s="157" t="s">
        <v>238</v>
      </c>
      <c r="AU240" s="157" t="s">
        <v>86</v>
      </c>
      <c r="AV240" s="13" t="s">
        <v>86</v>
      </c>
      <c r="AW240" s="13" t="s">
        <v>33</v>
      </c>
      <c r="AX240" s="13" t="s">
        <v>73</v>
      </c>
      <c r="AY240" s="157" t="s">
        <v>227</v>
      </c>
    </row>
    <row r="241" spans="2:65" s="13" customFormat="1" ht="11.25">
      <c r="B241" s="156"/>
      <c r="D241" s="150" t="s">
        <v>238</v>
      </c>
      <c r="E241" s="157" t="s">
        <v>21</v>
      </c>
      <c r="F241" s="158" t="s">
        <v>838</v>
      </c>
      <c r="H241" s="159">
        <v>-2.2799999999999998</v>
      </c>
      <c r="I241" s="160"/>
      <c r="L241" s="156"/>
      <c r="M241" s="161"/>
      <c r="T241" s="162"/>
      <c r="AT241" s="157" t="s">
        <v>238</v>
      </c>
      <c r="AU241" s="157" t="s">
        <v>86</v>
      </c>
      <c r="AV241" s="13" t="s">
        <v>86</v>
      </c>
      <c r="AW241" s="13" t="s">
        <v>33</v>
      </c>
      <c r="AX241" s="13" t="s">
        <v>73</v>
      </c>
      <c r="AY241" s="157" t="s">
        <v>227</v>
      </c>
    </row>
    <row r="242" spans="2:65" s="15" customFormat="1" ht="11.25">
      <c r="B242" s="193"/>
      <c r="D242" s="150" t="s">
        <v>238</v>
      </c>
      <c r="E242" s="194" t="s">
        <v>21</v>
      </c>
      <c r="F242" s="195" t="s">
        <v>765</v>
      </c>
      <c r="H242" s="196">
        <v>431.66199999999998</v>
      </c>
      <c r="I242" s="197"/>
      <c r="L242" s="193"/>
      <c r="M242" s="198"/>
      <c r="T242" s="199"/>
      <c r="AT242" s="194" t="s">
        <v>238</v>
      </c>
      <c r="AU242" s="194" t="s">
        <v>86</v>
      </c>
      <c r="AV242" s="15" t="s">
        <v>120</v>
      </c>
      <c r="AW242" s="15" t="s">
        <v>33</v>
      </c>
      <c r="AX242" s="15" t="s">
        <v>73</v>
      </c>
      <c r="AY242" s="194" t="s">
        <v>227</v>
      </c>
    </row>
    <row r="243" spans="2:65" s="12" customFormat="1" ht="11.25">
      <c r="B243" s="149"/>
      <c r="D243" s="150" t="s">
        <v>238</v>
      </c>
      <c r="E243" s="151" t="s">
        <v>21</v>
      </c>
      <c r="F243" s="152" t="s">
        <v>771</v>
      </c>
      <c r="H243" s="151" t="s">
        <v>21</v>
      </c>
      <c r="I243" s="153"/>
      <c r="L243" s="149"/>
      <c r="M243" s="154"/>
      <c r="T243" s="155"/>
      <c r="AT243" s="151" t="s">
        <v>238</v>
      </c>
      <c r="AU243" s="151" t="s">
        <v>86</v>
      </c>
      <c r="AV243" s="12" t="s">
        <v>80</v>
      </c>
      <c r="AW243" s="12" t="s">
        <v>33</v>
      </c>
      <c r="AX243" s="12" t="s">
        <v>73</v>
      </c>
      <c r="AY243" s="151" t="s">
        <v>227</v>
      </c>
    </row>
    <row r="244" spans="2:65" s="12" customFormat="1" ht="11.25">
      <c r="B244" s="149"/>
      <c r="D244" s="150" t="s">
        <v>238</v>
      </c>
      <c r="E244" s="151" t="s">
        <v>21</v>
      </c>
      <c r="F244" s="152" t="s">
        <v>821</v>
      </c>
      <c r="H244" s="151" t="s">
        <v>21</v>
      </c>
      <c r="I244" s="153"/>
      <c r="L244" s="149"/>
      <c r="M244" s="154"/>
      <c r="T244" s="155"/>
      <c r="AT244" s="151" t="s">
        <v>238</v>
      </c>
      <c r="AU244" s="151" t="s">
        <v>86</v>
      </c>
      <c r="AV244" s="12" t="s">
        <v>80</v>
      </c>
      <c r="AW244" s="12" t="s">
        <v>33</v>
      </c>
      <c r="AX244" s="12" t="s">
        <v>73</v>
      </c>
      <c r="AY244" s="151" t="s">
        <v>227</v>
      </c>
    </row>
    <row r="245" spans="2:65" s="13" customFormat="1" ht="11.25">
      <c r="B245" s="156"/>
      <c r="D245" s="150" t="s">
        <v>238</v>
      </c>
      <c r="E245" s="157" t="s">
        <v>21</v>
      </c>
      <c r="F245" s="158" t="s">
        <v>839</v>
      </c>
      <c r="H245" s="159">
        <v>187.25</v>
      </c>
      <c r="I245" s="160"/>
      <c r="L245" s="156"/>
      <c r="M245" s="161"/>
      <c r="T245" s="162"/>
      <c r="AT245" s="157" t="s">
        <v>238</v>
      </c>
      <c r="AU245" s="157" t="s">
        <v>86</v>
      </c>
      <c r="AV245" s="13" t="s">
        <v>86</v>
      </c>
      <c r="AW245" s="13" t="s">
        <v>33</v>
      </c>
      <c r="AX245" s="13" t="s">
        <v>73</v>
      </c>
      <c r="AY245" s="157" t="s">
        <v>227</v>
      </c>
    </row>
    <row r="246" spans="2:65" s="13" customFormat="1" ht="11.25">
      <c r="B246" s="156"/>
      <c r="D246" s="150" t="s">
        <v>238</v>
      </c>
      <c r="E246" s="157" t="s">
        <v>21</v>
      </c>
      <c r="F246" s="158" t="s">
        <v>840</v>
      </c>
      <c r="H246" s="159">
        <v>-13.79</v>
      </c>
      <c r="I246" s="160"/>
      <c r="L246" s="156"/>
      <c r="M246" s="161"/>
      <c r="T246" s="162"/>
      <c r="AT246" s="157" t="s">
        <v>238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227</v>
      </c>
    </row>
    <row r="247" spans="2:65" s="13" customFormat="1" ht="11.25">
      <c r="B247" s="156"/>
      <c r="D247" s="150" t="s">
        <v>238</v>
      </c>
      <c r="E247" s="157" t="s">
        <v>21</v>
      </c>
      <c r="F247" s="158" t="s">
        <v>841</v>
      </c>
      <c r="H247" s="159">
        <v>-2.2799999999999998</v>
      </c>
      <c r="I247" s="160"/>
      <c r="L247" s="156"/>
      <c r="M247" s="161"/>
      <c r="T247" s="162"/>
      <c r="AT247" s="157" t="s">
        <v>238</v>
      </c>
      <c r="AU247" s="157" t="s">
        <v>86</v>
      </c>
      <c r="AV247" s="13" t="s">
        <v>86</v>
      </c>
      <c r="AW247" s="13" t="s">
        <v>33</v>
      </c>
      <c r="AX247" s="13" t="s">
        <v>73</v>
      </c>
      <c r="AY247" s="157" t="s">
        <v>227</v>
      </c>
    </row>
    <row r="248" spans="2:65" s="12" customFormat="1" ht="11.25">
      <c r="B248" s="149"/>
      <c r="D248" s="150" t="s">
        <v>238</v>
      </c>
      <c r="E248" s="151" t="s">
        <v>21</v>
      </c>
      <c r="F248" s="152" t="s">
        <v>835</v>
      </c>
      <c r="H248" s="151" t="s">
        <v>21</v>
      </c>
      <c r="I248" s="153"/>
      <c r="L248" s="149"/>
      <c r="M248" s="154"/>
      <c r="T248" s="155"/>
      <c r="AT248" s="151" t="s">
        <v>238</v>
      </c>
      <c r="AU248" s="151" t="s">
        <v>86</v>
      </c>
      <c r="AV248" s="12" t="s">
        <v>80</v>
      </c>
      <c r="AW248" s="12" t="s">
        <v>33</v>
      </c>
      <c r="AX248" s="12" t="s">
        <v>73</v>
      </c>
      <c r="AY248" s="151" t="s">
        <v>227</v>
      </c>
    </row>
    <row r="249" spans="2:65" s="13" customFormat="1" ht="11.25">
      <c r="B249" s="156"/>
      <c r="D249" s="150" t="s">
        <v>238</v>
      </c>
      <c r="E249" s="157" t="s">
        <v>21</v>
      </c>
      <c r="F249" s="158" t="s">
        <v>842</v>
      </c>
      <c r="H249" s="159">
        <v>464.83499999999998</v>
      </c>
      <c r="I249" s="160"/>
      <c r="L249" s="156"/>
      <c r="M249" s="161"/>
      <c r="T249" s="162"/>
      <c r="AT249" s="157" t="s">
        <v>238</v>
      </c>
      <c r="AU249" s="157" t="s">
        <v>86</v>
      </c>
      <c r="AV249" s="13" t="s">
        <v>86</v>
      </c>
      <c r="AW249" s="13" t="s">
        <v>33</v>
      </c>
      <c r="AX249" s="13" t="s">
        <v>73</v>
      </c>
      <c r="AY249" s="157" t="s">
        <v>227</v>
      </c>
    </row>
    <row r="250" spans="2:65" s="13" customFormat="1" ht="11.25">
      <c r="B250" s="156"/>
      <c r="D250" s="150" t="s">
        <v>238</v>
      </c>
      <c r="E250" s="157" t="s">
        <v>21</v>
      </c>
      <c r="F250" s="158" t="s">
        <v>843</v>
      </c>
      <c r="H250" s="159">
        <v>-48.462000000000003</v>
      </c>
      <c r="I250" s="160"/>
      <c r="L250" s="156"/>
      <c r="M250" s="161"/>
      <c r="T250" s="162"/>
      <c r="AT250" s="157" t="s">
        <v>238</v>
      </c>
      <c r="AU250" s="157" t="s">
        <v>86</v>
      </c>
      <c r="AV250" s="13" t="s">
        <v>86</v>
      </c>
      <c r="AW250" s="13" t="s">
        <v>33</v>
      </c>
      <c r="AX250" s="13" t="s">
        <v>73</v>
      </c>
      <c r="AY250" s="157" t="s">
        <v>227</v>
      </c>
    </row>
    <row r="251" spans="2:65" s="13" customFormat="1" ht="11.25">
      <c r="B251" s="156"/>
      <c r="D251" s="150" t="s">
        <v>238</v>
      </c>
      <c r="E251" s="157" t="s">
        <v>21</v>
      </c>
      <c r="F251" s="158" t="s">
        <v>844</v>
      </c>
      <c r="H251" s="159">
        <v>-6.84</v>
      </c>
      <c r="I251" s="160"/>
      <c r="L251" s="156"/>
      <c r="M251" s="161"/>
      <c r="T251" s="162"/>
      <c r="AT251" s="157" t="s">
        <v>238</v>
      </c>
      <c r="AU251" s="157" t="s">
        <v>86</v>
      </c>
      <c r="AV251" s="13" t="s">
        <v>86</v>
      </c>
      <c r="AW251" s="13" t="s">
        <v>33</v>
      </c>
      <c r="AX251" s="13" t="s">
        <v>73</v>
      </c>
      <c r="AY251" s="157" t="s">
        <v>227</v>
      </c>
    </row>
    <row r="252" spans="2:65" s="15" customFormat="1" ht="11.25">
      <c r="B252" s="193"/>
      <c r="D252" s="150" t="s">
        <v>238</v>
      </c>
      <c r="E252" s="194" t="s">
        <v>21</v>
      </c>
      <c r="F252" s="195" t="s">
        <v>765</v>
      </c>
      <c r="H252" s="196">
        <v>580.71299999999997</v>
      </c>
      <c r="I252" s="197"/>
      <c r="L252" s="193"/>
      <c r="M252" s="198"/>
      <c r="T252" s="199"/>
      <c r="AT252" s="194" t="s">
        <v>238</v>
      </c>
      <c r="AU252" s="194" t="s">
        <v>86</v>
      </c>
      <c r="AV252" s="15" t="s">
        <v>120</v>
      </c>
      <c r="AW252" s="15" t="s">
        <v>33</v>
      </c>
      <c r="AX252" s="15" t="s">
        <v>73</v>
      </c>
      <c r="AY252" s="194" t="s">
        <v>227</v>
      </c>
    </row>
    <row r="253" spans="2:65" s="14" customFormat="1" ht="11.25">
      <c r="B253" s="163"/>
      <c r="D253" s="150" t="s">
        <v>238</v>
      </c>
      <c r="E253" s="164" t="s">
        <v>21</v>
      </c>
      <c r="F253" s="165" t="s">
        <v>241</v>
      </c>
      <c r="H253" s="166">
        <v>1482.99</v>
      </c>
      <c r="I253" s="167"/>
      <c r="L253" s="163"/>
      <c r="M253" s="168"/>
      <c r="T253" s="169"/>
      <c r="AT253" s="164" t="s">
        <v>238</v>
      </c>
      <c r="AU253" s="164" t="s">
        <v>86</v>
      </c>
      <c r="AV253" s="14" t="s">
        <v>234</v>
      </c>
      <c r="AW253" s="14" t="s">
        <v>33</v>
      </c>
      <c r="AX253" s="14" t="s">
        <v>80</v>
      </c>
      <c r="AY253" s="164" t="s">
        <v>227</v>
      </c>
    </row>
    <row r="254" spans="2:65" s="1" customFormat="1" ht="24.2" customHeight="1">
      <c r="B254" s="33"/>
      <c r="C254" s="132" t="s">
        <v>8</v>
      </c>
      <c r="D254" s="132" t="s">
        <v>229</v>
      </c>
      <c r="E254" s="133" t="s">
        <v>845</v>
      </c>
      <c r="F254" s="134" t="s">
        <v>846</v>
      </c>
      <c r="G254" s="135" t="s">
        <v>232</v>
      </c>
      <c r="H254" s="136">
        <v>218.22399999999999</v>
      </c>
      <c r="I254" s="137"/>
      <c r="J254" s="138">
        <f>ROUND(I254*H254,2)</f>
        <v>0</v>
      </c>
      <c r="K254" s="134" t="s">
        <v>233</v>
      </c>
      <c r="L254" s="33"/>
      <c r="M254" s="139" t="s">
        <v>21</v>
      </c>
      <c r="N254" s="140" t="s">
        <v>45</v>
      </c>
      <c r="P254" s="141">
        <f>O254*H254</f>
        <v>0</v>
      </c>
      <c r="Q254" s="141">
        <v>0.1588</v>
      </c>
      <c r="R254" s="141">
        <f>Q254*H254</f>
        <v>34.653971200000001</v>
      </c>
      <c r="S254" s="141">
        <v>0</v>
      </c>
      <c r="T254" s="142">
        <f>S254*H254</f>
        <v>0</v>
      </c>
      <c r="AR254" s="143" t="s">
        <v>234</v>
      </c>
      <c r="AT254" s="143" t="s">
        <v>229</v>
      </c>
      <c r="AU254" s="143" t="s">
        <v>86</v>
      </c>
      <c r="AY254" s="18" t="s">
        <v>227</v>
      </c>
      <c r="BE254" s="144">
        <f>IF(N254="základní",J254,0)</f>
        <v>0</v>
      </c>
      <c r="BF254" s="144">
        <f>IF(N254="snížená",J254,0)</f>
        <v>0</v>
      </c>
      <c r="BG254" s="144">
        <f>IF(N254="zákl. přenesená",J254,0)</f>
        <v>0</v>
      </c>
      <c r="BH254" s="144">
        <f>IF(N254="sníž. přenesená",J254,0)</f>
        <v>0</v>
      </c>
      <c r="BI254" s="144">
        <f>IF(N254="nulová",J254,0)</f>
        <v>0</v>
      </c>
      <c r="BJ254" s="18" t="s">
        <v>86</v>
      </c>
      <c r="BK254" s="144">
        <f>ROUND(I254*H254,2)</f>
        <v>0</v>
      </c>
      <c r="BL254" s="18" t="s">
        <v>234</v>
      </c>
      <c r="BM254" s="143" t="s">
        <v>847</v>
      </c>
    </row>
    <row r="255" spans="2:65" s="1" customFormat="1" ht="11.25">
      <c r="B255" s="33"/>
      <c r="D255" s="145" t="s">
        <v>236</v>
      </c>
      <c r="F255" s="146" t="s">
        <v>848</v>
      </c>
      <c r="I255" s="147"/>
      <c r="L255" s="33"/>
      <c r="M255" s="148"/>
      <c r="T255" s="54"/>
      <c r="AT255" s="18" t="s">
        <v>236</v>
      </c>
      <c r="AU255" s="18" t="s">
        <v>86</v>
      </c>
    </row>
    <row r="256" spans="2:65" s="12" customFormat="1" ht="11.25">
      <c r="B256" s="149"/>
      <c r="D256" s="150" t="s">
        <v>238</v>
      </c>
      <c r="E256" s="151" t="s">
        <v>21</v>
      </c>
      <c r="F256" s="152" t="s">
        <v>849</v>
      </c>
      <c r="H256" s="151" t="s">
        <v>21</v>
      </c>
      <c r="I256" s="153"/>
      <c r="L256" s="149"/>
      <c r="M256" s="154"/>
      <c r="T256" s="155"/>
      <c r="AT256" s="151" t="s">
        <v>238</v>
      </c>
      <c r="AU256" s="151" t="s">
        <v>86</v>
      </c>
      <c r="AV256" s="12" t="s">
        <v>80</v>
      </c>
      <c r="AW256" s="12" t="s">
        <v>33</v>
      </c>
      <c r="AX256" s="12" t="s">
        <v>73</v>
      </c>
      <c r="AY256" s="151" t="s">
        <v>227</v>
      </c>
    </row>
    <row r="257" spans="2:65" s="13" customFormat="1" ht="11.25">
      <c r="B257" s="156"/>
      <c r="D257" s="150" t="s">
        <v>238</v>
      </c>
      <c r="E257" s="157" t="s">
        <v>21</v>
      </c>
      <c r="F257" s="158" t="s">
        <v>850</v>
      </c>
      <c r="H257" s="159">
        <v>218.22399999999999</v>
      </c>
      <c r="I257" s="160"/>
      <c r="L257" s="156"/>
      <c r="M257" s="161"/>
      <c r="T257" s="162"/>
      <c r="AT257" s="157" t="s">
        <v>238</v>
      </c>
      <c r="AU257" s="157" t="s">
        <v>86</v>
      </c>
      <c r="AV257" s="13" t="s">
        <v>86</v>
      </c>
      <c r="AW257" s="13" t="s">
        <v>33</v>
      </c>
      <c r="AX257" s="13" t="s">
        <v>73</v>
      </c>
      <c r="AY257" s="157" t="s">
        <v>227</v>
      </c>
    </row>
    <row r="258" spans="2:65" s="14" customFormat="1" ht="11.25">
      <c r="B258" s="163"/>
      <c r="D258" s="150" t="s">
        <v>238</v>
      </c>
      <c r="E258" s="164" t="s">
        <v>21</v>
      </c>
      <c r="F258" s="165" t="s">
        <v>241</v>
      </c>
      <c r="H258" s="166">
        <v>218.22399999999999</v>
      </c>
      <c r="I258" s="167"/>
      <c r="L258" s="163"/>
      <c r="M258" s="168"/>
      <c r="T258" s="169"/>
      <c r="AT258" s="164" t="s">
        <v>238</v>
      </c>
      <c r="AU258" s="164" t="s">
        <v>86</v>
      </c>
      <c r="AV258" s="14" t="s">
        <v>234</v>
      </c>
      <c r="AW258" s="14" t="s">
        <v>33</v>
      </c>
      <c r="AX258" s="14" t="s">
        <v>80</v>
      </c>
      <c r="AY258" s="164" t="s">
        <v>227</v>
      </c>
    </row>
    <row r="259" spans="2:65" s="1" customFormat="1" ht="37.9" customHeight="1">
      <c r="B259" s="33"/>
      <c r="C259" s="132" t="s">
        <v>370</v>
      </c>
      <c r="D259" s="132" t="s">
        <v>229</v>
      </c>
      <c r="E259" s="133" t="s">
        <v>851</v>
      </c>
      <c r="F259" s="134" t="s">
        <v>852</v>
      </c>
      <c r="G259" s="135" t="s">
        <v>232</v>
      </c>
      <c r="H259" s="136">
        <v>52.5</v>
      </c>
      <c r="I259" s="137"/>
      <c r="J259" s="138">
        <f>ROUND(I259*H259,2)</f>
        <v>0</v>
      </c>
      <c r="K259" s="134" t="s">
        <v>233</v>
      </c>
      <c r="L259" s="33"/>
      <c r="M259" s="139" t="s">
        <v>21</v>
      </c>
      <c r="N259" s="140" t="s">
        <v>45</v>
      </c>
      <c r="P259" s="141">
        <f>O259*H259</f>
        <v>0</v>
      </c>
      <c r="Q259" s="141">
        <v>6.232E-2</v>
      </c>
      <c r="R259" s="141">
        <f>Q259*H259</f>
        <v>3.2717999999999998</v>
      </c>
      <c r="S259" s="141">
        <v>0</v>
      </c>
      <c r="T259" s="142">
        <f>S259*H259</f>
        <v>0</v>
      </c>
      <c r="AR259" s="143" t="s">
        <v>234</v>
      </c>
      <c r="AT259" s="143" t="s">
        <v>229</v>
      </c>
      <c r="AU259" s="143" t="s">
        <v>86</v>
      </c>
      <c r="AY259" s="18" t="s">
        <v>227</v>
      </c>
      <c r="BE259" s="144">
        <f>IF(N259="základní",J259,0)</f>
        <v>0</v>
      </c>
      <c r="BF259" s="144">
        <f>IF(N259="snížená",J259,0)</f>
        <v>0</v>
      </c>
      <c r="BG259" s="144">
        <f>IF(N259="zákl. přenesená",J259,0)</f>
        <v>0</v>
      </c>
      <c r="BH259" s="144">
        <f>IF(N259="sníž. přenesená",J259,0)</f>
        <v>0</v>
      </c>
      <c r="BI259" s="144">
        <f>IF(N259="nulová",J259,0)</f>
        <v>0</v>
      </c>
      <c r="BJ259" s="18" t="s">
        <v>86</v>
      </c>
      <c r="BK259" s="144">
        <f>ROUND(I259*H259,2)</f>
        <v>0</v>
      </c>
      <c r="BL259" s="18" t="s">
        <v>234</v>
      </c>
      <c r="BM259" s="143" t="s">
        <v>853</v>
      </c>
    </row>
    <row r="260" spans="2:65" s="1" customFormat="1" ht="11.25">
      <c r="B260" s="33"/>
      <c r="D260" s="145" t="s">
        <v>236</v>
      </c>
      <c r="F260" s="146" t="s">
        <v>854</v>
      </c>
      <c r="I260" s="147"/>
      <c r="L260" s="33"/>
      <c r="M260" s="148"/>
      <c r="T260" s="54"/>
      <c r="AT260" s="18" t="s">
        <v>236</v>
      </c>
      <c r="AU260" s="18" t="s">
        <v>86</v>
      </c>
    </row>
    <row r="261" spans="2:65" s="12" customFormat="1" ht="11.25">
      <c r="B261" s="149"/>
      <c r="D261" s="150" t="s">
        <v>238</v>
      </c>
      <c r="E261" s="151" t="s">
        <v>21</v>
      </c>
      <c r="F261" s="152" t="s">
        <v>855</v>
      </c>
      <c r="H261" s="151" t="s">
        <v>21</v>
      </c>
      <c r="I261" s="153"/>
      <c r="L261" s="149"/>
      <c r="M261" s="154"/>
      <c r="T261" s="155"/>
      <c r="AT261" s="151" t="s">
        <v>238</v>
      </c>
      <c r="AU261" s="151" t="s">
        <v>86</v>
      </c>
      <c r="AV261" s="12" t="s">
        <v>80</v>
      </c>
      <c r="AW261" s="12" t="s">
        <v>33</v>
      </c>
      <c r="AX261" s="12" t="s">
        <v>73</v>
      </c>
      <c r="AY261" s="151" t="s">
        <v>227</v>
      </c>
    </row>
    <row r="262" spans="2:65" s="13" customFormat="1" ht="11.25">
      <c r="B262" s="156"/>
      <c r="D262" s="150" t="s">
        <v>238</v>
      </c>
      <c r="E262" s="157" t="s">
        <v>21</v>
      </c>
      <c r="F262" s="158" t="s">
        <v>856</v>
      </c>
      <c r="H262" s="159">
        <v>52.5</v>
      </c>
      <c r="I262" s="160"/>
      <c r="L262" s="156"/>
      <c r="M262" s="161"/>
      <c r="T262" s="162"/>
      <c r="AT262" s="157" t="s">
        <v>238</v>
      </c>
      <c r="AU262" s="157" t="s">
        <v>86</v>
      </c>
      <c r="AV262" s="13" t="s">
        <v>86</v>
      </c>
      <c r="AW262" s="13" t="s">
        <v>33</v>
      </c>
      <c r="AX262" s="13" t="s">
        <v>73</v>
      </c>
      <c r="AY262" s="157" t="s">
        <v>227</v>
      </c>
    </row>
    <row r="263" spans="2:65" s="14" customFormat="1" ht="11.25">
      <c r="B263" s="163"/>
      <c r="D263" s="150" t="s">
        <v>238</v>
      </c>
      <c r="E263" s="164" t="s">
        <v>21</v>
      </c>
      <c r="F263" s="165" t="s">
        <v>241</v>
      </c>
      <c r="H263" s="166">
        <v>52.5</v>
      </c>
      <c r="I263" s="167"/>
      <c r="L263" s="163"/>
      <c r="M263" s="168"/>
      <c r="T263" s="169"/>
      <c r="AT263" s="164" t="s">
        <v>238</v>
      </c>
      <c r="AU263" s="164" t="s">
        <v>86</v>
      </c>
      <c r="AV263" s="14" t="s">
        <v>234</v>
      </c>
      <c r="AW263" s="14" t="s">
        <v>33</v>
      </c>
      <c r="AX263" s="14" t="s">
        <v>80</v>
      </c>
      <c r="AY263" s="164" t="s">
        <v>227</v>
      </c>
    </row>
    <row r="264" spans="2:65" s="1" customFormat="1" ht="37.9" customHeight="1">
      <c r="B264" s="33"/>
      <c r="C264" s="132" t="s">
        <v>376</v>
      </c>
      <c r="D264" s="132" t="s">
        <v>229</v>
      </c>
      <c r="E264" s="133" t="s">
        <v>857</v>
      </c>
      <c r="F264" s="134" t="s">
        <v>858</v>
      </c>
      <c r="G264" s="135" t="s">
        <v>232</v>
      </c>
      <c r="H264" s="136">
        <v>178.898</v>
      </c>
      <c r="I264" s="137"/>
      <c r="J264" s="138">
        <f>ROUND(I264*H264,2)</f>
        <v>0</v>
      </c>
      <c r="K264" s="134" t="s">
        <v>233</v>
      </c>
      <c r="L264" s="33"/>
      <c r="M264" s="139" t="s">
        <v>21</v>
      </c>
      <c r="N264" s="140" t="s">
        <v>45</v>
      </c>
      <c r="P264" s="141">
        <f>O264*H264</f>
        <v>0</v>
      </c>
      <c r="Q264" s="141">
        <v>8.3409999999999998E-2</v>
      </c>
      <c r="R264" s="141">
        <f>Q264*H264</f>
        <v>14.921882179999999</v>
      </c>
      <c r="S264" s="141">
        <v>0</v>
      </c>
      <c r="T264" s="142">
        <f>S264*H264</f>
        <v>0</v>
      </c>
      <c r="AR264" s="143" t="s">
        <v>234</v>
      </c>
      <c r="AT264" s="143" t="s">
        <v>229</v>
      </c>
      <c r="AU264" s="143" t="s">
        <v>86</v>
      </c>
      <c r="AY264" s="18" t="s">
        <v>227</v>
      </c>
      <c r="BE264" s="144">
        <f>IF(N264="základní",J264,0)</f>
        <v>0</v>
      </c>
      <c r="BF264" s="144">
        <f>IF(N264="snížená",J264,0)</f>
        <v>0</v>
      </c>
      <c r="BG264" s="144">
        <f>IF(N264="zákl. přenesená",J264,0)</f>
        <v>0</v>
      </c>
      <c r="BH264" s="144">
        <f>IF(N264="sníž. přenesená",J264,0)</f>
        <v>0</v>
      </c>
      <c r="BI264" s="144">
        <f>IF(N264="nulová",J264,0)</f>
        <v>0</v>
      </c>
      <c r="BJ264" s="18" t="s">
        <v>86</v>
      </c>
      <c r="BK264" s="144">
        <f>ROUND(I264*H264,2)</f>
        <v>0</v>
      </c>
      <c r="BL264" s="18" t="s">
        <v>234</v>
      </c>
      <c r="BM264" s="143" t="s">
        <v>859</v>
      </c>
    </row>
    <row r="265" spans="2:65" s="1" customFormat="1" ht="11.25">
      <c r="B265" s="33"/>
      <c r="D265" s="145" t="s">
        <v>236</v>
      </c>
      <c r="F265" s="146" t="s">
        <v>860</v>
      </c>
      <c r="I265" s="147"/>
      <c r="L265" s="33"/>
      <c r="M265" s="148"/>
      <c r="T265" s="54"/>
      <c r="AT265" s="18" t="s">
        <v>236</v>
      </c>
      <c r="AU265" s="18" t="s">
        <v>86</v>
      </c>
    </row>
    <row r="266" spans="2:65" s="12" customFormat="1" ht="11.25">
      <c r="B266" s="149"/>
      <c r="D266" s="150" t="s">
        <v>238</v>
      </c>
      <c r="E266" s="151" t="s">
        <v>21</v>
      </c>
      <c r="F266" s="152" t="s">
        <v>861</v>
      </c>
      <c r="H266" s="151" t="s">
        <v>21</v>
      </c>
      <c r="I266" s="153"/>
      <c r="L266" s="149"/>
      <c r="M266" s="154"/>
      <c r="T266" s="155"/>
      <c r="AT266" s="151" t="s">
        <v>238</v>
      </c>
      <c r="AU266" s="151" t="s">
        <v>86</v>
      </c>
      <c r="AV266" s="12" t="s">
        <v>80</v>
      </c>
      <c r="AW266" s="12" t="s">
        <v>33</v>
      </c>
      <c r="AX266" s="12" t="s">
        <v>73</v>
      </c>
      <c r="AY266" s="151" t="s">
        <v>227</v>
      </c>
    </row>
    <row r="267" spans="2:65" s="12" customFormat="1" ht="11.25">
      <c r="B267" s="149"/>
      <c r="D267" s="150" t="s">
        <v>238</v>
      </c>
      <c r="E267" s="151" t="s">
        <v>21</v>
      </c>
      <c r="F267" s="152" t="s">
        <v>748</v>
      </c>
      <c r="H267" s="151" t="s">
        <v>21</v>
      </c>
      <c r="I267" s="153"/>
      <c r="L267" s="149"/>
      <c r="M267" s="154"/>
      <c r="T267" s="155"/>
      <c r="AT267" s="151" t="s">
        <v>238</v>
      </c>
      <c r="AU267" s="151" t="s">
        <v>86</v>
      </c>
      <c r="AV267" s="12" t="s">
        <v>80</v>
      </c>
      <c r="AW267" s="12" t="s">
        <v>33</v>
      </c>
      <c r="AX267" s="12" t="s">
        <v>73</v>
      </c>
      <c r="AY267" s="151" t="s">
        <v>227</v>
      </c>
    </row>
    <row r="268" spans="2:65" s="12" customFormat="1" ht="11.25">
      <c r="B268" s="149"/>
      <c r="D268" s="150" t="s">
        <v>238</v>
      </c>
      <c r="E268" s="151" t="s">
        <v>21</v>
      </c>
      <c r="F268" s="152" t="s">
        <v>862</v>
      </c>
      <c r="H268" s="151" t="s">
        <v>21</v>
      </c>
      <c r="I268" s="153"/>
      <c r="L268" s="149"/>
      <c r="M268" s="154"/>
      <c r="T268" s="155"/>
      <c r="AT268" s="151" t="s">
        <v>238</v>
      </c>
      <c r="AU268" s="151" t="s">
        <v>86</v>
      </c>
      <c r="AV268" s="12" t="s">
        <v>80</v>
      </c>
      <c r="AW268" s="12" t="s">
        <v>33</v>
      </c>
      <c r="AX268" s="12" t="s">
        <v>73</v>
      </c>
      <c r="AY268" s="151" t="s">
        <v>227</v>
      </c>
    </row>
    <row r="269" spans="2:65" s="13" customFormat="1" ht="11.25">
      <c r="B269" s="156"/>
      <c r="D269" s="150" t="s">
        <v>238</v>
      </c>
      <c r="E269" s="157" t="s">
        <v>21</v>
      </c>
      <c r="F269" s="158" t="s">
        <v>863</v>
      </c>
      <c r="H269" s="159">
        <v>2.65</v>
      </c>
      <c r="I269" s="160"/>
      <c r="L269" s="156"/>
      <c r="M269" s="161"/>
      <c r="T269" s="162"/>
      <c r="AT269" s="157" t="s">
        <v>238</v>
      </c>
      <c r="AU269" s="157" t="s">
        <v>86</v>
      </c>
      <c r="AV269" s="13" t="s">
        <v>86</v>
      </c>
      <c r="AW269" s="13" t="s">
        <v>33</v>
      </c>
      <c r="AX269" s="13" t="s">
        <v>73</v>
      </c>
      <c r="AY269" s="157" t="s">
        <v>227</v>
      </c>
    </row>
    <row r="270" spans="2:65" s="12" customFormat="1" ht="11.25">
      <c r="B270" s="149"/>
      <c r="D270" s="150" t="s">
        <v>238</v>
      </c>
      <c r="E270" s="151" t="s">
        <v>21</v>
      </c>
      <c r="F270" s="152" t="s">
        <v>864</v>
      </c>
      <c r="H270" s="151" t="s">
        <v>21</v>
      </c>
      <c r="I270" s="153"/>
      <c r="L270" s="149"/>
      <c r="M270" s="154"/>
      <c r="T270" s="155"/>
      <c r="AT270" s="151" t="s">
        <v>238</v>
      </c>
      <c r="AU270" s="151" t="s">
        <v>86</v>
      </c>
      <c r="AV270" s="12" t="s">
        <v>80</v>
      </c>
      <c r="AW270" s="12" t="s">
        <v>33</v>
      </c>
      <c r="AX270" s="12" t="s">
        <v>73</v>
      </c>
      <c r="AY270" s="151" t="s">
        <v>227</v>
      </c>
    </row>
    <row r="271" spans="2:65" s="13" customFormat="1" ht="11.25">
      <c r="B271" s="156"/>
      <c r="D271" s="150" t="s">
        <v>238</v>
      </c>
      <c r="E271" s="157" t="s">
        <v>21</v>
      </c>
      <c r="F271" s="158" t="s">
        <v>863</v>
      </c>
      <c r="H271" s="159">
        <v>2.65</v>
      </c>
      <c r="I271" s="160"/>
      <c r="L271" s="156"/>
      <c r="M271" s="161"/>
      <c r="T271" s="162"/>
      <c r="AT271" s="157" t="s">
        <v>238</v>
      </c>
      <c r="AU271" s="157" t="s">
        <v>86</v>
      </c>
      <c r="AV271" s="13" t="s">
        <v>86</v>
      </c>
      <c r="AW271" s="13" t="s">
        <v>33</v>
      </c>
      <c r="AX271" s="13" t="s">
        <v>73</v>
      </c>
      <c r="AY271" s="157" t="s">
        <v>227</v>
      </c>
    </row>
    <row r="272" spans="2:65" s="12" customFormat="1" ht="11.25">
      <c r="B272" s="149"/>
      <c r="D272" s="150" t="s">
        <v>238</v>
      </c>
      <c r="E272" s="151" t="s">
        <v>21</v>
      </c>
      <c r="F272" s="152" t="s">
        <v>865</v>
      </c>
      <c r="H272" s="151" t="s">
        <v>21</v>
      </c>
      <c r="I272" s="153"/>
      <c r="L272" s="149"/>
      <c r="M272" s="154"/>
      <c r="T272" s="155"/>
      <c r="AT272" s="151" t="s">
        <v>238</v>
      </c>
      <c r="AU272" s="151" t="s">
        <v>86</v>
      </c>
      <c r="AV272" s="12" t="s">
        <v>80</v>
      </c>
      <c r="AW272" s="12" t="s">
        <v>33</v>
      </c>
      <c r="AX272" s="12" t="s">
        <v>73</v>
      </c>
      <c r="AY272" s="151" t="s">
        <v>227</v>
      </c>
    </row>
    <row r="273" spans="2:51" s="13" customFormat="1" ht="11.25">
      <c r="B273" s="156"/>
      <c r="D273" s="150" t="s">
        <v>238</v>
      </c>
      <c r="E273" s="157" t="s">
        <v>21</v>
      </c>
      <c r="F273" s="158" t="s">
        <v>863</v>
      </c>
      <c r="H273" s="159">
        <v>2.65</v>
      </c>
      <c r="I273" s="160"/>
      <c r="L273" s="156"/>
      <c r="M273" s="161"/>
      <c r="T273" s="162"/>
      <c r="AT273" s="157" t="s">
        <v>238</v>
      </c>
      <c r="AU273" s="157" t="s">
        <v>86</v>
      </c>
      <c r="AV273" s="13" t="s">
        <v>86</v>
      </c>
      <c r="AW273" s="13" t="s">
        <v>33</v>
      </c>
      <c r="AX273" s="13" t="s">
        <v>73</v>
      </c>
      <c r="AY273" s="157" t="s">
        <v>227</v>
      </c>
    </row>
    <row r="274" spans="2:51" s="12" customFormat="1" ht="11.25">
      <c r="B274" s="149"/>
      <c r="D274" s="150" t="s">
        <v>238</v>
      </c>
      <c r="E274" s="151" t="s">
        <v>21</v>
      </c>
      <c r="F274" s="152" t="s">
        <v>866</v>
      </c>
      <c r="H274" s="151" t="s">
        <v>21</v>
      </c>
      <c r="I274" s="153"/>
      <c r="L274" s="149"/>
      <c r="M274" s="154"/>
      <c r="T274" s="155"/>
      <c r="AT274" s="151" t="s">
        <v>238</v>
      </c>
      <c r="AU274" s="151" t="s">
        <v>86</v>
      </c>
      <c r="AV274" s="12" t="s">
        <v>80</v>
      </c>
      <c r="AW274" s="12" t="s">
        <v>33</v>
      </c>
      <c r="AX274" s="12" t="s">
        <v>73</v>
      </c>
      <c r="AY274" s="151" t="s">
        <v>227</v>
      </c>
    </row>
    <row r="275" spans="2:51" s="13" customFormat="1" ht="11.25">
      <c r="B275" s="156"/>
      <c r="D275" s="150" t="s">
        <v>238</v>
      </c>
      <c r="E275" s="157" t="s">
        <v>21</v>
      </c>
      <c r="F275" s="158" t="s">
        <v>867</v>
      </c>
      <c r="H275" s="159">
        <v>13.939</v>
      </c>
      <c r="I275" s="160"/>
      <c r="L275" s="156"/>
      <c r="M275" s="161"/>
      <c r="T275" s="162"/>
      <c r="AT275" s="157" t="s">
        <v>238</v>
      </c>
      <c r="AU275" s="157" t="s">
        <v>86</v>
      </c>
      <c r="AV275" s="13" t="s">
        <v>86</v>
      </c>
      <c r="AW275" s="13" t="s">
        <v>33</v>
      </c>
      <c r="AX275" s="13" t="s">
        <v>73</v>
      </c>
      <c r="AY275" s="157" t="s">
        <v>227</v>
      </c>
    </row>
    <row r="276" spans="2:51" s="12" customFormat="1" ht="11.25">
      <c r="B276" s="149"/>
      <c r="D276" s="150" t="s">
        <v>238</v>
      </c>
      <c r="E276" s="151" t="s">
        <v>21</v>
      </c>
      <c r="F276" s="152" t="s">
        <v>868</v>
      </c>
      <c r="H276" s="151" t="s">
        <v>21</v>
      </c>
      <c r="I276" s="153"/>
      <c r="L276" s="149"/>
      <c r="M276" s="154"/>
      <c r="T276" s="155"/>
      <c r="AT276" s="151" t="s">
        <v>238</v>
      </c>
      <c r="AU276" s="151" t="s">
        <v>86</v>
      </c>
      <c r="AV276" s="12" t="s">
        <v>80</v>
      </c>
      <c r="AW276" s="12" t="s">
        <v>33</v>
      </c>
      <c r="AX276" s="12" t="s">
        <v>73</v>
      </c>
      <c r="AY276" s="151" t="s">
        <v>227</v>
      </c>
    </row>
    <row r="277" spans="2:51" s="13" customFormat="1" ht="11.25">
      <c r="B277" s="156"/>
      <c r="D277" s="150" t="s">
        <v>238</v>
      </c>
      <c r="E277" s="157" t="s">
        <v>21</v>
      </c>
      <c r="F277" s="158" t="s">
        <v>869</v>
      </c>
      <c r="H277" s="159">
        <v>23.85</v>
      </c>
      <c r="I277" s="160"/>
      <c r="L277" s="156"/>
      <c r="M277" s="161"/>
      <c r="T277" s="162"/>
      <c r="AT277" s="157" t="s">
        <v>238</v>
      </c>
      <c r="AU277" s="157" t="s">
        <v>86</v>
      </c>
      <c r="AV277" s="13" t="s">
        <v>86</v>
      </c>
      <c r="AW277" s="13" t="s">
        <v>33</v>
      </c>
      <c r="AX277" s="13" t="s">
        <v>73</v>
      </c>
      <c r="AY277" s="157" t="s">
        <v>227</v>
      </c>
    </row>
    <row r="278" spans="2:51" s="15" customFormat="1" ht="11.25">
      <c r="B278" s="193"/>
      <c r="D278" s="150" t="s">
        <v>238</v>
      </c>
      <c r="E278" s="194" t="s">
        <v>21</v>
      </c>
      <c r="F278" s="195" t="s">
        <v>765</v>
      </c>
      <c r="H278" s="196">
        <v>45.738999999999997</v>
      </c>
      <c r="I278" s="197"/>
      <c r="L278" s="193"/>
      <c r="M278" s="198"/>
      <c r="T278" s="199"/>
      <c r="AT278" s="194" t="s">
        <v>238</v>
      </c>
      <c r="AU278" s="194" t="s">
        <v>86</v>
      </c>
      <c r="AV278" s="15" t="s">
        <v>120</v>
      </c>
      <c r="AW278" s="15" t="s">
        <v>33</v>
      </c>
      <c r="AX278" s="15" t="s">
        <v>73</v>
      </c>
      <c r="AY278" s="194" t="s">
        <v>227</v>
      </c>
    </row>
    <row r="279" spans="2:51" s="12" customFormat="1" ht="11.25">
      <c r="B279" s="149"/>
      <c r="D279" s="150" t="s">
        <v>238</v>
      </c>
      <c r="E279" s="151" t="s">
        <v>21</v>
      </c>
      <c r="F279" s="152" t="s">
        <v>766</v>
      </c>
      <c r="H279" s="151" t="s">
        <v>21</v>
      </c>
      <c r="I279" s="153"/>
      <c r="L279" s="149"/>
      <c r="M279" s="154"/>
      <c r="T279" s="155"/>
      <c r="AT279" s="151" t="s">
        <v>238</v>
      </c>
      <c r="AU279" s="151" t="s">
        <v>86</v>
      </c>
      <c r="AV279" s="12" t="s">
        <v>80</v>
      </c>
      <c r="AW279" s="12" t="s">
        <v>33</v>
      </c>
      <c r="AX279" s="12" t="s">
        <v>73</v>
      </c>
      <c r="AY279" s="151" t="s">
        <v>227</v>
      </c>
    </row>
    <row r="280" spans="2:51" s="12" customFormat="1" ht="11.25">
      <c r="B280" s="149"/>
      <c r="D280" s="150" t="s">
        <v>238</v>
      </c>
      <c r="E280" s="151" t="s">
        <v>21</v>
      </c>
      <c r="F280" s="152" t="s">
        <v>866</v>
      </c>
      <c r="H280" s="151" t="s">
        <v>21</v>
      </c>
      <c r="I280" s="153"/>
      <c r="L280" s="149"/>
      <c r="M280" s="154"/>
      <c r="T280" s="155"/>
      <c r="AT280" s="151" t="s">
        <v>238</v>
      </c>
      <c r="AU280" s="151" t="s">
        <v>86</v>
      </c>
      <c r="AV280" s="12" t="s">
        <v>80</v>
      </c>
      <c r="AW280" s="12" t="s">
        <v>33</v>
      </c>
      <c r="AX280" s="12" t="s">
        <v>73</v>
      </c>
      <c r="AY280" s="151" t="s">
        <v>227</v>
      </c>
    </row>
    <row r="281" spans="2:51" s="13" customFormat="1" ht="11.25">
      <c r="B281" s="156"/>
      <c r="D281" s="150" t="s">
        <v>238</v>
      </c>
      <c r="E281" s="157" t="s">
        <v>21</v>
      </c>
      <c r="F281" s="158" t="s">
        <v>870</v>
      </c>
      <c r="H281" s="159">
        <v>55.756</v>
      </c>
      <c r="I281" s="160"/>
      <c r="L281" s="156"/>
      <c r="M281" s="161"/>
      <c r="T281" s="162"/>
      <c r="AT281" s="157" t="s">
        <v>238</v>
      </c>
      <c r="AU281" s="157" t="s">
        <v>86</v>
      </c>
      <c r="AV281" s="13" t="s">
        <v>86</v>
      </c>
      <c r="AW281" s="13" t="s">
        <v>33</v>
      </c>
      <c r="AX281" s="13" t="s">
        <v>73</v>
      </c>
      <c r="AY281" s="157" t="s">
        <v>227</v>
      </c>
    </row>
    <row r="282" spans="2:51" s="12" customFormat="1" ht="11.25">
      <c r="B282" s="149"/>
      <c r="D282" s="150" t="s">
        <v>238</v>
      </c>
      <c r="E282" s="151" t="s">
        <v>21</v>
      </c>
      <c r="F282" s="152" t="s">
        <v>868</v>
      </c>
      <c r="H282" s="151" t="s">
        <v>21</v>
      </c>
      <c r="I282" s="153"/>
      <c r="L282" s="149"/>
      <c r="M282" s="154"/>
      <c r="T282" s="155"/>
      <c r="AT282" s="151" t="s">
        <v>238</v>
      </c>
      <c r="AU282" s="151" t="s">
        <v>86</v>
      </c>
      <c r="AV282" s="12" t="s">
        <v>80</v>
      </c>
      <c r="AW282" s="12" t="s">
        <v>33</v>
      </c>
      <c r="AX282" s="12" t="s">
        <v>73</v>
      </c>
      <c r="AY282" s="151" t="s">
        <v>227</v>
      </c>
    </row>
    <row r="283" spans="2:51" s="13" customFormat="1" ht="11.25">
      <c r="B283" s="156"/>
      <c r="D283" s="150" t="s">
        <v>238</v>
      </c>
      <c r="E283" s="157" t="s">
        <v>21</v>
      </c>
      <c r="F283" s="158" t="s">
        <v>871</v>
      </c>
      <c r="H283" s="159">
        <v>7.95</v>
      </c>
      <c r="I283" s="160"/>
      <c r="L283" s="156"/>
      <c r="M283" s="161"/>
      <c r="T283" s="162"/>
      <c r="AT283" s="157" t="s">
        <v>238</v>
      </c>
      <c r="AU283" s="157" t="s">
        <v>86</v>
      </c>
      <c r="AV283" s="13" t="s">
        <v>86</v>
      </c>
      <c r="AW283" s="13" t="s">
        <v>33</v>
      </c>
      <c r="AX283" s="13" t="s">
        <v>73</v>
      </c>
      <c r="AY283" s="157" t="s">
        <v>227</v>
      </c>
    </row>
    <row r="284" spans="2:51" s="12" customFormat="1" ht="11.25">
      <c r="B284" s="149"/>
      <c r="D284" s="150" t="s">
        <v>238</v>
      </c>
      <c r="E284" s="151" t="s">
        <v>21</v>
      </c>
      <c r="F284" s="152" t="s">
        <v>872</v>
      </c>
      <c r="H284" s="151" t="s">
        <v>21</v>
      </c>
      <c r="I284" s="153"/>
      <c r="L284" s="149"/>
      <c r="M284" s="154"/>
      <c r="T284" s="155"/>
      <c r="AT284" s="151" t="s">
        <v>238</v>
      </c>
      <c r="AU284" s="151" t="s">
        <v>86</v>
      </c>
      <c r="AV284" s="12" t="s">
        <v>80</v>
      </c>
      <c r="AW284" s="12" t="s">
        <v>33</v>
      </c>
      <c r="AX284" s="12" t="s">
        <v>73</v>
      </c>
      <c r="AY284" s="151" t="s">
        <v>227</v>
      </c>
    </row>
    <row r="285" spans="2:51" s="13" customFormat="1" ht="11.25">
      <c r="B285" s="156"/>
      <c r="D285" s="150" t="s">
        <v>238</v>
      </c>
      <c r="E285" s="157" t="s">
        <v>21</v>
      </c>
      <c r="F285" s="158" t="s">
        <v>873</v>
      </c>
      <c r="H285" s="159">
        <v>5.3</v>
      </c>
      <c r="I285" s="160"/>
      <c r="L285" s="156"/>
      <c r="M285" s="161"/>
      <c r="T285" s="162"/>
      <c r="AT285" s="157" t="s">
        <v>238</v>
      </c>
      <c r="AU285" s="157" t="s">
        <v>86</v>
      </c>
      <c r="AV285" s="13" t="s">
        <v>86</v>
      </c>
      <c r="AW285" s="13" t="s">
        <v>33</v>
      </c>
      <c r="AX285" s="13" t="s">
        <v>73</v>
      </c>
      <c r="AY285" s="157" t="s">
        <v>227</v>
      </c>
    </row>
    <row r="286" spans="2:51" s="15" customFormat="1" ht="11.25">
      <c r="B286" s="193"/>
      <c r="D286" s="150" t="s">
        <v>238</v>
      </c>
      <c r="E286" s="194" t="s">
        <v>21</v>
      </c>
      <c r="F286" s="195" t="s">
        <v>765</v>
      </c>
      <c r="H286" s="196">
        <v>69.006</v>
      </c>
      <c r="I286" s="197"/>
      <c r="L286" s="193"/>
      <c r="M286" s="198"/>
      <c r="T286" s="199"/>
      <c r="AT286" s="194" t="s">
        <v>238</v>
      </c>
      <c r="AU286" s="194" t="s">
        <v>86</v>
      </c>
      <c r="AV286" s="15" t="s">
        <v>120</v>
      </c>
      <c r="AW286" s="15" t="s">
        <v>33</v>
      </c>
      <c r="AX286" s="15" t="s">
        <v>73</v>
      </c>
      <c r="AY286" s="194" t="s">
        <v>227</v>
      </c>
    </row>
    <row r="287" spans="2:51" s="12" customFormat="1" ht="11.25">
      <c r="B287" s="149"/>
      <c r="D287" s="150" t="s">
        <v>238</v>
      </c>
      <c r="E287" s="151" t="s">
        <v>21</v>
      </c>
      <c r="F287" s="152" t="s">
        <v>771</v>
      </c>
      <c r="H287" s="151" t="s">
        <v>21</v>
      </c>
      <c r="I287" s="153"/>
      <c r="L287" s="149"/>
      <c r="M287" s="154"/>
      <c r="T287" s="155"/>
      <c r="AT287" s="151" t="s">
        <v>238</v>
      </c>
      <c r="AU287" s="151" t="s">
        <v>86</v>
      </c>
      <c r="AV287" s="12" t="s">
        <v>80</v>
      </c>
      <c r="AW287" s="12" t="s">
        <v>33</v>
      </c>
      <c r="AX287" s="12" t="s">
        <v>73</v>
      </c>
      <c r="AY287" s="151" t="s">
        <v>227</v>
      </c>
    </row>
    <row r="288" spans="2:51" s="12" customFormat="1" ht="11.25">
      <c r="B288" s="149"/>
      <c r="D288" s="150" t="s">
        <v>238</v>
      </c>
      <c r="E288" s="151" t="s">
        <v>21</v>
      </c>
      <c r="F288" s="152" t="s">
        <v>866</v>
      </c>
      <c r="H288" s="151" t="s">
        <v>21</v>
      </c>
      <c r="I288" s="153"/>
      <c r="L288" s="149"/>
      <c r="M288" s="154"/>
      <c r="T288" s="155"/>
      <c r="AT288" s="151" t="s">
        <v>238</v>
      </c>
      <c r="AU288" s="151" t="s">
        <v>86</v>
      </c>
      <c r="AV288" s="12" t="s">
        <v>80</v>
      </c>
      <c r="AW288" s="12" t="s">
        <v>33</v>
      </c>
      <c r="AX288" s="12" t="s">
        <v>73</v>
      </c>
      <c r="AY288" s="151" t="s">
        <v>227</v>
      </c>
    </row>
    <row r="289" spans="2:65" s="13" customFormat="1" ht="11.25">
      <c r="B289" s="156"/>
      <c r="D289" s="150" t="s">
        <v>238</v>
      </c>
      <c r="E289" s="157" t="s">
        <v>21</v>
      </c>
      <c r="F289" s="158" t="s">
        <v>874</v>
      </c>
      <c r="H289" s="159">
        <v>44.052999999999997</v>
      </c>
      <c r="I289" s="160"/>
      <c r="L289" s="156"/>
      <c r="M289" s="161"/>
      <c r="T289" s="162"/>
      <c r="AT289" s="157" t="s">
        <v>238</v>
      </c>
      <c r="AU289" s="157" t="s">
        <v>86</v>
      </c>
      <c r="AV289" s="13" t="s">
        <v>86</v>
      </c>
      <c r="AW289" s="13" t="s">
        <v>33</v>
      </c>
      <c r="AX289" s="13" t="s">
        <v>73</v>
      </c>
      <c r="AY289" s="157" t="s">
        <v>227</v>
      </c>
    </row>
    <row r="290" spans="2:65" s="12" customFormat="1" ht="11.25">
      <c r="B290" s="149"/>
      <c r="D290" s="150" t="s">
        <v>238</v>
      </c>
      <c r="E290" s="151" t="s">
        <v>21</v>
      </c>
      <c r="F290" s="152" t="s">
        <v>872</v>
      </c>
      <c r="H290" s="151" t="s">
        <v>21</v>
      </c>
      <c r="I290" s="153"/>
      <c r="L290" s="149"/>
      <c r="M290" s="154"/>
      <c r="T290" s="155"/>
      <c r="AT290" s="151" t="s">
        <v>238</v>
      </c>
      <c r="AU290" s="151" t="s">
        <v>86</v>
      </c>
      <c r="AV290" s="12" t="s">
        <v>80</v>
      </c>
      <c r="AW290" s="12" t="s">
        <v>33</v>
      </c>
      <c r="AX290" s="12" t="s">
        <v>73</v>
      </c>
      <c r="AY290" s="151" t="s">
        <v>227</v>
      </c>
    </row>
    <row r="291" spans="2:65" s="13" customFormat="1" ht="11.25">
      <c r="B291" s="156"/>
      <c r="D291" s="150" t="s">
        <v>238</v>
      </c>
      <c r="E291" s="157" t="s">
        <v>21</v>
      </c>
      <c r="F291" s="158" t="s">
        <v>875</v>
      </c>
      <c r="H291" s="159">
        <v>20.100000000000001</v>
      </c>
      <c r="I291" s="160"/>
      <c r="L291" s="156"/>
      <c r="M291" s="161"/>
      <c r="T291" s="162"/>
      <c r="AT291" s="157" t="s">
        <v>238</v>
      </c>
      <c r="AU291" s="157" t="s">
        <v>86</v>
      </c>
      <c r="AV291" s="13" t="s">
        <v>86</v>
      </c>
      <c r="AW291" s="13" t="s">
        <v>33</v>
      </c>
      <c r="AX291" s="13" t="s">
        <v>73</v>
      </c>
      <c r="AY291" s="157" t="s">
        <v>227</v>
      </c>
    </row>
    <row r="292" spans="2:65" s="15" customFormat="1" ht="11.25">
      <c r="B292" s="193"/>
      <c r="D292" s="150" t="s">
        <v>238</v>
      </c>
      <c r="E292" s="194" t="s">
        <v>21</v>
      </c>
      <c r="F292" s="195" t="s">
        <v>765</v>
      </c>
      <c r="H292" s="196">
        <v>64.153000000000006</v>
      </c>
      <c r="I292" s="197"/>
      <c r="L292" s="193"/>
      <c r="M292" s="198"/>
      <c r="T292" s="199"/>
      <c r="AT292" s="194" t="s">
        <v>238</v>
      </c>
      <c r="AU292" s="194" t="s">
        <v>86</v>
      </c>
      <c r="AV292" s="15" t="s">
        <v>120</v>
      </c>
      <c r="AW292" s="15" t="s">
        <v>33</v>
      </c>
      <c r="AX292" s="15" t="s">
        <v>73</v>
      </c>
      <c r="AY292" s="194" t="s">
        <v>227</v>
      </c>
    </row>
    <row r="293" spans="2:65" s="14" customFormat="1" ht="11.25">
      <c r="B293" s="163"/>
      <c r="D293" s="150" t="s">
        <v>238</v>
      </c>
      <c r="E293" s="164" t="s">
        <v>21</v>
      </c>
      <c r="F293" s="165" t="s">
        <v>241</v>
      </c>
      <c r="H293" s="166">
        <v>178.898</v>
      </c>
      <c r="I293" s="167"/>
      <c r="L293" s="163"/>
      <c r="M293" s="168"/>
      <c r="T293" s="169"/>
      <c r="AT293" s="164" t="s">
        <v>238</v>
      </c>
      <c r="AU293" s="164" t="s">
        <v>86</v>
      </c>
      <c r="AV293" s="14" t="s">
        <v>234</v>
      </c>
      <c r="AW293" s="14" t="s">
        <v>33</v>
      </c>
      <c r="AX293" s="14" t="s">
        <v>80</v>
      </c>
      <c r="AY293" s="164" t="s">
        <v>227</v>
      </c>
    </row>
    <row r="294" spans="2:65" s="11" customFormat="1" ht="22.9" customHeight="1">
      <c r="B294" s="120"/>
      <c r="D294" s="121" t="s">
        <v>72</v>
      </c>
      <c r="E294" s="130" t="s">
        <v>264</v>
      </c>
      <c r="F294" s="130" t="s">
        <v>369</v>
      </c>
      <c r="I294" s="123"/>
      <c r="J294" s="131">
        <f>BK294</f>
        <v>0</v>
      </c>
      <c r="L294" s="120"/>
      <c r="M294" s="125"/>
      <c r="P294" s="126">
        <f>SUM(P295:P313)</f>
        <v>0</v>
      </c>
      <c r="R294" s="126">
        <f>SUM(R295:R313)</f>
        <v>166.80070979999999</v>
      </c>
      <c r="T294" s="127">
        <f>SUM(T295:T313)</f>
        <v>0</v>
      </c>
      <c r="AR294" s="121" t="s">
        <v>80</v>
      </c>
      <c r="AT294" s="128" t="s">
        <v>72</v>
      </c>
      <c r="AU294" s="128" t="s">
        <v>80</v>
      </c>
      <c r="AY294" s="121" t="s">
        <v>227</v>
      </c>
      <c r="BK294" s="129">
        <f>SUM(BK295:BK313)</f>
        <v>0</v>
      </c>
    </row>
    <row r="295" spans="2:65" s="1" customFormat="1" ht="37.9" customHeight="1">
      <c r="B295" s="33"/>
      <c r="C295" s="132" t="s">
        <v>382</v>
      </c>
      <c r="D295" s="132" t="s">
        <v>229</v>
      </c>
      <c r="E295" s="133" t="s">
        <v>876</v>
      </c>
      <c r="F295" s="134" t="s">
        <v>877</v>
      </c>
      <c r="G295" s="135" t="s">
        <v>232</v>
      </c>
      <c r="H295" s="136">
        <v>408.99</v>
      </c>
      <c r="I295" s="137"/>
      <c r="J295" s="138">
        <f>ROUND(I295*H295,2)</f>
        <v>0</v>
      </c>
      <c r="K295" s="134" t="s">
        <v>233</v>
      </c>
      <c r="L295" s="33"/>
      <c r="M295" s="139" t="s">
        <v>21</v>
      </c>
      <c r="N295" s="140" t="s">
        <v>45</v>
      </c>
      <c r="P295" s="141">
        <f>O295*H295</f>
        <v>0</v>
      </c>
      <c r="Q295" s="141">
        <v>0</v>
      </c>
      <c r="R295" s="141">
        <f>Q295*H295</f>
        <v>0</v>
      </c>
      <c r="S295" s="141">
        <v>0</v>
      </c>
      <c r="T295" s="142">
        <f>S295*H295</f>
        <v>0</v>
      </c>
      <c r="AR295" s="143" t="s">
        <v>234</v>
      </c>
      <c r="AT295" s="143" t="s">
        <v>229</v>
      </c>
      <c r="AU295" s="143" t="s">
        <v>86</v>
      </c>
      <c r="AY295" s="18" t="s">
        <v>227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86</v>
      </c>
      <c r="BK295" s="144">
        <f>ROUND(I295*H295,2)</f>
        <v>0</v>
      </c>
      <c r="BL295" s="18" t="s">
        <v>234</v>
      </c>
      <c r="BM295" s="143" t="s">
        <v>878</v>
      </c>
    </row>
    <row r="296" spans="2:65" s="1" customFormat="1" ht="11.25">
      <c r="B296" s="33"/>
      <c r="D296" s="145" t="s">
        <v>236</v>
      </c>
      <c r="F296" s="146" t="s">
        <v>879</v>
      </c>
      <c r="I296" s="147"/>
      <c r="L296" s="33"/>
      <c r="M296" s="148"/>
      <c r="T296" s="54"/>
      <c r="AT296" s="18" t="s">
        <v>236</v>
      </c>
      <c r="AU296" s="18" t="s">
        <v>86</v>
      </c>
    </row>
    <row r="297" spans="2:65" s="12" customFormat="1" ht="11.25">
      <c r="B297" s="149"/>
      <c r="D297" s="150" t="s">
        <v>238</v>
      </c>
      <c r="E297" s="151" t="s">
        <v>21</v>
      </c>
      <c r="F297" s="152" t="s">
        <v>880</v>
      </c>
      <c r="H297" s="151" t="s">
        <v>21</v>
      </c>
      <c r="I297" s="153"/>
      <c r="L297" s="149"/>
      <c r="M297" s="154"/>
      <c r="T297" s="155"/>
      <c r="AT297" s="151" t="s">
        <v>238</v>
      </c>
      <c r="AU297" s="151" t="s">
        <v>86</v>
      </c>
      <c r="AV297" s="12" t="s">
        <v>80</v>
      </c>
      <c r="AW297" s="12" t="s">
        <v>33</v>
      </c>
      <c r="AX297" s="12" t="s">
        <v>73</v>
      </c>
      <c r="AY297" s="151" t="s">
        <v>227</v>
      </c>
    </row>
    <row r="298" spans="2:65" s="13" customFormat="1" ht="11.25">
      <c r="B298" s="156"/>
      <c r="D298" s="150" t="s">
        <v>238</v>
      </c>
      <c r="E298" s="157" t="s">
        <v>21</v>
      </c>
      <c r="F298" s="158" t="s">
        <v>881</v>
      </c>
      <c r="H298" s="159">
        <v>408.99</v>
      </c>
      <c r="I298" s="160"/>
      <c r="L298" s="156"/>
      <c r="M298" s="161"/>
      <c r="T298" s="162"/>
      <c r="AT298" s="157" t="s">
        <v>238</v>
      </c>
      <c r="AU298" s="157" t="s">
        <v>86</v>
      </c>
      <c r="AV298" s="13" t="s">
        <v>86</v>
      </c>
      <c r="AW298" s="13" t="s">
        <v>33</v>
      </c>
      <c r="AX298" s="13" t="s">
        <v>73</v>
      </c>
      <c r="AY298" s="157" t="s">
        <v>227</v>
      </c>
    </row>
    <row r="299" spans="2:65" s="14" customFormat="1" ht="11.25">
      <c r="B299" s="163"/>
      <c r="D299" s="150" t="s">
        <v>238</v>
      </c>
      <c r="E299" s="164" t="s">
        <v>21</v>
      </c>
      <c r="F299" s="165" t="s">
        <v>241</v>
      </c>
      <c r="H299" s="166">
        <v>408.99</v>
      </c>
      <c r="I299" s="167"/>
      <c r="L299" s="163"/>
      <c r="M299" s="168"/>
      <c r="T299" s="169"/>
      <c r="AT299" s="164" t="s">
        <v>238</v>
      </c>
      <c r="AU299" s="164" t="s">
        <v>86</v>
      </c>
      <c r="AV299" s="14" t="s">
        <v>234</v>
      </c>
      <c r="AW299" s="14" t="s">
        <v>33</v>
      </c>
      <c r="AX299" s="14" t="s">
        <v>80</v>
      </c>
      <c r="AY299" s="164" t="s">
        <v>227</v>
      </c>
    </row>
    <row r="300" spans="2:65" s="1" customFormat="1" ht="37.9" customHeight="1">
      <c r="B300" s="33"/>
      <c r="C300" s="132" t="s">
        <v>388</v>
      </c>
      <c r="D300" s="132" t="s">
        <v>229</v>
      </c>
      <c r="E300" s="133" t="s">
        <v>882</v>
      </c>
      <c r="F300" s="134" t="s">
        <v>883</v>
      </c>
      <c r="G300" s="135" t="s">
        <v>232</v>
      </c>
      <c r="H300" s="136">
        <v>408.99</v>
      </c>
      <c r="I300" s="137"/>
      <c r="J300" s="138">
        <f>ROUND(I300*H300,2)</f>
        <v>0</v>
      </c>
      <c r="K300" s="134" t="s">
        <v>233</v>
      </c>
      <c r="L300" s="33"/>
      <c r="M300" s="139" t="s">
        <v>21</v>
      </c>
      <c r="N300" s="140" t="s">
        <v>45</v>
      </c>
      <c r="P300" s="141">
        <f>O300*H300</f>
        <v>0</v>
      </c>
      <c r="Q300" s="141">
        <v>0</v>
      </c>
      <c r="R300" s="141">
        <f>Q300*H300</f>
        <v>0</v>
      </c>
      <c r="S300" s="141">
        <v>0</v>
      </c>
      <c r="T300" s="142">
        <f>S300*H300</f>
        <v>0</v>
      </c>
      <c r="AR300" s="143" t="s">
        <v>234</v>
      </c>
      <c r="AT300" s="143" t="s">
        <v>229</v>
      </c>
      <c r="AU300" s="143" t="s">
        <v>86</v>
      </c>
      <c r="AY300" s="18" t="s">
        <v>227</v>
      </c>
      <c r="BE300" s="144">
        <f>IF(N300="základní",J300,0)</f>
        <v>0</v>
      </c>
      <c r="BF300" s="144">
        <f>IF(N300="snížená",J300,0)</f>
        <v>0</v>
      </c>
      <c r="BG300" s="144">
        <f>IF(N300="zákl. přenesená",J300,0)</f>
        <v>0</v>
      </c>
      <c r="BH300" s="144">
        <f>IF(N300="sníž. přenesená",J300,0)</f>
        <v>0</v>
      </c>
      <c r="BI300" s="144">
        <f>IF(N300="nulová",J300,0)</f>
        <v>0</v>
      </c>
      <c r="BJ300" s="18" t="s">
        <v>86</v>
      </c>
      <c r="BK300" s="144">
        <f>ROUND(I300*H300,2)</f>
        <v>0</v>
      </c>
      <c r="BL300" s="18" t="s">
        <v>234</v>
      </c>
      <c r="BM300" s="143" t="s">
        <v>884</v>
      </c>
    </row>
    <row r="301" spans="2:65" s="1" customFormat="1" ht="11.25">
      <c r="B301" s="33"/>
      <c r="D301" s="145" t="s">
        <v>236</v>
      </c>
      <c r="F301" s="146" t="s">
        <v>885</v>
      </c>
      <c r="I301" s="147"/>
      <c r="L301" s="33"/>
      <c r="M301" s="148"/>
      <c r="T301" s="54"/>
      <c r="AT301" s="18" t="s">
        <v>236</v>
      </c>
      <c r="AU301" s="18" t="s">
        <v>86</v>
      </c>
    </row>
    <row r="302" spans="2:65" s="12" customFormat="1" ht="11.25">
      <c r="B302" s="149"/>
      <c r="D302" s="150" t="s">
        <v>238</v>
      </c>
      <c r="E302" s="151" t="s">
        <v>21</v>
      </c>
      <c r="F302" s="152" t="s">
        <v>880</v>
      </c>
      <c r="H302" s="151" t="s">
        <v>21</v>
      </c>
      <c r="I302" s="153"/>
      <c r="L302" s="149"/>
      <c r="M302" s="154"/>
      <c r="T302" s="155"/>
      <c r="AT302" s="151" t="s">
        <v>238</v>
      </c>
      <c r="AU302" s="151" t="s">
        <v>86</v>
      </c>
      <c r="AV302" s="12" t="s">
        <v>80</v>
      </c>
      <c r="AW302" s="12" t="s">
        <v>33</v>
      </c>
      <c r="AX302" s="12" t="s">
        <v>73</v>
      </c>
      <c r="AY302" s="151" t="s">
        <v>227</v>
      </c>
    </row>
    <row r="303" spans="2:65" s="13" customFormat="1" ht="11.25">
      <c r="B303" s="156"/>
      <c r="D303" s="150" t="s">
        <v>238</v>
      </c>
      <c r="E303" s="157" t="s">
        <v>21</v>
      </c>
      <c r="F303" s="158" t="s">
        <v>881</v>
      </c>
      <c r="H303" s="159">
        <v>408.99</v>
      </c>
      <c r="I303" s="160"/>
      <c r="L303" s="156"/>
      <c r="M303" s="161"/>
      <c r="T303" s="162"/>
      <c r="AT303" s="157" t="s">
        <v>238</v>
      </c>
      <c r="AU303" s="157" t="s">
        <v>86</v>
      </c>
      <c r="AV303" s="13" t="s">
        <v>86</v>
      </c>
      <c r="AW303" s="13" t="s">
        <v>33</v>
      </c>
      <c r="AX303" s="13" t="s">
        <v>73</v>
      </c>
      <c r="AY303" s="157" t="s">
        <v>227</v>
      </c>
    </row>
    <row r="304" spans="2:65" s="14" customFormat="1" ht="11.25">
      <c r="B304" s="163"/>
      <c r="D304" s="150" t="s">
        <v>238</v>
      </c>
      <c r="E304" s="164" t="s">
        <v>21</v>
      </c>
      <c r="F304" s="165" t="s">
        <v>241</v>
      </c>
      <c r="H304" s="166">
        <v>408.99</v>
      </c>
      <c r="I304" s="167"/>
      <c r="L304" s="163"/>
      <c r="M304" s="168"/>
      <c r="T304" s="169"/>
      <c r="AT304" s="164" t="s">
        <v>238</v>
      </c>
      <c r="AU304" s="164" t="s">
        <v>86</v>
      </c>
      <c r="AV304" s="14" t="s">
        <v>234</v>
      </c>
      <c r="AW304" s="14" t="s">
        <v>33</v>
      </c>
      <c r="AX304" s="14" t="s">
        <v>80</v>
      </c>
      <c r="AY304" s="164" t="s">
        <v>227</v>
      </c>
    </row>
    <row r="305" spans="2:65" s="1" customFormat="1" ht="78" customHeight="1">
      <c r="B305" s="33"/>
      <c r="C305" s="132" t="s">
        <v>393</v>
      </c>
      <c r="D305" s="132" t="s">
        <v>229</v>
      </c>
      <c r="E305" s="133" t="s">
        <v>886</v>
      </c>
      <c r="F305" s="134" t="s">
        <v>887</v>
      </c>
      <c r="G305" s="135" t="s">
        <v>232</v>
      </c>
      <c r="H305" s="136">
        <v>592.29</v>
      </c>
      <c r="I305" s="137"/>
      <c r="J305" s="138">
        <f>ROUND(I305*H305,2)</f>
        <v>0</v>
      </c>
      <c r="K305" s="134" t="s">
        <v>233</v>
      </c>
      <c r="L305" s="33"/>
      <c r="M305" s="139" t="s">
        <v>21</v>
      </c>
      <c r="N305" s="140" t="s">
        <v>45</v>
      </c>
      <c r="P305" s="141">
        <f>O305*H305</f>
        <v>0</v>
      </c>
      <c r="Q305" s="141">
        <v>0.11162</v>
      </c>
      <c r="R305" s="141">
        <f>Q305*H305</f>
        <v>66.11140979999999</v>
      </c>
      <c r="S305" s="141">
        <v>0</v>
      </c>
      <c r="T305" s="142">
        <f>S305*H305</f>
        <v>0</v>
      </c>
      <c r="AR305" s="143" t="s">
        <v>234</v>
      </c>
      <c r="AT305" s="143" t="s">
        <v>229</v>
      </c>
      <c r="AU305" s="143" t="s">
        <v>86</v>
      </c>
      <c r="AY305" s="18" t="s">
        <v>227</v>
      </c>
      <c r="BE305" s="144">
        <f>IF(N305="základní",J305,0)</f>
        <v>0</v>
      </c>
      <c r="BF305" s="144">
        <f>IF(N305="snížená",J305,0)</f>
        <v>0</v>
      </c>
      <c r="BG305" s="144">
        <f>IF(N305="zákl. přenesená",J305,0)</f>
        <v>0</v>
      </c>
      <c r="BH305" s="144">
        <f>IF(N305="sníž. přenesená",J305,0)</f>
        <v>0</v>
      </c>
      <c r="BI305" s="144">
        <f>IF(N305="nulová",J305,0)</f>
        <v>0</v>
      </c>
      <c r="BJ305" s="18" t="s">
        <v>86</v>
      </c>
      <c r="BK305" s="144">
        <f>ROUND(I305*H305,2)</f>
        <v>0</v>
      </c>
      <c r="BL305" s="18" t="s">
        <v>234</v>
      </c>
      <c r="BM305" s="143" t="s">
        <v>888</v>
      </c>
    </row>
    <row r="306" spans="2:65" s="1" customFormat="1" ht="11.25">
      <c r="B306" s="33"/>
      <c r="D306" s="145" t="s">
        <v>236</v>
      </c>
      <c r="F306" s="146" t="s">
        <v>889</v>
      </c>
      <c r="I306" s="147"/>
      <c r="L306" s="33"/>
      <c r="M306" s="148"/>
      <c r="T306" s="54"/>
      <c r="AT306" s="18" t="s">
        <v>236</v>
      </c>
      <c r="AU306" s="18" t="s">
        <v>86</v>
      </c>
    </row>
    <row r="307" spans="2:65" s="13" customFormat="1" ht="11.25">
      <c r="B307" s="156"/>
      <c r="D307" s="150" t="s">
        <v>238</v>
      </c>
      <c r="E307" s="157" t="s">
        <v>21</v>
      </c>
      <c r="F307" s="158" t="s">
        <v>649</v>
      </c>
      <c r="H307" s="159">
        <v>183.3</v>
      </c>
      <c r="I307" s="160"/>
      <c r="L307" s="156"/>
      <c r="M307" s="161"/>
      <c r="T307" s="162"/>
      <c r="AT307" s="157" t="s">
        <v>238</v>
      </c>
      <c r="AU307" s="157" t="s">
        <v>86</v>
      </c>
      <c r="AV307" s="13" t="s">
        <v>86</v>
      </c>
      <c r="AW307" s="13" t="s">
        <v>33</v>
      </c>
      <c r="AX307" s="13" t="s">
        <v>73</v>
      </c>
      <c r="AY307" s="157" t="s">
        <v>227</v>
      </c>
    </row>
    <row r="308" spans="2:65" s="15" customFormat="1" ht="11.25">
      <c r="B308" s="193"/>
      <c r="D308" s="150" t="s">
        <v>238</v>
      </c>
      <c r="E308" s="194" t="s">
        <v>21</v>
      </c>
      <c r="F308" s="195" t="s">
        <v>765</v>
      </c>
      <c r="H308" s="196">
        <v>183.3</v>
      </c>
      <c r="I308" s="197"/>
      <c r="L308" s="193"/>
      <c r="M308" s="198"/>
      <c r="T308" s="199"/>
      <c r="AT308" s="194" t="s">
        <v>238</v>
      </c>
      <c r="AU308" s="194" t="s">
        <v>86</v>
      </c>
      <c r="AV308" s="15" t="s">
        <v>120</v>
      </c>
      <c r="AW308" s="15" t="s">
        <v>33</v>
      </c>
      <c r="AX308" s="15" t="s">
        <v>73</v>
      </c>
      <c r="AY308" s="194" t="s">
        <v>227</v>
      </c>
    </row>
    <row r="309" spans="2:65" s="12" customFormat="1" ht="11.25">
      <c r="B309" s="149"/>
      <c r="D309" s="150" t="s">
        <v>238</v>
      </c>
      <c r="E309" s="151" t="s">
        <v>21</v>
      </c>
      <c r="F309" s="152" t="s">
        <v>890</v>
      </c>
      <c r="H309" s="151" t="s">
        <v>21</v>
      </c>
      <c r="I309" s="153"/>
      <c r="L309" s="149"/>
      <c r="M309" s="154"/>
      <c r="T309" s="155"/>
      <c r="AT309" s="151" t="s">
        <v>238</v>
      </c>
      <c r="AU309" s="151" t="s">
        <v>86</v>
      </c>
      <c r="AV309" s="12" t="s">
        <v>80</v>
      </c>
      <c r="AW309" s="12" t="s">
        <v>33</v>
      </c>
      <c r="AX309" s="12" t="s">
        <v>73</v>
      </c>
      <c r="AY309" s="151" t="s">
        <v>227</v>
      </c>
    </row>
    <row r="310" spans="2:65" s="13" customFormat="1" ht="11.25">
      <c r="B310" s="156"/>
      <c r="D310" s="150" t="s">
        <v>238</v>
      </c>
      <c r="E310" s="157" t="s">
        <v>21</v>
      </c>
      <c r="F310" s="158" t="s">
        <v>881</v>
      </c>
      <c r="H310" s="159">
        <v>408.99</v>
      </c>
      <c r="I310" s="160"/>
      <c r="L310" s="156"/>
      <c r="M310" s="161"/>
      <c r="T310" s="162"/>
      <c r="AT310" s="157" t="s">
        <v>238</v>
      </c>
      <c r="AU310" s="157" t="s">
        <v>86</v>
      </c>
      <c r="AV310" s="13" t="s">
        <v>86</v>
      </c>
      <c r="AW310" s="13" t="s">
        <v>33</v>
      </c>
      <c r="AX310" s="13" t="s">
        <v>73</v>
      </c>
      <c r="AY310" s="157" t="s">
        <v>227</v>
      </c>
    </row>
    <row r="311" spans="2:65" s="15" customFormat="1" ht="11.25">
      <c r="B311" s="193"/>
      <c r="D311" s="150" t="s">
        <v>238</v>
      </c>
      <c r="E311" s="194" t="s">
        <v>21</v>
      </c>
      <c r="F311" s="195" t="s">
        <v>765</v>
      </c>
      <c r="H311" s="196">
        <v>408.99</v>
      </c>
      <c r="I311" s="197"/>
      <c r="L311" s="193"/>
      <c r="M311" s="198"/>
      <c r="T311" s="199"/>
      <c r="AT311" s="194" t="s">
        <v>238</v>
      </c>
      <c r="AU311" s="194" t="s">
        <v>86</v>
      </c>
      <c r="AV311" s="15" t="s">
        <v>120</v>
      </c>
      <c r="AW311" s="15" t="s">
        <v>33</v>
      </c>
      <c r="AX311" s="15" t="s">
        <v>73</v>
      </c>
      <c r="AY311" s="194" t="s">
        <v>227</v>
      </c>
    </row>
    <row r="312" spans="2:65" s="14" customFormat="1" ht="11.25">
      <c r="B312" s="163"/>
      <c r="D312" s="150" t="s">
        <v>238</v>
      </c>
      <c r="E312" s="164" t="s">
        <v>21</v>
      </c>
      <c r="F312" s="165" t="s">
        <v>241</v>
      </c>
      <c r="H312" s="166">
        <v>592.29</v>
      </c>
      <c r="I312" s="167"/>
      <c r="L312" s="163"/>
      <c r="M312" s="168"/>
      <c r="T312" s="169"/>
      <c r="AT312" s="164" t="s">
        <v>238</v>
      </c>
      <c r="AU312" s="164" t="s">
        <v>86</v>
      </c>
      <c r="AV312" s="14" t="s">
        <v>234</v>
      </c>
      <c r="AW312" s="14" t="s">
        <v>33</v>
      </c>
      <c r="AX312" s="14" t="s">
        <v>80</v>
      </c>
      <c r="AY312" s="164" t="s">
        <v>227</v>
      </c>
    </row>
    <row r="313" spans="2:65" s="1" customFormat="1" ht="21.75" customHeight="1">
      <c r="B313" s="33"/>
      <c r="C313" s="170" t="s">
        <v>399</v>
      </c>
      <c r="D313" s="170" t="s">
        <v>291</v>
      </c>
      <c r="E313" s="171" t="s">
        <v>891</v>
      </c>
      <c r="F313" s="172" t="s">
        <v>892</v>
      </c>
      <c r="G313" s="173" t="s">
        <v>232</v>
      </c>
      <c r="H313" s="174">
        <v>592.29</v>
      </c>
      <c r="I313" s="175"/>
      <c r="J313" s="176">
        <f>ROUND(I313*H313,2)</f>
        <v>0</v>
      </c>
      <c r="K313" s="172" t="s">
        <v>336</v>
      </c>
      <c r="L313" s="177"/>
      <c r="M313" s="178" t="s">
        <v>21</v>
      </c>
      <c r="N313" s="179" t="s">
        <v>45</v>
      </c>
      <c r="P313" s="141">
        <f>O313*H313</f>
        <v>0</v>
      </c>
      <c r="Q313" s="141">
        <v>0.17</v>
      </c>
      <c r="R313" s="141">
        <f>Q313*H313</f>
        <v>100.6893</v>
      </c>
      <c r="S313" s="141">
        <v>0</v>
      </c>
      <c r="T313" s="142">
        <f>S313*H313</f>
        <v>0</v>
      </c>
      <c r="AR313" s="143" t="s">
        <v>283</v>
      </c>
      <c r="AT313" s="143" t="s">
        <v>291</v>
      </c>
      <c r="AU313" s="143" t="s">
        <v>86</v>
      </c>
      <c r="AY313" s="18" t="s">
        <v>227</v>
      </c>
      <c r="BE313" s="144">
        <f>IF(N313="základní",J313,0)</f>
        <v>0</v>
      </c>
      <c r="BF313" s="144">
        <f>IF(N313="snížená",J313,0)</f>
        <v>0</v>
      </c>
      <c r="BG313" s="144">
        <f>IF(N313="zákl. přenesená",J313,0)</f>
        <v>0</v>
      </c>
      <c r="BH313" s="144">
        <f>IF(N313="sníž. přenesená",J313,0)</f>
        <v>0</v>
      </c>
      <c r="BI313" s="144">
        <f>IF(N313="nulová",J313,0)</f>
        <v>0</v>
      </c>
      <c r="BJ313" s="18" t="s">
        <v>86</v>
      </c>
      <c r="BK313" s="144">
        <f>ROUND(I313*H313,2)</f>
        <v>0</v>
      </c>
      <c r="BL313" s="18" t="s">
        <v>234</v>
      </c>
      <c r="BM313" s="143" t="s">
        <v>893</v>
      </c>
    </row>
    <row r="314" spans="2:65" s="11" customFormat="1" ht="22.9" customHeight="1">
      <c r="B314" s="120"/>
      <c r="D314" s="121" t="s">
        <v>72</v>
      </c>
      <c r="E314" s="130" t="s">
        <v>270</v>
      </c>
      <c r="F314" s="130" t="s">
        <v>558</v>
      </c>
      <c r="I314" s="123"/>
      <c r="J314" s="131">
        <f>BK314</f>
        <v>0</v>
      </c>
      <c r="L314" s="120"/>
      <c r="M314" s="125"/>
      <c r="P314" s="126">
        <f>SUM(P315:P997)</f>
        <v>0</v>
      </c>
      <c r="R314" s="126">
        <f>SUM(R315:R997)</f>
        <v>1025.9706488000002</v>
      </c>
      <c r="T314" s="127">
        <f>SUM(T315:T997)</f>
        <v>7.7911900000000006E-2</v>
      </c>
      <c r="AR314" s="121" t="s">
        <v>80</v>
      </c>
      <c r="AT314" s="128" t="s">
        <v>72</v>
      </c>
      <c r="AU314" s="128" t="s">
        <v>80</v>
      </c>
      <c r="AY314" s="121" t="s">
        <v>227</v>
      </c>
      <c r="BK314" s="129">
        <f>SUM(BK315:BK997)</f>
        <v>0</v>
      </c>
    </row>
    <row r="315" spans="2:65" s="1" customFormat="1" ht="33" customHeight="1">
      <c r="B315" s="33"/>
      <c r="C315" s="132" t="s">
        <v>405</v>
      </c>
      <c r="D315" s="132" t="s">
        <v>229</v>
      </c>
      <c r="E315" s="133" t="s">
        <v>894</v>
      </c>
      <c r="F315" s="134" t="s">
        <v>895</v>
      </c>
      <c r="G315" s="135" t="s">
        <v>232</v>
      </c>
      <c r="H315" s="136">
        <v>2234.2629999999999</v>
      </c>
      <c r="I315" s="137"/>
      <c r="J315" s="138">
        <f>ROUND(I315*H315,2)</f>
        <v>0</v>
      </c>
      <c r="K315" s="134" t="s">
        <v>233</v>
      </c>
      <c r="L315" s="33"/>
      <c r="M315" s="139" t="s">
        <v>21</v>
      </c>
      <c r="N315" s="140" t="s">
        <v>45</v>
      </c>
      <c r="P315" s="141">
        <f>O315*H315</f>
        <v>0</v>
      </c>
      <c r="Q315" s="141">
        <v>2.5999999999999998E-4</v>
      </c>
      <c r="R315" s="141">
        <f>Q315*H315</f>
        <v>0.58090837999999989</v>
      </c>
      <c r="S315" s="141">
        <v>0</v>
      </c>
      <c r="T315" s="142">
        <f>S315*H315</f>
        <v>0</v>
      </c>
      <c r="AR315" s="143" t="s">
        <v>234</v>
      </c>
      <c r="AT315" s="143" t="s">
        <v>229</v>
      </c>
      <c r="AU315" s="143" t="s">
        <v>86</v>
      </c>
      <c r="AY315" s="18" t="s">
        <v>227</v>
      </c>
      <c r="BE315" s="144">
        <f>IF(N315="základní",J315,0)</f>
        <v>0</v>
      </c>
      <c r="BF315" s="144">
        <f>IF(N315="snížená",J315,0)</f>
        <v>0</v>
      </c>
      <c r="BG315" s="144">
        <f>IF(N315="zákl. přenesená",J315,0)</f>
        <v>0</v>
      </c>
      <c r="BH315" s="144">
        <f>IF(N315="sníž. přenesená",J315,0)</f>
        <v>0</v>
      </c>
      <c r="BI315" s="144">
        <f>IF(N315="nulová",J315,0)</f>
        <v>0</v>
      </c>
      <c r="BJ315" s="18" t="s">
        <v>86</v>
      </c>
      <c r="BK315" s="144">
        <f>ROUND(I315*H315,2)</f>
        <v>0</v>
      </c>
      <c r="BL315" s="18" t="s">
        <v>234</v>
      </c>
      <c r="BM315" s="143" t="s">
        <v>896</v>
      </c>
    </row>
    <row r="316" spans="2:65" s="1" customFormat="1" ht="11.25">
      <c r="B316" s="33"/>
      <c r="D316" s="145" t="s">
        <v>236</v>
      </c>
      <c r="F316" s="146" t="s">
        <v>897</v>
      </c>
      <c r="I316" s="147"/>
      <c r="L316" s="33"/>
      <c r="M316" s="148"/>
      <c r="T316" s="54"/>
      <c r="AT316" s="18" t="s">
        <v>236</v>
      </c>
      <c r="AU316" s="18" t="s">
        <v>86</v>
      </c>
    </row>
    <row r="317" spans="2:65" s="12" customFormat="1" ht="11.25">
      <c r="B317" s="149"/>
      <c r="D317" s="150" t="s">
        <v>238</v>
      </c>
      <c r="E317" s="151" t="s">
        <v>21</v>
      </c>
      <c r="F317" s="152" t="s">
        <v>898</v>
      </c>
      <c r="H317" s="151" t="s">
        <v>21</v>
      </c>
      <c r="I317" s="153"/>
      <c r="L317" s="149"/>
      <c r="M317" s="154"/>
      <c r="T317" s="155"/>
      <c r="AT317" s="151" t="s">
        <v>238</v>
      </c>
      <c r="AU317" s="151" t="s">
        <v>86</v>
      </c>
      <c r="AV317" s="12" t="s">
        <v>80</v>
      </c>
      <c r="AW317" s="12" t="s">
        <v>33</v>
      </c>
      <c r="AX317" s="12" t="s">
        <v>73</v>
      </c>
      <c r="AY317" s="151" t="s">
        <v>227</v>
      </c>
    </row>
    <row r="318" spans="2:65" s="13" customFormat="1" ht="11.25">
      <c r="B318" s="156"/>
      <c r="D318" s="150" t="s">
        <v>238</v>
      </c>
      <c r="E318" s="157" t="s">
        <v>21</v>
      </c>
      <c r="F318" s="158" t="s">
        <v>670</v>
      </c>
      <c r="H318" s="159">
        <v>416.89299999999997</v>
      </c>
      <c r="I318" s="160"/>
      <c r="L318" s="156"/>
      <c r="M318" s="161"/>
      <c r="T318" s="162"/>
      <c r="AT318" s="157" t="s">
        <v>238</v>
      </c>
      <c r="AU318" s="157" t="s">
        <v>86</v>
      </c>
      <c r="AV318" s="13" t="s">
        <v>86</v>
      </c>
      <c r="AW318" s="13" t="s">
        <v>33</v>
      </c>
      <c r="AX318" s="13" t="s">
        <v>73</v>
      </c>
      <c r="AY318" s="157" t="s">
        <v>227</v>
      </c>
    </row>
    <row r="319" spans="2:65" s="13" customFormat="1" ht="11.25">
      <c r="B319" s="156"/>
      <c r="D319" s="150" t="s">
        <v>238</v>
      </c>
      <c r="E319" s="157" t="s">
        <v>21</v>
      </c>
      <c r="F319" s="158" t="s">
        <v>667</v>
      </c>
      <c r="H319" s="159">
        <v>1817.37</v>
      </c>
      <c r="I319" s="160"/>
      <c r="L319" s="156"/>
      <c r="M319" s="161"/>
      <c r="T319" s="162"/>
      <c r="AT319" s="157" t="s">
        <v>238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227</v>
      </c>
    </row>
    <row r="320" spans="2:65" s="14" customFormat="1" ht="11.25">
      <c r="B320" s="163"/>
      <c r="D320" s="150" t="s">
        <v>238</v>
      </c>
      <c r="E320" s="164" t="s">
        <v>21</v>
      </c>
      <c r="F320" s="165" t="s">
        <v>241</v>
      </c>
      <c r="H320" s="166">
        <v>2234.2629999999999</v>
      </c>
      <c r="I320" s="167"/>
      <c r="L320" s="163"/>
      <c r="M320" s="168"/>
      <c r="T320" s="169"/>
      <c r="AT320" s="164" t="s">
        <v>238</v>
      </c>
      <c r="AU320" s="164" t="s">
        <v>86</v>
      </c>
      <c r="AV320" s="14" t="s">
        <v>234</v>
      </c>
      <c r="AW320" s="14" t="s">
        <v>33</v>
      </c>
      <c r="AX320" s="14" t="s">
        <v>80</v>
      </c>
      <c r="AY320" s="164" t="s">
        <v>227</v>
      </c>
    </row>
    <row r="321" spans="2:65" s="1" customFormat="1" ht="37.9" customHeight="1">
      <c r="B321" s="33"/>
      <c r="C321" s="132" t="s">
        <v>409</v>
      </c>
      <c r="D321" s="132" t="s">
        <v>229</v>
      </c>
      <c r="E321" s="133" t="s">
        <v>899</v>
      </c>
      <c r="F321" s="134" t="s">
        <v>900</v>
      </c>
      <c r="G321" s="135" t="s">
        <v>232</v>
      </c>
      <c r="H321" s="136">
        <v>416.89299999999997</v>
      </c>
      <c r="I321" s="137"/>
      <c r="J321" s="138">
        <f>ROUND(I321*H321,2)</f>
        <v>0</v>
      </c>
      <c r="K321" s="134" t="s">
        <v>233</v>
      </c>
      <c r="L321" s="33"/>
      <c r="M321" s="139" t="s">
        <v>21</v>
      </c>
      <c r="N321" s="140" t="s">
        <v>45</v>
      </c>
      <c r="P321" s="141">
        <f>O321*H321</f>
        <v>0</v>
      </c>
      <c r="Q321" s="141">
        <v>3.9100000000000003E-3</v>
      </c>
      <c r="R321" s="141">
        <f>Q321*H321</f>
        <v>1.6300516300000001</v>
      </c>
      <c r="S321" s="141">
        <v>0</v>
      </c>
      <c r="T321" s="142">
        <f>S321*H321</f>
        <v>0</v>
      </c>
      <c r="AR321" s="143" t="s">
        <v>234</v>
      </c>
      <c r="AT321" s="143" t="s">
        <v>229</v>
      </c>
      <c r="AU321" s="143" t="s">
        <v>86</v>
      </c>
      <c r="AY321" s="18" t="s">
        <v>227</v>
      </c>
      <c r="BE321" s="144">
        <f>IF(N321="základní",J321,0)</f>
        <v>0</v>
      </c>
      <c r="BF321" s="144">
        <f>IF(N321="snížená",J321,0)</f>
        <v>0</v>
      </c>
      <c r="BG321" s="144">
        <f>IF(N321="zákl. přenesená",J321,0)</f>
        <v>0</v>
      </c>
      <c r="BH321" s="144">
        <f>IF(N321="sníž. přenesená",J321,0)</f>
        <v>0</v>
      </c>
      <c r="BI321" s="144">
        <f>IF(N321="nulová",J321,0)</f>
        <v>0</v>
      </c>
      <c r="BJ321" s="18" t="s">
        <v>86</v>
      </c>
      <c r="BK321" s="144">
        <f>ROUND(I321*H321,2)</f>
        <v>0</v>
      </c>
      <c r="BL321" s="18" t="s">
        <v>234</v>
      </c>
      <c r="BM321" s="143" t="s">
        <v>901</v>
      </c>
    </row>
    <row r="322" spans="2:65" s="1" customFormat="1" ht="11.25">
      <c r="B322" s="33"/>
      <c r="D322" s="145" t="s">
        <v>236</v>
      </c>
      <c r="F322" s="146" t="s">
        <v>902</v>
      </c>
      <c r="I322" s="147"/>
      <c r="L322" s="33"/>
      <c r="M322" s="148"/>
      <c r="T322" s="54"/>
      <c r="AT322" s="18" t="s">
        <v>236</v>
      </c>
      <c r="AU322" s="18" t="s">
        <v>86</v>
      </c>
    </row>
    <row r="323" spans="2:65" s="12" customFormat="1" ht="11.25">
      <c r="B323" s="149"/>
      <c r="D323" s="150" t="s">
        <v>238</v>
      </c>
      <c r="E323" s="151" t="s">
        <v>21</v>
      </c>
      <c r="F323" s="152" t="s">
        <v>898</v>
      </c>
      <c r="H323" s="151" t="s">
        <v>21</v>
      </c>
      <c r="I323" s="153"/>
      <c r="L323" s="149"/>
      <c r="M323" s="154"/>
      <c r="T323" s="155"/>
      <c r="AT323" s="151" t="s">
        <v>238</v>
      </c>
      <c r="AU323" s="151" t="s">
        <v>86</v>
      </c>
      <c r="AV323" s="12" t="s">
        <v>80</v>
      </c>
      <c r="AW323" s="12" t="s">
        <v>33</v>
      </c>
      <c r="AX323" s="12" t="s">
        <v>73</v>
      </c>
      <c r="AY323" s="151" t="s">
        <v>227</v>
      </c>
    </row>
    <row r="324" spans="2:65" s="13" customFormat="1" ht="11.25">
      <c r="B324" s="156"/>
      <c r="D324" s="150" t="s">
        <v>238</v>
      </c>
      <c r="E324" s="157" t="s">
        <v>21</v>
      </c>
      <c r="F324" s="158" t="s">
        <v>670</v>
      </c>
      <c r="H324" s="159">
        <v>416.89299999999997</v>
      </c>
      <c r="I324" s="160"/>
      <c r="L324" s="156"/>
      <c r="M324" s="161"/>
      <c r="T324" s="162"/>
      <c r="AT324" s="157" t="s">
        <v>238</v>
      </c>
      <c r="AU324" s="157" t="s">
        <v>86</v>
      </c>
      <c r="AV324" s="13" t="s">
        <v>86</v>
      </c>
      <c r="AW324" s="13" t="s">
        <v>33</v>
      </c>
      <c r="AX324" s="13" t="s">
        <v>73</v>
      </c>
      <c r="AY324" s="157" t="s">
        <v>227</v>
      </c>
    </row>
    <row r="325" spans="2:65" s="14" customFormat="1" ht="11.25">
      <c r="B325" s="163"/>
      <c r="D325" s="150" t="s">
        <v>238</v>
      </c>
      <c r="E325" s="164" t="s">
        <v>21</v>
      </c>
      <c r="F325" s="165" t="s">
        <v>241</v>
      </c>
      <c r="H325" s="166">
        <v>416.89299999999997</v>
      </c>
      <c r="I325" s="167"/>
      <c r="L325" s="163"/>
      <c r="M325" s="168"/>
      <c r="T325" s="169"/>
      <c r="AT325" s="164" t="s">
        <v>238</v>
      </c>
      <c r="AU325" s="164" t="s">
        <v>86</v>
      </c>
      <c r="AV325" s="14" t="s">
        <v>234</v>
      </c>
      <c r="AW325" s="14" t="s">
        <v>33</v>
      </c>
      <c r="AX325" s="14" t="s">
        <v>80</v>
      </c>
      <c r="AY325" s="164" t="s">
        <v>227</v>
      </c>
    </row>
    <row r="326" spans="2:65" s="1" customFormat="1" ht="33" customHeight="1">
      <c r="B326" s="33"/>
      <c r="C326" s="132" t="s">
        <v>7</v>
      </c>
      <c r="D326" s="132" t="s">
        <v>229</v>
      </c>
      <c r="E326" s="133" t="s">
        <v>903</v>
      </c>
      <c r="F326" s="134" t="s">
        <v>904</v>
      </c>
      <c r="G326" s="135" t="s">
        <v>232</v>
      </c>
      <c r="H326" s="136">
        <v>833.78599999999994</v>
      </c>
      <c r="I326" s="137"/>
      <c r="J326" s="138">
        <f>ROUND(I326*H326,2)</f>
        <v>0</v>
      </c>
      <c r="K326" s="134" t="s">
        <v>233</v>
      </c>
      <c r="L326" s="33"/>
      <c r="M326" s="139" t="s">
        <v>21</v>
      </c>
      <c r="N326" s="140" t="s">
        <v>45</v>
      </c>
      <c r="P326" s="141">
        <f>O326*H326</f>
        <v>0</v>
      </c>
      <c r="Q326" s="141">
        <v>1.2999999999999999E-3</v>
      </c>
      <c r="R326" s="141">
        <f>Q326*H326</f>
        <v>1.0839217999999999</v>
      </c>
      <c r="S326" s="141">
        <v>0</v>
      </c>
      <c r="T326" s="142">
        <f>S326*H326</f>
        <v>0</v>
      </c>
      <c r="AR326" s="143" t="s">
        <v>234</v>
      </c>
      <c r="AT326" s="143" t="s">
        <v>229</v>
      </c>
      <c r="AU326" s="143" t="s">
        <v>86</v>
      </c>
      <c r="AY326" s="18" t="s">
        <v>227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86</v>
      </c>
      <c r="BK326" s="144">
        <f>ROUND(I326*H326,2)</f>
        <v>0</v>
      </c>
      <c r="BL326" s="18" t="s">
        <v>234</v>
      </c>
      <c r="BM326" s="143" t="s">
        <v>905</v>
      </c>
    </row>
    <row r="327" spans="2:65" s="1" customFormat="1" ht="11.25">
      <c r="B327" s="33"/>
      <c r="D327" s="145" t="s">
        <v>236</v>
      </c>
      <c r="F327" s="146" t="s">
        <v>906</v>
      </c>
      <c r="I327" s="147"/>
      <c r="L327" s="33"/>
      <c r="M327" s="148"/>
      <c r="T327" s="54"/>
      <c r="AT327" s="18" t="s">
        <v>236</v>
      </c>
      <c r="AU327" s="18" t="s">
        <v>86</v>
      </c>
    </row>
    <row r="328" spans="2:65" s="12" customFormat="1" ht="11.25">
      <c r="B328" s="149"/>
      <c r="D328" s="150" t="s">
        <v>238</v>
      </c>
      <c r="E328" s="151" t="s">
        <v>21</v>
      </c>
      <c r="F328" s="152" t="s">
        <v>898</v>
      </c>
      <c r="H328" s="151" t="s">
        <v>21</v>
      </c>
      <c r="I328" s="153"/>
      <c r="L328" s="149"/>
      <c r="M328" s="154"/>
      <c r="T328" s="155"/>
      <c r="AT328" s="151" t="s">
        <v>238</v>
      </c>
      <c r="AU328" s="151" t="s">
        <v>86</v>
      </c>
      <c r="AV328" s="12" t="s">
        <v>80</v>
      </c>
      <c r="AW328" s="12" t="s">
        <v>33</v>
      </c>
      <c r="AX328" s="12" t="s">
        <v>73</v>
      </c>
      <c r="AY328" s="151" t="s">
        <v>227</v>
      </c>
    </row>
    <row r="329" spans="2:65" s="13" customFormat="1" ht="11.25">
      <c r="B329" s="156"/>
      <c r="D329" s="150" t="s">
        <v>238</v>
      </c>
      <c r="E329" s="157" t="s">
        <v>21</v>
      </c>
      <c r="F329" s="158" t="s">
        <v>907</v>
      </c>
      <c r="H329" s="159">
        <v>833.78599999999994</v>
      </c>
      <c r="I329" s="160"/>
      <c r="L329" s="156"/>
      <c r="M329" s="161"/>
      <c r="T329" s="162"/>
      <c r="AT329" s="157" t="s">
        <v>238</v>
      </c>
      <c r="AU329" s="157" t="s">
        <v>86</v>
      </c>
      <c r="AV329" s="13" t="s">
        <v>86</v>
      </c>
      <c r="AW329" s="13" t="s">
        <v>33</v>
      </c>
      <c r="AX329" s="13" t="s">
        <v>73</v>
      </c>
      <c r="AY329" s="157" t="s">
        <v>227</v>
      </c>
    </row>
    <row r="330" spans="2:65" s="14" customFormat="1" ht="11.25">
      <c r="B330" s="163"/>
      <c r="D330" s="150" t="s">
        <v>238</v>
      </c>
      <c r="E330" s="164" t="s">
        <v>21</v>
      </c>
      <c r="F330" s="165" t="s">
        <v>241</v>
      </c>
      <c r="H330" s="166">
        <v>833.78599999999994</v>
      </c>
      <c r="I330" s="167"/>
      <c r="L330" s="163"/>
      <c r="M330" s="168"/>
      <c r="T330" s="169"/>
      <c r="AT330" s="164" t="s">
        <v>238</v>
      </c>
      <c r="AU330" s="164" t="s">
        <v>86</v>
      </c>
      <c r="AV330" s="14" t="s">
        <v>234</v>
      </c>
      <c r="AW330" s="14" t="s">
        <v>33</v>
      </c>
      <c r="AX330" s="14" t="s">
        <v>80</v>
      </c>
      <c r="AY330" s="164" t="s">
        <v>227</v>
      </c>
    </row>
    <row r="331" spans="2:65" s="1" customFormat="1" ht="44.25" customHeight="1">
      <c r="B331" s="33"/>
      <c r="C331" s="132" t="s">
        <v>416</v>
      </c>
      <c r="D331" s="132" t="s">
        <v>229</v>
      </c>
      <c r="E331" s="133" t="s">
        <v>908</v>
      </c>
      <c r="F331" s="134" t="s">
        <v>909</v>
      </c>
      <c r="G331" s="135" t="s">
        <v>232</v>
      </c>
      <c r="H331" s="136">
        <v>1817.37</v>
      </c>
      <c r="I331" s="137"/>
      <c r="J331" s="138">
        <f>ROUND(I331*H331,2)</f>
        <v>0</v>
      </c>
      <c r="K331" s="134" t="s">
        <v>233</v>
      </c>
      <c r="L331" s="33"/>
      <c r="M331" s="139" t="s">
        <v>21</v>
      </c>
      <c r="N331" s="140" t="s">
        <v>45</v>
      </c>
      <c r="P331" s="141">
        <f>O331*H331</f>
        <v>0</v>
      </c>
      <c r="Q331" s="141">
        <v>1.103E-2</v>
      </c>
      <c r="R331" s="141">
        <f>Q331*H331</f>
        <v>20.045591099999999</v>
      </c>
      <c r="S331" s="141">
        <v>0</v>
      </c>
      <c r="T331" s="142">
        <f>S331*H331</f>
        <v>0</v>
      </c>
      <c r="AR331" s="143" t="s">
        <v>234</v>
      </c>
      <c r="AT331" s="143" t="s">
        <v>229</v>
      </c>
      <c r="AU331" s="143" t="s">
        <v>86</v>
      </c>
      <c r="AY331" s="18" t="s">
        <v>227</v>
      </c>
      <c r="BE331" s="144">
        <f>IF(N331="základní",J331,0)</f>
        <v>0</v>
      </c>
      <c r="BF331" s="144">
        <f>IF(N331="snížená",J331,0)</f>
        <v>0</v>
      </c>
      <c r="BG331" s="144">
        <f>IF(N331="zákl. přenesená",J331,0)</f>
        <v>0</v>
      </c>
      <c r="BH331" s="144">
        <f>IF(N331="sníž. přenesená",J331,0)</f>
        <v>0</v>
      </c>
      <c r="BI331" s="144">
        <f>IF(N331="nulová",J331,0)</f>
        <v>0</v>
      </c>
      <c r="BJ331" s="18" t="s">
        <v>86</v>
      </c>
      <c r="BK331" s="144">
        <f>ROUND(I331*H331,2)</f>
        <v>0</v>
      </c>
      <c r="BL331" s="18" t="s">
        <v>234</v>
      </c>
      <c r="BM331" s="143" t="s">
        <v>910</v>
      </c>
    </row>
    <row r="332" spans="2:65" s="1" customFormat="1" ht="11.25">
      <c r="B332" s="33"/>
      <c r="D332" s="145" t="s">
        <v>236</v>
      </c>
      <c r="F332" s="146" t="s">
        <v>911</v>
      </c>
      <c r="I332" s="147"/>
      <c r="L332" s="33"/>
      <c r="M332" s="148"/>
      <c r="T332" s="54"/>
      <c r="AT332" s="18" t="s">
        <v>236</v>
      </c>
      <c r="AU332" s="18" t="s">
        <v>86</v>
      </c>
    </row>
    <row r="333" spans="2:65" s="12" customFormat="1" ht="11.25">
      <c r="B333" s="149"/>
      <c r="D333" s="150" t="s">
        <v>238</v>
      </c>
      <c r="E333" s="151" t="s">
        <v>21</v>
      </c>
      <c r="F333" s="152" t="s">
        <v>912</v>
      </c>
      <c r="H333" s="151" t="s">
        <v>21</v>
      </c>
      <c r="I333" s="153"/>
      <c r="L333" s="149"/>
      <c r="M333" s="154"/>
      <c r="T333" s="155"/>
      <c r="AT333" s="151" t="s">
        <v>238</v>
      </c>
      <c r="AU333" s="151" t="s">
        <v>86</v>
      </c>
      <c r="AV333" s="12" t="s">
        <v>80</v>
      </c>
      <c r="AW333" s="12" t="s">
        <v>33</v>
      </c>
      <c r="AX333" s="12" t="s">
        <v>73</v>
      </c>
      <c r="AY333" s="151" t="s">
        <v>227</v>
      </c>
    </row>
    <row r="334" spans="2:65" s="13" customFormat="1" ht="11.25">
      <c r="B334" s="156"/>
      <c r="D334" s="150" t="s">
        <v>238</v>
      </c>
      <c r="E334" s="157" t="s">
        <v>21</v>
      </c>
      <c r="F334" s="158" t="s">
        <v>913</v>
      </c>
      <c r="H334" s="159">
        <v>52.2</v>
      </c>
      <c r="I334" s="160"/>
      <c r="L334" s="156"/>
      <c r="M334" s="161"/>
      <c r="T334" s="162"/>
      <c r="AT334" s="157" t="s">
        <v>238</v>
      </c>
      <c r="AU334" s="157" t="s">
        <v>86</v>
      </c>
      <c r="AV334" s="13" t="s">
        <v>86</v>
      </c>
      <c r="AW334" s="13" t="s">
        <v>33</v>
      </c>
      <c r="AX334" s="13" t="s">
        <v>73</v>
      </c>
      <c r="AY334" s="157" t="s">
        <v>227</v>
      </c>
    </row>
    <row r="335" spans="2:65" s="13" customFormat="1" ht="11.25">
      <c r="B335" s="156"/>
      <c r="D335" s="150" t="s">
        <v>238</v>
      </c>
      <c r="E335" s="157" t="s">
        <v>21</v>
      </c>
      <c r="F335" s="158" t="s">
        <v>914</v>
      </c>
      <c r="H335" s="159">
        <v>16.59</v>
      </c>
      <c r="I335" s="160"/>
      <c r="L335" s="156"/>
      <c r="M335" s="161"/>
      <c r="T335" s="162"/>
      <c r="AT335" s="157" t="s">
        <v>238</v>
      </c>
      <c r="AU335" s="157" t="s">
        <v>86</v>
      </c>
      <c r="AV335" s="13" t="s">
        <v>86</v>
      </c>
      <c r="AW335" s="13" t="s">
        <v>33</v>
      </c>
      <c r="AX335" s="13" t="s">
        <v>73</v>
      </c>
      <c r="AY335" s="157" t="s">
        <v>227</v>
      </c>
    </row>
    <row r="336" spans="2:65" s="13" customFormat="1" ht="11.25">
      <c r="B336" s="156"/>
      <c r="D336" s="150" t="s">
        <v>238</v>
      </c>
      <c r="E336" s="157" t="s">
        <v>21</v>
      </c>
      <c r="F336" s="158" t="s">
        <v>915</v>
      </c>
      <c r="H336" s="159">
        <v>3.96</v>
      </c>
      <c r="I336" s="160"/>
      <c r="L336" s="156"/>
      <c r="M336" s="161"/>
      <c r="T336" s="162"/>
      <c r="AT336" s="157" t="s">
        <v>238</v>
      </c>
      <c r="AU336" s="157" t="s">
        <v>86</v>
      </c>
      <c r="AV336" s="13" t="s">
        <v>86</v>
      </c>
      <c r="AW336" s="13" t="s">
        <v>33</v>
      </c>
      <c r="AX336" s="13" t="s">
        <v>73</v>
      </c>
      <c r="AY336" s="157" t="s">
        <v>227</v>
      </c>
    </row>
    <row r="337" spans="2:51" s="13" customFormat="1" ht="11.25">
      <c r="B337" s="156"/>
      <c r="D337" s="150" t="s">
        <v>238</v>
      </c>
      <c r="E337" s="157" t="s">
        <v>21</v>
      </c>
      <c r="F337" s="158" t="s">
        <v>916</v>
      </c>
      <c r="H337" s="159">
        <v>2.04</v>
      </c>
      <c r="I337" s="160"/>
      <c r="L337" s="156"/>
      <c r="M337" s="161"/>
      <c r="T337" s="162"/>
      <c r="AT337" s="157" t="s">
        <v>238</v>
      </c>
      <c r="AU337" s="157" t="s">
        <v>86</v>
      </c>
      <c r="AV337" s="13" t="s">
        <v>86</v>
      </c>
      <c r="AW337" s="13" t="s">
        <v>33</v>
      </c>
      <c r="AX337" s="13" t="s">
        <v>73</v>
      </c>
      <c r="AY337" s="157" t="s">
        <v>227</v>
      </c>
    </row>
    <row r="338" spans="2:51" s="13" customFormat="1" ht="11.25">
      <c r="B338" s="156"/>
      <c r="D338" s="150" t="s">
        <v>238</v>
      </c>
      <c r="E338" s="157" t="s">
        <v>21</v>
      </c>
      <c r="F338" s="158" t="s">
        <v>917</v>
      </c>
      <c r="H338" s="159">
        <v>1.56</v>
      </c>
      <c r="I338" s="160"/>
      <c r="L338" s="156"/>
      <c r="M338" s="161"/>
      <c r="T338" s="162"/>
      <c r="AT338" s="157" t="s">
        <v>238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227</v>
      </c>
    </row>
    <row r="339" spans="2:51" s="13" customFormat="1" ht="11.25">
      <c r="B339" s="156"/>
      <c r="D339" s="150" t="s">
        <v>238</v>
      </c>
      <c r="E339" s="157" t="s">
        <v>21</v>
      </c>
      <c r="F339" s="158" t="s">
        <v>918</v>
      </c>
      <c r="H339" s="159">
        <v>5.7</v>
      </c>
      <c r="I339" s="160"/>
      <c r="L339" s="156"/>
      <c r="M339" s="161"/>
      <c r="T339" s="162"/>
      <c r="AT339" s="157" t="s">
        <v>238</v>
      </c>
      <c r="AU339" s="157" t="s">
        <v>86</v>
      </c>
      <c r="AV339" s="13" t="s">
        <v>86</v>
      </c>
      <c r="AW339" s="13" t="s">
        <v>33</v>
      </c>
      <c r="AX339" s="13" t="s">
        <v>73</v>
      </c>
      <c r="AY339" s="157" t="s">
        <v>227</v>
      </c>
    </row>
    <row r="340" spans="2:51" s="13" customFormat="1" ht="11.25">
      <c r="B340" s="156"/>
      <c r="D340" s="150" t="s">
        <v>238</v>
      </c>
      <c r="E340" s="157" t="s">
        <v>21</v>
      </c>
      <c r="F340" s="158" t="s">
        <v>919</v>
      </c>
      <c r="H340" s="159">
        <v>8.4700000000000006</v>
      </c>
      <c r="I340" s="160"/>
      <c r="L340" s="156"/>
      <c r="M340" s="161"/>
      <c r="T340" s="162"/>
      <c r="AT340" s="157" t="s">
        <v>238</v>
      </c>
      <c r="AU340" s="157" t="s">
        <v>86</v>
      </c>
      <c r="AV340" s="13" t="s">
        <v>86</v>
      </c>
      <c r="AW340" s="13" t="s">
        <v>33</v>
      </c>
      <c r="AX340" s="13" t="s">
        <v>73</v>
      </c>
      <c r="AY340" s="157" t="s">
        <v>227</v>
      </c>
    </row>
    <row r="341" spans="2:51" s="13" customFormat="1" ht="11.25">
      <c r="B341" s="156"/>
      <c r="D341" s="150" t="s">
        <v>238</v>
      </c>
      <c r="E341" s="157" t="s">
        <v>21</v>
      </c>
      <c r="F341" s="158" t="s">
        <v>920</v>
      </c>
      <c r="H341" s="159">
        <v>14.46</v>
      </c>
      <c r="I341" s="160"/>
      <c r="L341" s="156"/>
      <c r="M341" s="161"/>
      <c r="T341" s="162"/>
      <c r="AT341" s="157" t="s">
        <v>238</v>
      </c>
      <c r="AU341" s="157" t="s">
        <v>86</v>
      </c>
      <c r="AV341" s="13" t="s">
        <v>86</v>
      </c>
      <c r="AW341" s="13" t="s">
        <v>33</v>
      </c>
      <c r="AX341" s="13" t="s">
        <v>73</v>
      </c>
      <c r="AY341" s="157" t="s">
        <v>227</v>
      </c>
    </row>
    <row r="342" spans="2:51" s="13" customFormat="1" ht="11.25">
      <c r="B342" s="156"/>
      <c r="D342" s="150" t="s">
        <v>238</v>
      </c>
      <c r="E342" s="157" t="s">
        <v>21</v>
      </c>
      <c r="F342" s="158" t="s">
        <v>921</v>
      </c>
      <c r="H342" s="159">
        <v>10.44</v>
      </c>
      <c r="I342" s="160"/>
      <c r="L342" s="156"/>
      <c r="M342" s="161"/>
      <c r="T342" s="162"/>
      <c r="AT342" s="157" t="s">
        <v>238</v>
      </c>
      <c r="AU342" s="157" t="s">
        <v>86</v>
      </c>
      <c r="AV342" s="13" t="s">
        <v>86</v>
      </c>
      <c r="AW342" s="13" t="s">
        <v>33</v>
      </c>
      <c r="AX342" s="13" t="s">
        <v>73</v>
      </c>
      <c r="AY342" s="157" t="s">
        <v>227</v>
      </c>
    </row>
    <row r="343" spans="2:51" s="13" customFormat="1" ht="11.25">
      <c r="B343" s="156"/>
      <c r="D343" s="150" t="s">
        <v>238</v>
      </c>
      <c r="E343" s="157" t="s">
        <v>21</v>
      </c>
      <c r="F343" s="158" t="s">
        <v>922</v>
      </c>
      <c r="H343" s="159">
        <v>25.17</v>
      </c>
      <c r="I343" s="160"/>
      <c r="L343" s="156"/>
      <c r="M343" s="161"/>
      <c r="T343" s="162"/>
      <c r="AT343" s="157" t="s">
        <v>238</v>
      </c>
      <c r="AU343" s="157" t="s">
        <v>86</v>
      </c>
      <c r="AV343" s="13" t="s">
        <v>86</v>
      </c>
      <c r="AW343" s="13" t="s">
        <v>33</v>
      </c>
      <c r="AX343" s="13" t="s">
        <v>73</v>
      </c>
      <c r="AY343" s="157" t="s">
        <v>227</v>
      </c>
    </row>
    <row r="344" spans="2:51" s="13" customFormat="1" ht="11.25">
      <c r="B344" s="156"/>
      <c r="D344" s="150" t="s">
        <v>238</v>
      </c>
      <c r="E344" s="157" t="s">
        <v>21</v>
      </c>
      <c r="F344" s="158" t="s">
        <v>923</v>
      </c>
      <c r="H344" s="159">
        <v>12.6</v>
      </c>
      <c r="I344" s="160"/>
      <c r="L344" s="156"/>
      <c r="M344" s="161"/>
      <c r="T344" s="162"/>
      <c r="AT344" s="157" t="s">
        <v>238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227</v>
      </c>
    </row>
    <row r="345" spans="2:51" s="13" customFormat="1" ht="11.25">
      <c r="B345" s="156"/>
      <c r="D345" s="150" t="s">
        <v>238</v>
      </c>
      <c r="E345" s="157" t="s">
        <v>21</v>
      </c>
      <c r="F345" s="158" t="s">
        <v>924</v>
      </c>
      <c r="H345" s="159">
        <v>64.239999999999995</v>
      </c>
      <c r="I345" s="160"/>
      <c r="L345" s="156"/>
      <c r="M345" s="161"/>
      <c r="T345" s="162"/>
      <c r="AT345" s="157" t="s">
        <v>238</v>
      </c>
      <c r="AU345" s="157" t="s">
        <v>86</v>
      </c>
      <c r="AV345" s="13" t="s">
        <v>86</v>
      </c>
      <c r="AW345" s="13" t="s">
        <v>33</v>
      </c>
      <c r="AX345" s="13" t="s">
        <v>73</v>
      </c>
      <c r="AY345" s="157" t="s">
        <v>227</v>
      </c>
    </row>
    <row r="346" spans="2:51" s="13" customFormat="1" ht="11.25">
      <c r="B346" s="156"/>
      <c r="D346" s="150" t="s">
        <v>238</v>
      </c>
      <c r="E346" s="157" t="s">
        <v>21</v>
      </c>
      <c r="F346" s="158" t="s">
        <v>925</v>
      </c>
      <c r="H346" s="159">
        <v>54.81</v>
      </c>
      <c r="I346" s="160"/>
      <c r="L346" s="156"/>
      <c r="M346" s="161"/>
      <c r="T346" s="162"/>
      <c r="AT346" s="157" t="s">
        <v>238</v>
      </c>
      <c r="AU346" s="157" t="s">
        <v>86</v>
      </c>
      <c r="AV346" s="13" t="s">
        <v>86</v>
      </c>
      <c r="AW346" s="13" t="s">
        <v>33</v>
      </c>
      <c r="AX346" s="13" t="s">
        <v>73</v>
      </c>
      <c r="AY346" s="157" t="s">
        <v>227</v>
      </c>
    </row>
    <row r="347" spans="2:51" s="13" customFormat="1" ht="11.25">
      <c r="B347" s="156"/>
      <c r="D347" s="150" t="s">
        <v>238</v>
      </c>
      <c r="E347" s="157" t="s">
        <v>21</v>
      </c>
      <c r="F347" s="158" t="s">
        <v>926</v>
      </c>
      <c r="H347" s="159">
        <v>140.76</v>
      </c>
      <c r="I347" s="160"/>
      <c r="L347" s="156"/>
      <c r="M347" s="161"/>
      <c r="T347" s="162"/>
      <c r="AT347" s="157" t="s">
        <v>238</v>
      </c>
      <c r="AU347" s="157" t="s">
        <v>86</v>
      </c>
      <c r="AV347" s="13" t="s">
        <v>86</v>
      </c>
      <c r="AW347" s="13" t="s">
        <v>33</v>
      </c>
      <c r="AX347" s="13" t="s">
        <v>73</v>
      </c>
      <c r="AY347" s="157" t="s">
        <v>227</v>
      </c>
    </row>
    <row r="348" spans="2:51" s="13" customFormat="1" ht="11.25">
      <c r="B348" s="156"/>
      <c r="D348" s="150" t="s">
        <v>238</v>
      </c>
      <c r="E348" s="157" t="s">
        <v>21</v>
      </c>
      <c r="F348" s="158" t="s">
        <v>927</v>
      </c>
      <c r="H348" s="159">
        <v>155.97</v>
      </c>
      <c r="I348" s="160"/>
      <c r="L348" s="156"/>
      <c r="M348" s="161"/>
      <c r="T348" s="162"/>
      <c r="AT348" s="157" t="s">
        <v>238</v>
      </c>
      <c r="AU348" s="157" t="s">
        <v>86</v>
      </c>
      <c r="AV348" s="13" t="s">
        <v>86</v>
      </c>
      <c r="AW348" s="13" t="s">
        <v>33</v>
      </c>
      <c r="AX348" s="13" t="s">
        <v>73</v>
      </c>
      <c r="AY348" s="157" t="s">
        <v>227</v>
      </c>
    </row>
    <row r="349" spans="2:51" s="13" customFormat="1" ht="11.25">
      <c r="B349" s="156"/>
      <c r="D349" s="150" t="s">
        <v>238</v>
      </c>
      <c r="E349" s="157" t="s">
        <v>21</v>
      </c>
      <c r="F349" s="158" t="s">
        <v>928</v>
      </c>
      <c r="H349" s="159">
        <v>51.48</v>
      </c>
      <c r="I349" s="160"/>
      <c r="L349" s="156"/>
      <c r="M349" s="161"/>
      <c r="T349" s="162"/>
      <c r="AT349" s="157" t="s">
        <v>238</v>
      </c>
      <c r="AU349" s="157" t="s">
        <v>86</v>
      </c>
      <c r="AV349" s="13" t="s">
        <v>86</v>
      </c>
      <c r="AW349" s="13" t="s">
        <v>33</v>
      </c>
      <c r="AX349" s="13" t="s">
        <v>73</v>
      </c>
      <c r="AY349" s="157" t="s">
        <v>227</v>
      </c>
    </row>
    <row r="350" spans="2:51" s="12" customFormat="1" ht="11.25">
      <c r="B350" s="149"/>
      <c r="D350" s="150" t="s">
        <v>238</v>
      </c>
      <c r="E350" s="151" t="s">
        <v>21</v>
      </c>
      <c r="F350" s="152" t="s">
        <v>766</v>
      </c>
      <c r="H350" s="151" t="s">
        <v>21</v>
      </c>
      <c r="I350" s="153"/>
      <c r="L350" s="149"/>
      <c r="M350" s="154"/>
      <c r="T350" s="155"/>
      <c r="AT350" s="151" t="s">
        <v>238</v>
      </c>
      <c r="AU350" s="151" t="s">
        <v>86</v>
      </c>
      <c r="AV350" s="12" t="s">
        <v>80</v>
      </c>
      <c r="AW350" s="12" t="s">
        <v>33</v>
      </c>
      <c r="AX350" s="12" t="s">
        <v>73</v>
      </c>
      <c r="AY350" s="151" t="s">
        <v>227</v>
      </c>
    </row>
    <row r="351" spans="2:51" s="13" customFormat="1" ht="11.25">
      <c r="B351" s="156"/>
      <c r="D351" s="150" t="s">
        <v>238</v>
      </c>
      <c r="E351" s="157" t="s">
        <v>21</v>
      </c>
      <c r="F351" s="158" t="s">
        <v>929</v>
      </c>
      <c r="H351" s="159">
        <v>50.4</v>
      </c>
      <c r="I351" s="160"/>
      <c r="L351" s="156"/>
      <c r="M351" s="161"/>
      <c r="T351" s="162"/>
      <c r="AT351" s="157" t="s">
        <v>238</v>
      </c>
      <c r="AU351" s="157" t="s">
        <v>86</v>
      </c>
      <c r="AV351" s="13" t="s">
        <v>86</v>
      </c>
      <c r="AW351" s="13" t="s">
        <v>33</v>
      </c>
      <c r="AX351" s="13" t="s">
        <v>73</v>
      </c>
      <c r="AY351" s="157" t="s">
        <v>227</v>
      </c>
    </row>
    <row r="352" spans="2:51" s="13" customFormat="1" ht="11.25">
      <c r="B352" s="156"/>
      <c r="D352" s="150" t="s">
        <v>238</v>
      </c>
      <c r="E352" s="157" t="s">
        <v>21</v>
      </c>
      <c r="F352" s="158" t="s">
        <v>930</v>
      </c>
      <c r="H352" s="159">
        <v>256.95999999999998</v>
      </c>
      <c r="I352" s="160"/>
      <c r="L352" s="156"/>
      <c r="M352" s="161"/>
      <c r="T352" s="162"/>
      <c r="AT352" s="157" t="s">
        <v>238</v>
      </c>
      <c r="AU352" s="157" t="s">
        <v>86</v>
      </c>
      <c r="AV352" s="13" t="s">
        <v>86</v>
      </c>
      <c r="AW352" s="13" t="s">
        <v>33</v>
      </c>
      <c r="AX352" s="13" t="s">
        <v>73</v>
      </c>
      <c r="AY352" s="157" t="s">
        <v>227</v>
      </c>
    </row>
    <row r="353" spans="2:51" s="13" customFormat="1" ht="11.25">
      <c r="B353" s="156"/>
      <c r="D353" s="150" t="s">
        <v>238</v>
      </c>
      <c r="E353" s="157" t="s">
        <v>21</v>
      </c>
      <c r="F353" s="158" t="s">
        <v>931</v>
      </c>
      <c r="H353" s="159">
        <v>18.27</v>
      </c>
      <c r="I353" s="160"/>
      <c r="L353" s="156"/>
      <c r="M353" s="161"/>
      <c r="T353" s="162"/>
      <c r="AT353" s="157" t="s">
        <v>238</v>
      </c>
      <c r="AU353" s="157" t="s">
        <v>86</v>
      </c>
      <c r="AV353" s="13" t="s">
        <v>86</v>
      </c>
      <c r="AW353" s="13" t="s">
        <v>33</v>
      </c>
      <c r="AX353" s="13" t="s">
        <v>73</v>
      </c>
      <c r="AY353" s="157" t="s">
        <v>227</v>
      </c>
    </row>
    <row r="354" spans="2:51" s="13" customFormat="1" ht="11.25">
      <c r="B354" s="156"/>
      <c r="D354" s="150" t="s">
        <v>238</v>
      </c>
      <c r="E354" s="157" t="s">
        <v>21</v>
      </c>
      <c r="F354" s="158" t="s">
        <v>932</v>
      </c>
      <c r="H354" s="159">
        <v>46.92</v>
      </c>
      <c r="I354" s="160"/>
      <c r="L354" s="156"/>
      <c r="M354" s="161"/>
      <c r="T354" s="162"/>
      <c r="AT354" s="157" t="s">
        <v>238</v>
      </c>
      <c r="AU354" s="157" t="s">
        <v>86</v>
      </c>
      <c r="AV354" s="13" t="s">
        <v>86</v>
      </c>
      <c r="AW354" s="13" t="s">
        <v>33</v>
      </c>
      <c r="AX354" s="13" t="s">
        <v>73</v>
      </c>
      <c r="AY354" s="157" t="s">
        <v>227</v>
      </c>
    </row>
    <row r="355" spans="2:51" s="13" customFormat="1" ht="11.25">
      <c r="B355" s="156"/>
      <c r="D355" s="150" t="s">
        <v>238</v>
      </c>
      <c r="E355" s="157" t="s">
        <v>21</v>
      </c>
      <c r="F355" s="158" t="s">
        <v>933</v>
      </c>
      <c r="H355" s="159">
        <v>51.99</v>
      </c>
      <c r="I355" s="160"/>
      <c r="L355" s="156"/>
      <c r="M355" s="161"/>
      <c r="T355" s="162"/>
      <c r="AT355" s="157" t="s">
        <v>238</v>
      </c>
      <c r="AU355" s="157" t="s">
        <v>86</v>
      </c>
      <c r="AV355" s="13" t="s">
        <v>86</v>
      </c>
      <c r="AW355" s="13" t="s">
        <v>33</v>
      </c>
      <c r="AX355" s="13" t="s">
        <v>73</v>
      </c>
      <c r="AY355" s="157" t="s">
        <v>227</v>
      </c>
    </row>
    <row r="356" spans="2:51" s="13" customFormat="1" ht="11.25">
      <c r="B356" s="156"/>
      <c r="D356" s="150" t="s">
        <v>238</v>
      </c>
      <c r="E356" s="157" t="s">
        <v>21</v>
      </c>
      <c r="F356" s="158" t="s">
        <v>934</v>
      </c>
      <c r="H356" s="159">
        <v>17.16</v>
      </c>
      <c r="I356" s="160"/>
      <c r="L356" s="156"/>
      <c r="M356" s="161"/>
      <c r="T356" s="162"/>
      <c r="AT356" s="157" t="s">
        <v>238</v>
      </c>
      <c r="AU356" s="157" t="s">
        <v>86</v>
      </c>
      <c r="AV356" s="13" t="s">
        <v>86</v>
      </c>
      <c r="AW356" s="13" t="s">
        <v>33</v>
      </c>
      <c r="AX356" s="13" t="s">
        <v>73</v>
      </c>
      <c r="AY356" s="157" t="s">
        <v>227</v>
      </c>
    </row>
    <row r="357" spans="2:51" s="13" customFormat="1" ht="11.25">
      <c r="B357" s="156"/>
      <c r="D357" s="150" t="s">
        <v>238</v>
      </c>
      <c r="E357" s="157" t="s">
        <v>21</v>
      </c>
      <c r="F357" s="158" t="s">
        <v>935</v>
      </c>
      <c r="H357" s="159">
        <v>25.18</v>
      </c>
      <c r="I357" s="160"/>
      <c r="L357" s="156"/>
      <c r="M357" s="161"/>
      <c r="T357" s="162"/>
      <c r="AT357" s="157" t="s">
        <v>238</v>
      </c>
      <c r="AU357" s="157" t="s">
        <v>86</v>
      </c>
      <c r="AV357" s="13" t="s">
        <v>86</v>
      </c>
      <c r="AW357" s="13" t="s">
        <v>33</v>
      </c>
      <c r="AX357" s="13" t="s">
        <v>73</v>
      </c>
      <c r="AY357" s="157" t="s">
        <v>227</v>
      </c>
    </row>
    <row r="358" spans="2:51" s="13" customFormat="1" ht="11.25">
      <c r="B358" s="156"/>
      <c r="D358" s="150" t="s">
        <v>238</v>
      </c>
      <c r="E358" s="157" t="s">
        <v>21</v>
      </c>
      <c r="F358" s="158" t="s">
        <v>936</v>
      </c>
      <c r="H358" s="159">
        <v>30.72</v>
      </c>
      <c r="I358" s="160"/>
      <c r="L358" s="156"/>
      <c r="M358" s="161"/>
      <c r="T358" s="162"/>
      <c r="AT358" s="157" t="s">
        <v>238</v>
      </c>
      <c r="AU358" s="157" t="s">
        <v>86</v>
      </c>
      <c r="AV358" s="13" t="s">
        <v>86</v>
      </c>
      <c r="AW358" s="13" t="s">
        <v>33</v>
      </c>
      <c r="AX358" s="13" t="s">
        <v>73</v>
      </c>
      <c r="AY358" s="157" t="s">
        <v>227</v>
      </c>
    </row>
    <row r="359" spans="2:51" s="13" customFormat="1" ht="11.25">
      <c r="B359" s="156"/>
      <c r="D359" s="150" t="s">
        <v>238</v>
      </c>
      <c r="E359" s="157" t="s">
        <v>21</v>
      </c>
      <c r="F359" s="158" t="s">
        <v>937</v>
      </c>
      <c r="H359" s="159">
        <v>34.159999999999997</v>
      </c>
      <c r="I359" s="160"/>
      <c r="L359" s="156"/>
      <c r="M359" s="161"/>
      <c r="T359" s="162"/>
      <c r="AT359" s="157" t="s">
        <v>238</v>
      </c>
      <c r="AU359" s="157" t="s">
        <v>86</v>
      </c>
      <c r="AV359" s="13" t="s">
        <v>86</v>
      </c>
      <c r="AW359" s="13" t="s">
        <v>33</v>
      </c>
      <c r="AX359" s="13" t="s">
        <v>73</v>
      </c>
      <c r="AY359" s="157" t="s">
        <v>227</v>
      </c>
    </row>
    <row r="360" spans="2:51" s="13" customFormat="1" ht="11.25">
      <c r="B360" s="156"/>
      <c r="D360" s="150" t="s">
        <v>238</v>
      </c>
      <c r="E360" s="157" t="s">
        <v>21</v>
      </c>
      <c r="F360" s="158" t="s">
        <v>938</v>
      </c>
      <c r="H360" s="159">
        <v>34.56</v>
      </c>
      <c r="I360" s="160"/>
      <c r="L360" s="156"/>
      <c r="M360" s="161"/>
      <c r="T360" s="162"/>
      <c r="AT360" s="157" t="s">
        <v>238</v>
      </c>
      <c r="AU360" s="157" t="s">
        <v>86</v>
      </c>
      <c r="AV360" s="13" t="s">
        <v>86</v>
      </c>
      <c r="AW360" s="13" t="s">
        <v>33</v>
      </c>
      <c r="AX360" s="13" t="s">
        <v>73</v>
      </c>
      <c r="AY360" s="157" t="s">
        <v>227</v>
      </c>
    </row>
    <row r="361" spans="2:51" s="13" customFormat="1" ht="11.25">
      <c r="B361" s="156"/>
      <c r="D361" s="150" t="s">
        <v>238</v>
      </c>
      <c r="E361" s="157" t="s">
        <v>21</v>
      </c>
      <c r="F361" s="158" t="s">
        <v>939</v>
      </c>
      <c r="H361" s="159">
        <v>16.16</v>
      </c>
      <c r="I361" s="160"/>
      <c r="L361" s="156"/>
      <c r="M361" s="161"/>
      <c r="T361" s="162"/>
      <c r="AT361" s="157" t="s">
        <v>238</v>
      </c>
      <c r="AU361" s="157" t="s">
        <v>86</v>
      </c>
      <c r="AV361" s="13" t="s">
        <v>86</v>
      </c>
      <c r="AW361" s="13" t="s">
        <v>33</v>
      </c>
      <c r="AX361" s="13" t="s">
        <v>73</v>
      </c>
      <c r="AY361" s="157" t="s">
        <v>227</v>
      </c>
    </row>
    <row r="362" spans="2:51" s="12" customFormat="1" ht="11.25">
      <c r="B362" s="149"/>
      <c r="D362" s="150" t="s">
        <v>238</v>
      </c>
      <c r="E362" s="151" t="s">
        <v>21</v>
      </c>
      <c r="F362" s="152" t="s">
        <v>771</v>
      </c>
      <c r="H362" s="151" t="s">
        <v>21</v>
      </c>
      <c r="I362" s="153"/>
      <c r="L362" s="149"/>
      <c r="M362" s="154"/>
      <c r="T362" s="155"/>
      <c r="AT362" s="151" t="s">
        <v>238</v>
      </c>
      <c r="AU362" s="151" t="s">
        <v>86</v>
      </c>
      <c r="AV362" s="12" t="s">
        <v>80</v>
      </c>
      <c r="AW362" s="12" t="s">
        <v>33</v>
      </c>
      <c r="AX362" s="12" t="s">
        <v>73</v>
      </c>
      <c r="AY362" s="151" t="s">
        <v>227</v>
      </c>
    </row>
    <row r="363" spans="2:51" s="13" customFormat="1" ht="11.25">
      <c r="B363" s="156"/>
      <c r="D363" s="150" t="s">
        <v>238</v>
      </c>
      <c r="E363" s="157" t="s">
        <v>21</v>
      </c>
      <c r="F363" s="158" t="s">
        <v>940</v>
      </c>
      <c r="H363" s="159">
        <v>31.5</v>
      </c>
      <c r="I363" s="160"/>
      <c r="L363" s="156"/>
      <c r="M363" s="161"/>
      <c r="T363" s="162"/>
      <c r="AT363" s="157" t="s">
        <v>238</v>
      </c>
      <c r="AU363" s="157" t="s">
        <v>86</v>
      </c>
      <c r="AV363" s="13" t="s">
        <v>86</v>
      </c>
      <c r="AW363" s="13" t="s">
        <v>33</v>
      </c>
      <c r="AX363" s="13" t="s">
        <v>73</v>
      </c>
      <c r="AY363" s="157" t="s">
        <v>227</v>
      </c>
    </row>
    <row r="364" spans="2:51" s="13" customFormat="1" ht="11.25">
      <c r="B364" s="156"/>
      <c r="D364" s="150" t="s">
        <v>238</v>
      </c>
      <c r="E364" s="157" t="s">
        <v>21</v>
      </c>
      <c r="F364" s="158" t="s">
        <v>941</v>
      </c>
      <c r="H364" s="159">
        <v>160.6</v>
      </c>
      <c r="I364" s="160"/>
      <c r="L364" s="156"/>
      <c r="M364" s="161"/>
      <c r="T364" s="162"/>
      <c r="AT364" s="157" t="s">
        <v>238</v>
      </c>
      <c r="AU364" s="157" t="s">
        <v>86</v>
      </c>
      <c r="AV364" s="13" t="s">
        <v>86</v>
      </c>
      <c r="AW364" s="13" t="s">
        <v>33</v>
      </c>
      <c r="AX364" s="13" t="s">
        <v>73</v>
      </c>
      <c r="AY364" s="157" t="s">
        <v>227</v>
      </c>
    </row>
    <row r="365" spans="2:51" s="13" customFormat="1" ht="11.25">
      <c r="B365" s="156"/>
      <c r="D365" s="150" t="s">
        <v>238</v>
      </c>
      <c r="E365" s="157" t="s">
        <v>21</v>
      </c>
      <c r="F365" s="158" t="s">
        <v>942</v>
      </c>
      <c r="H365" s="159">
        <v>75.540000000000006</v>
      </c>
      <c r="I365" s="160"/>
      <c r="L365" s="156"/>
      <c r="M365" s="161"/>
      <c r="T365" s="162"/>
      <c r="AT365" s="157" t="s">
        <v>238</v>
      </c>
      <c r="AU365" s="157" t="s">
        <v>86</v>
      </c>
      <c r="AV365" s="13" t="s">
        <v>86</v>
      </c>
      <c r="AW365" s="13" t="s">
        <v>33</v>
      </c>
      <c r="AX365" s="13" t="s">
        <v>73</v>
      </c>
      <c r="AY365" s="157" t="s">
        <v>227</v>
      </c>
    </row>
    <row r="366" spans="2:51" s="13" customFormat="1" ht="11.25">
      <c r="B366" s="156"/>
      <c r="D366" s="150" t="s">
        <v>238</v>
      </c>
      <c r="E366" s="157" t="s">
        <v>21</v>
      </c>
      <c r="F366" s="158" t="s">
        <v>943</v>
      </c>
      <c r="H366" s="159">
        <v>92.16</v>
      </c>
      <c r="I366" s="160"/>
      <c r="L366" s="156"/>
      <c r="M366" s="161"/>
      <c r="T366" s="162"/>
      <c r="AT366" s="157" t="s">
        <v>238</v>
      </c>
      <c r="AU366" s="157" t="s">
        <v>86</v>
      </c>
      <c r="AV366" s="13" t="s">
        <v>86</v>
      </c>
      <c r="AW366" s="13" t="s">
        <v>33</v>
      </c>
      <c r="AX366" s="13" t="s">
        <v>73</v>
      </c>
      <c r="AY366" s="157" t="s">
        <v>227</v>
      </c>
    </row>
    <row r="367" spans="2:51" s="13" customFormat="1" ht="11.25">
      <c r="B367" s="156"/>
      <c r="D367" s="150" t="s">
        <v>238</v>
      </c>
      <c r="E367" s="157" t="s">
        <v>21</v>
      </c>
      <c r="F367" s="158" t="s">
        <v>944</v>
      </c>
      <c r="H367" s="159">
        <v>102.48</v>
      </c>
      <c r="I367" s="160"/>
      <c r="L367" s="156"/>
      <c r="M367" s="161"/>
      <c r="T367" s="162"/>
      <c r="AT367" s="157" t="s">
        <v>238</v>
      </c>
      <c r="AU367" s="157" t="s">
        <v>86</v>
      </c>
      <c r="AV367" s="13" t="s">
        <v>86</v>
      </c>
      <c r="AW367" s="13" t="s">
        <v>33</v>
      </c>
      <c r="AX367" s="13" t="s">
        <v>73</v>
      </c>
      <c r="AY367" s="157" t="s">
        <v>227</v>
      </c>
    </row>
    <row r="368" spans="2:51" s="13" customFormat="1" ht="11.25">
      <c r="B368" s="156"/>
      <c r="D368" s="150" t="s">
        <v>238</v>
      </c>
      <c r="E368" s="157" t="s">
        <v>21</v>
      </c>
      <c r="F368" s="158" t="s">
        <v>945</v>
      </c>
      <c r="H368" s="159">
        <v>103.68</v>
      </c>
      <c r="I368" s="160"/>
      <c r="L368" s="156"/>
      <c r="M368" s="161"/>
      <c r="T368" s="162"/>
      <c r="AT368" s="157" t="s">
        <v>238</v>
      </c>
      <c r="AU368" s="157" t="s">
        <v>86</v>
      </c>
      <c r="AV368" s="13" t="s">
        <v>86</v>
      </c>
      <c r="AW368" s="13" t="s">
        <v>33</v>
      </c>
      <c r="AX368" s="13" t="s">
        <v>73</v>
      </c>
      <c r="AY368" s="157" t="s">
        <v>227</v>
      </c>
    </row>
    <row r="369" spans="2:65" s="13" customFormat="1" ht="11.25">
      <c r="B369" s="156"/>
      <c r="D369" s="150" t="s">
        <v>238</v>
      </c>
      <c r="E369" s="157" t="s">
        <v>21</v>
      </c>
      <c r="F369" s="158" t="s">
        <v>946</v>
      </c>
      <c r="H369" s="159">
        <v>48.48</v>
      </c>
      <c r="I369" s="160"/>
      <c r="L369" s="156"/>
      <c r="M369" s="161"/>
      <c r="T369" s="162"/>
      <c r="AT369" s="157" t="s">
        <v>238</v>
      </c>
      <c r="AU369" s="157" t="s">
        <v>86</v>
      </c>
      <c r="AV369" s="13" t="s">
        <v>86</v>
      </c>
      <c r="AW369" s="13" t="s">
        <v>33</v>
      </c>
      <c r="AX369" s="13" t="s">
        <v>73</v>
      </c>
      <c r="AY369" s="157" t="s">
        <v>227</v>
      </c>
    </row>
    <row r="370" spans="2:65" s="14" customFormat="1" ht="11.25">
      <c r="B370" s="163"/>
      <c r="D370" s="150" t="s">
        <v>238</v>
      </c>
      <c r="E370" s="164" t="s">
        <v>667</v>
      </c>
      <c r="F370" s="165" t="s">
        <v>241</v>
      </c>
      <c r="H370" s="166">
        <v>1817.37</v>
      </c>
      <c r="I370" s="167"/>
      <c r="L370" s="163"/>
      <c r="M370" s="168"/>
      <c r="T370" s="169"/>
      <c r="AT370" s="164" t="s">
        <v>238</v>
      </c>
      <c r="AU370" s="164" t="s">
        <v>86</v>
      </c>
      <c r="AV370" s="14" t="s">
        <v>234</v>
      </c>
      <c r="AW370" s="14" t="s">
        <v>33</v>
      </c>
      <c r="AX370" s="14" t="s">
        <v>80</v>
      </c>
      <c r="AY370" s="164" t="s">
        <v>227</v>
      </c>
    </row>
    <row r="371" spans="2:65" s="1" customFormat="1" ht="37.9" customHeight="1">
      <c r="B371" s="33"/>
      <c r="C371" s="132" t="s">
        <v>421</v>
      </c>
      <c r="D371" s="132" t="s">
        <v>229</v>
      </c>
      <c r="E371" s="133" t="s">
        <v>559</v>
      </c>
      <c r="F371" s="134" t="s">
        <v>560</v>
      </c>
      <c r="G371" s="135" t="s">
        <v>232</v>
      </c>
      <c r="H371" s="136">
        <v>1252.6659999999999</v>
      </c>
      <c r="I371" s="137"/>
      <c r="J371" s="138">
        <f>ROUND(I371*H371,2)</f>
        <v>0</v>
      </c>
      <c r="K371" s="134" t="s">
        <v>233</v>
      </c>
      <c r="L371" s="33"/>
      <c r="M371" s="139" t="s">
        <v>21</v>
      </c>
      <c r="N371" s="140" t="s">
        <v>45</v>
      </c>
      <c r="P371" s="141">
        <f>O371*H371</f>
        <v>0</v>
      </c>
      <c r="Q371" s="141">
        <v>4.3800000000000002E-3</v>
      </c>
      <c r="R371" s="141">
        <f>Q371*H371</f>
        <v>5.4866770799999998</v>
      </c>
      <c r="S371" s="141">
        <v>0</v>
      </c>
      <c r="T371" s="142">
        <f>S371*H371</f>
        <v>0</v>
      </c>
      <c r="AR371" s="143" t="s">
        <v>234</v>
      </c>
      <c r="AT371" s="143" t="s">
        <v>229</v>
      </c>
      <c r="AU371" s="143" t="s">
        <v>86</v>
      </c>
      <c r="AY371" s="18" t="s">
        <v>227</v>
      </c>
      <c r="BE371" s="144">
        <f>IF(N371="základní",J371,0)</f>
        <v>0</v>
      </c>
      <c r="BF371" s="144">
        <f>IF(N371="snížená",J371,0)</f>
        <v>0</v>
      </c>
      <c r="BG371" s="144">
        <f>IF(N371="zákl. přenesená",J371,0)</f>
        <v>0</v>
      </c>
      <c r="BH371" s="144">
        <f>IF(N371="sníž. přenesená",J371,0)</f>
        <v>0</v>
      </c>
      <c r="BI371" s="144">
        <f>IF(N371="nulová",J371,0)</f>
        <v>0</v>
      </c>
      <c r="BJ371" s="18" t="s">
        <v>86</v>
      </c>
      <c r="BK371" s="144">
        <f>ROUND(I371*H371,2)</f>
        <v>0</v>
      </c>
      <c r="BL371" s="18" t="s">
        <v>234</v>
      </c>
      <c r="BM371" s="143" t="s">
        <v>947</v>
      </c>
    </row>
    <row r="372" spans="2:65" s="1" customFormat="1" ht="11.25">
      <c r="B372" s="33"/>
      <c r="D372" s="145" t="s">
        <v>236</v>
      </c>
      <c r="F372" s="146" t="s">
        <v>562</v>
      </c>
      <c r="I372" s="147"/>
      <c r="L372" s="33"/>
      <c r="M372" s="148"/>
      <c r="T372" s="54"/>
      <c r="AT372" s="18" t="s">
        <v>236</v>
      </c>
      <c r="AU372" s="18" t="s">
        <v>86</v>
      </c>
    </row>
    <row r="373" spans="2:65" s="13" customFormat="1" ht="11.25">
      <c r="B373" s="156"/>
      <c r="D373" s="150" t="s">
        <v>238</v>
      </c>
      <c r="E373" s="157" t="s">
        <v>21</v>
      </c>
      <c r="F373" s="158" t="s">
        <v>630</v>
      </c>
      <c r="H373" s="159">
        <v>1252.6659999999999</v>
      </c>
      <c r="I373" s="160"/>
      <c r="L373" s="156"/>
      <c r="M373" s="161"/>
      <c r="T373" s="162"/>
      <c r="AT373" s="157" t="s">
        <v>238</v>
      </c>
      <c r="AU373" s="157" t="s">
        <v>86</v>
      </c>
      <c r="AV373" s="13" t="s">
        <v>86</v>
      </c>
      <c r="AW373" s="13" t="s">
        <v>33</v>
      </c>
      <c r="AX373" s="13" t="s">
        <v>73</v>
      </c>
      <c r="AY373" s="157" t="s">
        <v>227</v>
      </c>
    </row>
    <row r="374" spans="2:65" s="14" customFormat="1" ht="11.25">
      <c r="B374" s="163"/>
      <c r="D374" s="150" t="s">
        <v>238</v>
      </c>
      <c r="E374" s="164" t="s">
        <v>21</v>
      </c>
      <c r="F374" s="165" t="s">
        <v>241</v>
      </c>
      <c r="H374" s="166">
        <v>1252.6659999999999</v>
      </c>
      <c r="I374" s="167"/>
      <c r="L374" s="163"/>
      <c r="M374" s="168"/>
      <c r="T374" s="169"/>
      <c r="AT374" s="164" t="s">
        <v>238</v>
      </c>
      <c r="AU374" s="164" t="s">
        <v>86</v>
      </c>
      <c r="AV374" s="14" t="s">
        <v>234</v>
      </c>
      <c r="AW374" s="14" t="s">
        <v>33</v>
      </c>
      <c r="AX374" s="14" t="s">
        <v>80</v>
      </c>
      <c r="AY374" s="164" t="s">
        <v>227</v>
      </c>
    </row>
    <row r="375" spans="2:65" s="1" customFormat="1" ht="37.9" customHeight="1">
      <c r="B375" s="33"/>
      <c r="C375" s="132" t="s">
        <v>425</v>
      </c>
      <c r="D375" s="132" t="s">
        <v>229</v>
      </c>
      <c r="E375" s="133" t="s">
        <v>948</v>
      </c>
      <c r="F375" s="134" t="s">
        <v>949</v>
      </c>
      <c r="G375" s="135" t="s">
        <v>232</v>
      </c>
      <c r="H375" s="136">
        <v>4741.0770000000002</v>
      </c>
      <c r="I375" s="137"/>
      <c r="J375" s="138">
        <f>ROUND(I375*H375,2)</f>
        <v>0</v>
      </c>
      <c r="K375" s="134" t="s">
        <v>233</v>
      </c>
      <c r="L375" s="33"/>
      <c r="M375" s="139" t="s">
        <v>21</v>
      </c>
      <c r="N375" s="140" t="s">
        <v>45</v>
      </c>
      <c r="P375" s="141">
        <f>O375*H375</f>
        <v>0</v>
      </c>
      <c r="Q375" s="141">
        <v>1.103E-2</v>
      </c>
      <c r="R375" s="141">
        <f>Q375*H375</f>
        <v>52.294079310000001</v>
      </c>
      <c r="S375" s="141">
        <v>0</v>
      </c>
      <c r="T375" s="142">
        <f>S375*H375</f>
        <v>0</v>
      </c>
      <c r="AR375" s="143" t="s">
        <v>234</v>
      </c>
      <c r="AT375" s="143" t="s">
        <v>229</v>
      </c>
      <c r="AU375" s="143" t="s">
        <v>86</v>
      </c>
      <c r="AY375" s="18" t="s">
        <v>227</v>
      </c>
      <c r="BE375" s="144">
        <f>IF(N375="základní",J375,0)</f>
        <v>0</v>
      </c>
      <c r="BF375" s="144">
        <f>IF(N375="snížená",J375,0)</f>
        <v>0</v>
      </c>
      <c r="BG375" s="144">
        <f>IF(N375="zákl. přenesená",J375,0)</f>
        <v>0</v>
      </c>
      <c r="BH375" s="144">
        <f>IF(N375="sníž. přenesená",J375,0)</f>
        <v>0</v>
      </c>
      <c r="BI375" s="144">
        <f>IF(N375="nulová",J375,0)</f>
        <v>0</v>
      </c>
      <c r="BJ375" s="18" t="s">
        <v>86</v>
      </c>
      <c r="BK375" s="144">
        <f>ROUND(I375*H375,2)</f>
        <v>0</v>
      </c>
      <c r="BL375" s="18" t="s">
        <v>234</v>
      </c>
      <c r="BM375" s="143" t="s">
        <v>950</v>
      </c>
    </row>
    <row r="376" spans="2:65" s="1" customFormat="1" ht="11.25">
      <c r="B376" s="33"/>
      <c r="D376" s="145" t="s">
        <v>236</v>
      </c>
      <c r="F376" s="146" t="s">
        <v>951</v>
      </c>
      <c r="I376" s="147"/>
      <c r="L376" s="33"/>
      <c r="M376" s="148"/>
      <c r="T376" s="54"/>
      <c r="AT376" s="18" t="s">
        <v>236</v>
      </c>
      <c r="AU376" s="18" t="s">
        <v>86</v>
      </c>
    </row>
    <row r="377" spans="2:65" s="12" customFormat="1" ht="11.25">
      <c r="B377" s="149"/>
      <c r="D377" s="150" t="s">
        <v>238</v>
      </c>
      <c r="E377" s="151" t="s">
        <v>21</v>
      </c>
      <c r="F377" s="152" t="s">
        <v>814</v>
      </c>
      <c r="H377" s="151" t="s">
        <v>21</v>
      </c>
      <c r="I377" s="153"/>
      <c r="L377" s="149"/>
      <c r="M377" s="154"/>
      <c r="T377" s="155"/>
      <c r="AT377" s="151" t="s">
        <v>238</v>
      </c>
      <c r="AU377" s="151" t="s">
        <v>86</v>
      </c>
      <c r="AV377" s="12" t="s">
        <v>80</v>
      </c>
      <c r="AW377" s="12" t="s">
        <v>33</v>
      </c>
      <c r="AX377" s="12" t="s">
        <v>73</v>
      </c>
      <c r="AY377" s="151" t="s">
        <v>227</v>
      </c>
    </row>
    <row r="378" spans="2:65" s="13" customFormat="1" ht="11.25">
      <c r="B378" s="156"/>
      <c r="D378" s="150" t="s">
        <v>238</v>
      </c>
      <c r="E378" s="157" t="s">
        <v>21</v>
      </c>
      <c r="F378" s="158" t="s">
        <v>952</v>
      </c>
      <c r="H378" s="159">
        <v>24.327999999999999</v>
      </c>
      <c r="I378" s="160"/>
      <c r="L378" s="156"/>
      <c r="M378" s="161"/>
      <c r="T378" s="162"/>
      <c r="AT378" s="157" t="s">
        <v>238</v>
      </c>
      <c r="AU378" s="157" t="s">
        <v>86</v>
      </c>
      <c r="AV378" s="13" t="s">
        <v>86</v>
      </c>
      <c r="AW378" s="13" t="s">
        <v>33</v>
      </c>
      <c r="AX378" s="13" t="s">
        <v>73</v>
      </c>
      <c r="AY378" s="157" t="s">
        <v>227</v>
      </c>
    </row>
    <row r="379" spans="2:65" s="13" customFormat="1" ht="11.25">
      <c r="B379" s="156"/>
      <c r="D379" s="150" t="s">
        <v>238</v>
      </c>
      <c r="E379" s="157" t="s">
        <v>21</v>
      </c>
      <c r="F379" s="158" t="s">
        <v>953</v>
      </c>
      <c r="H379" s="159">
        <v>9.18</v>
      </c>
      <c r="I379" s="160"/>
      <c r="L379" s="156"/>
      <c r="M379" s="161"/>
      <c r="T379" s="162"/>
      <c r="AT379" s="157" t="s">
        <v>238</v>
      </c>
      <c r="AU379" s="157" t="s">
        <v>86</v>
      </c>
      <c r="AV379" s="13" t="s">
        <v>86</v>
      </c>
      <c r="AW379" s="13" t="s">
        <v>33</v>
      </c>
      <c r="AX379" s="13" t="s">
        <v>73</v>
      </c>
      <c r="AY379" s="157" t="s">
        <v>227</v>
      </c>
    </row>
    <row r="380" spans="2:65" s="13" customFormat="1" ht="11.25">
      <c r="B380" s="156"/>
      <c r="D380" s="150" t="s">
        <v>238</v>
      </c>
      <c r="E380" s="157" t="s">
        <v>21</v>
      </c>
      <c r="F380" s="158" t="s">
        <v>954</v>
      </c>
      <c r="H380" s="159">
        <v>35.262</v>
      </c>
      <c r="I380" s="160"/>
      <c r="L380" s="156"/>
      <c r="M380" s="161"/>
      <c r="T380" s="162"/>
      <c r="AT380" s="157" t="s">
        <v>238</v>
      </c>
      <c r="AU380" s="157" t="s">
        <v>86</v>
      </c>
      <c r="AV380" s="13" t="s">
        <v>86</v>
      </c>
      <c r="AW380" s="13" t="s">
        <v>33</v>
      </c>
      <c r="AX380" s="13" t="s">
        <v>73</v>
      </c>
      <c r="AY380" s="157" t="s">
        <v>227</v>
      </c>
    </row>
    <row r="381" spans="2:65" s="13" customFormat="1" ht="11.25">
      <c r="B381" s="156"/>
      <c r="D381" s="150" t="s">
        <v>238</v>
      </c>
      <c r="E381" s="157" t="s">
        <v>21</v>
      </c>
      <c r="F381" s="158" t="s">
        <v>955</v>
      </c>
      <c r="H381" s="159">
        <v>6.9119999999999999</v>
      </c>
      <c r="I381" s="160"/>
      <c r="L381" s="156"/>
      <c r="M381" s="161"/>
      <c r="T381" s="162"/>
      <c r="AT381" s="157" t="s">
        <v>238</v>
      </c>
      <c r="AU381" s="157" t="s">
        <v>86</v>
      </c>
      <c r="AV381" s="13" t="s">
        <v>86</v>
      </c>
      <c r="AW381" s="13" t="s">
        <v>33</v>
      </c>
      <c r="AX381" s="13" t="s">
        <v>73</v>
      </c>
      <c r="AY381" s="157" t="s">
        <v>227</v>
      </c>
    </row>
    <row r="382" spans="2:65" s="12" customFormat="1" ht="11.25">
      <c r="B382" s="149"/>
      <c r="D382" s="150" t="s">
        <v>238</v>
      </c>
      <c r="E382" s="151" t="s">
        <v>21</v>
      </c>
      <c r="F382" s="152" t="s">
        <v>956</v>
      </c>
      <c r="H382" s="151" t="s">
        <v>21</v>
      </c>
      <c r="I382" s="153"/>
      <c r="L382" s="149"/>
      <c r="M382" s="154"/>
      <c r="T382" s="155"/>
      <c r="AT382" s="151" t="s">
        <v>238</v>
      </c>
      <c r="AU382" s="151" t="s">
        <v>86</v>
      </c>
      <c r="AV382" s="12" t="s">
        <v>80</v>
      </c>
      <c r="AW382" s="12" t="s">
        <v>33</v>
      </c>
      <c r="AX382" s="12" t="s">
        <v>73</v>
      </c>
      <c r="AY382" s="151" t="s">
        <v>227</v>
      </c>
    </row>
    <row r="383" spans="2:65" s="13" customFormat="1" ht="11.25">
      <c r="B383" s="156"/>
      <c r="D383" s="150" t="s">
        <v>238</v>
      </c>
      <c r="E383" s="157" t="s">
        <v>21</v>
      </c>
      <c r="F383" s="158" t="s">
        <v>957</v>
      </c>
      <c r="H383" s="159">
        <v>32.76</v>
      </c>
      <c r="I383" s="160"/>
      <c r="L383" s="156"/>
      <c r="M383" s="161"/>
      <c r="T383" s="162"/>
      <c r="AT383" s="157" t="s">
        <v>238</v>
      </c>
      <c r="AU383" s="157" t="s">
        <v>86</v>
      </c>
      <c r="AV383" s="13" t="s">
        <v>86</v>
      </c>
      <c r="AW383" s="13" t="s">
        <v>33</v>
      </c>
      <c r="AX383" s="13" t="s">
        <v>73</v>
      </c>
      <c r="AY383" s="157" t="s">
        <v>227</v>
      </c>
    </row>
    <row r="384" spans="2:65" s="15" customFormat="1" ht="11.25">
      <c r="B384" s="193"/>
      <c r="D384" s="150" t="s">
        <v>238</v>
      </c>
      <c r="E384" s="194" t="s">
        <v>21</v>
      </c>
      <c r="F384" s="195" t="s">
        <v>765</v>
      </c>
      <c r="H384" s="196">
        <v>108.44199999999999</v>
      </c>
      <c r="I384" s="197"/>
      <c r="L384" s="193"/>
      <c r="M384" s="198"/>
      <c r="T384" s="199"/>
      <c r="AT384" s="194" t="s">
        <v>238</v>
      </c>
      <c r="AU384" s="194" t="s">
        <v>86</v>
      </c>
      <c r="AV384" s="15" t="s">
        <v>120</v>
      </c>
      <c r="AW384" s="15" t="s">
        <v>33</v>
      </c>
      <c r="AX384" s="15" t="s">
        <v>73</v>
      </c>
      <c r="AY384" s="194" t="s">
        <v>227</v>
      </c>
    </row>
    <row r="385" spans="2:51" s="12" customFormat="1" ht="11.25">
      <c r="B385" s="149"/>
      <c r="D385" s="150" t="s">
        <v>238</v>
      </c>
      <c r="E385" s="151" t="s">
        <v>21</v>
      </c>
      <c r="F385" s="152" t="s">
        <v>748</v>
      </c>
      <c r="H385" s="151" t="s">
        <v>21</v>
      </c>
      <c r="I385" s="153"/>
      <c r="L385" s="149"/>
      <c r="M385" s="154"/>
      <c r="T385" s="155"/>
      <c r="AT385" s="151" t="s">
        <v>238</v>
      </c>
      <c r="AU385" s="151" t="s">
        <v>86</v>
      </c>
      <c r="AV385" s="12" t="s">
        <v>80</v>
      </c>
      <c r="AW385" s="12" t="s">
        <v>33</v>
      </c>
      <c r="AX385" s="12" t="s">
        <v>73</v>
      </c>
      <c r="AY385" s="151" t="s">
        <v>227</v>
      </c>
    </row>
    <row r="386" spans="2:51" s="12" customFormat="1" ht="11.25">
      <c r="B386" s="149"/>
      <c r="D386" s="150" t="s">
        <v>238</v>
      </c>
      <c r="E386" s="151" t="s">
        <v>21</v>
      </c>
      <c r="F386" s="152" t="s">
        <v>958</v>
      </c>
      <c r="H386" s="151" t="s">
        <v>21</v>
      </c>
      <c r="I386" s="153"/>
      <c r="L386" s="149"/>
      <c r="M386" s="154"/>
      <c r="T386" s="155"/>
      <c r="AT386" s="151" t="s">
        <v>238</v>
      </c>
      <c r="AU386" s="151" t="s">
        <v>86</v>
      </c>
      <c r="AV386" s="12" t="s">
        <v>80</v>
      </c>
      <c r="AW386" s="12" t="s">
        <v>33</v>
      </c>
      <c r="AX386" s="12" t="s">
        <v>73</v>
      </c>
      <c r="AY386" s="151" t="s">
        <v>227</v>
      </c>
    </row>
    <row r="387" spans="2:51" s="13" customFormat="1" ht="11.25">
      <c r="B387" s="156"/>
      <c r="D387" s="150" t="s">
        <v>238</v>
      </c>
      <c r="E387" s="157" t="s">
        <v>21</v>
      </c>
      <c r="F387" s="158" t="s">
        <v>959</v>
      </c>
      <c r="H387" s="159">
        <v>73.272999999999996</v>
      </c>
      <c r="I387" s="160"/>
      <c r="L387" s="156"/>
      <c r="M387" s="161"/>
      <c r="T387" s="162"/>
      <c r="AT387" s="157" t="s">
        <v>238</v>
      </c>
      <c r="AU387" s="157" t="s">
        <v>86</v>
      </c>
      <c r="AV387" s="13" t="s">
        <v>86</v>
      </c>
      <c r="AW387" s="13" t="s">
        <v>33</v>
      </c>
      <c r="AX387" s="13" t="s">
        <v>73</v>
      </c>
      <c r="AY387" s="157" t="s">
        <v>227</v>
      </c>
    </row>
    <row r="388" spans="2:51" s="13" customFormat="1" ht="11.25">
      <c r="B388" s="156"/>
      <c r="D388" s="150" t="s">
        <v>238</v>
      </c>
      <c r="E388" s="157" t="s">
        <v>21</v>
      </c>
      <c r="F388" s="158" t="s">
        <v>960</v>
      </c>
      <c r="H388" s="159">
        <v>1.0349999999999999</v>
      </c>
      <c r="I388" s="160"/>
      <c r="L388" s="156"/>
      <c r="M388" s="161"/>
      <c r="T388" s="162"/>
      <c r="AT388" s="157" t="s">
        <v>238</v>
      </c>
      <c r="AU388" s="157" t="s">
        <v>86</v>
      </c>
      <c r="AV388" s="13" t="s">
        <v>86</v>
      </c>
      <c r="AW388" s="13" t="s">
        <v>33</v>
      </c>
      <c r="AX388" s="13" t="s">
        <v>73</v>
      </c>
      <c r="AY388" s="157" t="s">
        <v>227</v>
      </c>
    </row>
    <row r="389" spans="2:51" s="13" customFormat="1" ht="11.25">
      <c r="B389" s="156"/>
      <c r="D389" s="150" t="s">
        <v>238</v>
      </c>
      <c r="E389" s="157" t="s">
        <v>21</v>
      </c>
      <c r="F389" s="158" t="s">
        <v>961</v>
      </c>
      <c r="H389" s="159">
        <v>0.78</v>
      </c>
      <c r="I389" s="160"/>
      <c r="L389" s="156"/>
      <c r="M389" s="161"/>
      <c r="T389" s="162"/>
      <c r="AT389" s="157" t="s">
        <v>238</v>
      </c>
      <c r="AU389" s="157" t="s">
        <v>86</v>
      </c>
      <c r="AV389" s="13" t="s">
        <v>86</v>
      </c>
      <c r="AW389" s="13" t="s">
        <v>33</v>
      </c>
      <c r="AX389" s="13" t="s">
        <v>73</v>
      </c>
      <c r="AY389" s="157" t="s">
        <v>227</v>
      </c>
    </row>
    <row r="390" spans="2:51" s="13" customFormat="1" ht="11.25">
      <c r="B390" s="156"/>
      <c r="D390" s="150" t="s">
        <v>238</v>
      </c>
      <c r="E390" s="157" t="s">
        <v>21</v>
      </c>
      <c r="F390" s="158" t="s">
        <v>962</v>
      </c>
      <c r="H390" s="159">
        <v>2.13</v>
      </c>
      <c r="I390" s="160"/>
      <c r="L390" s="156"/>
      <c r="M390" s="161"/>
      <c r="T390" s="162"/>
      <c r="AT390" s="157" t="s">
        <v>238</v>
      </c>
      <c r="AU390" s="157" t="s">
        <v>86</v>
      </c>
      <c r="AV390" s="13" t="s">
        <v>86</v>
      </c>
      <c r="AW390" s="13" t="s">
        <v>33</v>
      </c>
      <c r="AX390" s="13" t="s">
        <v>73</v>
      </c>
      <c r="AY390" s="157" t="s">
        <v>227</v>
      </c>
    </row>
    <row r="391" spans="2:51" s="13" customFormat="1" ht="11.25">
      <c r="B391" s="156"/>
      <c r="D391" s="150" t="s">
        <v>238</v>
      </c>
      <c r="E391" s="157" t="s">
        <v>21</v>
      </c>
      <c r="F391" s="158" t="s">
        <v>963</v>
      </c>
      <c r="H391" s="159">
        <v>-22.425999999999998</v>
      </c>
      <c r="I391" s="160"/>
      <c r="L391" s="156"/>
      <c r="M391" s="161"/>
      <c r="T391" s="162"/>
      <c r="AT391" s="157" t="s">
        <v>238</v>
      </c>
      <c r="AU391" s="157" t="s">
        <v>86</v>
      </c>
      <c r="AV391" s="13" t="s">
        <v>86</v>
      </c>
      <c r="AW391" s="13" t="s">
        <v>33</v>
      </c>
      <c r="AX391" s="13" t="s">
        <v>73</v>
      </c>
      <c r="AY391" s="157" t="s">
        <v>227</v>
      </c>
    </row>
    <row r="392" spans="2:51" s="12" customFormat="1" ht="11.25">
      <c r="B392" s="149"/>
      <c r="D392" s="150" t="s">
        <v>238</v>
      </c>
      <c r="E392" s="151" t="s">
        <v>21</v>
      </c>
      <c r="F392" s="152" t="s">
        <v>964</v>
      </c>
      <c r="H392" s="151" t="s">
        <v>21</v>
      </c>
      <c r="I392" s="153"/>
      <c r="L392" s="149"/>
      <c r="M392" s="154"/>
      <c r="T392" s="155"/>
      <c r="AT392" s="151" t="s">
        <v>238</v>
      </c>
      <c r="AU392" s="151" t="s">
        <v>86</v>
      </c>
      <c r="AV392" s="12" t="s">
        <v>80</v>
      </c>
      <c r="AW392" s="12" t="s">
        <v>33</v>
      </c>
      <c r="AX392" s="12" t="s">
        <v>73</v>
      </c>
      <c r="AY392" s="151" t="s">
        <v>227</v>
      </c>
    </row>
    <row r="393" spans="2:51" s="13" customFormat="1" ht="11.25">
      <c r="B393" s="156"/>
      <c r="D393" s="150" t="s">
        <v>238</v>
      </c>
      <c r="E393" s="157" t="s">
        <v>21</v>
      </c>
      <c r="F393" s="158" t="s">
        <v>965</v>
      </c>
      <c r="H393" s="159">
        <v>64.13</v>
      </c>
      <c r="I393" s="160"/>
      <c r="L393" s="156"/>
      <c r="M393" s="161"/>
      <c r="T393" s="162"/>
      <c r="AT393" s="157" t="s">
        <v>238</v>
      </c>
      <c r="AU393" s="157" t="s">
        <v>86</v>
      </c>
      <c r="AV393" s="13" t="s">
        <v>86</v>
      </c>
      <c r="AW393" s="13" t="s">
        <v>33</v>
      </c>
      <c r="AX393" s="13" t="s">
        <v>73</v>
      </c>
      <c r="AY393" s="157" t="s">
        <v>227</v>
      </c>
    </row>
    <row r="394" spans="2:51" s="13" customFormat="1" ht="11.25">
      <c r="B394" s="156"/>
      <c r="D394" s="150" t="s">
        <v>238</v>
      </c>
      <c r="E394" s="157" t="s">
        <v>21</v>
      </c>
      <c r="F394" s="158" t="s">
        <v>960</v>
      </c>
      <c r="H394" s="159">
        <v>1.0349999999999999</v>
      </c>
      <c r="I394" s="160"/>
      <c r="L394" s="156"/>
      <c r="M394" s="161"/>
      <c r="T394" s="162"/>
      <c r="AT394" s="157" t="s">
        <v>238</v>
      </c>
      <c r="AU394" s="157" t="s">
        <v>86</v>
      </c>
      <c r="AV394" s="13" t="s">
        <v>86</v>
      </c>
      <c r="AW394" s="13" t="s">
        <v>33</v>
      </c>
      <c r="AX394" s="13" t="s">
        <v>73</v>
      </c>
      <c r="AY394" s="157" t="s">
        <v>227</v>
      </c>
    </row>
    <row r="395" spans="2:51" s="13" customFormat="1" ht="11.25">
      <c r="B395" s="156"/>
      <c r="D395" s="150" t="s">
        <v>238</v>
      </c>
      <c r="E395" s="157" t="s">
        <v>21</v>
      </c>
      <c r="F395" s="158" t="s">
        <v>966</v>
      </c>
      <c r="H395" s="159">
        <v>-6.673</v>
      </c>
      <c r="I395" s="160"/>
      <c r="L395" s="156"/>
      <c r="M395" s="161"/>
      <c r="T395" s="162"/>
      <c r="AT395" s="157" t="s">
        <v>238</v>
      </c>
      <c r="AU395" s="157" t="s">
        <v>86</v>
      </c>
      <c r="AV395" s="13" t="s">
        <v>86</v>
      </c>
      <c r="AW395" s="13" t="s">
        <v>33</v>
      </c>
      <c r="AX395" s="13" t="s">
        <v>73</v>
      </c>
      <c r="AY395" s="157" t="s">
        <v>227</v>
      </c>
    </row>
    <row r="396" spans="2:51" s="12" customFormat="1" ht="11.25">
      <c r="B396" s="149"/>
      <c r="D396" s="150" t="s">
        <v>238</v>
      </c>
      <c r="E396" s="151" t="s">
        <v>21</v>
      </c>
      <c r="F396" s="152" t="s">
        <v>967</v>
      </c>
      <c r="H396" s="151" t="s">
        <v>21</v>
      </c>
      <c r="I396" s="153"/>
      <c r="L396" s="149"/>
      <c r="M396" s="154"/>
      <c r="T396" s="155"/>
      <c r="AT396" s="151" t="s">
        <v>238</v>
      </c>
      <c r="AU396" s="151" t="s">
        <v>86</v>
      </c>
      <c r="AV396" s="12" t="s">
        <v>80</v>
      </c>
      <c r="AW396" s="12" t="s">
        <v>33</v>
      </c>
      <c r="AX396" s="12" t="s">
        <v>73</v>
      </c>
      <c r="AY396" s="151" t="s">
        <v>227</v>
      </c>
    </row>
    <row r="397" spans="2:51" s="13" customFormat="1" ht="11.25">
      <c r="B397" s="156"/>
      <c r="D397" s="150" t="s">
        <v>238</v>
      </c>
      <c r="E397" s="157" t="s">
        <v>21</v>
      </c>
      <c r="F397" s="158" t="s">
        <v>968</v>
      </c>
      <c r="H397" s="159">
        <v>36.68</v>
      </c>
      <c r="I397" s="160"/>
      <c r="L397" s="156"/>
      <c r="M397" s="161"/>
      <c r="T397" s="162"/>
      <c r="AT397" s="157" t="s">
        <v>238</v>
      </c>
      <c r="AU397" s="157" t="s">
        <v>86</v>
      </c>
      <c r="AV397" s="13" t="s">
        <v>86</v>
      </c>
      <c r="AW397" s="13" t="s">
        <v>33</v>
      </c>
      <c r="AX397" s="13" t="s">
        <v>73</v>
      </c>
      <c r="AY397" s="157" t="s">
        <v>227</v>
      </c>
    </row>
    <row r="398" spans="2:51" s="13" customFormat="1" ht="11.25">
      <c r="B398" s="156"/>
      <c r="D398" s="150" t="s">
        <v>238</v>
      </c>
      <c r="E398" s="157" t="s">
        <v>21</v>
      </c>
      <c r="F398" s="158" t="s">
        <v>969</v>
      </c>
      <c r="H398" s="159">
        <v>0.83299999999999996</v>
      </c>
      <c r="I398" s="160"/>
      <c r="L398" s="156"/>
      <c r="M398" s="161"/>
      <c r="T398" s="162"/>
      <c r="AT398" s="157" t="s">
        <v>238</v>
      </c>
      <c r="AU398" s="157" t="s">
        <v>86</v>
      </c>
      <c r="AV398" s="13" t="s">
        <v>86</v>
      </c>
      <c r="AW398" s="13" t="s">
        <v>33</v>
      </c>
      <c r="AX398" s="13" t="s">
        <v>73</v>
      </c>
      <c r="AY398" s="157" t="s">
        <v>227</v>
      </c>
    </row>
    <row r="399" spans="2:51" s="13" customFormat="1" ht="11.25">
      <c r="B399" s="156"/>
      <c r="D399" s="150" t="s">
        <v>238</v>
      </c>
      <c r="E399" s="157" t="s">
        <v>21</v>
      </c>
      <c r="F399" s="158" t="s">
        <v>970</v>
      </c>
      <c r="H399" s="159">
        <v>-2.093</v>
      </c>
      <c r="I399" s="160"/>
      <c r="L399" s="156"/>
      <c r="M399" s="161"/>
      <c r="T399" s="162"/>
      <c r="AT399" s="157" t="s">
        <v>238</v>
      </c>
      <c r="AU399" s="157" t="s">
        <v>86</v>
      </c>
      <c r="AV399" s="13" t="s">
        <v>86</v>
      </c>
      <c r="AW399" s="13" t="s">
        <v>33</v>
      </c>
      <c r="AX399" s="13" t="s">
        <v>73</v>
      </c>
      <c r="AY399" s="157" t="s">
        <v>227</v>
      </c>
    </row>
    <row r="400" spans="2:51" s="12" customFormat="1" ht="11.25">
      <c r="B400" s="149"/>
      <c r="D400" s="150" t="s">
        <v>238</v>
      </c>
      <c r="E400" s="151" t="s">
        <v>21</v>
      </c>
      <c r="F400" s="152" t="s">
        <v>865</v>
      </c>
      <c r="H400" s="151" t="s">
        <v>21</v>
      </c>
      <c r="I400" s="153"/>
      <c r="L400" s="149"/>
      <c r="M400" s="154"/>
      <c r="T400" s="155"/>
      <c r="AT400" s="151" t="s">
        <v>238</v>
      </c>
      <c r="AU400" s="151" t="s">
        <v>86</v>
      </c>
      <c r="AV400" s="12" t="s">
        <v>80</v>
      </c>
      <c r="AW400" s="12" t="s">
        <v>33</v>
      </c>
      <c r="AX400" s="12" t="s">
        <v>73</v>
      </c>
      <c r="AY400" s="151" t="s">
        <v>227</v>
      </c>
    </row>
    <row r="401" spans="2:51" s="13" customFormat="1" ht="11.25">
      <c r="B401" s="156"/>
      <c r="D401" s="150" t="s">
        <v>238</v>
      </c>
      <c r="E401" s="157" t="s">
        <v>21</v>
      </c>
      <c r="F401" s="158" t="s">
        <v>971</v>
      </c>
      <c r="H401" s="159">
        <v>28.62</v>
      </c>
      <c r="I401" s="160"/>
      <c r="L401" s="156"/>
      <c r="M401" s="161"/>
      <c r="T401" s="162"/>
      <c r="AT401" s="157" t="s">
        <v>238</v>
      </c>
      <c r="AU401" s="157" t="s">
        <v>86</v>
      </c>
      <c r="AV401" s="13" t="s">
        <v>86</v>
      </c>
      <c r="AW401" s="13" t="s">
        <v>33</v>
      </c>
      <c r="AX401" s="13" t="s">
        <v>73</v>
      </c>
      <c r="AY401" s="157" t="s">
        <v>227</v>
      </c>
    </row>
    <row r="402" spans="2:51" s="13" customFormat="1" ht="11.25">
      <c r="B402" s="156"/>
      <c r="D402" s="150" t="s">
        <v>238</v>
      </c>
      <c r="E402" s="157" t="s">
        <v>21</v>
      </c>
      <c r="F402" s="158" t="s">
        <v>972</v>
      </c>
      <c r="H402" s="159">
        <v>-1.5760000000000001</v>
      </c>
      <c r="I402" s="160"/>
      <c r="L402" s="156"/>
      <c r="M402" s="161"/>
      <c r="T402" s="162"/>
      <c r="AT402" s="157" t="s">
        <v>238</v>
      </c>
      <c r="AU402" s="157" t="s">
        <v>86</v>
      </c>
      <c r="AV402" s="13" t="s">
        <v>86</v>
      </c>
      <c r="AW402" s="13" t="s">
        <v>33</v>
      </c>
      <c r="AX402" s="13" t="s">
        <v>73</v>
      </c>
      <c r="AY402" s="157" t="s">
        <v>227</v>
      </c>
    </row>
    <row r="403" spans="2:51" s="12" customFormat="1" ht="11.25">
      <c r="B403" s="149"/>
      <c r="D403" s="150" t="s">
        <v>238</v>
      </c>
      <c r="E403" s="151" t="s">
        <v>21</v>
      </c>
      <c r="F403" s="152" t="s">
        <v>973</v>
      </c>
      <c r="H403" s="151" t="s">
        <v>21</v>
      </c>
      <c r="I403" s="153"/>
      <c r="L403" s="149"/>
      <c r="M403" s="154"/>
      <c r="T403" s="155"/>
      <c r="AT403" s="151" t="s">
        <v>238</v>
      </c>
      <c r="AU403" s="151" t="s">
        <v>86</v>
      </c>
      <c r="AV403" s="12" t="s">
        <v>80</v>
      </c>
      <c r="AW403" s="12" t="s">
        <v>33</v>
      </c>
      <c r="AX403" s="12" t="s">
        <v>73</v>
      </c>
      <c r="AY403" s="151" t="s">
        <v>227</v>
      </c>
    </row>
    <row r="404" spans="2:51" s="13" customFormat="1" ht="11.25">
      <c r="B404" s="156"/>
      <c r="D404" s="150" t="s">
        <v>238</v>
      </c>
      <c r="E404" s="157" t="s">
        <v>21</v>
      </c>
      <c r="F404" s="158" t="s">
        <v>974</v>
      </c>
      <c r="H404" s="159">
        <v>32.86</v>
      </c>
      <c r="I404" s="160"/>
      <c r="L404" s="156"/>
      <c r="M404" s="161"/>
      <c r="T404" s="162"/>
      <c r="AT404" s="157" t="s">
        <v>238</v>
      </c>
      <c r="AU404" s="157" t="s">
        <v>86</v>
      </c>
      <c r="AV404" s="13" t="s">
        <v>86</v>
      </c>
      <c r="AW404" s="13" t="s">
        <v>33</v>
      </c>
      <c r="AX404" s="13" t="s">
        <v>73</v>
      </c>
      <c r="AY404" s="157" t="s">
        <v>227</v>
      </c>
    </row>
    <row r="405" spans="2:51" s="13" customFormat="1" ht="11.25">
      <c r="B405" s="156"/>
      <c r="D405" s="150" t="s">
        <v>238</v>
      </c>
      <c r="E405" s="157" t="s">
        <v>21</v>
      </c>
      <c r="F405" s="158" t="s">
        <v>960</v>
      </c>
      <c r="H405" s="159">
        <v>1.0349999999999999</v>
      </c>
      <c r="I405" s="160"/>
      <c r="L405" s="156"/>
      <c r="M405" s="161"/>
      <c r="T405" s="162"/>
      <c r="AT405" s="157" t="s">
        <v>238</v>
      </c>
      <c r="AU405" s="157" t="s">
        <v>86</v>
      </c>
      <c r="AV405" s="13" t="s">
        <v>86</v>
      </c>
      <c r="AW405" s="13" t="s">
        <v>33</v>
      </c>
      <c r="AX405" s="13" t="s">
        <v>73</v>
      </c>
      <c r="AY405" s="157" t="s">
        <v>227</v>
      </c>
    </row>
    <row r="406" spans="2:51" s="13" customFormat="1" ht="11.25">
      <c r="B406" s="156"/>
      <c r="D406" s="150" t="s">
        <v>238</v>
      </c>
      <c r="E406" s="157" t="s">
        <v>21</v>
      </c>
      <c r="F406" s="158" t="s">
        <v>975</v>
      </c>
      <c r="H406" s="159">
        <v>-4.9000000000000004</v>
      </c>
      <c r="I406" s="160"/>
      <c r="L406" s="156"/>
      <c r="M406" s="161"/>
      <c r="T406" s="162"/>
      <c r="AT406" s="157" t="s">
        <v>238</v>
      </c>
      <c r="AU406" s="157" t="s">
        <v>86</v>
      </c>
      <c r="AV406" s="13" t="s">
        <v>86</v>
      </c>
      <c r="AW406" s="13" t="s">
        <v>33</v>
      </c>
      <c r="AX406" s="13" t="s">
        <v>73</v>
      </c>
      <c r="AY406" s="157" t="s">
        <v>227</v>
      </c>
    </row>
    <row r="407" spans="2:51" s="12" customFormat="1" ht="11.25">
      <c r="B407" s="149"/>
      <c r="D407" s="150" t="s">
        <v>238</v>
      </c>
      <c r="E407" s="151" t="s">
        <v>21</v>
      </c>
      <c r="F407" s="152" t="s">
        <v>976</v>
      </c>
      <c r="H407" s="151" t="s">
        <v>21</v>
      </c>
      <c r="I407" s="153"/>
      <c r="L407" s="149"/>
      <c r="M407" s="154"/>
      <c r="T407" s="155"/>
      <c r="AT407" s="151" t="s">
        <v>238</v>
      </c>
      <c r="AU407" s="151" t="s">
        <v>86</v>
      </c>
      <c r="AV407" s="12" t="s">
        <v>80</v>
      </c>
      <c r="AW407" s="12" t="s">
        <v>33</v>
      </c>
      <c r="AX407" s="12" t="s">
        <v>73</v>
      </c>
      <c r="AY407" s="151" t="s">
        <v>227</v>
      </c>
    </row>
    <row r="408" spans="2:51" s="13" customFormat="1" ht="11.25">
      <c r="B408" s="156"/>
      <c r="D408" s="150" t="s">
        <v>238</v>
      </c>
      <c r="E408" s="157" t="s">
        <v>21</v>
      </c>
      <c r="F408" s="158" t="s">
        <v>977</v>
      </c>
      <c r="H408" s="159">
        <v>55.12</v>
      </c>
      <c r="I408" s="160"/>
      <c r="L408" s="156"/>
      <c r="M408" s="161"/>
      <c r="T408" s="162"/>
      <c r="AT408" s="157" t="s">
        <v>238</v>
      </c>
      <c r="AU408" s="157" t="s">
        <v>86</v>
      </c>
      <c r="AV408" s="13" t="s">
        <v>86</v>
      </c>
      <c r="AW408" s="13" t="s">
        <v>33</v>
      </c>
      <c r="AX408" s="13" t="s">
        <v>73</v>
      </c>
      <c r="AY408" s="157" t="s">
        <v>227</v>
      </c>
    </row>
    <row r="409" spans="2:51" s="13" customFormat="1" ht="11.25">
      <c r="B409" s="156"/>
      <c r="D409" s="150" t="s">
        <v>238</v>
      </c>
      <c r="E409" s="157" t="s">
        <v>21</v>
      </c>
      <c r="F409" s="158" t="s">
        <v>978</v>
      </c>
      <c r="H409" s="159">
        <v>0.63</v>
      </c>
      <c r="I409" s="160"/>
      <c r="L409" s="156"/>
      <c r="M409" s="161"/>
      <c r="T409" s="162"/>
      <c r="AT409" s="157" t="s">
        <v>238</v>
      </c>
      <c r="AU409" s="157" t="s">
        <v>86</v>
      </c>
      <c r="AV409" s="13" t="s">
        <v>86</v>
      </c>
      <c r="AW409" s="13" t="s">
        <v>33</v>
      </c>
      <c r="AX409" s="13" t="s">
        <v>73</v>
      </c>
      <c r="AY409" s="157" t="s">
        <v>227</v>
      </c>
    </row>
    <row r="410" spans="2:51" s="13" customFormat="1" ht="11.25">
      <c r="B410" s="156"/>
      <c r="D410" s="150" t="s">
        <v>238</v>
      </c>
      <c r="E410" s="157" t="s">
        <v>21</v>
      </c>
      <c r="F410" s="158" t="s">
        <v>979</v>
      </c>
      <c r="H410" s="159">
        <v>0.88500000000000001</v>
      </c>
      <c r="I410" s="160"/>
      <c r="L410" s="156"/>
      <c r="M410" s="161"/>
      <c r="T410" s="162"/>
      <c r="AT410" s="157" t="s">
        <v>238</v>
      </c>
      <c r="AU410" s="157" t="s">
        <v>86</v>
      </c>
      <c r="AV410" s="13" t="s">
        <v>86</v>
      </c>
      <c r="AW410" s="13" t="s">
        <v>33</v>
      </c>
      <c r="AX410" s="13" t="s">
        <v>73</v>
      </c>
      <c r="AY410" s="157" t="s">
        <v>227</v>
      </c>
    </row>
    <row r="411" spans="2:51" s="13" customFormat="1" ht="11.25">
      <c r="B411" s="156"/>
      <c r="D411" s="150" t="s">
        <v>238</v>
      </c>
      <c r="E411" s="157" t="s">
        <v>21</v>
      </c>
      <c r="F411" s="158" t="s">
        <v>980</v>
      </c>
      <c r="H411" s="159">
        <v>0.84799999999999998</v>
      </c>
      <c r="I411" s="160"/>
      <c r="L411" s="156"/>
      <c r="M411" s="161"/>
      <c r="T411" s="162"/>
      <c r="AT411" s="157" t="s">
        <v>238</v>
      </c>
      <c r="AU411" s="157" t="s">
        <v>86</v>
      </c>
      <c r="AV411" s="13" t="s">
        <v>86</v>
      </c>
      <c r="AW411" s="13" t="s">
        <v>33</v>
      </c>
      <c r="AX411" s="13" t="s">
        <v>73</v>
      </c>
      <c r="AY411" s="157" t="s">
        <v>227</v>
      </c>
    </row>
    <row r="412" spans="2:51" s="13" customFormat="1" ht="11.25">
      <c r="B412" s="156"/>
      <c r="D412" s="150" t="s">
        <v>238</v>
      </c>
      <c r="E412" s="157" t="s">
        <v>21</v>
      </c>
      <c r="F412" s="158" t="s">
        <v>981</v>
      </c>
      <c r="H412" s="159">
        <v>-8.3450000000000006</v>
      </c>
      <c r="I412" s="160"/>
      <c r="L412" s="156"/>
      <c r="M412" s="161"/>
      <c r="T412" s="162"/>
      <c r="AT412" s="157" t="s">
        <v>238</v>
      </c>
      <c r="AU412" s="157" t="s">
        <v>86</v>
      </c>
      <c r="AV412" s="13" t="s">
        <v>86</v>
      </c>
      <c r="AW412" s="13" t="s">
        <v>33</v>
      </c>
      <c r="AX412" s="13" t="s">
        <v>73</v>
      </c>
      <c r="AY412" s="157" t="s">
        <v>227</v>
      </c>
    </row>
    <row r="413" spans="2:51" s="12" customFormat="1" ht="11.25">
      <c r="B413" s="149"/>
      <c r="D413" s="150" t="s">
        <v>238</v>
      </c>
      <c r="E413" s="151" t="s">
        <v>21</v>
      </c>
      <c r="F413" s="152" t="s">
        <v>982</v>
      </c>
      <c r="H413" s="151" t="s">
        <v>21</v>
      </c>
      <c r="I413" s="153"/>
      <c r="L413" s="149"/>
      <c r="M413" s="154"/>
      <c r="T413" s="155"/>
      <c r="AT413" s="151" t="s">
        <v>238</v>
      </c>
      <c r="AU413" s="151" t="s">
        <v>86</v>
      </c>
      <c r="AV413" s="12" t="s">
        <v>80</v>
      </c>
      <c r="AW413" s="12" t="s">
        <v>33</v>
      </c>
      <c r="AX413" s="12" t="s">
        <v>73</v>
      </c>
      <c r="AY413" s="151" t="s">
        <v>227</v>
      </c>
    </row>
    <row r="414" spans="2:51" s="13" customFormat="1" ht="11.25">
      <c r="B414" s="156"/>
      <c r="D414" s="150" t="s">
        <v>238</v>
      </c>
      <c r="E414" s="157" t="s">
        <v>21</v>
      </c>
      <c r="F414" s="158" t="s">
        <v>983</v>
      </c>
      <c r="H414" s="159">
        <v>35.244999999999997</v>
      </c>
      <c r="I414" s="160"/>
      <c r="L414" s="156"/>
      <c r="M414" s="161"/>
      <c r="T414" s="162"/>
      <c r="AT414" s="157" t="s">
        <v>238</v>
      </c>
      <c r="AU414" s="157" t="s">
        <v>86</v>
      </c>
      <c r="AV414" s="13" t="s">
        <v>86</v>
      </c>
      <c r="AW414" s="13" t="s">
        <v>33</v>
      </c>
      <c r="AX414" s="13" t="s">
        <v>73</v>
      </c>
      <c r="AY414" s="157" t="s">
        <v>227</v>
      </c>
    </row>
    <row r="415" spans="2:51" s="13" customFormat="1" ht="11.25">
      <c r="B415" s="156"/>
      <c r="D415" s="150" t="s">
        <v>238</v>
      </c>
      <c r="E415" s="157" t="s">
        <v>21</v>
      </c>
      <c r="F415" s="158" t="s">
        <v>984</v>
      </c>
      <c r="H415" s="159">
        <v>-3.5459999999999998</v>
      </c>
      <c r="I415" s="160"/>
      <c r="L415" s="156"/>
      <c r="M415" s="161"/>
      <c r="T415" s="162"/>
      <c r="AT415" s="157" t="s">
        <v>238</v>
      </c>
      <c r="AU415" s="157" t="s">
        <v>86</v>
      </c>
      <c r="AV415" s="13" t="s">
        <v>86</v>
      </c>
      <c r="AW415" s="13" t="s">
        <v>33</v>
      </c>
      <c r="AX415" s="13" t="s">
        <v>73</v>
      </c>
      <c r="AY415" s="157" t="s">
        <v>227</v>
      </c>
    </row>
    <row r="416" spans="2:51" s="12" customFormat="1" ht="11.25">
      <c r="B416" s="149"/>
      <c r="D416" s="150" t="s">
        <v>238</v>
      </c>
      <c r="E416" s="151" t="s">
        <v>21</v>
      </c>
      <c r="F416" s="152" t="s">
        <v>985</v>
      </c>
      <c r="H416" s="151" t="s">
        <v>21</v>
      </c>
      <c r="I416" s="153"/>
      <c r="L416" s="149"/>
      <c r="M416" s="154"/>
      <c r="T416" s="155"/>
      <c r="AT416" s="151" t="s">
        <v>238</v>
      </c>
      <c r="AU416" s="151" t="s">
        <v>86</v>
      </c>
      <c r="AV416" s="12" t="s">
        <v>80</v>
      </c>
      <c r="AW416" s="12" t="s">
        <v>33</v>
      </c>
      <c r="AX416" s="12" t="s">
        <v>73</v>
      </c>
      <c r="AY416" s="151" t="s">
        <v>227</v>
      </c>
    </row>
    <row r="417" spans="2:51" s="13" customFormat="1" ht="11.25">
      <c r="B417" s="156"/>
      <c r="D417" s="150" t="s">
        <v>238</v>
      </c>
      <c r="E417" s="157" t="s">
        <v>21</v>
      </c>
      <c r="F417" s="158" t="s">
        <v>986</v>
      </c>
      <c r="H417" s="159">
        <v>54.643000000000001</v>
      </c>
      <c r="I417" s="160"/>
      <c r="L417" s="156"/>
      <c r="M417" s="161"/>
      <c r="T417" s="162"/>
      <c r="AT417" s="157" t="s">
        <v>238</v>
      </c>
      <c r="AU417" s="157" t="s">
        <v>86</v>
      </c>
      <c r="AV417" s="13" t="s">
        <v>86</v>
      </c>
      <c r="AW417" s="13" t="s">
        <v>33</v>
      </c>
      <c r="AX417" s="13" t="s">
        <v>73</v>
      </c>
      <c r="AY417" s="157" t="s">
        <v>227</v>
      </c>
    </row>
    <row r="418" spans="2:51" s="13" customFormat="1" ht="11.25">
      <c r="B418" s="156"/>
      <c r="D418" s="150" t="s">
        <v>238</v>
      </c>
      <c r="E418" s="157" t="s">
        <v>21</v>
      </c>
      <c r="F418" s="158" t="s">
        <v>960</v>
      </c>
      <c r="H418" s="159">
        <v>1.0349999999999999</v>
      </c>
      <c r="I418" s="160"/>
      <c r="L418" s="156"/>
      <c r="M418" s="161"/>
      <c r="T418" s="162"/>
      <c r="AT418" s="157" t="s">
        <v>238</v>
      </c>
      <c r="AU418" s="157" t="s">
        <v>86</v>
      </c>
      <c r="AV418" s="13" t="s">
        <v>86</v>
      </c>
      <c r="AW418" s="13" t="s">
        <v>33</v>
      </c>
      <c r="AX418" s="13" t="s">
        <v>73</v>
      </c>
      <c r="AY418" s="157" t="s">
        <v>227</v>
      </c>
    </row>
    <row r="419" spans="2:51" s="13" customFormat="1" ht="11.25">
      <c r="B419" s="156"/>
      <c r="D419" s="150" t="s">
        <v>238</v>
      </c>
      <c r="E419" s="157" t="s">
        <v>21</v>
      </c>
      <c r="F419" s="158" t="s">
        <v>969</v>
      </c>
      <c r="H419" s="159">
        <v>0.83299999999999996</v>
      </c>
      <c r="I419" s="160"/>
      <c r="L419" s="156"/>
      <c r="M419" s="161"/>
      <c r="T419" s="162"/>
      <c r="AT419" s="157" t="s">
        <v>238</v>
      </c>
      <c r="AU419" s="157" t="s">
        <v>86</v>
      </c>
      <c r="AV419" s="13" t="s">
        <v>86</v>
      </c>
      <c r="AW419" s="13" t="s">
        <v>33</v>
      </c>
      <c r="AX419" s="13" t="s">
        <v>73</v>
      </c>
      <c r="AY419" s="157" t="s">
        <v>227</v>
      </c>
    </row>
    <row r="420" spans="2:51" s="13" customFormat="1" ht="11.25">
      <c r="B420" s="156"/>
      <c r="D420" s="150" t="s">
        <v>238</v>
      </c>
      <c r="E420" s="157" t="s">
        <v>21</v>
      </c>
      <c r="F420" s="158" t="s">
        <v>987</v>
      </c>
      <c r="H420" s="159">
        <v>-6.9930000000000003</v>
      </c>
      <c r="I420" s="160"/>
      <c r="L420" s="156"/>
      <c r="M420" s="161"/>
      <c r="T420" s="162"/>
      <c r="AT420" s="157" t="s">
        <v>238</v>
      </c>
      <c r="AU420" s="157" t="s">
        <v>86</v>
      </c>
      <c r="AV420" s="13" t="s">
        <v>86</v>
      </c>
      <c r="AW420" s="13" t="s">
        <v>33</v>
      </c>
      <c r="AX420" s="13" t="s">
        <v>73</v>
      </c>
      <c r="AY420" s="157" t="s">
        <v>227</v>
      </c>
    </row>
    <row r="421" spans="2:51" s="12" customFormat="1" ht="11.25">
      <c r="B421" s="149"/>
      <c r="D421" s="150" t="s">
        <v>238</v>
      </c>
      <c r="E421" s="151" t="s">
        <v>21</v>
      </c>
      <c r="F421" s="152" t="s">
        <v>988</v>
      </c>
      <c r="H421" s="151" t="s">
        <v>21</v>
      </c>
      <c r="I421" s="153"/>
      <c r="L421" s="149"/>
      <c r="M421" s="154"/>
      <c r="T421" s="155"/>
      <c r="AT421" s="151" t="s">
        <v>238</v>
      </c>
      <c r="AU421" s="151" t="s">
        <v>86</v>
      </c>
      <c r="AV421" s="12" t="s">
        <v>80</v>
      </c>
      <c r="AW421" s="12" t="s">
        <v>33</v>
      </c>
      <c r="AX421" s="12" t="s">
        <v>73</v>
      </c>
      <c r="AY421" s="151" t="s">
        <v>227</v>
      </c>
    </row>
    <row r="422" spans="2:51" s="13" customFormat="1" ht="11.25">
      <c r="B422" s="156"/>
      <c r="D422" s="150" t="s">
        <v>238</v>
      </c>
      <c r="E422" s="157" t="s">
        <v>21</v>
      </c>
      <c r="F422" s="158" t="s">
        <v>989</v>
      </c>
      <c r="H422" s="159">
        <v>56.975000000000001</v>
      </c>
      <c r="I422" s="160"/>
      <c r="L422" s="156"/>
      <c r="M422" s="161"/>
      <c r="T422" s="162"/>
      <c r="AT422" s="157" t="s">
        <v>238</v>
      </c>
      <c r="AU422" s="157" t="s">
        <v>86</v>
      </c>
      <c r="AV422" s="13" t="s">
        <v>86</v>
      </c>
      <c r="AW422" s="13" t="s">
        <v>33</v>
      </c>
      <c r="AX422" s="13" t="s">
        <v>73</v>
      </c>
      <c r="AY422" s="157" t="s">
        <v>227</v>
      </c>
    </row>
    <row r="423" spans="2:51" s="13" customFormat="1" ht="11.25">
      <c r="B423" s="156"/>
      <c r="D423" s="150" t="s">
        <v>238</v>
      </c>
      <c r="E423" s="157" t="s">
        <v>21</v>
      </c>
      <c r="F423" s="158" t="s">
        <v>990</v>
      </c>
      <c r="H423" s="159">
        <v>3.33</v>
      </c>
      <c r="I423" s="160"/>
      <c r="L423" s="156"/>
      <c r="M423" s="161"/>
      <c r="T423" s="162"/>
      <c r="AT423" s="157" t="s">
        <v>238</v>
      </c>
      <c r="AU423" s="157" t="s">
        <v>86</v>
      </c>
      <c r="AV423" s="13" t="s">
        <v>86</v>
      </c>
      <c r="AW423" s="13" t="s">
        <v>33</v>
      </c>
      <c r="AX423" s="13" t="s">
        <v>73</v>
      </c>
      <c r="AY423" s="157" t="s">
        <v>227</v>
      </c>
    </row>
    <row r="424" spans="2:51" s="13" customFormat="1" ht="11.25">
      <c r="B424" s="156"/>
      <c r="D424" s="150" t="s">
        <v>238</v>
      </c>
      <c r="E424" s="157" t="s">
        <v>21</v>
      </c>
      <c r="F424" s="158" t="s">
        <v>991</v>
      </c>
      <c r="H424" s="159">
        <v>-8.3699999999999992</v>
      </c>
      <c r="I424" s="160"/>
      <c r="L424" s="156"/>
      <c r="M424" s="161"/>
      <c r="T424" s="162"/>
      <c r="AT424" s="157" t="s">
        <v>238</v>
      </c>
      <c r="AU424" s="157" t="s">
        <v>86</v>
      </c>
      <c r="AV424" s="13" t="s">
        <v>86</v>
      </c>
      <c r="AW424" s="13" t="s">
        <v>33</v>
      </c>
      <c r="AX424" s="13" t="s">
        <v>73</v>
      </c>
      <c r="AY424" s="157" t="s">
        <v>227</v>
      </c>
    </row>
    <row r="425" spans="2:51" s="12" customFormat="1" ht="11.25">
      <c r="B425" s="149"/>
      <c r="D425" s="150" t="s">
        <v>238</v>
      </c>
      <c r="E425" s="151" t="s">
        <v>21</v>
      </c>
      <c r="F425" s="152" t="s">
        <v>992</v>
      </c>
      <c r="H425" s="151" t="s">
        <v>21</v>
      </c>
      <c r="I425" s="153"/>
      <c r="L425" s="149"/>
      <c r="M425" s="154"/>
      <c r="T425" s="155"/>
      <c r="AT425" s="151" t="s">
        <v>238</v>
      </c>
      <c r="AU425" s="151" t="s">
        <v>86</v>
      </c>
      <c r="AV425" s="12" t="s">
        <v>80</v>
      </c>
      <c r="AW425" s="12" t="s">
        <v>33</v>
      </c>
      <c r="AX425" s="12" t="s">
        <v>73</v>
      </c>
      <c r="AY425" s="151" t="s">
        <v>227</v>
      </c>
    </row>
    <row r="426" spans="2:51" s="13" customFormat="1" ht="11.25">
      <c r="B426" s="156"/>
      <c r="D426" s="150" t="s">
        <v>238</v>
      </c>
      <c r="E426" s="157" t="s">
        <v>21</v>
      </c>
      <c r="F426" s="158" t="s">
        <v>993</v>
      </c>
      <c r="H426" s="159">
        <v>131.917</v>
      </c>
      <c r="I426" s="160"/>
      <c r="L426" s="156"/>
      <c r="M426" s="161"/>
      <c r="T426" s="162"/>
      <c r="AT426" s="157" t="s">
        <v>238</v>
      </c>
      <c r="AU426" s="157" t="s">
        <v>86</v>
      </c>
      <c r="AV426" s="13" t="s">
        <v>86</v>
      </c>
      <c r="AW426" s="13" t="s">
        <v>33</v>
      </c>
      <c r="AX426" s="13" t="s">
        <v>73</v>
      </c>
      <c r="AY426" s="157" t="s">
        <v>227</v>
      </c>
    </row>
    <row r="427" spans="2:51" s="13" customFormat="1" ht="11.25">
      <c r="B427" s="156"/>
      <c r="D427" s="150" t="s">
        <v>238</v>
      </c>
      <c r="E427" s="157" t="s">
        <v>21</v>
      </c>
      <c r="F427" s="158" t="s">
        <v>994</v>
      </c>
      <c r="H427" s="159">
        <v>4.1399999999999997</v>
      </c>
      <c r="I427" s="160"/>
      <c r="L427" s="156"/>
      <c r="M427" s="161"/>
      <c r="T427" s="162"/>
      <c r="AT427" s="157" t="s">
        <v>238</v>
      </c>
      <c r="AU427" s="157" t="s">
        <v>86</v>
      </c>
      <c r="AV427" s="13" t="s">
        <v>86</v>
      </c>
      <c r="AW427" s="13" t="s">
        <v>33</v>
      </c>
      <c r="AX427" s="13" t="s">
        <v>73</v>
      </c>
      <c r="AY427" s="157" t="s">
        <v>227</v>
      </c>
    </row>
    <row r="428" spans="2:51" s="13" customFormat="1" ht="11.25">
      <c r="B428" s="156"/>
      <c r="D428" s="150" t="s">
        <v>238</v>
      </c>
      <c r="E428" s="157" t="s">
        <v>21</v>
      </c>
      <c r="F428" s="158" t="s">
        <v>995</v>
      </c>
      <c r="H428" s="159">
        <v>-19.600000000000001</v>
      </c>
      <c r="I428" s="160"/>
      <c r="L428" s="156"/>
      <c r="M428" s="161"/>
      <c r="T428" s="162"/>
      <c r="AT428" s="157" t="s">
        <v>238</v>
      </c>
      <c r="AU428" s="157" t="s">
        <v>86</v>
      </c>
      <c r="AV428" s="13" t="s">
        <v>86</v>
      </c>
      <c r="AW428" s="13" t="s">
        <v>33</v>
      </c>
      <c r="AX428" s="13" t="s">
        <v>73</v>
      </c>
      <c r="AY428" s="157" t="s">
        <v>227</v>
      </c>
    </row>
    <row r="429" spans="2:51" s="12" customFormat="1" ht="11.25">
      <c r="B429" s="149"/>
      <c r="D429" s="150" t="s">
        <v>238</v>
      </c>
      <c r="E429" s="151" t="s">
        <v>21</v>
      </c>
      <c r="F429" s="152" t="s">
        <v>996</v>
      </c>
      <c r="H429" s="151" t="s">
        <v>21</v>
      </c>
      <c r="I429" s="153"/>
      <c r="L429" s="149"/>
      <c r="M429" s="154"/>
      <c r="T429" s="155"/>
      <c r="AT429" s="151" t="s">
        <v>238</v>
      </c>
      <c r="AU429" s="151" t="s">
        <v>86</v>
      </c>
      <c r="AV429" s="12" t="s">
        <v>80</v>
      </c>
      <c r="AW429" s="12" t="s">
        <v>33</v>
      </c>
      <c r="AX429" s="12" t="s">
        <v>73</v>
      </c>
      <c r="AY429" s="151" t="s">
        <v>227</v>
      </c>
    </row>
    <row r="430" spans="2:51" s="13" customFormat="1" ht="11.25">
      <c r="B430" s="156"/>
      <c r="D430" s="150" t="s">
        <v>238</v>
      </c>
      <c r="E430" s="157" t="s">
        <v>21</v>
      </c>
      <c r="F430" s="158" t="s">
        <v>997</v>
      </c>
      <c r="H430" s="159">
        <v>241.887</v>
      </c>
      <c r="I430" s="160"/>
      <c r="L430" s="156"/>
      <c r="M430" s="161"/>
      <c r="T430" s="162"/>
      <c r="AT430" s="157" t="s">
        <v>238</v>
      </c>
      <c r="AU430" s="157" t="s">
        <v>86</v>
      </c>
      <c r="AV430" s="13" t="s">
        <v>86</v>
      </c>
      <c r="AW430" s="13" t="s">
        <v>33</v>
      </c>
      <c r="AX430" s="13" t="s">
        <v>73</v>
      </c>
      <c r="AY430" s="157" t="s">
        <v>227</v>
      </c>
    </row>
    <row r="431" spans="2:51" s="13" customFormat="1" ht="11.25">
      <c r="B431" s="156"/>
      <c r="D431" s="150" t="s">
        <v>238</v>
      </c>
      <c r="E431" s="157" t="s">
        <v>21</v>
      </c>
      <c r="F431" s="158" t="s">
        <v>998</v>
      </c>
      <c r="H431" s="159">
        <v>8.9779999999999998</v>
      </c>
      <c r="I431" s="160"/>
      <c r="L431" s="156"/>
      <c r="M431" s="161"/>
      <c r="T431" s="162"/>
      <c r="AT431" s="157" t="s">
        <v>238</v>
      </c>
      <c r="AU431" s="157" t="s">
        <v>86</v>
      </c>
      <c r="AV431" s="13" t="s">
        <v>86</v>
      </c>
      <c r="AW431" s="13" t="s">
        <v>33</v>
      </c>
      <c r="AX431" s="13" t="s">
        <v>73</v>
      </c>
      <c r="AY431" s="157" t="s">
        <v>227</v>
      </c>
    </row>
    <row r="432" spans="2:51" s="13" customFormat="1" ht="11.25">
      <c r="B432" s="156"/>
      <c r="D432" s="150" t="s">
        <v>238</v>
      </c>
      <c r="E432" s="157" t="s">
        <v>21</v>
      </c>
      <c r="F432" s="158" t="s">
        <v>999</v>
      </c>
      <c r="H432" s="159">
        <v>-72.022999999999996</v>
      </c>
      <c r="I432" s="160"/>
      <c r="L432" s="156"/>
      <c r="M432" s="161"/>
      <c r="T432" s="162"/>
      <c r="AT432" s="157" t="s">
        <v>238</v>
      </c>
      <c r="AU432" s="157" t="s">
        <v>86</v>
      </c>
      <c r="AV432" s="13" t="s">
        <v>86</v>
      </c>
      <c r="AW432" s="13" t="s">
        <v>33</v>
      </c>
      <c r="AX432" s="13" t="s">
        <v>73</v>
      </c>
      <c r="AY432" s="157" t="s">
        <v>227</v>
      </c>
    </row>
    <row r="433" spans="2:51" s="12" customFormat="1" ht="11.25">
      <c r="B433" s="149"/>
      <c r="D433" s="150" t="s">
        <v>238</v>
      </c>
      <c r="E433" s="151" t="s">
        <v>21</v>
      </c>
      <c r="F433" s="152" t="s">
        <v>1000</v>
      </c>
      <c r="H433" s="151" t="s">
        <v>21</v>
      </c>
      <c r="I433" s="153"/>
      <c r="L433" s="149"/>
      <c r="M433" s="154"/>
      <c r="T433" s="155"/>
      <c r="AT433" s="151" t="s">
        <v>238</v>
      </c>
      <c r="AU433" s="151" t="s">
        <v>86</v>
      </c>
      <c r="AV433" s="12" t="s">
        <v>80</v>
      </c>
      <c r="AW433" s="12" t="s">
        <v>33</v>
      </c>
      <c r="AX433" s="12" t="s">
        <v>73</v>
      </c>
      <c r="AY433" s="151" t="s">
        <v>227</v>
      </c>
    </row>
    <row r="434" spans="2:51" s="13" customFormat="1" ht="11.25">
      <c r="B434" s="156"/>
      <c r="D434" s="150" t="s">
        <v>238</v>
      </c>
      <c r="E434" s="157" t="s">
        <v>21</v>
      </c>
      <c r="F434" s="158" t="s">
        <v>1001</v>
      </c>
      <c r="H434" s="159">
        <v>397.10300000000001</v>
      </c>
      <c r="I434" s="160"/>
      <c r="L434" s="156"/>
      <c r="M434" s="161"/>
      <c r="T434" s="162"/>
      <c r="AT434" s="157" t="s">
        <v>238</v>
      </c>
      <c r="AU434" s="157" t="s">
        <v>86</v>
      </c>
      <c r="AV434" s="13" t="s">
        <v>86</v>
      </c>
      <c r="AW434" s="13" t="s">
        <v>33</v>
      </c>
      <c r="AX434" s="13" t="s">
        <v>73</v>
      </c>
      <c r="AY434" s="157" t="s">
        <v>227</v>
      </c>
    </row>
    <row r="435" spans="2:51" s="13" customFormat="1" ht="11.25">
      <c r="B435" s="156"/>
      <c r="D435" s="150" t="s">
        <v>238</v>
      </c>
      <c r="E435" s="157" t="s">
        <v>21</v>
      </c>
      <c r="F435" s="158" t="s">
        <v>1002</v>
      </c>
      <c r="H435" s="159">
        <v>9.3149999999999995</v>
      </c>
      <c r="I435" s="160"/>
      <c r="L435" s="156"/>
      <c r="M435" s="161"/>
      <c r="T435" s="162"/>
      <c r="AT435" s="157" t="s">
        <v>238</v>
      </c>
      <c r="AU435" s="157" t="s">
        <v>86</v>
      </c>
      <c r="AV435" s="13" t="s">
        <v>86</v>
      </c>
      <c r="AW435" s="13" t="s">
        <v>33</v>
      </c>
      <c r="AX435" s="13" t="s">
        <v>73</v>
      </c>
      <c r="AY435" s="157" t="s">
        <v>227</v>
      </c>
    </row>
    <row r="436" spans="2:51" s="13" customFormat="1" ht="11.25">
      <c r="B436" s="156"/>
      <c r="D436" s="150" t="s">
        <v>238</v>
      </c>
      <c r="E436" s="157" t="s">
        <v>21</v>
      </c>
      <c r="F436" s="158" t="s">
        <v>1003</v>
      </c>
      <c r="H436" s="159">
        <v>-60.057000000000002</v>
      </c>
      <c r="I436" s="160"/>
      <c r="L436" s="156"/>
      <c r="M436" s="161"/>
      <c r="T436" s="162"/>
      <c r="AT436" s="157" t="s">
        <v>238</v>
      </c>
      <c r="AU436" s="157" t="s">
        <v>86</v>
      </c>
      <c r="AV436" s="13" t="s">
        <v>86</v>
      </c>
      <c r="AW436" s="13" t="s">
        <v>33</v>
      </c>
      <c r="AX436" s="13" t="s">
        <v>73</v>
      </c>
      <c r="AY436" s="157" t="s">
        <v>227</v>
      </c>
    </row>
    <row r="437" spans="2:51" s="12" customFormat="1" ht="11.25">
      <c r="B437" s="149"/>
      <c r="D437" s="150" t="s">
        <v>238</v>
      </c>
      <c r="E437" s="151" t="s">
        <v>21</v>
      </c>
      <c r="F437" s="152" t="s">
        <v>1004</v>
      </c>
      <c r="H437" s="151" t="s">
        <v>21</v>
      </c>
      <c r="I437" s="153"/>
      <c r="L437" s="149"/>
      <c r="M437" s="154"/>
      <c r="T437" s="155"/>
      <c r="AT437" s="151" t="s">
        <v>238</v>
      </c>
      <c r="AU437" s="151" t="s">
        <v>86</v>
      </c>
      <c r="AV437" s="12" t="s">
        <v>80</v>
      </c>
      <c r="AW437" s="12" t="s">
        <v>33</v>
      </c>
      <c r="AX437" s="12" t="s">
        <v>73</v>
      </c>
      <c r="AY437" s="151" t="s">
        <v>227</v>
      </c>
    </row>
    <row r="438" spans="2:51" s="13" customFormat="1" ht="11.25">
      <c r="B438" s="156"/>
      <c r="D438" s="150" t="s">
        <v>238</v>
      </c>
      <c r="E438" s="157" t="s">
        <v>21</v>
      </c>
      <c r="F438" s="158" t="s">
        <v>1005</v>
      </c>
      <c r="H438" s="159">
        <v>495.84199999999998</v>
      </c>
      <c r="I438" s="160"/>
      <c r="L438" s="156"/>
      <c r="M438" s="161"/>
      <c r="T438" s="162"/>
      <c r="AT438" s="157" t="s">
        <v>238</v>
      </c>
      <c r="AU438" s="157" t="s">
        <v>86</v>
      </c>
      <c r="AV438" s="13" t="s">
        <v>86</v>
      </c>
      <c r="AW438" s="13" t="s">
        <v>33</v>
      </c>
      <c r="AX438" s="13" t="s">
        <v>73</v>
      </c>
      <c r="AY438" s="157" t="s">
        <v>227</v>
      </c>
    </row>
    <row r="439" spans="2:51" s="13" customFormat="1" ht="11.25">
      <c r="B439" s="156"/>
      <c r="D439" s="150" t="s">
        <v>238</v>
      </c>
      <c r="E439" s="157" t="s">
        <v>21</v>
      </c>
      <c r="F439" s="158" t="s">
        <v>1002</v>
      </c>
      <c r="H439" s="159">
        <v>9.3149999999999995</v>
      </c>
      <c r="I439" s="160"/>
      <c r="L439" s="156"/>
      <c r="M439" s="161"/>
      <c r="T439" s="162"/>
      <c r="AT439" s="157" t="s">
        <v>238</v>
      </c>
      <c r="AU439" s="157" t="s">
        <v>86</v>
      </c>
      <c r="AV439" s="13" t="s">
        <v>86</v>
      </c>
      <c r="AW439" s="13" t="s">
        <v>33</v>
      </c>
      <c r="AX439" s="13" t="s">
        <v>73</v>
      </c>
      <c r="AY439" s="157" t="s">
        <v>227</v>
      </c>
    </row>
    <row r="440" spans="2:51" s="13" customFormat="1" ht="11.25">
      <c r="B440" s="156"/>
      <c r="D440" s="150" t="s">
        <v>238</v>
      </c>
      <c r="E440" s="157" t="s">
        <v>21</v>
      </c>
      <c r="F440" s="158" t="s">
        <v>1003</v>
      </c>
      <c r="H440" s="159">
        <v>-60.057000000000002</v>
      </c>
      <c r="I440" s="160"/>
      <c r="L440" s="156"/>
      <c r="M440" s="161"/>
      <c r="T440" s="162"/>
      <c r="AT440" s="157" t="s">
        <v>238</v>
      </c>
      <c r="AU440" s="157" t="s">
        <v>86</v>
      </c>
      <c r="AV440" s="13" t="s">
        <v>86</v>
      </c>
      <c r="AW440" s="13" t="s">
        <v>33</v>
      </c>
      <c r="AX440" s="13" t="s">
        <v>73</v>
      </c>
      <c r="AY440" s="157" t="s">
        <v>227</v>
      </c>
    </row>
    <row r="441" spans="2:51" s="15" customFormat="1" ht="11.25">
      <c r="B441" s="193"/>
      <c r="D441" s="150" t="s">
        <v>238</v>
      </c>
      <c r="E441" s="194" t="s">
        <v>21</v>
      </c>
      <c r="F441" s="195" t="s">
        <v>765</v>
      </c>
      <c r="H441" s="196">
        <v>1473.7929999999999</v>
      </c>
      <c r="I441" s="197"/>
      <c r="L441" s="193"/>
      <c r="M441" s="198"/>
      <c r="T441" s="199"/>
      <c r="AT441" s="194" t="s">
        <v>238</v>
      </c>
      <c r="AU441" s="194" t="s">
        <v>86</v>
      </c>
      <c r="AV441" s="15" t="s">
        <v>120</v>
      </c>
      <c r="AW441" s="15" t="s">
        <v>33</v>
      </c>
      <c r="AX441" s="15" t="s">
        <v>73</v>
      </c>
      <c r="AY441" s="194" t="s">
        <v>227</v>
      </c>
    </row>
    <row r="442" spans="2:51" s="12" customFormat="1" ht="11.25">
      <c r="B442" s="149"/>
      <c r="D442" s="150" t="s">
        <v>238</v>
      </c>
      <c r="E442" s="151" t="s">
        <v>21</v>
      </c>
      <c r="F442" s="152" t="s">
        <v>766</v>
      </c>
      <c r="H442" s="151" t="s">
        <v>21</v>
      </c>
      <c r="I442" s="153"/>
      <c r="L442" s="149"/>
      <c r="M442" s="154"/>
      <c r="T442" s="155"/>
      <c r="AT442" s="151" t="s">
        <v>238</v>
      </c>
      <c r="AU442" s="151" t="s">
        <v>86</v>
      </c>
      <c r="AV442" s="12" t="s">
        <v>80</v>
      </c>
      <c r="AW442" s="12" t="s">
        <v>33</v>
      </c>
      <c r="AX442" s="12" t="s">
        <v>73</v>
      </c>
      <c r="AY442" s="151" t="s">
        <v>227</v>
      </c>
    </row>
    <row r="443" spans="2:51" s="12" customFormat="1" ht="11.25">
      <c r="B443" s="149"/>
      <c r="D443" s="150" t="s">
        <v>238</v>
      </c>
      <c r="E443" s="151" t="s">
        <v>21</v>
      </c>
      <c r="F443" s="152" t="s">
        <v>988</v>
      </c>
      <c r="H443" s="151" t="s">
        <v>21</v>
      </c>
      <c r="I443" s="153"/>
      <c r="L443" s="149"/>
      <c r="M443" s="154"/>
      <c r="T443" s="155"/>
      <c r="AT443" s="151" t="s">
        <v>238</v>
      </c>
      <c r="AU443" s="151" t="s">
        <v>86</v>
      </c>
      <c r="AV443" s="12" t="s">
        <v>80</v>
      </c>
      <c r="AW443" s="12" t="s">
        <v>33</v>
      </c>
      <c r="AX443" s="12" t="s">
        <v>73</v>
      </c>
      <c r="AY443" s="151" t="s">
        <v>227</v>
      </c>
    </row>
    <row r="444" spans="2:51" s="13" customFormat="1" ht="11.25">
      <c r="B444" s="156"/>
      <c r="D444" s="150" t="s">
        <v>238</v>
      </c>
      <c r="E444" s="157" t="s">
        <v>21</v>
      </c>
      <c r="F444" s="158" t="s">
        <v>1006</v>
      </c>
      <c r="H444" s="159">
        <v>227.9</v>
      </c>
      <c r="I444" s="160"/>
      <c r="L444" s="156"/>
      <c r="M444" s="161"/>
      <c r="T444" s="162"/>
      <c r="AT444" s="157" t="s">
        <v>238</v>
      </c>
      <c r="AU444" s="157" t="s">
        <v>86</v>
      </c>
      <c r="AV444" s="13" t="s">
        <v>86</v>
      </c>
      <c r="AW444" s="13" t="s">
        <v>33</v>
      </c>
      <c r="AX444" s="13" t="s">
        <v>73</v>
      </c>
      <c r="AY444" s="157" t="s">
        <v>227</v>
      </c>
    </row>
    <row r="445" spans="2:51" s="13" customFormat="1" ht="11.25">
      <c r="B445" s="156"/>
      <c r="D445" s="150" t="s">
        <v>238</v>
      </c>
      <c r="E445" s="157" t="s">
        <v>21</v>
      </c>
      <c r="F445" s="158" t="s">
        <v>1007</v>
      </c>
      <c r="H445" s="159">
        <v>13.32</v>
      </c>
      <c r="I445" s="160"/>
      <c r="L445" s="156"/>
      <c r="M445" s="161"/>
      <c r="T445" s="162"/>
      <c r="AT445" s="157" t="s">
        <v>238</v>
      </c>
      <c r="AU445" s="157" t="s">
        <v>86</v>
      </c>
      <c r="AV445" s="13" t="s">
        <v>86</v>
      </c>
      <c r="AW445" s="13" t="s">
        <v>33</v>
      </c>
      <c r="AX445" s="13" t="s">
        <v>73</v>
      </c>
      <c r="AY445" s="157" t="s">
        <v>227</v>
      </c>
    </row>
    <row r="446" spans="2:51" s="13" customFormat="1" ht="11.25">
      <c r="B446" s="156"/>
      <c r="D446" s="150" t="s">
        <v>238</v>
      </c>
      <c r="E446" s="157" t="s">
        <v>21</v>
      </c>
      <c r="F446" s="158" t="s">
        <v>1008</v>
      </c>
      <c r="H446" s="159">
        <v>-33.479999999999997</v>
      </c>
      <c r="I446" s="160"/>
      <c r="L446" s="156"/>
      <c r="M446" s="161"/>
      <c r="T446" s="162"/>
      <c r="AT446" s="157" t="s">
        <v>238</v>
      </c>
      <c r="AU446" s="157" t="s">
        <v>86</v>
      </c>
      <c r="AV446" s="13" t="s">
        <v>86</v>
      </c>
      <c r="AW446" s="13" t="s">
        <v>33</v>
      </c>
      <c r="AX446" s="13" t="s">
        <v>73</v>
      </c>
      <c r="AY446" s="157" t="s">
        <v>227</v>
      </c>
    </row>
    <row r="447" spans="2:51" s="12" customFormat="1" ht="11.25">
      <c r="B447" s="149"/>
      <c r="D447" s="150" t="s">
        <v>238</v>
      </c>
      <c r="E447" s="151" t="s">
        <v>21</v>
      </c>
      <c r="F447" s="152" t="s">
        <v>992</v>
      </c>
      <c r="H447" s="151" t="s">
        <v>21</v>
      </c>
      <c r="I447" s="153"/>
      <c r="L447" s="149"/>
      <c r="M447" s="154"/>
      <c r="T447" s="155"/>
      <c r="AT447" s="151" t="s">
        <v>238</v>
      </c>
      <c r="AU447" s="151" t="s">
        <v>86</v>
      </c>
      <c r="AV447" s="12" t="s">
        <v>80</v>
      </c>
      <c r="AW447" s="12" t="s">
        <v>33</v>
      </c>
      <c r="AX447" s="12" t="s">
        <v>73</v>
      </c>
      <c r="AY447" s="151" t="s">
        <v>227</v>
      </c>
    </row>
    <row r="448" spans="2:51" s="13" customFormat="1" ht="11.25">
      <c r="B448" s="156"/>
      <c r="D448" s="150" t="s">
        <v>238</v>
      </c>
      <c r="E448" s="157" t="s">
        <v>21</v>
      </c>
      <c r="F448" s="158" t="s">
        <v>1009</v>
      </c>
      <c r="H448" s="159">
        <v>527.66800000000001</v>
      </c>
      <c r="I448" s="160"/>
      <c r="L448" s="156"/>
      <c r="M448" s="161"/>
      <c r="T448" s="162"/>
      <c r="AT448" s="157" t="s">
        <v>238</v>
      </c>
      <c r="AU448" s="157" t="s">
        <v>86</v>
      </c>
      <c r="AV448" s="13" t="s">
        <v>86</v>
      </c>
      <c r="AW448" s="13" t="s">
        <v>33</v>
      </c>
      <c r="AX448" s="13" t="s">
        <v>73</v>
      </c>
      <c r="AY448" s="157" t="s">
        <v>227</v>
      </c>
    </row>
    <row r="449" spans="2:51" s="13" customFormat="1" ht="11.25">
      <c r="B449" s="156"/>
      <c r="D449" s="150" t="s">
        <v>238</v>
      </c>
      <c r="E449" s="157" t="s">
        <v>21</v>
      </c>
      <c r="F449" s="158" t="s">
        <v>1010</v>
      </c>
      <c r="H449" s="159">
        <v>16.559999999999999</v>
      </c>
      <c r="I449" s="160"/>
      <c r="L449" s="156"/>
      <c r="M449" s="161"/>
      <c r="T449" s="162"/>
      <c r="AT449" s="157" t="s">
        <v>238</v>
      </c>
      <c r="AU449" s="157" t="s">
        <v>86</v>
      </c>
      <c r="AV449" s="13" t="s">
        <v>86</v>
      </c>
      <c r="AW449" s="13" t="s">
        <v>33</v>
      </c>
      <c r="AX449" s="13" t="s">
        <v>73</v>
      </c>
      <c r="AY449" s="157" t="s">
        <v>227</v>
      </c>
    </row>
    <row r="450" spans="2:51" s="13" customFormat="1" ht="11.25">
      <c r="B450" s="156"/>
      <c r="D450" s="150" t="s">
        <v>238</v>
      </c>
      <c r="E450" s="157" t="s">
        <v>21</v>
      </c>
      <c r="F450" s="158" t="s">
        <v>1011</v>
      </c>
      <c r="H450" s="159">
        <v>-78.400000000000006</v>
      </c>
      <c r="I450" s="160"/>
      <c r="L450" s="156"/>
      <c r="M450" s="161"/>
      <c r="T450" s="162"/>
      <c r="AT450" s="157" t="s">
        <v>238</v>
      </c>
      <c r="AU450" s="157" t="s">
        <v>86</v>
      </c>
      <c r="AV450" s="13" t="s">
        <v>86</v>
      </c>
      <c r="AW450" s="13" t="s">
        <v>33</v>
      </c>
      <c r="AX450" s="13" t="s">
        <v>73</v>
      </c>
      <c r="AY450" s="157" t="s">
        <v>227</v>
      </c>
    </row>
    <row r="451" spans="2:51" s="12" customFormat="1" ht="11.25">
      <c r="B451" s="149"/>
      <c r="D451" s="150" t="s">
        <v>238</v>
      </c>
      <c r="E451" s="151" t="s">
        <v>21</v>
      </c>
      <c r="F451" s="152" t="s">
        <v>996</v>
      </c>
      <c r="H451" s="151" t="s">
        <v>21</v>
      </c>
      <c r="I451" s="153"/>
      <c r="L451" s="149"/>
      <c r="M451" s="154"/>
      <c r="T451" s="155"/>
      <c r="AT451" s="151" t="s">
        <v>238</v>
      </c>
      <c r="AU451" s="151" t="s">
        <v>86</v>
      </c>
      <c r="AV451" s="12" t="s">
        <v>80</v>
      </c>
      <c r="AW451" s="12" t="s">
        <v>33</v>
      </c>
      <c r="AX451" s="12" t="s">
        <v>73</v>
      </c>
      <c r="AY451" s="151" t="s">
        <v>227</v>
      </c>
    </row>
    <row r="452" spans="2:51" s="13" customFormat="1" ht="11.25">
      <c r="B452" s="156"/>
      <c r="D452" s="150" t="s">
        <v>238</v>
      </c>
      <c r="E452" s="157" t="s">
        <v>21</v>
      </c>
      <c r="F452" s="158" t="s">
        <v>1012</v>
      </c>
      <c r="H452" s="159">
        <v>80.629000000000005</v>
      </c>
      <c r="I452" s="160"/>
      <c r="L452" s="156"/>
      <c r="M452" s="161"/>
      <c r="T452" s="162"/>
      <c r="AT452" s="157" t="s">
        <v>238</v>
      </c>
      <c r="AU452" s="157" t="s">
        <v>86</v>
      </c>
      <c r="AV452" s="13" t="s">
        <v>86</v>
      </c>
      <c r="AW452" s="13" t="s">
        <v>33</v>
      </c>
      <c r="AX452" s="13" t="s">
        <v>73</v>
      </c>
      <c r="AY452" s="157" t="s">
        <v>227</v>
      </c>
    </row>
    <row r="453" spans="2:51" s="13" customFormat="1" ht="11.25">
      <c r="B453" s="156"/>
      <c r="D453" s="150" t="s">
        <v>238</v>
      </c>
      <c r="E453" s="157" t="s">
        <v>21</v>
      </c>
      <c r="F453" s="158" t="s">
        <v>1013</v>
      </c>
      <c r="H453" s="159">
        <v>2.9929999999999999</v>
      </c>
      <c r="I453" s="160"/>
      <c r="L453" s="156"/>
      <c r="M453" s="161"/>
      <c r="T453" s="162"/>
      <c r="AT453" s="157" t="s">
        <v>238</v>
      </c>
      <c r="AU453" s="157" t="s">
        <v>86</v>
      </c>
      <c r="AV453" s="13" t="s">
        <v>86</v>
      </c>
      <c r="AW453" s="13" t="s">
        <v>33</v>
      </c>
      <c r="AX453" s="13" t="s">
        <v>73</v>
      </c>
      <c r="AY453" s="157" t="s">
        <v>227</v>
      </c>
    </row>
    <row r="454" spans="2:51" s="13" customFormat="1" ht="11.25">
      <c r="B454" s="156"/>
      <c r="D454" s="150" t="s">
        <v>238</v>
      </c>
      <c r="E454" s="157" t="s">
        <v>21</v>
      </c>
      <c r="F454" s="158" t="s">
        <v>1014</v>
      </c>
      <c r="H454" s="159">
        <v>-24.007999999999999</v>
      </c>
      <c r="I454" s="160"/>
      <c r="L454" s="156"/>
      <c r="M454" s="161"/>
      <c r="T454" s="162"/>
      <c r="AT454" s="157" t="s">
        <v>238</v>
      </c>
      <c r="AU454" s="157" t="s">
        <v>86</v>
      </c>
      <c r="AV454" s="13" t="s">
        <v>86</v>
      </c>
      <c r="AW454" s="13" t="s">
        <v>33</v>
      </c>
      <c r="AX454" s="13" t="s">
        <v>73</v>
      </c>
      <c r="AY454" s="157" t="s">
        <v>227</v>
      </c>
    </row>
    <row r="455" spans="2:51" s="12" customFormat="1" ht="11.25">
      <c r="B455" s="149"/>
      <c r="D455" s="150" t="s">
        <v>238</v>
      </c>
      <c r="E455" s="151" t="s">
        <v>21</v>
      </c>
      <c r="F455" s="152" t="s">
        <v>1000</v>
      </c>
      <c r="H455" s="151" t="s">
        <v>21</v>
      </c>
      <c r="I455" s="153"/>
      <c r="L455" s="149"/>
      <c r="M455" s="154"/>
      <c r="T455" s="155"/>
      <c r="AT455" s="151" t="s">
        <v>238</v>
      </c>
      <c r="AU455" s="151" t="s">
        <v>86</v>
      </c>
      <c r="AV455" s="12" t="s">
        <v>80</v>
      </c>
      <c r="AW455" s="12" t="s">
        <v>33</v>
      </c>
      <c r="AX455" s="12" t="s">
        <v>73</v>
      </c>
      <c r="AY455" s="151" t="s">
        <v>227</v>
      </c>
    </row>
    <row r="456" spans="2:51" s="13" customFormat="1" ht="11.25">
      <c r="B456" s="156"/>
      <c r="D456" s="150" t="s">
        <v>238</v>
      </c>
      <c r="E456" s="157" t="s">
        <v>21</v>
      </c>
      <c r="F456" s="158" t="s">
        <v>1015</v>
      </c>
      <c r="H456" s="159">
        <v>132.36799999999999</v>
      </c>
      <c r="I456" s="160"/>
      <c r="L456" s="156"/>
      <c r="M456" s="161"/>
      <c r="T456" s="162"/>
      <c r="AT456" s="157" t="s">
        <v>238</v>
      </c>
      <c r="AU456" s="157" t="s">
        <v>86</v>
      </c>
      <c r="AV456" s="13" t="s">
        <v>86</v>
      </c>
      <c r="AW456" s="13" t="s">
        <v>33</v>
      </c>
      <c r="AX456" s="13" t="s">
        <v>73</v>
      </c>
      <c r="AY456" s="157" t="s">
        <v>227</v>
      </c>
    </row>
    <row r="457" spans="2:51" s="13" customFormat="1" ht="11.25">
      <c r="B457" s="156"/>
      <c r="D457" s="150" t="s">
        <v>238</v>
      </c>
      <c r="E457" s="157" t="s">
        <v>21</v>
      </c>
      <c r="F457" s="158" t="s">
        <v>1016</v>
      </c>
      <c r="H457" s="159">
        <v>3.105</v>
      </c>
      <c r="I457" s="160"/>
      <c r="L457" s="156"/>
      <c r="M457" s="161"/>
      <c r="T457" s="162"/>
      <c r="AT457" s="157" t="s">
        <v>238</v>
      </c>
      <c r="AU457" s="157" t="s">
        <v>86</v>
      </c>
      <c r="AV457" s="13" t="s">
        <v>86</v>
      </c>
      <c r="AW457" s="13" t="s">
        <v>33</v>
      </c>
      <c r="AX457" s="13" t="s">
        <v>73</v>
      </c>
      <c r="AY457" s="157" t="s">
        <v>227</v>
      </c>
    </row>
    <row r="458" spans="2:51" s="13" customFormat="1" ht="11.25">
      <c r="B458" s="156"/>
      <c r="D458" s="150" t="s">
        <v>238</v>
      </c>
      <c r="E458" s="157" t="s">
        <v>21</v>
      </c>
      <c r="F458" s="158" t="s">
        <v>1017</v>
      </c>
      <c r="H458" s="159">
        <v>-20.018999999999998</v>
      </c>
      <c r="I458" s="160"/>
      <c r="L458" s="156"/>
      <c r="M458" s="161"/>
      <c r="T458" s="162"/>
      <c r="AT458" s="157" t="s">
        <v>238</v>
      </c>
      <c r="AU458" s="157" t="s">
        <v>86</v>
      </c>
      <c r="AV458" s="13" t="s">
        <v>86</v>
      </c>
      <c r="AW458" s="13" t="s">
        <v>33</v>
      </c>
      <c r="AX458" s="13" t="s">
        <v>73</v>
      </c>
      <c r="AY458" s="157" t="s">
        <v>227</v>
      </c>
    </row>
    <row r="459" spans="2:51" s="12" customFormat="1" ht="11.25">
      <c r="B459" s="149"/>
      <c r="D459" s="150" t="s">
        <v>238</v>
      </c>
      <c r="E459" s="151" t="s">
        <v>21</v>
      </c>
      <c r="F459" s="152" t="s">
        <v>1004</v>
      </c>
      <c r="H459" s="151" t="s">
        <v>21</v>
      </c>
      <c r="I459" s="153"/>
      <c r="L459" s="149"/>
      <c r="M459" s="154"/>
      <c r="T459" s="155"/>
      <c r="AT459" s="151" t="s">
        <v>238</v>
      </c>
      <c r="AU459" s="151" t="s">
        <v>86</v>
      </c>
      <c r="AV459" s="12" t="s">
        <v>80</v>
      </c>
      <c r="AW459" s="12" t="s">
        <v>33</v>
      </c>
      <c r="AX459" s="12" t="s">
        <v>73</v>
      </c>
      <c r="AY459" s="151" t="s">
        <v>227</v>
      </c>
    </row>
    <row r="460" spans="2:51" s="13" customFormat="1" ht="11.25">
      <c r="B460" s="156"/>
      <c r="D460" s="150" t="s">
        <v>238</v>
      </c>
      <c r="E460" s="157" t="s">
        <v>21</v>
      </c>
      <c r="F460" s="158" t="s">
        <v>1018</v>
      </c>
      <c r="H460" s="159">
        <v>165.28100000000001</v>
      </c>
      <c r="I460" s="160"/>
      <c r="L460" s="156"/>
      <c r="M460" s="161"/>
      <c r="T460" s="162"/>
      <c r="AT460" s="157" t="s">
        <v>238</v>
      </c>
      <c r="AU460" s="157" t="s">
        <v>86</v>
      </c>
      <c r="AV460" s="13" t="s">
        <v>86</v>
      </c>
      <c r="AW460" s="13" t="s">
        <v>33</v>
      </c>
      <c r="AX460" s="13" t="s">
        <v>73</v>
      </c>
      <c r="AY460" s="157" t="s">
        <v>227</v>
      </c>
    </row>
    <row r="461" spans="2:51" s="13" customFormat="1" ht="11.25">
      <c r="B461" s="156"/>
      <c r="D461" s="150" t="s">
        <v>238</v>
      </c>
      <c r="E461" s="157" t="s">
        <v>21</v>
      </c>
      <c r="F461" s="158" t="s">
        <v>1016</v>
      </c>
      <c r="H461" s="159">
        <v>3.105</v>
      </c>
      <c r="I461" s="160"/>
      <c r="L461" s="156"/>
      <c r="M461" s="161"/>
      <c r="T461" s="162"/>
      <c r="AT461" s="157" t="s">
        <v>238</v>
      </c>
      <c r="AU461" s="157" t="s">
        <v>86</v>
      </c>
      <c r="AV461" s="13" t="s">
        <v>86</v>
      </c>
      <c r="AW461" s="13" t="s">
        <v>33</v>
      </c>
      <c r="AX461" s="13" t="s">
        <v>73</v>
      </c>
      <c r="AY461" s="157" t="s">
        <v>227</v>
      </c>
    </row>
    <row r="462" spans="2:51" s="13" customFormat="1" ht="11.25">
      <c r="B462" s="156"/>
      <c r="D462" s="150" t="s">
        <v>238</v>
      </c>
      <c r="E462" s="157" t="s">
        <v>21</v>
      </c>
      <c r="F462" s="158" t="s">
        <v>1017</v>
      </c>
      <c r="H462" s="159">
        <v>-20.018999999999998</v>
      </c>
      <c r="I462" s="160"/>
      <c r="L462" s="156"/>
      <c r="M462" s="161"/>
      <c r="T462" s="162"/>
      <c r="AT462" s="157" t="s">
        <v>238</v>
      </c>
      <c r="AU462" s="157" t="s">
        <v>86</v>
      </c>
      <c r="AV462" s="13" t="s">
        <v>86</v>
      </c>
      <c r="AW462" s="13" t="s">
        <v>33</v>
      </c>
      <c r="AX462" s="13" t="s">
        <v>73</v>
      </c>
      <c r="AY462" s="157" t="s">
        <v>227</v>
      </c>
    </row>
    <row r="463" spans="2:51" s="12" customFormat="1" ht="11.25">
      <c r="B463" s="149"/>
      <c r="D463" s="150" t="s">
        <v>238</v>
      </c>
      <c r="E463" s="151" t="s">
        <v>21</v>
      </c>
      <c r="F463" s="152" t="s">
        <v>1019</v>
      </c>
      <c r="H463" s="151" t="s">
        <v>21</v>
      </c>
      <c r="I463" s="153"/>
      <c r="L463" s="149"/>
      <c r="M463" s="154"/>
      <c r="T463" s="155"/>
      <c r="AT463" s="151" t="s">
        <v>238</v>
      </c>
      <c r="AU463" s="151" t="s">
        <v>86</v>
      </c>
      <c r="AV463" s="12" t="s">
        <v>80</v>
      </c>
      <c r="AW463" s="12" t="s">
        <v>33</v>
      </c>
      <c r="AX463" s="12" t="s">
        <v>73</v>
      </c>
      <c r="AY463" s="151" t="s">
        <v>227</v>
      </c>
    </row>
    <row r="464" spans="2:51" s="13" customFormat="1" ht="11.25">
      <c r="B464" s="156"/>
      <c r="D464" s="150" t="s">
        <v>238</v>
      </c>
      <c r="E464" s="157" t="s">
        <v>21</v>
      </c>
      <c r="F464" s="158" t="s">
        <v>1020</v>
      </c>
      <c r="H464" s="159">
        <v>89.463999999999999</v>
      </c>
      <c r="I464" s="160"/>
      <c r="L464" s="156"/>
      <c r="M464" s="161"/>
      <c r="T464" s="162"/>
      <c r="AT464" s="157" t="s">
        <v>238</v>
      </c>
      <c r="AU464" s="157" t="s">
        <v>86</v>
      </c>
      <c r="AV464" s="13" t="s">
        <v>86</v>
      </c>
      <c r="AW464" s="13" t="s">
        <v>33</v>
      </c>
      <c r="AX464" s="13" t="s">
        <v>73</v>
      </c>
      <c r="AY464" s="157" t="s">
        <v>227</v>
      </c>
    </row>
    <row r="465" spans="2:51" s="13" customFormat="1" ht="11.25">
      <c r="B465" s="156"/>
      <c r="D465" s="150" t="s">
        <v>238</v>
      </c>
      <c r="E465" s="157" t="s">
        <v>21</v>
      </c>
      <c r="F465" s="158" t="s">
        <v>1021</v>
      </c>
      <c r="H465" s="159">
        <v>1.9950000000000001</v>
      </c>
      <c r="I465" s="160"/>
      <c r="L465" s="156"/>
      <c r="M465" s="161"/>
      <c r="T465" s="162"/>
      <c r="AT465" s="157" t="s">
        <v>238</v>
      </c>
      <c r="AU465" s="157" t="s">
        <v>86</v>
      </c>
      <c r="AV465" s="13" t="s">
        <v>86</v>
      </c>
      <c r="AW465" s="13" t="s">
        <v>33</v>
      </c>
      <c r="AX465" s="13" t="s">
        <v>73</v>
      </c>
      <c r="AY465" s="157" t="s">
        <v>227</v>
      </c>
    </row>
    <row r="466" spans="2:51" s="13" customFormat="1" ht="11.25">
      <c r="B466" s="156"/>
      <c r="D466" s="150" t="s">
        <v>238</v>
      </c>
      <c r="E466" s="157" t="s">
        <v>21</v>
      </c>
      <c r="F466" s="158" t="s">
        <v>1022</v>
      </c>
      <c r="H466" s="159">
        <v>-20.338999999999999</v>
      </c>
      <c r="I466" s="160"/>
      <c r="L466" s="156"/>
      <c r="M466" s="161"/>
      <c r="T466" s="162"/>
      <c r="AT466" s="157" t="s">
        <v>238</v>
      </c>
      <c r="AU466" s="157" t="s">
        <v>86</v>
      </c>
      <c r="AV466" s="13" t="s">
        <v>86</v>
      </c>
      <c r="AW466" s="13" t="s">
        <v>33</v>
      </c>
      <c r="AX466" s="13" t="s">
        <v>73</v>
      </c>
      <c r="AY466" s="157" t="s">
        <v>227</v>
      </c>
    </row>
    <row r="467" spans="2:51" s="12" customFormat="1" ht="11.25">
      <c r="B467" s="149"/>
      <c r="D467" s="150" t="s">
        <v>238</v>
      </c>
      <c r="E467" s="151" t="s">
        <v>21</v>
      </c>
      <c r="F467" s="152" t="s">
        <v>1023</v>
      </c>
      <c r="H467" s="151" t="s">
        <v>21</v>
      </c>
      <c r="I467" s="153"/>
      <c r="L467" s="149"/>
      <c r="M467" s="154"/>
      <c r="T467" s="155"/>
      <c r="AT467" s="151" t="s">
        <v>238</v>
      </c>
      <c r="AU467" s="151" t="s">
        <v>86</v>
      </c>
      <c r="AV467" s="12" t="s">
        <v>80</v>
      </c>
      <c r="AW467" s="12" t="s">
        <v>33</v>
      </c>
      <c r="AX467" s="12" t="s">
        <v>73</v>
      </c>
      <c r="AY467" s="151" t="s">
        <v>227</v>
      </c>
    </row>
    <row r="468" spans="2:51" s="13" customFormat="1" ht="11.25">
      <c r="B468" s="156"/>
      <c r="D468" s="150" t="s">
        <v>238</v>
      </c>
      <c r="E468" s="157" t="s">
        <v>21</v>
      </c>
      <c r="F468" s="158" t="s">
        <v>1024</v>
      </c>
      <c r="H468" s="159">
        <v>86.707999999999998</v>
      </c>
      <c r="I468" s="160"/>
      <c r="L468" s="156"/>
      <c r="M468" s="161"/>
      <c r="T468" s="162"/>
      <c r="AT468" s="157" t="s">
        <v>238</v>
      </c>
      <c r="AU468" s="157" t="s">
        <v>86</v>
      </c>
      <c r="AV468" s="13" t="s">
        <v>86</v>
      </c>
      <c r="AW468" s="13" t="s">
        <v>33</v>
      </c>
      <c r="AX468" s="13" t="s">
        <v>73</v>
      </c>
      <c r="AY468" s="157" t="s">
        <v>227</v>
      </c>
    </row>
    <row r="469" spans="2:51" s="13" customFormat="1" ht="11.25">
      <c r="B469" s="156"/>
      <c r="D469" s="150" t="s">
        <v>238</v>
      </c>
      <c r="E469" s="157" t="s">
        <v>21</v>
      </c>
      <c r="F469" s="158" t="s">
        <v>1025</v>
      </c>
      <c r="H469" s="159">
        <v>1.56</v>
      </c>
      <c r="I469" s="160"/>
      <c r="L469" s="156"/>
      <c r="M469" s="161"/>
      <c r="T469" s="162"/>
      <c r="AT469" s="157" t="s">
        <v>238</v>
      </c>
      <c r="AU469" s="157" t="s">
        <v>86</v>
      </c>
      <c r="AV469" s="13" t="s">
        <v>86</v>
      </c>
      <c r="AW469" s="13" t="s">
        <v>33</v>
      </c>
      <c r="AX469" s="13" t="s">
        <v>73</v>
      </c>
      <c r="AY469" s="157" t="s">
        <v>227</v>
      </c>
    </row>
    <row r="470" spans="2:51" s="13" customFormat="1" ht="11.25">
      <c r="B470" s="156"/>
      <c r="D470" s="150" t="s">
        <v>238</v>
      </c>
      <c r="E470" s="157" t="s">
        <v>21</v>
      </c>
      <c r="F470" s="158" t="s">
        <v>1026</v>
      </c>
      <c r="H470" s="159">
        <v>-9.9459999999999997</v>
      </c>
      <c r="I470" s="160"/>
      <c r="L470" s="156"/>
      <c r="M470" s="161"/>
      <c r="T470" s="162"/>
      <c r="AT470" s="157" t="s">
        <v>238</v>
      </c>
      <c r="AU470" s="157" t="s">
        <v>86</v>
      </c>
      <c r="AV470" s="13" t="s">
        <v>86</v>
      </c>
      <c r="AW470" s="13" t="s">
        <v>33</v>
      </c>
      <c r="AX470" s="13" t="s">
        <v>73</v>
      </c>
      <c r="AY470" s="157" t="s">
        <v>227</v>
      </c>
    </row>
    <row r="471" spans="2:51" s="12" customFormat="1" ht="11.25">
      <c r="B471" s="149"/>
      <c r="D471" s="150" t="s">
        <v>238</v>
      </c>
      <c r="E471" s="151" t="s">
        <v>21</v>
      </c>
      <c r="F471" s="152" t="s">
        <v>1027</v>
      </c>
      <c r="H471" s="151" t="s">
        <v>21</v>
      </c>
      <c r="I471" s="153"/>
      <c r="L471" s="149"/>
      <c r="M471" s="154"/>
      <c r="T471" s="155"/>
      <c r="AT471" s="151" t="s">
        <v>238</v>
      </c>
      <c r="AU471" s="151" t="s">
        <v>86</v>
      </c>
      <c r="AV471" s="12" t="s">
        <v>80</v>
      </c>
      <c r="AW471" s="12" t="s">
        <v>33</v>
      </c>
      <c r="AX471" s="12" t="s">
        <v>73</v>
      </c>
      <c r="AY471" s="151" t="s">
        <v>227</v>
      </c>
    </row>
    <row r="472" spans="2:51" s="13" customFormat="1" ht="11.25">
      <c r="B472" s="156"/>
      <c r="D472" s="150" t="s">
        <v>238</v>
      </c>
      <c r="E472" s="157" t="s">
        <v>21</v>
      </c>
      <c r="F472" s="158" t="s">
        <v>1028</v>
      </c>
      <c r="H472" s="159">
        <v>87.662000000000006</v>
      </c>
      <c r="I472" s="160"/>
      <c r="L472" s="156"/>
      <c r="M472" s="161"/>
      <c r="T472" s="162"/>
      <c r="AT472" s="157" t="s">
        <v>238</v>
      </c>
      <c r="AU472" s="157" t="s">
        <v>86</v>
      </c>
      <c r="AV472" s="13" t="s">
        <v>86</v>
      </c>
      <c r="AW472" s="13" t="s">
        <v>33</v>
      </c>
      <c r="AX472" s="13" t="s">
        <v>73</v>
      </c>
      <c r="AY472" s="157" t="s">
        <v>227</v>
      </c>
    </row>
    <row r="473" spans="2:51" s="13" customFormat="1" ht="11.25">
      <c r="B473" s="156"/>
      <c r="D473" s="150" t="s">
        <v>238</v>
      </c>
      <c r="E473" s="157" t="s">
        <v>21</v>
      </c>
      <c r="F473" s="158" t="s">
        <v>1029</v>
      </c>
      <c r="H473" s="159">
        <v>2.0699999999999998</v>
      </c>
      <c r="I473" s="160"/>
      <c r="L473" s="156"/>
      <c r="M473" s="161"/>
      <c r="T473" s="162"/>
      <c r="AT473" s="157" t="s">
        <v>238</v>
      </c>
      <c r="AU473" s="157" t="s">
        <v>86</v>
      </c>
      <c r="AV473" s="13" t="s">
        <v>86</v>
      </c>
      <c r="AW473" s="13" t="s">
        <v>33</v>
      </c>
      <c r="AX473" s="13" t="s">
        <v>73</v>
      </c>
      <c r="AY473" s="157" t="s">
        <v>227</v>
      </c>
    </row>
    <row r="474" spans="2:51" s="13" customFormat="1" ht="11.25">
      <c r="B474" s="156"/>
      <c r="D474" s="150" t="s">
        <v>238</v>
      </c>
      <c r="E474" s="157" t="s">
        <v>21</v>
      </c>
      <c r="F474" s="158" t="s">
        <v>1030</v>
      </c>
      <c r="H474" s="159">
        <v>-13.346</v>
      </c>
      <c r="I474" s="160"/>
      <c r="L474" s="156"/>
      <c r="M474" s="161"/>
      <c r="T474" s="162"/>
      <c r="AT474" s="157" t="s">
        <v>238</v>
      </c>
      <c r="AU474" s="157" t="s">
        <v>86</v>
      </c>
      <c r="AV474" s="13" t="s">
        <v>86</v>
      </c>
      <c r="AW474" s="13" t="s">
        <v>33</v>
      </c>
      <c r="AX474" s="13" t="s">
        <v>73</v>
      </c>
      <c r="AY474" s="157" t="s">
        <v>227</v>
      </c>
    </row>
    <row r="475" spans="2:51" s="12" customFormat="1" ht="11.25">
      <c r="B475" s="149"/>
      <c r="D475" s="150" t="s">
        <v>238</v>
      </c>
      <c r="E475" s="151" t="s">
        <v>21</v>
      </c>
      <c r="F475" s="152" t="s">
        <v>1031</v>
      </c>
      <c r="H475" s="151" t="s">
        <v>21</v>
      </c>
      <c r="I475" s="153"/>
      <c r="L475" s="149"/>
      <c r="M475" s="154"/>
      <c r="T475" s="155"/>
      <c r="AT475" s="151" t="s">
        <v>238</v>
      </c>
      <c r="AU475" s="151" t="s">
        <v>86</v>
      </c>
      <c r="AV475" s="12" t="s">
        <v>80</v>
      </c>
      <c r="AW475" s="12" t="s">
        <v>33</v>
      </c>
      <c r="AX475" s="12" t="s">
        <v>73</v>
      </c>
      <c r="AY475" s="151" t="s">
        <v>227</v>
      </c>
    </row>
    <row r="476" spans="2:51" s="13" customFormat="1" ht="11.25">
      <c r="B476" s="156"/>
      <c r="D476" s="150" t="s">
        <v>238</v>
      </c>
      <c r="E476" s="157" t="s">
        <v>21</v>
      </c>
      <c r="F476" s="158" t="s">
        <v>1032</v>
      </c>
      <c r="H476" s="159">
        <v>110.081</v>
      </c>
      <c r="I476" s="160"/>
      <c r="L476" s="156"/>
      <c r="M476" s="161"/>
      <c r="T476" s="162"/>
      <c r="AT476" s="157" t="s">
        <v>238</v>
      </c>
      <c r="AU476" s="157" t="s">
        <v>86</v>
      </c>
      <c r="AV476" s="13" t="s">
        <v>86</v>
      </c>
      <c r="AW476" s="13" t="s">
        <v>33</v>
      </c>
      <c r="AX476" s="13" t="s">
        <v>73</v>
      </c>
      <c r="AY476" s="157" t="s">
        <v>227</v>
      </c>
    </row>
    <row r="477" spans="2:51" s="13" customFormat="1" ht="11.25">
      <c r="B477" s="156"/>
      <c r="D477" s="150" t="s">
        <v>238</v>
      </c>
      <c r="E477" s="157" t="s">
        <v>21</v>
      </c>
      <c r="F477" s="158" t="s">
        <v>1029</v>
      </c>
      <c r="H477" s="159">
        <v>2.0699999999999998</v>
      </c>
      <c r="I477" s="160"/>
      <c r="L477" s="156"/>
      <c r="M477" s="161"/>
      <c r="T477" s="162"/>
      <c r="AT477" s="157" t="s">
        <v>238</v>
      </c>
      <c r="AU477" s="157" t="s">
        <v>86</v>
      </c>
      <c r="AV477" s="13" t="s">
        <v>86</v>
      </c>
      <c r="AW477" s="13" t="s">
        <v>33</v>
      </c>
      <c r="AX477" s="13" t="s">
        <v>73</v>
      </c>
      <c r="AY477" s="157" t="s">
        <v>227</v>
      </c>
    </row>
    <row r="478" spans="2:51" s="13" customFormat="1" ht="11.25">
      <c r="B478" s="156"/>
      <c r="D478" s="150" t="s">
        <v>238</v>
      </c>
      <c r="E478" s="157" t="s">
        <v>21</v>
      </c>
      <c r="F478" s="158" t="s">
        <v>1030</v>
      </c>
      <c r="H478" s="159">
        <v>-13.346</v>
      </c>
      <c r="I478" s="160"/>
      <c r="L478" s="156"/>
      <c r="M478" s="161"/>
      <c r="T478" s="162"/>
      <c r="AT478" s="157" t="s">
        <v>238</v>
      </c>
      <c r="AU478" s="157" t="s">
        <v>86</v>
      </c>
      <c r="AV478" s="13" t="s">
        <v>86</v>
      </c>
      <c r="AW478" s="13" t="s">
        <v>33</v>
      </c>
      <c r="AX478" s="13" t="s">
        <v>73</v>
      </c>
      <c r="AY478" s="157" t="s">
        <v>227</v>
      </c>
    </row>
    <row r="479" spans="2:51" s="15" customFormat="1" ht="11.25">
      <c r="B479" s="193"/>
      <c r="D479" s="150" t="s">
        <v>238</v>
      </c>
      <c r="E479" s="194" t="s">
        <v>21</v>
      </c>
      <c r="F479" s="195" t="s">
        <v>765</v>
      </c>
      <c r="H479" s="196">
        <v>1321.636</v>
      </c>
      <c r="I479" s="197"/>
      <c r="L479" s="193"/>
      <c r="M479" s="198"/>
      <c r="T479" s="199"/>
      <c r="AT479" s="194" t="s">
        <v>238</v>
      </c>
      <c r="AU479" s="194" t="s">
        <v>86</v>
      </c>
      <c r="AV479" s="15" t="s">
        <v>120</v>
      </c>
      <c r="AW479" s="15" t="s">
        <v>33</v>
      </c>
      <c r="AX479" s="15" t="s">
        <v>73</v>
      </c>
      <c r="AY479" s="194" t="s">
        <v>227</v>
      </c>
    </row>
    <row r="480" spans="2:51" s="12" customFormat="1" ht="11.25">
      <c r="B480" s="149"/>
      <c r="D480" s="150" t="s">
        <v>238</v>
      </c>
      <c r="E480" s="151" t="s">
        <v>21</v>
      </c>
      <c r="F480" s="152" t="s">
        <v>771</v>
      </c>
      <c r="H480" s="151" t="s">
        <v>21</v>
      </c>
      <c r="I480" s="153"/>
      <c r="L480" s="149"/>
      <c r="M480" s="154"/>
      <c r="T480" s="155"/>
      <c r="AT480" s="151" t="s">
        <v>238</v>
      </c>
      <c r="AU480" s="151" t="s">
        <v>86</v>
      </c>
      <c r="AV480" s="12" t="s">
        <v>80</v>
      </c>
      <c r="AW480" s="12" t="s">
        <v>33</v>
      </c>
      <c r="AX480" s="12" t="s">
        <v>73</v>
      </c>
      <c r="AY480" s="151" t="s">
        <v>227</v>
      </c>
    </row>
    <row r="481" spans="2:51" s="12" customFormat="1" ht="11.25">
      <c r="B481" s="149"/>
      <c r="D481" s="150" t="s">
        <v>238</v>
      </c>
      <c r="E481" s="151" t="s">
        <v>21</v>
      </c>
      <c r="F481" s="152" t="s">
        <v>988</v>
      </c>
      <c r="H481" s="151" t="s">
        <v>21</v>
      </c>
      <c r="I481" s="153"/>
      <c r="L481" s="149"/>
      <c r="M481" s="154"/>
      <c r="T481" s="155"/>
      <c r="AT481" s="151" t="s">
        <v>238</v>
      </c>
      <c r="AU481" s="151" t="s">
        <v>86</v>
      </c>
      <c r="AV481" s="12" t="s">
        <v>80</v>
      </c>
      <c r="AW481" s="12" t="s">
        <v>33</v>
      </c>
      <c r="AX481" s="12" t="s">
        <v>73</v>
      </c>
      <c r="AY481" s="151" t="s">
        <v>227</v>
      </c>
    </row>
    <row r="482" spans="2:51" s="13" customFormat="1" ht="11.25">
      <c r="B482" s="156"/>
      <c r="D482" s="150" t="s">
        <v>238</v>
      </c>
      <c r="E482" s="157" t="s">
        <v>21</v>
      </c>
      <c r="F482" s="158" t="s">
        <v>1033</v>
      </c>
      <c r="H482" s="159">
        <v>180.06299999999999</v>
      </c>
      <c r="I482" s="160"/>
      <c r="L482" s="156"/>
      <c r="M482" s="161"/>
      <c r="T482" s="162"/>
      <c r="AT482" s="157" t="s">
        <v>238</v>
      </c>
      <c r="AU482" s="157" t="s">
        <v>86</v>
      </c>
      <c r="AV482" s="13" t="s">
        <v>86</v>
      </c>
      <c r="AW482" s="13" t="s">
        <v>33</v>
      </c>
      <c r="AX482" s="13" t="s">
        <v>73</v>
      </c>
      <c r="AY482" s="157" t="s">
        <v>227</v>
      </c>
    </row>
    <row r="483" spans="2:51" s="13" customFormat="1" ht="11.25">
      <c r="B483" s="156"/>
      <c r="D483" s="150" t="s">
        <v>238</v>
      </c>
      <c r="E483" s="157" t="s">
        <v>21</v>
      </c>
      <c r="F483" s="158" t="s">
        <v>1034</v>
      </c>
      <c r="H483" s="159">
        <v>8.3249999999999993</v>
      </c>
      <c r="I483" s="160"/>
      <c r="L483" s="156"/>
      <c r="M483" s="161"/>
      <c r="T483" s="162"/>
      <c r="AT483" s="157" t="s">
        <v>238</v>
      </c>
      <c r="AU483" s="157" t="s">
        <v>86</v>
      </c>
      <c r="AV483" s="13" t="s">
        <v>86</v>
      </c>
      <c r="AW483" s="13" t="s">
        <v>33</v>
      </c>
      <c r="AX483" s="13" t="s">
        <v>73</v>
      </c>
      <c r="AY483" s="157" t="s">
        <v>227</v>
      </c>
    </row>
    <row r="484" spans="2:51" s="13" customFormat="1" ht="11.25">
      <c r="B484" s="156"/>
      <c r="D484" s="150" t="s">
        <v>238</v>
      </c>
      <c r="E484" s="157" t="s">
        <v>21</v>
      </c>
      <c r="F484" s="158" t="s">
        <v>1035</v>
      </c>
      <c r="H484" s="159">
        <v>-20.925000000000001</v>
      </c>
      <c r="I484" s="160"/>
      <c r="L484" s="156"/>
      <c r="M484" s="161"/>
      <c r="T484" s="162"/>
      <c r="AT484" s="157" t="s">
        <v>238</v>
      </c>
      <c r="AU484" s="157" t="s">
        <v>86</v>
      </c>
      <c r="AV484" s="13" t="s">
        <v>86</v>
      </c>
      <c r="AW484" s="13" t="s">
        <v>33</v>
      </c>
      <c r="AX484" s="13" t="s">
        <v>73</v>
      </c>
      <c r="AY484" s="157" t="s">
        <v>227</v>
      </c>
    </row>
    <row r="485" spans="2:51" s="12" customFormat="1" ht="11.25">
      <c r="B485" s="149"/>
      <c r="D485" s="150" t="s">
        <v>238</v>
      </c>
      <c r="E485" s="151" t="s">
        <v>21</v>
      </c>
      <c r="F485" s="152" t="s">
        <v>992</v>
      </c>
      <c r="H485" s="151" t="s">
        <v>21</v>
      </c>
      <c r="I485" s="153"/>
      <c r="L485" s="149"/>
      <c r="M485" s="154"/>
      <c r="T485" s="155"/>
      <c r="AT485" s="151" t="s">
        <v>238</v>
      </c>
      <c r="AU485" s="151" t="s">
        <v>86</v>
      </c>
      <c r="AV485" s="12" t="s">
        <v>80</v>
      </c>
      <c r="AW485" s="12" t="s">
        <v>33</v>
      </c>
      <c r="AX485" s="12" t="s">
        <v>73</v>
      </c>
      <c r="AY485" s="151" t="s">
        <v>227</v>
      </c>
    </row>
    <row r="486" spans="2:51" s="13" customFormat="1" ht="11.25">
      <c r="B486" s="156"/>
      <c r="D486" s="150" t="s">
        <v>238</v>
      </c>
      <c r="E486" s="157" t="s">
        <v>21</v>
      </c>
      <c r="F486" s="158" t="s">
        <v>1036</v>
      </c>
      <c r="H486" s="159">
        <v>416.90800000000002</v>
      </c>
      <c r="I486" s="160"/>
      <c r="L486" s="156"/>
      <c r="M486" s="161"/>
      <c r="T486" s="162"/>
      <c r="AT486" s="157" t="s">
        <v>238</v>
      </c>
      <c r="AU486" s="157" t="s">
        <v>86</v>
      </c>
      <c r="AV486" s="13" t="s">
        <v>86</v>
      </c>
      <c r="AW486" s="13" t="s">
        <v>33</v>
      </c>
      <c r="AX486" s="13" t="s">
        <v>73</v>
      </c>
      <c r="AY486" s="157" t="s">
        <v>227</v>
      </c>
    </row>
    <row r="487" spans="2:51" s="13" customFormat="1" ht="11.25">
      <c r="B487" s="156"/>
      <c r="D487" s="150" t="s">
        <v>238</v>
      </c>
      <c r="E487" s="157" t="s">
        <v>21</v>
      </c>
      <c r="F487" s="158" t="s">
        <v>1037</v>
      </c>
      <c r="H487" s="159">
        <v>10.35</v>
      </c>
      <c r="I487" s="160"/>
      <c r="L487" s="156"/>
      <c r="M487" s="161"/>
      <c r="T487" s="162"/>
      <c r="AT487" s="157" t="s">
        <v>238</v>
      </c>
      <c r="AU487" s="157" t="s">
        <v>86</v>
      </c>
      <c r="AV487" s="13" t="s">
        <v>86</v>
      </c>
      <c r="AW487" s="13" t="s">
        <v>33</v>
      </c>
      <c r="AX487" s="13" t="s">
        <v>73</v>
      </c>
      <c r="AY487" s="157" t="s">
        <v>227</v>
      </c>
    </row>
    <row r="488" spans="2:51" s="13" customFormat="1" ht="11.25">
      <c r="B488" s="156"/>
      <c r="D488" s="150" t="s">
        <v>238</v>
      </c>
      <c r="E488" s="157" t="s">
        <v>21</v>
      </c>
      <c r="F488" s="158" t="s">
        <v>1038</v>
      </c>
      <c r="H488" s="159">
        <v>-49</v>
      </c>
      <c r="I488" s="160"/>
      <c r="L488" s="156"/>
      <c r="M488" s="161"/>
      <c r="T488" s="162"/>
      <c r="AT488" s="157" t="s">
        <v>238</v>
      </c>
      <c r="AU488" s="157" t="s">
        <v>86</v>
      </c>
      <c r="AV488" s="13" t="s">
        <v>86</v>
      </c>
      <c r="AW488" s="13" t="s">
        <v>33</v>
      </c>
      <c r="AX488" s="13" t="s">
        <v>73</v>
      </c>
      <c r="AY488" s="157" t="s">
        <v>227</v>
      </c>
    </row>
    <row r="489" spans="2:51" s="12" customFormat="1" ht="11.25">
      <c r="B489" s="149"/>
      <c r="D489" s="150" t="s">
        <v>238</v>
      </c>
      <c r="E489" s="151" t="s">
        <v>21</v>
      </c>
      <c r="F489" s="152" t="s">
        <v>1019</v>
      </c>
      <c r="H489" s="151" t="s">
        <v>21</v>
      </c>
      <c r="I489" s="153"/>
      <c r="L489" s="149"/>
      <c r="M489" s="154"/>
      <c r="T489" s="155"/>
      <c r="AT489" s="151" t="s">
        <v>238</v>
      </c>
      <c r="AU489" s="151" t="s">
        <v>86</v>
      </c>
      <c r="AV489" s="12" t="s">
        <v>80</v>
      </c>
      <c r="AW489" s="12" t="s">
        <v>33</v>
      </c>
      <c r="AX489" s="12" t="s">
        <v>73</v>
      </c>
      <c r="AY489" s="151" t="s">
        <v>227</v>
      </c>
    </row>
    <row r="490" spans="2:51" s="13" customFormat="1" ht="11.25">
      <c r="B490" s="156"/>
      <c r="D490" s="150" t="s">
        <v>238</v>
      </c>
      <c r="E490" s="157" t="s">
        <v>21</v>
      </c>
      <c r="F490" s="158" t="s">
        <v>1039</v>
      </c>
      <c r="H490" s="159">
        <v>339.28800000000001</v>
      </c>
      <c r="I490" s="160"/>
      <c r="L490" s="156"/>
      <c r="M490" s="161"/>
      <c r="T490" s="162"/>
      <c r="AT490" s="157" t="s">
        <v>238</v>
      </c>
      <c r="AU490" s="157" t="s">
        <v>86</v>
      </c>
      <c r="AV490" s="13" t="s">
        <v>86</v>
      </c>
      <c r="AW490" s="13" t="s">
        <v>33</v>
      </c>
      <c r="AX490" s="13" t="s">
        <v>73</v>
      </c>
      <c r="AY490" s="157" t="s">
        <v>227</v>
      </c>
    </row>
    <row r="491" spans="2:51" s="13" customFormat="1" ht="11.25">
      <c r="B491" s="156"/>
      <c r="D491" s="150" t="s">
        <v>238</v>
      </c>
      <c r="E491" s="157" t="s">
        <v>21</v>
      </c>
      <c r="F491" s="158" t="s">
        <v>1040</v>
      </c>
      <c r="H491" s="159">
        <v>5.9850000000000003</v>
      </c>
      <c r="I491" s="160"/>
      <c r="L491" s="156"/>
      <c r="M491" s="161"/>
      <c r="T491" s="162"/>
      <c r="AT491" s="157" t="s">
        <v>238</v>
      </c>
      <c r="AU491" s="157" t="s">
        <v>86</v>
      </c>
      <c r="AV491" s="13" t="s">
        <v>86</v>
      </c>
      <c r="AW491" s="13" t="s">
        <v>33</v>
      </c>
      <c r="AX491" s="13" t="s">
        <v>73</v>
      </c>
      <c r="AY491" s="157" t="s">
        <v>227</v>
      </c>
    </row>
    <row r="492" spans="2:51" s="13" customFormat="1" ht="11.25">
      <c r="B492" s="156"/>
      <c r="D492" s="150" t="s">
        <v>238</v>
      </c>
      <c r="E492" s="157" t="s">
        <v>21</v>
      </c>
      <c r="F492" s="158" t="s">
        <v>1041</v>
      </c>
      <c r="H492" s="159">
        <v>-61.017000000000003</v>
      </c>
      <c r="I492" s="160"/>
      <c r="L492" s="156"/>
      <c r="M492" s="161"/>
      <c r="T492" s="162"/>
      <c r="AT492" s="157" t="s">
        <v>238</v>
      </c>
      <c r="AU492" s="157" t="s">
        <v>86</v>
      </c>
      <c r="AV492" s="13" t="s">
        <v>86</v>
      </c>
      <c r="AW492" s="13" t="s">
        <v>33</v>
      </c>
      <c r="AX492" s="13" t="s">
        <v>73</v>
      </c>
      <c r="AY492" s="157" t="s">
        <v>227</v>
      </c>
    </row>
    <row r="493" spans="2:51" s="12" customFormat="1" ht="11.25">
      <c r="B493" s="149"/>
      <c r="D493" s="150" t="s">
        <v>238</v>
      </c>
      <c r="E493" s="151" t="s">
        <v>21</v>
      </c>
      <c r="F493" s="152" t="s">
        <v>1023</v>
      </c>
      <c r="H493" s="151" t="s">
        <v>21</v>
      </c>
      <c r="I493" s="153"/>
      <c r="L493" s="149"/>
      <c r="M493" s="154"/>
      <c r="T493" s="155"/>
      <c r="AT493" s="151" t="s">
        <v>238</v>
      </c>
      <c r="AU493" s="151" t="s">
        <v>86</v>
      </c>
      <c r="AV493" s="12" t="s">
        <v>80</v>
      </c>
      <c r="AW493" s="12" t="s">
        <v>33</v>
      </c>
      <c r="AX493" s="12" t="s">
        <v>73</v>
      </c>
      <c r="AY493" s="151" t="s">
        <v>227</v>
      </c>
    </row>
    <row r="494" spans="2:51" s="13" customFormat="1" ht="11.25">
      <c r="B494" s="156"/>
      <c r="D494" s="150" t="s">
        <v>238</v>
      </c>
      <c r="E494" s="157" t="s">
        <v>21</v>
      </c>
      <c r="F494" s="158" t="s">
        <v>1042</v>
      </c>
      <c r="H494" s="159">
        <v>328.83600000000001</v>
      </c>
      <c r="I494" s="160"/>
      <c r="L494" s="156"/>
      <c r="M494" s="161"/>
      <c r="T494" s="162"/>
      <c r="AT494" s="157" t="s">
        <v>238</v>
      </c>
      <c r="AU494" s="157" t="s">
        <v>86</v>
      </c>
      <c r="AV494" s="13" t="s">
        <v>86</v>
      </c>
      <c r="AW494" s="13" t="s">
        <v>33</v>
      </c>
      <c r="AX494" s="13" t="s">
        <v>73</v>
      </c>
      <c r="AY494" s="157" t="s">
        <v>227</v>
      </c>
    </row>
    <row r="495" spans="2:51" s="13" customFormat="1" ht="11.25">
      <c r="B495" s="156"/>
      <c r="D495" s="150" t="s">
        <v>238</v>
      </c>
      <c r="E495" s="157" t="s">
        <v>21</v>
      </c>
      <c r="F495" s="158" t="s">
        <v>1043</v>
      </c>
      <c r="H495" s="159">
        <v>4.68</v>
      </c>
      <c r="I495" s="160"/>
      <c r="L495" s="156"/>
      <c r="M495" s="161"/>
      <c r="T495" s="162"/>
      <c r="AT495" s="157" t="s">
        <v>238</v>
      </c>
      <c r="AU495" s="157" t="s">
        <v>86</v>
      </c>
      <c r="AV495" s="13" t="s">
        <v>86</v>
      </c>
      <c r="AW495" s="13" t="s">
        <v>33</v>
      </c>
      <c r="AX495" s="13" t="s">
        <v>73</v>
      </c>
      <c r="AY495" s="157" t="s">
        <v>227</v>
      </c>
    </row>
    <row r="496" spans="2:51" s="13" customFormat="1" ht="11.25">
      <c r="B496" s="156"/>
      <c r="D496" s="150" t="s">
        <v>238</v>
      </c>
      <c r="E496" s="157" t="s">
        <v>21</v>
      </c>
      <c r="F496" s="158" t="s">
        <v>1044</v>
      </c>
      <c r="H496" s="159">
        <v>-22.745999999999999</v>
      </c>
      <c r="I496" s="160"/>
      <c r="L496" s="156"/>
      <c r="M496" s="161"/>
      <c r="T496" s="162"/>
      <c r="AT496" s="157" t="s">
        <v>238</v>
      </c>
      <c r="AU496" s="157" t="s">
        <v>86</v>
      </c>
      <c r="AV496" s="13" t="s">
        <v>86</v>
      </c>
      <c r="AW496" s="13" t="s">
        <v>33</v>
      </c>
      <c r="AX496" s="13" t="s">
        <v>73</v>
      </c>
      <c r="AY496" s="157" t="s">
        <v>227</v>
      </c>
    </row>
    <row r="497" spans="2:65" s="12" customFormat="1" ht="11.25">
      <c r="B497" s="149"/>
      <c r="D497" s="150" t="s">
        <v>238</v>
      </c>
      <c r="E497" s="151" t="s">
        <v>21</v>
      </c>
      <c r="F497" s="152" t="s">
        <v>1027</v>
      </c>
      <c r="H497" s="151" t="s">
        <v>21</v>
      </c>
      <c r="I497" s="153"/>
      <c r="L497" s="149"/>
      <c r="M497" s="154"/>
      <c r="T497" s="155"/>
      <c r="AT497" s="151" t="s">
        <v>238</v>
      </c>
      <c r="AU497" s="151" t="s">
        <v>86</v>
      </c>
      <c r="AV497" s="12" t="s">
        <v>80</v>
      </c>
      <c r="AW497" s="12" t="s">
        <v>33</v>
      </c>
      <c r="AX497" s="12" t="s">
        <v>73</v>
      </c>
      <c r="AY497" s="151" t="s">
        <v>227</v>
      </c>
    </row>
    <row r="498" spans="2:65" s="13" customFormat="1" ht="11.25">
      <c r="B498" s="156"/>
      <c r="D498" s="150" t="s">
        <v>238</v>
      </c>
      <c r="E498" s="157" t="s">
        <v>21</v>
      </c>
      <c r="F498" s="158" t="s">
        <v>1045</v>
      </c>
      <c r="H498" s="159">
        <v>332.45400000000001</v>
      </c>
      <c r="I498" s="160"/>
      <c r="L498" s="156"/>
      <c r="M498" s="161"/>
      <c r="T498" s="162"/>
      <c r="AT498" s="157" t="s">
        <v>238</v>
      </c>
      <c r="AU498" s="157" t="s">
        <v>86</v>
      </c>
      <c r="AV498" s="13" t="s">
        <v>86</v>
      </c>
      <c r="AW498" s="13" t="s">
        <v>33</v>
      </c>
      <c r="AX498" s="13" t="s">
        <v>73</v>
      </c>
      <c r="AY498" s="157" t="s">
        <v>227</v>
      </c>
    </row>
    <row r="499" spans="2:65" s="13" customFormat="1" ht="11.25">
      <c r="B499" s="156"/>
      <c r="D499" s="150" t="s">
        <v>238</v>
      </c>
      <c r="E499" s="157" t="s">
        <v>21</v>
      </c>
      <c r="F499" s="158" t="s">
        <v>1046</v>
      </c>
      <c r="H499" s="159">
        <v>6.21</v>
      </c>
      <c r="I499" s="160"/>
      <c r="L499" s="156"/>
      <c r="M499" s="161"/>
      <c r="T499" s="162"/>
      <c r="AT499" s="157" t="s">
        <v>238</v>
      </c>
      <c r="AU499" s="157" t="s">
        <v>86</v>
      </c>
      <c r="AV499" s="13" t="s">
        <v>86</v>
      </c>
      <c r="AW499" s="13" t="s">
        <v>33</v>
      </c>
      <c r="AX499" s="13" t="s">
        <v>73</v>
      </c>
      <c r="AY499" s="157" t="s">
        <v>227</v>
      </c>
    </row>
    <row r="500" spans="2:65" s="13" customFormat="1" ht="11.25">
      <c r="B500" s="156"/>
      <c r="D500" s="150" t="s">
        <v>238</v>
      </c>
      <c r="E500" s="157" t="s">
        <v>21</v>
      </c>
      <c r="F500" s="158" t="s">
        <v>1047</v>
      </c>
      <c r="H500" s="159">
        <v>-32.945999999999998</v>
      </c>
      <c r="I500" s="160"/>
      <c r="L500" s="156"/>
      <c r="M500" s="161"/>
      <c r="T500" s="162"/>
      <c r="AT500" s="157" t="s">
        <v>238</v>
      </c>
      <c r="AU500" s="157" t="s">
        <v>86</v>
      </c>
      <c r="AV500" s="13" t="s">
        <v>86</v>
      </c>
      <c r="AW500" s="13" t="s">
        <v>33</v>
      </c>
      <c r="AX500" s="13" t="s">
        <v>73</v>
      </c>
      <c r="AY500" s="157" t="s">
        <v>227</v>
      </c>
    </row>
    <row r="501" spans="2:65" s="12" customFormat="1" ht="11.25">
      <c r="B501" s="149"/>
      <c r="D501" s="150" t="s">
        <v>238</v>
      </c>
      <c r="E501" s="151" t="s">
        <v>21</v>
      </c>
      <c r="F501" s="152" t="s">
        <v>1031</v>
      </c>
      <c r="H501" s="151" t="s">
        <v>21</v>
      </c>
      <c r="I501" s="153"/>
      <c r="L501" s="149"/>
      <c r="M501" s="154"/>
      <c r="T501" s="155"/>
      <c r="AT501" s="151" t="s">
        <v>238</v>
      </c>
      <c r="AU501" s="151" t="s">
        <v>86</v>
      </c>
      <c r="AV501" s="12" t="s">
        <v>80</v>
      </c>
      <c r="AW501" s="12" t="s">
        <v>33</v>
      </c>
      <c r="AX501" s="12" t="s">
        <v>73</v>
      </c>
      <c r="AY501" s="151" t="s">
        <v>227</v>
      </c>
    </row>
    <row r="502" spans="2:65" s="13" customFormat="1" ht="11.25">
      <c r="B502" s="156"/>
      <c r="D502" s="150" t="s">
        <v>238</v>
      </c>
      <c r="E502" s="157" t="s">
        <v>21</v>
      </c>
      <c r="F502" s="158" t="s">
        <v>1048</v>
      </c>
      <c r="H502" s="159">
        <v>417.47699999999998</v>
      </c>
      <c r="I502" s="160"/>
      <c r="L502" s="156"/>
      <c r="M502" s="161"/>
      <c r="T502" s="162"/>
      <c r="AT502" s="157" t="s">
        <v>238</v>
      </c>
      <c r="AU502" s="157" t="s">
        <v>86</v>
      </c>
      <c r="AV502" s="13" t="s">
        <v>86</v>
      </c>
      <c r="AW502" s="13" t="s">
        <v>33</v>
      </c>
      <c r="AX502" s="13" t="s">
        <v>73</v>
      </c>
      <c r="AY502" s="157" t="s">
        <v>227</v>
      </c>
    </row>
    <row r="503" spans="2:65" s="13" customFormat="1" ht="11.25">
      <c r="B503" s="156"/>
      <c r="D503" s="150" t="s">
        <v>238</v>
      </c>
      <c r="E503" s="157" t="s">
        <v>21</v>
      </c>
      <c r="F503" s="158" t="s">
        <v>1046</v>
      </c>
      <c r="H503" s="159">
        <v>6.21</v>
      </c>
      <c r="I503" s="160"/>
      <c r="L503" s="156"/>
      <c r="M503" s="161"/>
      <c r="T503" s="162"/>
      <c r="AT503" s="157" t="s">
        <v>238</v>
      </c>
      <c r="AU503" s="157" t="s">
        <v>86</v>
      </c>
      <c r="AV503" s="13" t="s">
        <v>86</v>
      </c>
      <c r="AW503" s="13" t="s">
        <v>33</v>
      </c>
      <c r="AX503" s="13" t="s">
        <v>73</v>
      </c>
      <c r="AY503" s="157" t="s">
        <v>227</v>
      </c>
    </row>
    <row r="504" spans="2:65" s="13" customFormat="1" ht="11.25">
      <c r="B504" s="156"/>
      <c r="D504" s="150" t="s">
        <v>238</v>
      </c>
      <c r="E504" s="157" t="s">
        <v>21</v>
      </c>
      <c r="F504" s="158" t="s">
        <v>1047</v>
      </c>
      <c r="H504" s="159">
        <v>-32.945999999999998</v>
      </c>
      <c r="I504" s="160"/>
      <c r="L504" s="156"/>
      <c r="M504" s="161"/>
      <c r="T504" s="162"/>
      <c r="AT504" s="157" t="s">
        <v>238</v>
      </c>
      <c r="AU504" s="157" t="s">
        <v>86</v>
      </c>
      <c r="AV504" s="13" t="s">
        <v>86</v>
      </c>
      <c r="AW504" s="13" t="s">
        <v>33</v>
      </c>
      <c r="AX504" s="13" t="s">
        <v>73</v>
      </c>
      <c r="AY504" s="157" t="s">
        <v>227</v>
      </c>
    </row>
    <row r="505" spans="2:65" s="15" customFormat="1" ht="11.25">
      <c r="B505" s="193"/>
      <c r="D505" s="150" t="s">
        <v>238</v>
      </c>
      <c r="E505" s="194" t="s">
        <v>21</v>
      </c>
      <c r="F505" s="195" t="s">
        <v>765</v>
      </c>
      <c r="H505" s="196">
        <v>1837.2059999999999</v>
      </c>
      <c r="I505" s="197"/>
      <c r="L505" s="193"/>
      <c r="M505" s="198"/>
      <c r="T505" s="199"/>
      <c r="AT505" s="194" t="s">
        <v>238</v>
      </c>
      <c r="AU505" s="194" t="s">
        <v>86</v>
      </c>
      <c r="AV505" s="15" t="s">
        <v>120</v>
      </c>
      <c r="AW505" s="15" t="s">
        <v>33</v>
      </c>
      <c r="AX505" s="15" t="s">
        <v>73</v>
      </c>
      <c r="AY505" s="194" t="s">
        <v>227</v>
      </c>
    </row>
    <row r="506" spans="2:65" s="14" customFormat="1" ht="11.25">
      <c r="B506" s="163"/>
      <c r="D506" s="150" t="s">
        <v>238</v>
      </c>
      <c r="E506" s="164" t="s">
        <v>21</v>
      </c>
      <c r="F506" s="165" t="s">
        <v>241</v>
      </c>
      <c r="H506" s="166">
        <v>4741.0770000000002</v>
      </c>
      <c r="I506" s="167"/>
      <c r="L506" s="163"/>
      <c r="M506" s="168"/>
      <c r="T506" s="169"/>
      <c r="AT506" s="164" t="s">
        <v>238</v>
      </c>
      <c r="AU506" s="164" t="s">
        <v>86</v>
      </c>
      <c r="AV506" s="14" t="s">
        <v>234</v>
      </c>
      <c r="AW506" s="14" t="s">
        <v>33</v>
      </c>
      <c r="AX506" s="14" t="s">
        <v>80</v>
      </c>
      <c r="AY506" s="164" t="s">
        <v>227</v>
      </c>
    </row>
    <row r="507" spans="2:65" s="1" customFormat="1" ht="44.25" customHeight="1">
      <c r="B507" s="33"/>
      <c r="C507" s="132" t="s">
        <v>430</v>
      </c>
      <c r="D507" s="132" t="s">
        <v>229</v>
      </c>
      <c r="E507" s="133" t="s">
        <v>1049</v>
      </c>
      <c r="F507" s="134" t="s">
        <v>1050</v>
      </c>
      <c r="G507" s="135" t="s">
        <v>232</v>
      </c>
      <c r="H507" s="136">
        <v>2023.0060000000001</v>
      </c>
      <c r="I507" s="137"/>
      <c r="J507" s="138">
        <f>ROUND(I507*H507,2)</f>
        <v>0</v>
      </c>
      <c r="K507" s="134" t="s">
        <v>233</v>
      </c>
      <c r="L507" s="33"/>
      <c r="M507" s="139" t="s">
        <v>21</v>
      </c>
      <c r="N507" s="140" t="s">
        <v>45</v>
      </c>
      <c r="P507" s="141">
        <f>O507*H507</f>
        <v>0</v>
      </c>
      <c r="Q507" s="141">
        <v>5.5199999999999997E-3</v>
      </c>
      <c r="R507" s="141">
        <f>Q507*H507</f>
        <v>11.166993120000001</v>
      </c>
      <c r="S507" s="141">
        <v>0</v>
      </c>
      <c r="T507" s="142">
        <f>S507*H507</f>
        <v>0</v>
      </c>
      <c r="AR507" s="143" t="s">
        <v>234</v>
      </c>
      <c r="AT507" s="143" t="s">
        <v>229</v>
      </c>
      <c r="AU507" s="143" t="s">
        <v>86</v>
      </c>
      <c r="AY507" s="18" t="s">
        <v>227</v>
      </c>
      <c r="BE507" s="144">
        <f>IF(N507="základní",J507,0)</f>
        <v>0</v>
      </c>
      <c r="BF507" s="144">
        <f>IF(N507="snížená",J507,0)</f>
        <v>0</v>
      </c>
      <c r="BG507" s="144">
        <f>IF(N507="zákl. přenesená",J507,0)</f>
        <v>0</v>
      </c>
      <c r="BH507" s="144">
        <f>IF(N507="sníž. přenesená",J507,0)</f>
        <v>0</v>
      </c>
      <c r="BI507" s="144">
        <f>IF(N507="nulová",J507,0)</f>
        <v>0</v>
      </c>
      <c r="BJ507" s="18" t="s">
        <v>86</v>
      </c>
      <c r="BK507" s="144">
        <f>ROUND(I507*H507,2)</f>
        <v>0</v>
      </c>
      <c r="BL507" s="18" t="s">
        <v>234</v>
      </c>
      <c r="BM507" s="143" t="s">
        <v>1051</v>
      </c>
    </row>
    <row r="508" spans="2:65" s="1" customFormat="1" ht="11.25">
      <c r="B508" s="33"/>
      <c r="D508" s="145" t="s">
        <v>236</v>
      </c>
      <c r="F508" s="146" t="s">
        <v>1052</v>
      </c>
      <c r="I508" s="147"/>
      <c r="L508" s="33"/>
      <c r="M508" s="148"/>
      <c r="T508" s="54"/>
      <c r="AT508" s="18" t="s">
        <v>236</v>
      </c>
      <c r="AU508" s="18" t="s">
        <v>86</v>
      </c>
    </row>
    <row r="509" spans="2:65" s="12" customFormat="1" ht="11.25">
      <c r="B509" s="149"/>
      <c r="D509" s="150" t="s">
        <v>238</v>
      </c>
      <c r="E509" s="151" t="s">
        <v>21</v>
      </c>
      <c r="F509" s="152" t="s">
        <v>1053</v>
      </c>
      <c r="H509" s="151" t="s">
        <v>21</v>
      </c>
      <c r="I509" s="153"/>
      <c r="L509" s="149"/>
      <c r="M509" s="154"/>
      <c r="T509" s="155"/>
      <c r="AT509" s="151" t="s">
        <v>238</v>
      </c>
      <c r="AU509" s="151" t="s">
        <v>86</v>
      </c>
      <c r="AV509" s="12" t="s">
        <v>80</v>
      </c>
      <c r="AW509" s="12" t="s">
        <v>33</v>
      </c>
      <c r="AX509" s="12" t="s">
        <v>73</v>
      </c>
      <c r="AY509" s="151" t="s">
        <v>227</v>
      </c>
    </row>
    <row r="510" spans="2:65" s="12" customFormat="1" ht="11.25">
      <c r="B510" s="149"/>
      <c r="D510" s="150" t="s">
        <v>238</v>
      </c>
      <c r="E510" s="151" t="s">
        <v>21</v>
      </c>
      <c r="F510" s="152" t="s">
        <v>1054</v>
      </c>
      <c r="H510" s="151" t="s">
        <v>21</v>
      </c>
      <c r="I510" s="153"/>
      <c r="L510" s="149"/>
      <c r="M510" s="154"/>
      <c r="T510" s="155"/>
      <c r="AT510" s="151" t="s">
        <v>238</v>
      </c>
      <c r="AU510" s="151" t="s">
        <v>86</v>
      </c>
      <c r="AV510" s="12" t="s">
        <v>80</v>
      </c>
      <c r="AW510" s="12" t="s">
        <v>33</v>
      </c>
      <c r="AX510" s="12" t="s">
        <v>73</v>
      </c>
      <c r="AY510" s="151" t="s">
        <v>227</v>
      </c>
    </row>
    <row r="511" spans="2:65" s="12" customFormat="1" ht="11.25">
      <c r="B511" s="149"/>
      <c r="D511" s="150" t="s">
        <v>238</v>
      </c>
      <c r="E511" s="151" t="s">
        <v>21</v>
      </c>
      <c r="F511" s="152" t="s">
        <v>748</v>
      </c>
      <c r="H511" s="151" t="s">
        <v>21</v>
      </c>
      <c r="I511" s="153"/>
      <c r="L511" s="149"/>
      <c r="M511" s="154"/>
      <c r="T511" s="155"/>
      <c r="AT511" s="151" t="s">
        <v>238</v>
      </c>
      <c r="AU511" s="151" t="s">
        <v>86</v>
      </c>
      <c r="AV511" s="12" t="s">
        <v>80</v>
      </c>
      <c r="AW511" s="12" t="s">
        <v>33</v>
      </c>
      <c r="AX511" s="12" t="s">
        <v>73</v>
      </c>
      <c r="AY511" s="151" t="s">
        <v>227</v>
      </c>
    </row>
    <row r="512" spans="2:65" s="12" customFormat="1" ht="11.25">
      <c r="B512" s="149"/>
      <c r="D512" s="150" t="s">
        <v>238</v>
      </c>
      <c r="E512" s="151" t="s">
        <v>21</v>
      </c>
      <c r="F512" s="152" t="s">
        <v>958</v>
      </c>
      <c r="H512" s="151" t="s">
        <v>21</v>
      </c>
      <c r="I512" s="153"/>
      <c r="L512" s="149"/>
      <c r="M512" s="154"/>
      <c r="T512" s="155"/>
      <c r="AT512" s="151" t="s">
        <v>238</v>
      </c>
      <c r="AU512" s="151" t="s">
        <v>86</v>
      </c>
      <c r="AV512" s="12" t="s">
        <v>80</v>
      </c>
      <c r="AW512" s="12" t="s">
        <v>33</v>
      </c>
      <c r="AX512" s="12" t="s">
        <v>73</v>
      </c>
      <c r="AY512" s="151" t="s">
        <v>227</v>
      </c>
    </row>
    <row r="513" spans="2:51" s="13" customFormat="1" ht="11.25">
      <c r="B513" s="156"/>
      <c r="D513" s="150" t="s">
        <v>238</v>
      </c>
      <c r="E513" s="157" t="s">
        <v>21</v>
      </c>
      <c r="F513" s="158" t="s">
        <v>1055</v>
      </c>
      <c r="H513" s="159">
        <v>8.8249999999999993</v>
      </c>
      <c r="I513" s="160"/>
      <c r="L513" s="156"/>
      <c r="M513" s="161"/>
      <c r="T513" s="162"/>
      <c r="AT513" s="157" t="s">
        <v>238</v>
      </c>
      <c r="AU513" s="157" t="s">
        <v>86</v>
      </c>
      <c r="AV513" s="13" t="s">
        <v>86</v>
      </c>
      <c r="AW513" s="13" t="s">
        <v>33</v>
      </c>
      <c r="AX513" s="13" t="s">
        <v>73</v>
      </c>
      <c r="AY513" s="157" t="s">
        <v>227</v>
      </c>
    </row>
    <row r="514" spans="2:51" s="12" customFormat="1" ht="11.25">
      <c r="B514" s="149"/>
      <c r="D514" s="150" t="s">
        <v>238</v>
      </c>
      <c r="E514" s="151" t="s">
        <v>21</v>
      </c>
      <c r="F514" s="152" t="s">
        <v>964</v>
      </c>
      <c r="H514" s="151" t="s">
        <v>21</v>
      </c>
      <c r="I514" s="153"/>
      <c r="L514" s="149"/>
      <c r="M514" s="154"/>
      <c r="T514" s="155"/>
      <c r="AT514" s="151" t="s">
        <v>238</v>
      </c>
      <c r="AU514" s="151" t="s">
        <v>86</v>
      </c>
      <c r="AV514" s="12" t="s">
        <v>80</v>
      </c>
      <c r="AW514" s="12" t="s">
        <v>33</v>
      </c>
      <c r="AX514" s="12" t="s">
        <v>73</v>
      </c>
      <c r="AY514" s="151" t="s">
        <v>227</v>
      </c>
    </row>
    <row r="515" spans="2:51" s="13" customFormat="1" ht="11.25">
      <c r="B515" s="156"/>
      <c r="D515" s="150" t="s">
        <v>238</v>
      </c>
      <c r="E515" s="157" t="s">
        <v>21</v>
      </c>
      <c r="F515" s="158" t="s">
        <v>1056</v>
      </c>
      <c r="H515" s="159">
        <v>10.335000000000001</v>
      </c>
      <c r="I515" s="160"/>
      <c r="L515" s="156"/>
      <c r="M515" s="161"/>
      <c r="T515" s="162"/>
      <c r="AT515" s="157" t="s">
        <v>238</v>
      </c>
      <c r="AU515" s="157" t="s">
        <v>86</v>
      </c>
      <c r="AV515" s="13" t="s">
        <v>86</v>
      </c>
      <c r="AW515" s="13" t="s">
        <v>33</v>
      </c>
      <c r="AX515" s="13" t="s">
        <v>73</v>
      </c>
      <c r="AY515" s="157" t="s">
        <v>227</v>
      </c>
    </row>
    <row r="516" spans="2:51" s="12" customFormat="1" ht="11.25">
      <c r="B516" s="149"/>
      <c r="D516" s="150" t="s">
        <v>238</v>
      </c>
      <c r="E516" s="151" t="s">
        <v>21</v>
      </c>
      <c r="F516" s="152" t="s">
        <v>862</v>
      </c>
      <c r="H516" s="151" t="s">
        <v>21</v>
      </c>
      <c r="I516" s="153"/>
      <c r="L516" s="149"/>
      <c r="M516" s="154"/>
      <c r="T516" s="155"/>
      <c r="AT516" s="151" t="s">
        <v>238</v>
      </c>
      <c r="AU516" s="151" t="s">
        <v>86</v>
      </c>
      <c r="AV516" s="12" t="s">
        <v>80</v>
      </c>
      <c r="AW516" s="12" t="s">
        <v>33</v>
      </c>
      <c r="AX516" s="12" t="s">
        <v>73</v>
      </c>
      <c r="AY516" s="151" t="s">
        <v>227</v>
      </c>
    </row>
    <row r="517" spans="2:51" s="13" customFormat="1" ht="11.25">
      <c r="B517" s="156"/>
      <c r="D517" s="150" t="s">
        <v>238</v>
      </c>
      <c r="E517" s="157" t="s">
        <v>21</v>
      </c>
      <c r="F517" s="158" t="s">
        <v>1057</v>
      </c>
      <c r="H517" s="159">
        <v>3.9750000000000001</v>
      </c>
      <c r="I517" s="160"/>
      <c r="L517" s="156"/>
      <c r="M517" s="161"/>
      <c r="T517" s="162"/>
      <c r="AT517" s="157" t="s">
        <v>238</v>
      </c>
      <c r="AU517" s="157" t="s">
        <v>86</v>
      </c>
      <c r="AV517" s="13" t="s">
        <v>86</v>
      </c>
      <c r="AW517" s="13" t="s">
        <v>33</v>
      </c>
      <c r="AX517" s="13" t="s">
        <v>73</v>
      </c>
      <c r="AY517" s="157" t="s">
        <v>227</v>
      </c>
    </row>
    <row r="518" spans="2:51" s="12" customFormat="1" ht="11.25">
      <c r="B518" s="149"/>
      <c r="D518" s="150" t="s">
        <v>238</v>
      </c>
      <c r="E518" s="151" t="s">
        <v>21</v>
      </c>
      <c r="F518" s="152" t="s">
        <v>864</v>
      </c>
      <c r="H518" s="151" t="s">
        <v>21</v>
      </c>
      <c r="I518" s="153"/>
      <c r="L518" s="149"/>
      <c r="M518" s="154"/>
      <c r="T518" s="155"/>
      <c r="AT518" s="151" t="s">
        <v>238</v>
      </c>
      <c r="AU518" s="151" t="s">
        <v>86</v>
      </c>
      <c r="AV518" s="12" t="s">
        <v>80</v>
      </c>
      <c r="AW518" s="12" t="s">
        <v>33</v>
      </c>
      <c r="AX518" s="12" t="s">
        <v>73</v>
      </c>
      <c r="AY518" s="151" t="s">
        <v>227</v>
      </c>
    </row>
    <row r="519" spans="2:51" s="13" customFormat="1" ht="11.25">
      <c r="B519" s="156"/>
      <c r="D519" s="150" t="s">
        <v>238</v>
      </c>
      <c r="E519" s="157" t="s">
        <v>21</v>
      </c>
      <c r="F519" s="158" t="s">
        <v>1058</v>
      </c>
      <c r="H519" s="159">
        <v>2.8220000000000001</v>
      </c>
      <c r="I519" s="160"/>
      <c r="L519" s="156"/>
      <c r="M519" s="161"/>
      <c r="T519" s="162"/>
      <c r="AT519" s="157" t="s">
        <v>238</v>
      </c>
      <c r="AU519" s="157" t="s">
        <v>86</v>
      </c>
      <c r="AV519" s="13" t="s">
        <v>86</v>
      </c>
      <c r="AW519" s="13" t="s">
        <v>33</v>
      </c>
      <c r="AX519" s="13" t="s">
        <v>73</v>
      </c>
      <c r="AY519" s="157" t="s">
        <v>227</v>
      </c>
    </row>
    <row r="520" spans="2:51" s="12" customFormat="1" ht="11.25">
      <c r="B520" s="149"/>
      <c r="D520" s="150" t="s">
        <v>238</v>
      </c>
      <c r="E520" s="151" t="s">
        <v>21</v>
      </c>
      <c r="F520" s="152" t="s">
        <v>865</v>
      </c>
      <c r="H520" s="151" t="s">
        <v>21</v>
      </c>
      <c r="I520" s="153"/>
      <c r="L520" s="149"/>
      <c r="M520" s="154"/>
      <c r="T520" s="155"/>
      <c r="AT520" s="151" t="s">
        <v>238</v>
      </c>
      <c r="AU520" s="151" t="s">
        <v>86</v>
      </c>
      <c r="AV520" s="12" t="s">
        <v>80</v>
      </c>
      <c r="AW520" s="12" t="s">
        <v>33</v>
      </c>
      <c r="AX520" s="12" t="s">
        <v>73</v>
      </c>
      <c r="AY520" s="151" t="s">
        <v>227</v>
      </c>
    </row>
    <row r="521" spans="2:51" s="13" customFormat="1" ht="11.25">
      <c r="B521" s="156"/>
      <c r="D521" s="150" t="s">
        <v>238</v>
      </c>
      <c r="E521" s="157" t="s">
        <v>21</v>
      </c>
      <c r="F521" s="158" t="s">
        <v>1059</v>
      </c>
      <c r="H521" s="159">
        <v>4.1470000000000002</v>
      </c>
      <c r="I521" s="160"/>
      <c r="L521" s="156"/>
      <c r="M521" s="161"/>
      <c r="T521" s="162"/>
      <c r="AT521" s="157" t="s">
        <v>238</v>
      </c>
      <c r="AU521" s="157" t="s">
        <v>86</v>
      </c>
      <c r="AV521" s="13" t="s">
        <v>86</v>
      </c>
      <c r="AW521" s="13" t="s">
        <v>33</v>
      </c>
      <c r="AX521" s="13" t="s">
        <v>73</v>
      </c>
      <c r="AY521" s="157" t="s">
        <v>227</v>
      </c>
    </row>
    <row r="522" spans="2:51" s="12" customFormat="1" ht="11.25">
      <c r="B522" s="149"/>
      <c r="D522" s="150" t="s">
        <v>238</v>
      </c>
      <c r="E522" s="151" t="s">
        <v>21</v>
      </c>
      <c r="F522" s="152" t="s">
        <v>976</v>
      </c>
      <c r="H522" s="151" t="s">
        <v>21</v>
      </c>
      <c r="I522" s="153"/>
      <c r="L522" s="149"/>
      <c r="M522" s="154"/>
      <c r="T522" s="155"/>
      <c r="AT522" s="151" t="s">
        <v>238</v>
      </c>
      <c r="AU522" s="151" t="s">
        <v>86</v>
      </c>
      <c r="AV522" s="12" t="s">
        <v>80</v>
      </c>
      <c r="AW522" s="12" t="s">
        <v>33</v>
      </c>
      <c r="AX522" s="12" t="s">
        <v>73</v>
      </c>
      <c r="AY522" s="151" t="s">
        <v>227</v>
      </c>
    </row>
    <row r="523" spans="2:51" s="13" customFormat="1" ht="11.25">
      <c r="B523" s="156"/>
      <c r="D523" s="150" t="s">
        <v>238</v>
      </c>
      <c r="E523" s="157" t="s">
        <v>21</v>
      </c>
      <c r="F523" s="158" t="s">
        <v>1060</v>
      </c>
      <c r="H523" s="159">
        <v>16.43</v>
      </c>
      <c r="I523" s="160"/>
      <c r="L523" s="156"/>
      <c r="M523" s="161"/>
      <c r="T523" s="162"/>
      <c r="AT523" s="157" t="s">
        <v>238</v>
      </c>
      <c r="AU523" s="157" t="s">
        <v>86</v>
      </c>
      <c r="AV523" s="13" t="s">
        <v>86</v>
      </c>
      <c r="AW523" s="13" t="s">
        <v>33</v>
      </c>
      <c r="AX523" s="13" t="s">
        <v>73</v>
      </c>
      <c r="AY523" s="157" t="s">
        <v>227</v>
      </c>
    </row>
    <row r="524" spans="2:51" s="12" customFormat="1" ht="11.25">
      <c r="B524" s="149"/>
      <c r="D524" s="150" t="s">
        <v>238</v>
      </c>
      <c r="E524" s="151" t="s">
        <v>21</v>
      </c>
      <c r="F524" s="152" t="s">
        <v>982</v>
      </c>
      <c r="H524" s="151" t="s">
        <v>21</v>
      </c>
      <c r="I524" s="153"/>
      <c r="L524" s="149"/>
      <c r="M524" s="154"/>
      <c r="T524" s="155"/>
      <c r="AT524" s="151" t="s">
        <v>238</v>
      </c>
      <c r="AU524" s="151" t="s">
        <v>86</v>
      </c>
      <c r="AV524" s="12" t="s">
        <v>80</v>
      </c>
      <c r="AW524" s="12" t="s">
        <v>33</v>
      </c>
      <c r="AX524" s="12" t="s">
        <v>73</v>
      </c>
      <c r="AY524" s="151" t="s">
        <v>227</v>
      </c>
    </row>
    <row r="525" spans="2:51" s="13" customFormat="1" ht="11.25">
      <c r="B525" s="156"/>
      <c r="D525" s="150" t="s">
        <v>238</v>
      </c>
      <c r="E525" s="157" t="s">
        <v>21</v>
      </c>
      <c r="F525" s="158" t="s">
        <v>1057</v>
      </c>
      <c r="H525" s="159">
        <v>3.9750000000000001</v>
      </c>
      <c r="I525" s="160"/>
      <c r="L525" s="156"/>
      <c r="M525" s="161"/>
      <c r="T525" s="162"/>
      <c r="AT525" s="157" t="s">
        <v>238</v>
      </c>
      <c r="AU525" s="157" t="s">
        <v>86</v>
      </c>
      <c r="AV525" s="13" t="s">
        <v>86</v>
      </c>
      <c r="AW525" s="13" t="s">
        <v>33</v>
      </c>
      <c r="AX525" s="13" t="s">
        <v>73</v>
      </c>
      <c r="AY525" s="157" t="s">
        <v>227</v>
      </c>
    </row>
    <row r="526" spans="2:51" s="12" customFormat="1" ht="11.25">
      <c r="B526" s="149"/>
      <c r="D526" s="150" t="s">
        <v>238</v>
      </c>
      <c r="E526" s="151" t="s">
        <v>21</v>
      </c>
      <c r="F526" s="152" t="s">
        <v>985</v>
      </c>
      <c r="H526" s="151" t="s">
        <v>21</v>
      </c>
      <c r="I526" s="153"/>
      <c r="L526" s="149"/>
      <c r="M526" s="154"/>
      <c r="T526" s="155"/>
      <c r="AT526" s="151" t="s">
        <v>238</v>
      </c>
      <c r="AU526" s="151" t="s">
        <v>86</v>
      </c>
      <c r="AV526" s="12" t="s">
        <v>80</v>
      </c>
      <c r="AW526" s="12" t="s">
        <v>33</v>
      </c>
      <c r="AX526" s="12" t="s">
        <v>73</v>
      </c>
      <c r="AY526" s="151" t="s">
        <v>227</v>
      </c>
    </row>
    <row r="527" spans="2:51" s="13" customFormat="1" ht="11.25">
      <c r="B527" s="156"/>
      <c r="D527" s="150" t="s">
        <v>238</v>
      </c>
      <c r="E527" s="157" t="s">
        <v>21</v>
      </c>
      <c r="F527" s="158" t="s">
        <v>1061</v>
      </c>
      <c r="H527" s="159">
        <v>34.185000000000002</v>
      </c>
      <c r="I527" s="160"/>
      <c r="L527" s="156"/>
      <c r="M527" s="161"/>
      <c r="T527" s="162"/>
      <c r="AT527" s="157" t="s">
        <v>238</v>
      </c>
      <c r="AU527" s="157" t="s">
        <v>86</v>
      </c>
      <c r="AV527" s="13" t="s">
        <v>86</v>
      </c>
      <c r="AW527" s="13" t="s">
        <v>33</v>
      </c>
      <c r="AX527" s="13" t="s">
        <v>73</v>
      </c>
      <c r="AY527" s="157" t="s">
        <v>227</v>
      </c>
    </row>
    <row r="528" spans="2:51" s="12" customFormat="1" ht="11.25">
      <c r="B528" s="149"/>
      <c r="D528" s="150" t="s">
        <v>238</v>
      </c>
      <c r="E528" s="151" t="s">
        <v>21</v>
      </c>
      <c r="F528" s="152" t="s">
        <v>866</v>
      </c>
      <c r="H528" s="151" t="s">
        <v>21</v>
      </c>
      <c r="I528" s="153"/>
      <c r="L528" s="149"/>
      <c r="M528" s="154"/>
      <c r="T528" s="155"/>
      <c r="AT528" s="151" t="s">
        <v>238</v>
      </c>
      <c r="AU528" s="151" t="s">
        <v>86</v>
      </c>
      <c r="AV528" s="12" t="s">
        <v>80</v>
      </c>
      <c r="AW528" s="12" t="s">
        <v>33</v>
      </c>
      <c r="AX528" s="12" t="s">
        <v>73</v>
      </c>
      <c r="AY528" s="151" t="s">
        <v>227</v>
      </c>
    </row>
    <row r="529" spans="2:51" s="13" customFormat="1" ht="11.25">
      <c r="B529" s="156"/>
      <c r="D529" s="150" t="s">
        <v>238</v>
      </c>
      <c r="E529" s="157" t="s">
        <v>21</v>
      </c>
      <c r="F529" s="158" t="s">
        <v>1062</v>
      </c>
      <c r="H529" s="159">
        <v>136.74</v>
      </c>
      <c r="I529" s="160"/>
      <c r="L529" s="156"/>
      <c r="M529" s="161"/>
      <c r="T529" s="162"/>
      <c r="AT529" s="157" t="s">
        <v>238</v>
      </c>
      <c r="AU529" s="157" t="s">
        <v>86</v>
      </c>
      <c r="AV529" s="13" t="s">
        <v>86</v>
      </c>
      <c r="AW529" s="13" t="s">
        <v>33</v>
      </c>
      <c r="AX529" s="13" t="s">
        <v>73</v>
      </c>
      <c r="AY529" s="157" t="s">
        <v>227</v>
      </c>
    </row>
    <row r="530" spans="2:51" s="12" customFormat="1" ht="11.25">
      <c r="B530" s="149"/>
      <c r="D530" s="150" t="s">
        <v>238</v>
      </c>
      <c r="E530" s="151" t="s">
        <v>21</v>
      </c>
      <c r="F530" s="152" t="s">
        <v>868</v>
      </c>
      <c r="H530" s="151" t="s">
        <v>21</v>
      </c>
      <c r="I530" s="153"/>
      <c r="L530" s="149"/>
      <c r="M530" s="154"/>
      <c r="T530" s="155"/>
      <c r="AT530" s="151" t="s">
        <v>238</v>
      </c>
      <c r="AU530" s="151" t="s">
        <v>86</v>
      </c>
      <c r="AV530" s="12" t="s">
        <v>80</v>
      </c>
      <c r="AW530" s="12" t="s">
        <v>33</v>
      </c>
      <c r="AX530" s="12" t="s">
        <v>73</v>
      </c>
      <c r="AY530" s="151" t="s">
        <v>227</v>
      </c>
    </row>
    <row r="531" spans="2:51" s="13" customFormat="1" ht="11.25">
      <c r="B531" s="156"/>
      <c r="D531" s="150" t="s">
        <v>238</v>
      </c>
      <c r="E531" s="157" t="s">
        <v>21</v>
      </c>
      <c r="F531" s="158" t="s">
        <v>1063</v>
      </c>
      <c r="H531" s="159">
        <v>307.66500000000002</v>
      </c>
      <c r="I531" s="160"/>
      <c r="L531" s="156"/>
      <c r="M531" s="161"/>
      <c r="T531" s="162"/>
      <c r="AT531" s="157" t="s">
        <v>238</v>
      </c>
      <c r="AU531" s="157" t="s">
        <v>86</v>
      </c>
      <c r="AV531" s="13" t="s">
        <v>86</v>
      </c>
      <c r="AW531" s="13" t="s">
        <v>33</v>
      </c>
      <c r="AX531" s="13" t="s">
        <v>73</v>
      </c>
      <c r="AY531" s="157" t="s">
        <v>227</v>
      </c>
    </row>
    <row r="532" spans="2:51" s="15" customFormat="1" ht="11.25">
      <c r="B532" s="193"/>
      <c r="D532" s="150" t="s">
        <v>238</v>
      </c>
      <c r="E532" s="194" t="s">
        <v>21</v>
      </c>
      <c r="F532" s="195" t="s">
        <v>765</v>
      </c>
      <c r="H532" s="196">
        <v>529.09900000000005</v>
      </c>
      <c r="I532" s="197"/>
      <c r="L532" s="193"/>
      <c r="M532" s="198"/>
      <c r="T532" s="199"/>
      <c r="AT532" s="194" t="s">
        <v>238</v>
      </c>
      <c r="AU532" s="194" t="s">
        <v>86</v>
      </c>
      <c r="AV532" s="15" t="s">
        <v>120</v>
      </c>
      <c r="AW532" s="15" t="s">
        <v>33</v>
      </c>
      <c r="AX532" s="15" t="s">
        <v>73</v>
      </c>
      <c r="AY532" s="194" t="s">
        <v>227</v>
      </c>
    </row>
    <row r="533" spans="2:51" s="12" customFormat="1" ht="11.25">
      <c r="B533" s="149"/>
      <c r="D533" s="150" t="s">
        <v>238</v>
      </c>
      <c r="E533" s="151" t="s">
        <v>21</v>
      </c>
      <c r="F533" s="152" t="s">
        <v>766</v>
      </c>
      <c r="H533" s="151" t="s">
        <v>21</v>
      </c>
      <c r="I533" s="153"/>
      <c r="L533" s="149"/>
      <c r="M533" s="154"/>
      <c r="T533" s="155"/>
      <c r="AT533" s="151" t="s">
        <v>238</v>
      </c>
      <c r="AU533" s="151" t="s">
        <v>86</v>
      </c>
      <c r="AV533" s="12" t="s">
        <v>80</v>
      </c>
      <c r="AW533" s="12" t="s">
        <v>33</v>
      </c>
      <c r="AX533" s="12" t="s">
        <v>73</v>
      </c>
      <c r="AY533" s="151" t="s">
        <v>227</v>
      </c>
    </row>
    <row r="534" spans="2:51" s="12" customFormat="1" ht="11.25">
      <c r="B534" s="149"/>
      <c r="D534" s="150" t="s">
        <v>238</v>
      </c>
      <c r="E534" s="151" t="s">
        <v>21</v>
      </c>
      <c r="F534" s="152" t="s">
        <v>866</v>
      </c>
      <c r="H534" s="151" t="s">
        <v>21</v>
      </c>
      <c r="I534" s="153"/>
      <c r="L534" s="149"/>
      <c r="M534" s="154"/>
      <c r="T534" s="155"/>
      <c r="AT534" s="151" t="s">
        <v>238</v>
      </c>
      <c r="AU534" s="151" t="s">
        <v>86</v>
      </c>
      <c r="AV534" s="12" t="s">
        <v>80</v>
      </c>
      <c r="AW534" s="12" t="s">
        <v>33</v>
      </c>
      <c r="AX534" s="12" t="s">
        <v>73</v>
      </c>
      <c r="AY534" s="151" t="s">
        <v>227</v>
      </c>
    </row>
    <row r="535" spans="2:51" s="13" customFormat="1" ht="11.25">
      <c r="B535" s="156"/>
      <c r="D535" s="150" t="s">
        <v>238</v>
      </c>
      <c r="E535" s="157" t="s">
        <v>21</v>
      </c>
      <c r="F535" s="158" t="s">
        <v>1064</v>
      </c>
      <c r="H535" s="159">
        <v>546.96</v>
      </c>
      <c r="I535" s="160"/>
      <c r="L535" s="156"/>
      <c r="M535" s="161"/>
      <c r="T535" s="162"/>
      <c r="AT535" s="157" t="s">
        <v>238</v>
      </c>
      <c r="AU535" s="157" t="s">
        <v>86</v>
      </c>
      <c r="AV535" s="13" t="s">
        <v>86</v>
      </c>
      <c r="AW535" s="13" t="s">
        <v>33</v>
      </c>
      <c r="AX535" s="13" t="s">
        <v>73</v>
      </c>
      <c r="AY535" s="157" t="s">
        <v>227</v>
      </c>
    </row>
    <row r="536" spans="2:51" s="12" customFormat="1" ht="11.25">
      <c r="B536" s="149"/>
      <c r="D536" s="150" t="s">
        <v>238</v>
      </c>
      <c r="E536" s="151" t="s">
        <v>21</v>
      </c>
      <c r="F536" s="152" t="s">
        <v>868</v>
      </c>
      <c r="H536" s="151" t="s">
        <v>21</v>
      </c>
      <c r="I536" s="153"/>
      <c r="L536" s="149"/>
      <c r="M536" s="154"/>
      <c r="T536" s="155"/>
      <c r="AT536" s="151" t="s">
        <v>238</v>
      </c>
      <c r="AU536" s="151" t="s">
        <v>86</v>
      </c>
      <c r="AV536" s="12" t="s">
        <v>80</v>
      </c>
      <c r="AW536" s="12" t="s">
        <v>33</v>
      </c>
      <c r="AX536" s="12" t="s">
        <v>73</v>
      </c>
      <c r="AY536" s="151" t="s">
        <v>227</v>
      </c>
    </row>
    <row r="537" spans="2:51" s="13" customFormat="1" ht="11.25">
      <c r="B537" s="156"/>
      <c r="D537" s="150" t="s">
        <v>238</v>
      </c>
      <c r="E537" s="157" t="s">
        <v>21</v>
      </c>
      <c r="F537" s="158" t="s">
        <v>1065</v>
      </c>
      <c r="H537" s="159">
        <v>102.55500000000001</v>
      </c>
      <c r="I537" s="160"/>
      <c r="L537" s="156"/>
      <c r="M537" s="161"/>
      <c r="T537" s="162"/>
      <c r="AT537" s="157" t="s">
        <v>238</v>
      </c>
      <c r="AU537" s="157" t="s">
        <v>86</v>
      </c>
      <c r="AV537" s="13" t="s">
        <v>86</v>
      </c>
      <c r="AW537" s="13" t="s">
        <v>33</v>
      </c>
      <c r="AX537" s="13" t="s">
        <v>73</v>
      </c>
      <c r="AY537" s="157" t="s">
        <v>227</v>
      </c>
    </row>
    <row r="538" spans="2:51" s="12" customFormat="1" ht="11.25">
      <c r="B538" s="149"/>
      <c r="D538" s="150" t="s">
        <v>238</v>
      </c>
      <c r="E538" s="151" t="s">
        <v>21</v>
      </c>
      <c r="F538" s="152" t="s">
        <v>872</v>
      </c>
      <c r="H538" s="151" t="s">
        <v>21</v>
      </c>
      <c r="I538" s="153"/>
      <c r="L538" s="149"/>
      <c r="M538" s="154"/>
      <c r="T538" s="155"/>
      <c r="AT538" s="151" t="s">
        <v>238</v>
      </c>
      <c r="AU538" s="151" t="s">
        <v>86</v>
      </c>
      <c r="AV538" s="12" t="s">
        <v>80</v>
      </c>
      <c r="AW538" s="12" t="s">
        <v>33</v>
      </c>
      <c r="AX538" s="12" t="s">
        <v>73</v>
      </c>
      <c r="AY538" s="151" t="s">
        <v>227</v>
      </c>
    </row>
    <row r="539" spans="2:51" s="13" customFormat="1" ht="11.25">
      <c r="B539" s="156"/>
      <c r="D539" s="150" t="s">
        <v>238</v>
      </c>
      <c r="E539" s="157" t="s">
        <v>21</v>
      </c>
      <c r="F539" s="158" t="s">
        <v>1066</v>
      </c>
      <c r="H539" s="159">
        <v>86.019000000000005</v>
      </c>
      <c r="I539" s="160"/>
      <c r="L539" s="156"/>
      <c r="M539" s="161"/>
      <c r="T539" s="162"/>
      <c r="AT539" s="157" t="s">
        <v>238</v>
      </c>
      <c r="AU539" s="157" t="s">
        <v>86</v>
      </c>
      <c r="AV539" s="13" t="s">
        <v>86</v>
      </c>
      <c r="AW539" s="13" t="s">
        <v>33</v>
      </c>
      <c r="AX539" s="13" t="s">
        <v>73</v>
      </c>
      <c r="AY539" s="157" t="s">
        <v>227</v>
      </c>
    </row>
    <row r="540" spans="2:51" s="15" customFormat="1" ht="11.25">
      <c r="B540" s="193"/>
      <c r="D540" s="150" t="s">
        <v>238</v>
      </c>
      <c r="E540" s="194" t="s">
        <v>21</v>
      </c>
      <c r="F540" s="195" t="s">
        <v>765</v>
      </c>
      <c r="H540" s="196">
        <v>735.53399999999999</v>
      </c>
      <c r="I540" s="197"/>
      <c r="L540" s="193"/>
      <c r="M540" s="198"/>
      <c r="T540" s="199"/>
      <c r="AT540" s="194" t="s">
        <v>238</v>
      </c>
      <c r="AU540" s="194" t="s">
        <v>86</v>
      </c>
      <c r="AV540" s="15" t="s">
        <v>120</v>
      </c>
      <c r="AW540" s="15" t="s">
        <v>33</v>
      </c>
      <c r="AX540" s="15" t="s">
        <v>73</v>
      </c>
      <c r="AY540" s="194" t="s">
        <v>227</v>
      </c>
    </row>
    <row r="541" spans="2:51" s="12" customFormat="1" ht="11.25">
      <c r="B541" s="149"/>
      <c r="D541" s="150" t="s">
        <v>238</v>
      </c>
      <c r="E541" s="151" t="s">
        <v>21</v>
      </c>
      <c r="F541" s="152" t="s">
        <v>771</v>
      </c>
      <c r="H541" s="151" t="s">
        <v>21</v>
      </c>
      <c r="I541" s="153"/>
      <c r="L541" s="149"/>
      <c r="M541" s="154"/>
      <c r="T541" s="155"/>
      <c r="AT541" s="151" t="s">
        <v>238</v>
      </c>
      <c r="AU541" s="151" t="s">
        <v>86</v>
      </c>
      <c r="AV541" s="12" t="s">
        <v>80</v>
      </c>
      <c r="AW541" s="12" t="s">
        <v>33</v>
      </c>
      <c r="AX541" s="12" t="s">
        <v>73</v>
      </c>
      <c r="AY541" s="151" t="s">
        <v>227</v>
      </c>
    </row>
    <row r="542" spans="2:51" s="12" customFormat="1" ht="11.25">
      <c r="B542" s="149"/>
      <c r="D542" s="150" t="s">
        <v>238</v>
      </c>
      <c r="E542" s="151" t="s">
        <v>21</v>
      </c>
      <c r="F542" s="152" t="s">
        <v>866</v>
      </c>
      <c r="H542" s="151" t="s">
        <v>21</v>
      </c>
      <c r="I542" s="153"/>
      <c r="L542" s="149"/>
      <c r="M542" s="154"/>
      <c r="T542" s="155"/>
      <c r="AT542" s="151" t="s">
        <v>238</v>
      </c>
      <c r="AU542" s="151" t="s">
        <v>86</v>
      </c>
      <c r="AV542" s="12" t="s">
        <v>80</v>
      </c>
      <c r="AW542" s="12" t="s">
        <v>33</v>
      </c>
      <c r="AX542" s="12" t="s">
        <v>73</v>
      </c>
      <c r="AY542" s="151" t="s">
        <v>227</v>
      </c>
    </row>
    <row r="543" spans="2:51" s="13" customFormat="1" ht="11.25">
      <c r="B543" s="156"/>
      <c r="D543" s="150" t="s">
        <v>238</v>
      </c>
      <c r="E543" s="157" t="s">
        <v>21</v>
      </c>
      <c r="F543" s="158" t="s">
        <v>1067</v>
      </c>
      <c r="H543" s="159">
        <v>432.15</v>
      </c>
      <c r="I543" s="160"/>
      <c r="L543" s="156"/>
      <c r="M543" s="161"/>
      <c r="T543" s="162"/>
      <c r="AT543" s="157" t="s">
        <v>238</v>
      </c>
      <c r="AU543" s="157" t="s">
        <v>86</v>
      </c>
      <c r="AV543" s="13" t="s">
        <v>86</v>
      </c>
      <c r="AW543" s="13" t="s">
        <v>33</v>
      </c>
      <c r="AX543" s="13" t="s">
        <v>73</v>
      </c>
      <c r="AY543" s="157" t="s">
        <v>227</v>
      </c>
    </row>
    <row r="544" spans="2:51" s="12" customFormat="1" ht="11.25">
      <c r="B544" s="149"/>
      <c r="D544" s="150" t="s">
        <v>238</v>
      </c>
      <c r="E544" s="151" t="s">
        <v>21</v>
      </c>
      <c r="F544" s="152" t="s">
        <v>872</v>
      </c>
      <c r="H544" s="151" t="s">
        <v>21</v>
      </c>
      <c r="I544" s="153"/>
      <c r="L544" s="149"/>
      <c r="M544" s="154"/>
      <c r="T544" s="155"/>
      <c r="AT544" s="151" t="s">
        <v>238</v>
      </c>
      <c r="AU544" s="151" t="s">
        <v>86</v>
      </c>
      <c r="AV544" s="12" t="s">
        <v>80</v>
      </c>
      <c r="AW544" s="12" t="s">
        <v>33</v>
      </c>
      <c r="AX544" s="12" t="s">
        <v>73</v>
      </c>
      <c r="AY544" s="151" t="s">
        <v>227</v>
      </c>
    </row>
    <row r="545" spans="2:65" s="13" customFormat="1" ht="11.25">
      <c r="B545" s="156"/>
      <c r="D545" s="150" t="s">
        <v>238</v>
      </c>
      <c r="E545" s="157" t="s">
        <v>21</v>
      </c>
      <c r="F545" s="158" t="s">
        <v>1068</v>
      </c>
      <c r="H545" s="159">
        <v>326.22300000000001</v>
      </c>
      <c r="I545" s="160"/>
      <c r="L545" s="156"/>
      <c r="M545" s="161"/>
      <c r="T545" s="162"/>
      <c r="AT545" s="157" t="s">
        <v>238</v>
      </c>
      <c r="AU545" s="157" t="s">
        <v>86</v>
      </c>
      <c r="AV545" s="13" t="s">
        <v>86</v>
      </c>
      <c r="AW545" s="13" t="s">
        <v>33</v>
      </c>
      <c r="AX545" s="13" t="s">
        <v>73</v>
      </c>
      <c r="AY545" s="157" t="s">
        <v>227</v>
      </c>
    </row>
    <row r="546" spans="2:65" s="15" customFormat="1" ht="11.25">
      <c r="B546" s="193"/>
      <c r="D546" s="150" t="s">
        <v>238</v>
      </c>
      <c r="E546" s="194" t="s">
        <v>21</v>
      </c>
      <c r="F546" s="195" t="s">
        <v>765</v>
      </c>
      <c r="H546" s="196">
        <v>758.37300000000005</v>
      </c>
      <c r="I546" s="197"/>
      <c r="L546" s="193"/>
      <c r="M546" s="198"/>
      <c r="T546" s="199"/>
      <c r="AT546" s="194" t="s">
        <v>238</v>
      </c>
      <c r="AU546" s="194" t="s">
        <v>86</v>
      </c>
      <c r="AV546" s="15" t="s">
        <v>120</v>
      </c>
      <c r="AW546" s="15" t="s">
        <v>33</v>
      </c>
      <c r="AX546" s="15" t="s">
        <v>73</v>
      </c>
      <c r="AY546" s="194" t="s">
        <v>227</v>
      </c>
    </row>
    <row r="547" spans="2:65" s="14" customFormat="1" ht="11.25">
      <c r="B547" s="163"/>
      <c r="D547" s="150" t="s">
        <v>238</v>
      </c>
      <c r="E547" s="164" t="s">
        <v>624</v>
      </c>
      <c r="F547" s="165" t="s">
        <v>241</v>
      </c>
      <c r="H547" s="166">
        <v>2023.0060000000001</v>
      </c>
      <c r="I547" s="167"/>
      <c r="L547" s="163"/>
      <c r="M547" s="168"/>
      <c r="T547" s="169"/>
      <c r="AT547" s="164" t="s">
        <v>238</v>
      </c>
      <c r="AU547" s="164" t="s">
        <v>86</v>
      </c>
      <c r="AV547" s="14" t="s">
        <v>234</v>
      </c>
      <c r="AW547" s="14" t="s">
        <v>33</v>
      </c>
      <c r="AX547" s="14" t="s">
        <v>80</v>
      </c>
      <c r="AY547" s="164" t="s">
        <v>227</v>
      </c>
    </row>
    <row r="548" spans="2:65" s="1" customFormat="1" ht="33" customHeight="1">
      <c r="B548" s="33"/>
      <c r="C548" s="132" t="s">
        <v>435</v>
      </c>
      <c r="D548" s="132" t="s">
        <v>229</v>
      </c>
      <c r="E548" s="133" t="s">
        <v>1069</v>
      </c>
      <c r="F548" s="134" t="s">
        <v>1070</v>
      </c>
      <c r="G548" s="135" t="s">
        <v>232</v>
      </c>
      <c r="H548" s="136">
        <v>1170.17</v>
      </c>
      <c r="I548" s="137"/>
      <c r="J548" s="138">
        <f>ROUND(I548*H548,2)</f>
        <v>0</v>
      </c>
      <c r="K548" s="134" t="s">
        <v>233</v>
      </c>
      <c r="L548" s="33"/>
      <c r="M548" s="139" t="s">
        <v>21</v>
      </c>
      <c r="N548" s="140" t="s">
        <v>45</v>
      </c>
      <c r="P548" s="141">
        <f>O548*H548</f>
        <v>0</v>
      </c>
      <c r="Q548" s="141">
        <v>9.0000000000000006E-5</v>
      </c>
      <c r="R548" s="141">
        <f>Q548*H548</f>
        <v>0.10531530000000001</v>
      </c>
      <c r="S548" s="141">
        <v>6.0000000000000002E-5</v>
      </c>
      <c r="T548" s="142">
        <f>S548*H548</f>
        <v>7.02102E-2</v>
      </c>
      <c r="AR548" s="143" t="s">
        <v>234</v>
      </c>
      <c r="AT548" s="143" t="s">
        <v>229</v>
      </c>
      <c r="AU548" s="143" t="s">
        <v>86</v>
      </c>
      <c r="AY548" s="18" t="s">
        <v>227</v>
      </c>
      <c r="BE548" s="144">
        <f>IF(N548="základní",J548,0)</f>
        <v>0</v>
      </c>
      <c r="BF548" s="144">
        <f>IF(N548="snížená",J548,0)</f>
        <v>0</v>
      </c>
      <c r="BG548" s="144">
        <f>IF(N548="zákl. přenesená",J548,0)</f>
        <v>0</v>
      </c>
      <c r="BH548" s="144">
        <f>IF(N548="sníž. přenesená",J548,0)</f>
        <v>0</v>
      </c>
      <c r="BI548" s="144">
        <f>IF(N548="nulová",J548,0)</f>
        <v>0</v>
      </c>
      <c r="BJ548" s="18" t="s">
        <v>86</v>
      </c>
      <c r="BK548" s="144">
        <f>ROUND(I548*H548,2)</f>
        <v>0</v>
      </c>
      <c r="BL548" s="18" t="s">
        <v>234</v>
      </c>
      <c r="BM548" s="143" t="s">
        <v>1071</v>
      </c>
    </row>
    <row r="549" spans="2:65" s="1" customFormat="1" ht="11.25">
      <c r="B549" s="33"/>
      <c r="D549" s="145" t="s">
        <v>236</v>
      </c>
      <c r="F549" s="146" t="s">
        <v>1072</v>
      </c>
      <c r="I549" s="147"/>
      <c r="L549" s="33"/>
      <c r="M549" s="148"/>
      <c r="T549" s="54"/>
      <c r="AT549" s="18" t="s">
        <v>236</v>
      </c>
      <c r="AU549" s="18" t="s">
        <v>86</v>
      </c>
    </row>
    <row r="550" spans="2:65" s="12" customFormat="1" ht="11.25">
      <c r="B550" s="149"/>
      <c r="D550" s="150" t="s">
        <v>238</v>
      </c>
      <c r="E550" s="151" t="s">
        <v>21</v>
      </c>
      <c r="F550" s="152" t="s">
        <v>1073</v>
      </c>
      <c r="H550" s="151" t="s">
        <v>21</v>
      </c>
      <c r="I550" s="153"/>
      <c r="L550" s="149"/>
      <c r="M550" s="154"/>
      <c r="T550" s="155"/>
      <c r="AT550" s="151" t="s">
        <v>238</v>
      </c>
      <c r="AU550" s="151" t="s">
        <v>86</v>
      </c>
      <c r="AV550" s="12" t="s">
        <v>80</v>
      </c>
      <c r="AW550" s="12" t="s">
        <v>33</v>
      </c>
      <c r="AX550" s="12" t="s">
        <v>73</v>
      </c>
      <c r="AY550" s="151" t="s">
        <v>227</v>
      </c>
    </row>
    <row r="551" spans="2:65" s="13" customFormat="1" ht="11.25">
      <c r="B551" s="156"/>
      <c r="D551" s="150" t="s">
        <v>238</v>
      </c>
      <c r="E551" s="157" t="s">
        <v>21</v>
      </c>
      <c r="F551" s="158" t="s">
        <v>1074</v>
      </c>
      <c r="H551" s="159">
        <v>420.17</v>
      </c>
      <c r="I551" s="160"/>
      <c r="L551" s="156"/>
      <c r="M551" s="161"/>
      <c r="T551" s="162"/>
      <c r="AT551" s="157" t="s">
        <v>238</v>
      </c>
      <c r="AU551" s="157" t="s">
        <v>86</v>
      </c>
      <c r="AV551" s="13" t="s">
        <v>86</v>
      </c>
      <c r="AW551" s="13" t="s">
        <v>33</v>
      </c>
      <c r="AX551" s="13" t="s">
        <v>73</v>
      </c>
      <c r="AY551" s="157" t="s">
        <v>227</v>
      </c>
    </row>
    <row r="552" spans="2:65" s="12" customFormat="1" ht="11.25">
      <c r="B552" s="149"/>
      <c r="D552" s="150" t="s">
        <v>238</v>
      </c>
      <c r="E552" s="151" t="s">
        <v>21</v>
      </c>
      <c r="F552" s="152" t="s">
        <v>1075</v>
      </c>
      <c r="H552" s="151" t="s">
        <v>21</v>
      </c>
      <c r="I552" s="153"/>
      <c r="L552" s="149"/>
      <c r="M552" s="154"/>
      <c r="T552" s="155"/>
      <c r="AT552" s="151" t="s">
        <v>238</v>
      </c>
      <c r="AU552" s="151" t="s">
        <v>86</v>
      </c>
      <c r="AV552" s="12" t="s">
        <v>80</v>
      </c>
      <c r="AW552" s="12" t="s">
        <v>33</v>
      </c>
      <c r="AX552" s="12" t="s">
        <v>73</v>
      </c>
      <c r="AY552" s="151" t="s">
        <v>227</v>
      </c>
    </row>
    <row r="553" spans="2:65" s="13" customFormat="1" ht="11.25">
      <c r="B553" s="156"/>
      <c r="D553" s="150" t="s">
        <v>238</v>
      </c>
      <c r="E553" s="157" t="s">
        <v>21</v>
      </c>
      <c r="F553" s="158" t="s">
        <v>1076</v>
      </c>
      <c r="H553" s="159">
        <v>750</v>
      </c>
      <c r="I553" s="160"/>
      <c r="L553" s="156"/>
      <c r="M553" s="161"/>
      <c r="T553" s="162"/>
      <c r="AT553" s="157" t="s">
        <v>238</v>
      </c>
      <c r="AU553" s="157" t="s">
        <v>86</v>
      </c>
      <c r="AV553" s="13" t="s">
        <v>86</v>
      </c>
      <c r="AW553" s="13" t="s">
        <v>33</v>
      </c>
      <c r="AX553" s="13" t="s">
        <v>73</v>
      </c>
      <c r="AY553" s="157" t="s">
        <v>227</v>
      </c>
    </row>
    <row r="554" spans="2:65" s="14" customFormat="1" ht="11.25">
      <c r="B554" s="163"/>
      <c r="D554" s="150" t="s">
        <v>238</v>
      </c>
      <c r="E554" s="164" t="s">
        <v>21</v>
      </c>
      <c r="F554" s="165" t="s">
        <v>241</v>
      </c>
      <c r="H554" s="166">
        <v>1170.17</v>
      </c>
      <c r="I554" s="167"/>
      <c r="L554" s="163"/>
      <c r="M554" s="168"/>
      <c r="T554" s="169"/>
      <c r="AT554" s="164" t="s">
        <v>238</v>
      </c>
      <c r="AU554" s="164" t="s">
        <v>86</v>
      </c>
      <c r="AV554" s="14" t="s">
        <v>234</v>
      </c>
      <c r="AW554" s="14" t="s">
        <v>33</v>
      </c>
      <c r="AX554" s="14" t="s">
        <v>80</v>
      </c>
      <c r="AY554" s="164" t="s">
        <v>227</v>
      </c>
    </row>
    <row r="555" spans="2:65" s="1" customFormat="1" ht="78" customHeight="1">
      <c r="B555" s="33"/>
      <c r="C555" s="132" t="s">
        <v>441</v>
      </c>
      <c r="D555" s="132" t="s">
        <v>229</v>
      </c>
      <c r="E555" s="133" t="s">
        <v>1077</v>
      </c>
      <c r="F555" s="134" t="s">
        <v>1078</v>
      </c>
      <c r="G555" s="135" t="s">
        <v>232</v>
      </c>
      <c r="H555" s="136">
        <v>416.89299999999997</v>
      </c>
      <c r="I555" s="137"/>
      <c r="J555" s="138">
        <f>ROUND(I555*H555,2)</f>
        <v>0</v>
      </c>
      <c r="K555" s="134" t="s">
        <v>233</v>
      </c>
      <c r="L555" s="33"/>
      <c r="M555" s="139" t="s">
        <v>21</v>
      </c>
      <c r="N555" s="140" t="s">
        <v>45</v>
      </c>
      <c r="P555" s="141">
        <f>O555*H555</f>
        <v>0</v>
      </c>
      <c r="Q555" s="141">
        <v>1.1390000000000001E-2</v>
      </c>
      <c r="R555" s="141">
        <f>Q555*H555</f>
        <v>4.7484112700000001</v>
      </c>
      <c r="S555" s="141">
        <v>0</v>
      </c>
      <c r="T555" s="142">
        <f>S555*H555</f>
        <v>0</v>
      </c>
      <c r="AR555" s="143" t="s">
        <v>234</v>
      </c>
      <c r="AT555" s="143" t="s">
        <v>229</v>
      </c>
      <c r="AU555" s="143" t="s">
        <v>86</v>
      </c>
      <c r="AY555" s="18" t="s">
        <v>227</v>
      </c>
      <c r="BE555" s="144">
        <f>IF(N555="základní",J555,0)</f>
        <v>0</v>
      </c>
      <c r="BF555" s="144">
        <f>IF(N555="snížená",J555,0)</f>
        <v>0</v>
      </c>
      <c r="BG555" s="144">
        <f>IF(N555="zákl. přenesená",J555,0)</f>
        <v>0</v>
      </c>
      <c r="BH555" s="144">
        <f>IF(N555="sníž. přenesená",J555,0)</f>
        <v>0</v>
      </c>
      <c r="BI555" s="144">
        <f>IF(N555="nulová",J555,0)</f>
        <v>0</v>
      </c>
      <c r="BJ555" s="18" t="s">
        <v>86</v>
      </c>
      <c r="BK555" s="144">
        <f>ROUND(I555*H555,2)</f>
        <v>0</v>
      </c>
      <c r="BL555" s="18" t="s">
        <v>234</v>
      </c>
      <c r="BM555" s="143" t="s">
        <v>1079</v>
      </c>
    </row>
    <row r="556" spans="2:65" s="1" customFormat="1" ht="11.25">
      <c r="B556" s="33"/>
      <c r="D556" s="145" t="s">
        <v>236</v>
      </c>
      <c r="F556" s="146" t="s">
        <v>1080</v>
      </c>
      <c r="I556" s="147"/>
      <c r="L556" s="33"/>
      <c r="M556" s="148"/>
      <c r="T556" s="54"/>
      <c r="AT556" s="18" t="s">
        <v>236</v>
      </c>
      <c r="AU556" s="18" t="s">
        <v>86</v>
      </c>
    </row>
    <row r="557" spans="2:65" s="12" customFormat="1" ht="11.25">
      <c r="B557" s="149"/>
      <c r="D557" s="150" t="s">
        <v>238</v>
      </c>
      <c r="E557" s="151" t="s">
        <v>21</v>
      </c>
      <c r="F557" s="152" t="s">
        <v>1081</v>
      </c>
      <c r="H557" s="151" t="s">
        <v>21</v>
      </c>
      <c r="I557" s="153"/>
      <c r="L557" s="149"/>
      <c r="M557" s="154"/>
      <c r="T557" s="155"/>
      <c r="AT557" s="151" t="s">
        <v>238</v>
      </c>
      <c r="AU557" s="151" t="s">
        <v>86</v>
      </c>
      <c r="AV557" s="12" t="s">
        <v>80</v>
      </c>
      <c r="AW557" s="12" t="s">
        <v>33</v>
      </c>
      <c r="AX557" s="12" t="s">
        <v>73</v>
      </c>
      <c r="AY557" s="151" t="s">
        <v>227</v>
      </c>
    </row>
    <row r="558" spans="2:65" s="13" customFormat="1" ht="11.25">
      <c r="B558" s="156"/>
      <c r="D558" s="150" t="s">
        <v>238</v>
      </c>
      <c r="E558" s="157" t="s">
        <v>21</v>
      </c>
      <c r="F558" s="158" t="s">
        <v>1082</v>
      </c>
      <c r="H558" s="159">
        <v>436.52</v>
      </c>
      <c r="I558" s="160"/>
      <c r="L558" s="156"/>
      <c r="M558" s="161"/>
      <c r="T558" s="162"/>
      <c r="AT558" s="157" t="s">
        <v>238</v>
      </c>
      <c r="AU558" s="157" t="s">
        <v>86</v>
      </c>
      <c r="AV558" s="13" t="s">
        <v>86</v>
      </c>
      <c r="AW558" s="13" t="s">
        <v>33</v>
      </c>
      <c r="AX558" s="13" t="s">
        <v>73</v>
      </c>
      <c r="AY558" s="157" t="s">
        <v>227</v>
      </c>
    </row>
    <row r="559" spans="2:65" s="12" customFormat="1" ht="11.25">
      <c r="B559" s="149"/>
      <c r="D559" s="150" t="s">
        <v>238</v>
      </c>
      <c r="E559" s="151" t="s">
        <v>21</v>
      </c>
      <c r="F559" s="152" t="s">
        <v>1083</v>
      </c>
      <c r="H559" s="151" t="s">
        <v>21</v>
      </c>
      <c r="I559" s="153"/>
      <c r="L559" s="149"/>
      <c r="M559" s="154"/>
      <c r="T559" s="155"/>
      <c r="AT559" s="151" t="s">
        <v>238</v>
      </c>
      <c r="AU559" s="151" t="s">
        <v>86</v>
      </c>
      <c r="AV559" s="12" t="s">
        <v>80</v>
      </c>
      <c r="AW559" s="12" t="s">
        <v>33</v>
      </c>
      <c r="AX559" s="12" t="s">
        <v>73</v>
      </c>
      <c r="AY559" s="151" t="s">
        <v>227</v>
      </c>
    </row>
    <row r="560" spans="2:65" s="13" customFormat="1" ht="11.25">
      <c r="B560" s="156"/>
      <c r="D560" s="150" t="s">
        <v>238</v>
      </c>
      <c r="E560" s="157" t="s">
        <v>21</v>
      </c>
      <c r="F560" s="158" t="s">
        <v>1084</v>
      </c>
      <c r="H560" s="159">
        <v>-6.6669999999999998</v>
      </c>
      <c r="I560" s="160"/>
      <c r="L560" s="156"/>
      <c r="M560" s="161"/>
      <c r="T560" s="162"/>
      <c r="AT560" s="157" t="s">
        <v>238</v>
      </c>
      <c r="AU560" s="157" t="s">
        <v>86</v>
      </c>
      <c r="AV560" s="13" t="s">
        <v>86</v>
      </c>
      <c r="AW560" s="13" t="s">
        <v>33</v>
      </c>
      <c r="AX560" s="13" t="s">
        <v>73</v>
      </c>
      <c r="AY560" s="157" t="s">
        <v>227</v>
      </c>
    </row>
    <row r="561" spans="2:65" s="13" customFormat="1" ht="11.25">
      <c r="B561" s="156"/>
      <c r="D561" s="150" t="s">
        <v>238</v>
      </c>
      <c r="E561" s="157" t="s">
        <v>21</v>
      </c>
      <c r="F561" s="158" t="s">
        <v>1085</v>
      </c>
      <c r="H561" s="159">
        <v>-12.96</v>
      </c>
      <c r="I561" s="160"/>
      <c r="L561" s="156"/>
      <c r="M561" s="161"/>
      <c r="T561" s="162"/>
      <c r="AT561" s="157" t="s">
        <v>238</v>
      </c>
      <c r="AU561" s="157" t="s">
        <v>86</v>
      </c>
      <c r="AV561" s="13" t="s">
        <v>86</v>
      </c>
      <c r="AW561" s="13" t="s">
        <v>33</v>
      </c>
      <c r="AX561" s="13" t="s">
        <v>73</v>
      </c>
      <c r="AY561" s="157" t="s">
        <v>227</v>
      </c>
    </row>
    <row r="562" spans="2:65" s="14" customFormat="1" ht="11.25">
      <c r="B562" s="163"/>
      <c r="D562" s="150" t="s">
        <v>238</v>
      </c>
      <c r="E562" s="164" t="s">
        <v>670</v>
      </c>
      <c r="F562" s="165" t="s">
        <v>241</v>
      </c>
      <c r="H562" s="166">
        <v>416.89299999999997</v>
      </c>
      <c r="I562" s="167"/>
      <c r="L562" s="163"/>
      <c r="M562" s="168"/>
      <c r="T562" s="169"/>
      <c r="AT562" s="164" t="s">
        <v>238</v>
      </c>
      <c r="AU562" s="164" t="s">
        <v>86</v>
      </c>
      <c r="AV562" s="14" t="s">
        <v>234</v>
      </c>
      <c r="AW562" s="14" t="s">
        <v>33</v>
      </c>
      <c r="AX562" s="14" t="s">
        <v>80</v>
      </c>
      <c r="AY562" s="164" t="s">
        <v>227</v>
      </c>
    </row>
    <row r="563" spans="2:65" s="1" customFormat="1" ht="24.2" customHeight="1">
      <c r="B563" s="33"/>
      <c r="C563" s="170" t="s">
        <v>445</v>
      </c>
      <c r="D563" s="170" t="s">
        <v>291</v>
      </c>
      <c r="E563" s="171" t="s">
        <v>1086</v>
      </c>
      <c r="F563" s="172" t="s">
        <v>1087</v>
      </c>
      <c r="G563" s="173" t="s">
        <v>232</v>
      </c>
      <c r="H563" s="174">
        <v>437.738</v>
      </c>
      <c r="I563" s="175"/>
      <c r="J563" s="176">
        <f>ROUND(I563*H563,2)</f>
        <v>0</v>
      </c>
      <c r="K563" s="172" t="s">
        <v>233</v>
      </c>
      <c r="L563" s="177"/>
      <c r="M563" s="178" t="s">
        <v>21</v>
      </c>
      <c r="N563" s="179" t="s">
        <v>45</v>
      </c>
      <c r="P563" s="141">
        <f>O563*H563</f>
        <v>0</v>
      </c>
      <c r="Q563" s="141">
        <v>8.9999999999999993E-3</v>
      </c>
      <c r="R563" s="141">
        <f>Q563*H563</f>
        <v>3.9396419999999996</v>
      </c>
      <c r="S563" s="141">
        <v>0</v>
      </c>
      <c r="T563" s="142">
        <f>S563*H563</f>
        <v>0</v>
      </c>
      <c r="AR563" s="143" t="s">
        <v>283</v>
      </c>
      <c r="AT563" s="143" t="s">
        <v>291</v>
      </c>
      <c r="AU563" s="143" t="s">
        <v>86</v>
      </c>
      <c r="AY563" s="18" t="s">
        <v>227</v>
      </c>
      <c r="BE563" s="144">
        <f>IF(N563="základní",J563,0)</f>
        <v>0</v>
      </c>
      <c r="BF563" s="144">
        <f>IF(N563="snížená",J563,0)</f>
        <v>0</v>
      </c>
      <c r="BG563" s="144">
        <f>IF(N563="zákl. přenesená",J563,0)</f>
        <v>0</v>
      </c>
      <c r="BH563" s="144">
        <f>IF(N563="sníž. přenesená",J563,0)</f>
        <v>0</v>
      </c>
      <c r="BI563" s="144">
        <f>IF(N563="nulová",J563,0)</f>
        <v>0</v>
      </c>
      <c r="BJ563" s="18" t="s">
        <v>86</v>
      </c>
      <c r="BK563" s="144">
        <f>ROUND(I563*H563,2)</f>
        <v>0</v>
      </c>
      <c r="BL563" s="18" t="s">
        <v>234</v>
      </c>
      <c r="BM563" s="143" t="s">
        <v>1088</v>
      </c>
    </row>
    <row r="564" spans="2:65" s="13" customFormat="1" ht="11.25">
      <c r="B564" s="156"/>
      <c r="D564" s="150" t="s">
        <v>238</v>
      </c>
      <c r="F564" s="158" t="s">
        <v>1089</v>
      </c>
      <c r="H564" s="159">
        <v>437.738</v>
      </c>
      <c r="I564" s="160"/>
      <c r="L564" s="156"/>
      <c r="M564" s="161"/>
      <c r="T564" s="162"/>
      <c r="AT564" s="157" t="s">
        <v>238</v>
      </c>
      <c r="AU564" s="157" t="s">
        <v>86</v>
      </c>
      <c r="AV564" s="13" t="s">
        <v>86</v>
      </c>
      <c r="AW564" s="13" t="s">
        <v>4</v>
      </c>
      <c r="AX564" s="13" t="s">
        <v>80</v>
      </c>
      <c r="AY564" s="157" t="s">
        <v>227</v>
      </c>
    </row>
    <row r="565" spans="2:65" s="1" customFormat="1" ht="78" customHeight="1">
      <c r="B565" s="33"/>
      <c r="C565" s="132" t="s">
        <v>450</v>
      </c>
      <c r="D565" s="132" t="s">
        <v>229</v>
      </c>
      <c r="E565" s="133" t="s">
        <v>1090</v>
      </c>
      <c r="F565" s="134" t="s">
        <v>1091</v>
      </c>
      <c r="G565" s="135" t="s">
        <v>232</v>
      </c>
      <c r="H565" s="136">
        <v>538.02</v>
      </c>
      <c r="I565" s="137"/>
      <c r="J565" s="138">
        <f>ROUND(I565*H565,2)</f>
        <v>0</v>
      </c>
      <c r="K565" s="134" t="s">
        <v>233</v>
      </c>
      <c r="L565" s="33"/>
      <c r="M565" s="139" t="s">
        <v>21</v>
      </c>
      <c r="N565" s="140" t="s">
        <v>45</v>
      </c>
      <c r="P565" s="141">
        <f>O565*H565</f>
        <v>0</v>
      </c>
      <c r="Q565" s="141">
        <v>1.1599999999999999E-2</v>
      </c>
      <c r="R565" s="141">
        <f>Q565*H565</f>
        <v>6.2410319999999997</v>
      </c>
      <c r="S565" s="141">
        <v>0</v>
      </c>
      <c r="T565" s="142">
        <f>S565*H565</f>
        <v>0</v>
      </c>
      <c r="AR565" s="143" t="s">
        <v>234</v>
      </c>
      <c r="AT565" s="143" t="s">
        <v>229</v>
      </c>
      <c r="AU565" s="143" t="s">
        <v>86</v>
      </c>
      <c r="AY565" s="18" t="s">
        <v>227</v>
      </c>
      <c r="BE565" s="144">
        <f>IF(N565="základní",J565,0)</f>
        <v>0</v>
      </c>
      <c r="BF565" s="144">
        <f>IF(N565="snížená",J565,0)</f>
        <v>0</v>
      </c>
      <c r="BG565" s="144">
        <f>IF(N565="zákl. přenesená",J565,0)</f>
        <v>0</v>
      </c>
      <c r="BH565" s="144">
        <f>IF(N565="sníž. přenesená",J565,0)</f>
        <v>0</v>
      </c>
      <c r="BI565" s="144">
        <f>IF(N565="nulová",J565,0)</f>
        <v>0</v>
      </c>
      <c r="BJ565" s="18" t="s">
        <v>86</v>
      </c>
      <c r="BK565" s="144">
        <f>ROUND(I565*H565,2)</f>
        <v>0</v>
      </c>
      <c r="BL565" s="18" t="s">
        <v>234</v>
      </c>
      <c r="BM565" s="143" t="s">
        <v>1092</v>
      </c>
    </row>
    <row r="566" spans="2:65" s="1" customFormat="1" ht="11.25">
      <c r="B566" s="33"/>
      <c r="D566" s="145" t="s">
        <v>236</v>
      </c>
      <c r="F566" s="146" t="s">
        <v>1093</v>
      </c>
      <c r="I566" s="147"/>
      <c r="L566" s="33"/>
      <c r="M566" s="148"/>
      <c r="T566" s="54"/>
      <c r="AT566" s="18" t="s">
        <v>236</v>
      </c>
      <c r="AU566" s="18" t="s">
        <v>86</v>
      </c>
    </row>
    <row r="567" spans="2:65" s="12" customFormat="1" ht="11.25">
      <c r="B567" s="149"/>
      <c r="D567" s="150" t="s">
        <v>238</v>
      </c>
      <c r="E567" s="151" t="s">
        <v>21</v>
      </c>
      <c r="F567" s="152" t="s">
        <v>1094</v>
      </c>
      <c r="H567" s="151" t="s">
        <v>21</v>
      </c>
      <c r="I567" s="153"/>
      <c r="L567" s="149"/>
      <c r="M567" s="154"/>
      <c r="T567" s="155"/>
      <c r="AT567" s="151" t="s">
        <v>238</v>
      </c>
      <c r="AU567" s="151" t="s">
        <v>86</v>
      </c>
      <c r="AV567" s="12" t="s">
        <v>80</v>
      </c>
      <c r="AW567" s="12" t="s">
        <v>33</v>
      </c>
      <c r="AX567" s="12" t="s">
        <v>73</v>
      </c>
      <c r="AY567" s="151" t="s">
        <v>227</v>
      </c>
    </row>
    <row r="568" spans="2:65" s="12" customFormat="1" ht="11.25">
      <c r="B568" s="149"/>
      <c r="D568" s="150" t="s">
        <v>238</v>
      </c>
      <c r="E568" s="151" t="s">
        <v>21</v>
      </c>
      <c r="F568" s="152" t="s">
        <v>1095</v>
      </c>
      <c r="H568" s="151" t="s">
        <v>21</v>
      </c>
      <c r="I568" s="153"/>
      <c r="L568" s="149"/>
      <c r="M568" s="154"/>
      <c r="T568" s="155"/>
      <c r="AT568" s="151" t="s">
        <v>238</v>
      </c>
      <c r="AU568" s="151" t="s">
        <v>86</v>
      </c>
      <c r="AV568" s="12" t="s">
        <v>80</v>
      </c>
      <c r="AW568" s="12" t="s">
        <v>33</v>
      </c>
      <c r="AX568" s="12" t="s">
        <v>73</v>
      </c>
      <c r="AY568" s="151" t="s">
        <v>227</v>
      </c>
    </row>
    <row r="569" spans="2:65" s="13" customFormat="1" ht="11.25">
      <c r="B569" s="156"/>
      <c r="D569" s="150" t="s">
        <v>238</v>
      </c>
      <c r="E569" s="157" t="s">
        <v>21</v>
      </c>
      <c r="F569" s="158" t="s">
        <v>1096</v>
      </c>
      <c r="H569" s="159">
        <v>334.76799999999997</v>
      </c>
      <c r="I569" s="160"/>
      <c r="L569" s="156"/>
      <c r="M569" s="161"/>
      <c r="T569" s="162"/>
      <c r="AT569" s="157" t="s">
        <v>238</v>
      </c>
      <c r="AU569" s="157" t="s">
        <v>86</v>
      </c>
      <c r="AV569" s="13" t="s">
        <v>86</v>
      </c>
      <c r="AW569" s="13" t="s">
        <v>33</v>
      </c>
      <c r="AX569" s="13" t="s">
        <v>73</v>
      </c>
      <c r="AY569" s="157" t="s">
        <v>227</v>
      </c>
    </row>
    <row r="570" spans="2:65" s="12" customFormat="1" ht="11.25">
      <c r="B570" s="149"/>
      <c r="D570" s="150" t="s">
        <v>238</v>
      </c>
      <c r="E570" s="151" t="s">
        <v>21</v>
      </c>
      <c r="F570" s="152" t="s">
        <v>1097</v>
      </c>
      <c r="H570" s="151" t="s">
        <v>21</v>
      </c>
      <c r="I570" s="153"/>
      <c r="L570" s="149"/>
      <c r="M570" s="154"/>
      <c r="T570" s="155"/>
      <c r="AT570" s="151" t="s">
        <v>238</v>
      </c>
      <c r="AU570" s="151" t="s">
        <v>86</v>
      </c>
      <c r="AV570" s="12" t="s">
        <v>80</v>
      </c>
      <c r="AW570" s="12" t="s">
        <v>33</v>
      </c>
      <c r="AX570" s="12" t="s">
        <v>73</v>
      </c>
      <c r="AY570" s="151" t="s">
        <v>227</v>
      </c>
    </row>
    <row r="571" spans="2:65" s="13" customFormat="1" ht="11.25">
      <c r="B571" s="156"/>
      <c r="D571" s="150" t="s">
        <v>238</v>
      </c>
      <c r="E571" s="157" t="s">
        <v>21</v>
      </c>
      <c r="F571" s="158" t="s">
        <v>1098</v>
      </c>
      <c r="H571" s="159">
        <v>203.25200000000001</v>
      </c>
      <c r="I571" s="160"/>
      <c r="L571" s="156"/>
      <c r="M571" s="161"/>
      <c r="T571" s="162"/>
      <c r="AT571" s="157" t="s">
        <v>238</v>
      </c>
      <c r="AU571" s="157" t="s">
        <v>86</v>
      </c>
      <c r="AV571" s="13" t="s">
        <v>86</v>
      </c>
      <c r="AW571" s="13" t="s">
        <v>33</v>
      </c>
      <c r="AX571" s="13" t="s">
        <v>73</v>
      </c>
      <c r="AY571" s="157" t="s">
        <v>227</v>
      </c>
    </row>
    <row r="572" spans="2:65" s="14" customFormat="1" ht="11.25">
      <c r="B572" s="163"/>
      <c r="D572" s="150" t="s">
        <v>238</v>
      </c>
      <c r="E572" s="164" t="s">
        <v>673</v>
      </c>
      <c r="F572" s="165" t="s">
        <v>241</v>
      </c>
      <c r="H572" s="166">
        <v>538.02</v>
      </c>
      <c r="I572" s="167"/>
      <c r="L572" s="163"/>
      <c r="M572" s="168"/>
      <c r="T572" s="169"/>
      <c r="AT572" s="164" t="s">
        <v>238</v>
      </c>
      <c r="AU572" s="164" t="s">
        <v>86</v>
      </c>
      <c r="AV572" s="14" t="s">
        <v>234</v>
      </c>
      <c r="AW572" s="14" t="s">
        <v>33</v>
      </c>
      <c r="AX572" s="14" t="s">
        <v>80</v>
      </c>
      <c r="AY572" s="164" t="s">
        <v>227</v>
      </c>
    </row>
    <row r="573" spans="2:65" s="1" customFormat="1" ht="24.2" customHeight="1">
      <c r="B573" s="33"/>
      <c r="C573" s="170" t="s">
        <v>459</v>
      </c>
      <c r="D573" s="170" t="s">
        <v>291</v>
      </c>
      <c r="E573" s="171" t="s">
        <v>1099</v>
      </c>
      <c r="F573" s="172" t="s">
        <v>1100</v>
      </c>
      <c r="G573" s="173" t="s">
        <v>232</v>
      </c>
      <c r="H573" s="174">
        <v>564.92100000000005</v>
      </c>
      <c r="I573" s="175"/>
      <c r="J573" s="176">
        <f>ROUND(I573*H573,2)</f>
        <v>0</v>
      </c>
      <c r="K573" s="172" t="s">
        <v>233</v>
      </c>
      <c r="L573" s="177"/>
      <c r="M573" s="178" t="s">
        <v>21</v>
      </c>
      <c r="N573" s="179" t="s">
        <v>45</v>
      </c>
      <c r="P573" s="141">
        <f>O573*H573</f>
        <v>0</v>
      </c>
      <c r="Q573" s="141">
        <v>1.55E-2</v>
      </c>
      <c r="R573" s="141">
        <f>Q573*H573</f>
        <v>8.756275500000001</v>
      </c>
      <c r="S573" s="141">
        <v>0</v>
      </c>
      <c r="T573" s="142">
        <f>S573*H573</f>
        <v>0</v>
      </c>
      <c r="AR573" s="143" t="s">
        <v>283</v>
      </c>
      <c r="AT573" s="143" t="s">
        <v>291</v>
      </c>
      <c r="AU573" s="143" t="s">
        <v>86</v>
      </c>
      <c r="AY573" s="18" t="s">
        <v>227</v>
      </c>
      <c r="BE573" s="144">
        <f>IF(N573="základní",J573,0)</f>
        <v>0</v>
      </c>
      <c r="BF573" s="144">
        <f>IF(N573="snížená",J573,0)</f>
        <v>0</v>
      </c>
      <c r="BG573" s="144">
        <f>IF(N573="zákl. přenesená",J573,0)</f>
        <v>0</v>
      </c>
      <c r="BH573" s="144">
        <f>IF(N573="sníž. přenesená",J573,0)</f>
        <v>0</v>
      </c>
      <c r="BI573" s="144">
        <f>IF(N573="nulová",J573,0)</f>
        <v>0</v>
      </c>
      <c r="BJ573" s="18" t="s">
        <v>86</v>
      </c>
      <c r="BK573" s="144">
        <f>ROUND(I573*H573,2)</f>
        <v>0</v>
      </c>
      <c r="BL573" s="18" t="s">
        <v>234</v>
      </c>
      <c r="BM573" s="143" t="s">
        <v>1101</v>
      </c>
    </row>
    <row r="574" spans="2:65" s="13" customFormat="1" ht="11.25">
      <c r="B574" s="156"/>
      <c r="D574" s="150" t="s">
        <v>238</v>
      </c>
      <c r="F574" s="158" t="s">
        <v>1102</v>
      </c>
      <c r="H574" s="159">
        <v>564.92100000000005</v>
      </c>
      <c r="I574" s="160"/>
      <c r="L574" s="156"/>
      <c r="M574" s="161"/>
      <c r="T574" s="162"/>
      <c r="AT574" s="157" t="s">
        <v>238</v>
      </c>
      <c r="AU574" s="157" t="s">
        <v>86</v>
      </c>
      <c r="AV574" s="13" t="s">
        <v>86</v>
      </c>
      <c r="AW574" s="13" t="s">
        <v>4</v>
      </c>
      <c r="AX574" s="13" t="s">
        <v>80</v>
      </c>
      <c r="AY574" s="157" t="s">
        <v>227</v>
      </c>
    </row>
    <row r="575" spans="2:65" s="1" customFormat="1" ht="78" customHeight="1">
      <c r="B575" s="33"/>
      <c r="C575" s="132" t="s">
        <v>464</v>
      </c>
      <c r="D575" s="132" t="s">
        <v>229</v>
      </c>
      <c r="E575" s="133" t="s">
        <v>1103</v>
      </c>
      <c r="F575" s="134" t="s">
        <v>1104</v>
      </c>
      <c r="G575" s="135" t="s">
        <v>232</v>
      </c>
      <c r="H575" s="136">
        <v>748.54600000000005</v>
      </c>
      <c r="I575" s="137"/>
      <c r="J575" s="138">
        <f>ROUND(I575*H575,2)</f>
        <v>0</v>
      </c>
      <c r="K575" s="134" t="s">
        <v>233</v>
      </c>
      <c r="L575" s="33"/>
      <c r="M575" s="139" t="s">
        <v>21</v>
      </c>
      <c r="N575" s="140" t="s">
        <v>45</v>
      </c>
      <c r="P575" s="141">
        <f>O575*H575</f>
        <v>0</v>
      </c>
      <c r="Q575" s="141">
        <v>1.18E-2</v>
      </c>
      <c r="R575" s="141">
        <f>Q575*H575</f>
        <v>8.8328427999999999</v>
      </c>
      <c r="S575" s="141">
        <v>0</v>
      </c>
      <c r="T575" s="142">
        <f>S575*H575</f>
        <v>0</v>
      </c>
      <c r="AR575" s="143" t="s">
        <v>234</v>
      </c>
      <c r="AT575" s="143" t="s">
        <v>229</v>
      </c>
      <c r="AU575" s="143" t="s">
        <v>86</v>
      </c>
      <c r="AY575" s="18" t="s">
        <v>227</v>
      </c>
      <c r="BE575" s="144">
        <f>IF(N575="základní",J575,0)</f>
        <v>0</v>
      </c>
      <c r="BF575" s="144">
        <f>IF(N575="snížená",J575,0)</f>
        <v>0</v>
      </c>
      <c r="BG575" s="144">
        <f>IF(N575="zákl. přenesená",J575,0)</f>
        <v>0</v>
      </c>
      <c r="BH575" s="144">
        <f>IF(N575="sníž. přenesená",J575,0)</f>
        <v>0</v>
      </c>
      <c r="BI575" s="144">
        <f>IF(N575="nulová",J575,0)</f>
        <v>0</v>
      </c>
      <c r="BJ575" s="18" t="s">
        <v>86</v>
      </c>
      <c r="BK575" s="144">
        <f>ROUND(I575*H575,2)</f>
        <v>0</v>
      </c>
      <c r="BL575" s="18" t="s">
        <v>234</v>
      </c>
      <c r="BM575" s="143" t="s">
        <v>1105</v>
      </c>
    </row>
    <row r="576" spans="2:65" s="1" customFormat="1" ht="11.25">
      <c r="B576" s="33"/>
      <c r="D576" s="145" t="s">
        <v>236</v>
      </c>
      <c r="F576" s="146" t="s">
        <v>1106</v>
      </c>
      <c r="I576" s="147"/>
      <c r="L576" s="33"/>
      <c r="M576" s="148"/>
      <c r="T576" s="54"/>
      <c r="AT576" s="18" t="s">
        <v>236</v>
      </c>
      <c r="AU576" s="18" t="s">
        <v>86</v>
      </c>
    </row>
    <row r="577" spans="2:65" s="12" customFormat="1" ht="11.25">
      <c r="B577" s="149"/>
      <c r="D577" s="150" t="s">
        <v>238</v>
      </c>
      <c r="E577" s="151" t="s">
        <v>21</v>
      </c>
      <c r="F577" s="152" t="s">
        <v>1107</v>
      </c>
      <c r="H577" s="151" t="s">
        <v>21</v>
      </c>
      <c r="I577" s="153"/>
      <c r="L577" s="149"/>
      <c r="M577" s="154"/>
      <c r="T577" s="155"/>
      <c r="AT577" s="151" t="s">
        <v>238</v>
      </c>
      <c r="AU577" s="151" t="s">
        <v>86</v>
      </c>
      <c r="AV577" s="12" t="s">
        <v>80</v>
      </c>
      <c r="AW577" s="12" t="s">
        <v>33</v>
      </c>
      <c r="AX577" s="12" t="s">
        <v>73</v>
      </c>
      <c r="AY577" s="151" t="s">
        <v>227</v>
      </c>
    </row>
    <row r="578" spans="2:65" s="13" customFormat="1" ht="11.25">
      <c r="B578" s="156"/>
      <c r="D578" s="150" t="s">
        <v>238</v>
      </c>
      <c r="E578" s="157" t="s">
        <v>21</v>
      </c>
      <c r="F578" s="158" t="s">
        <v>1108</v>
      </c>
      <c r="H578" s="159">
        <v>375.702</v>
      </c>
      <c r="I578" s="160"/>
      <c r="L578" s="156"/>
      <c r="M578" s="161"/>
      <c r="T578" s="162"/>
      <c r="AT578" s="157" t="s">
        <v>238</v>
      </c>
      <c r="AU578" s="157" t="s">
        <v>86</v>
      </c>
      <c r="AV578" s="13" t="s">
        <v>86</v>
      </c>
      <c r="AW578" s="13" t="s">
        <v>33</v>
      </c>
      <c r="AX578" s="13" t="s">
        <v>73</v>
      </c>
      <c r="AY578" s="157" t="s">
        <v>227</v>
      </c>
    </row>
    <row r="579" spans="2:65" s="13" customFormat="1" ht="11.25">
      <c r="B579" s="156"/>
      <c r="D579" s="150" t="s">
        <v>238</v>
      </c>
      <c r="E579" s="157" t="s">
        <v>21</v>
      </c>
      <c r="F579" s="158" t="s">
        <v>1109</v>
      </c>
      <c r="H579" s="159">
        <v>352.01400000000001</v>
      </c>
      <c r="I579" s="160"/>
      <c r="L579" s="156"/>
      <c r="M579" s="161"/>
      <c r="T579" s="162"/>
      <c r="AT579" s="157" t="s">
        <v>238</v>
      </c>
      <c r="AU579" s="157" t="s">
        <v>86</v>
      </c>
      <c r="AV579" s="13" t="s">
        <v>86</v>
      </c>
      <c r="AW579" s="13" t="s">
        <v>33</v>
      </c>
      <c r="AX579" s="13" t="s">
        <v>73</v>
      </c>
      <c r="AY579" s="157" t="s">
        <v>227</v>
      </c>
    </row>
    <row r="580" spans="2:65" s="13" customFormat="1" ht="11.25">
      <c r="B580" s="156"/>
      <c r="D580" s="150" t="s">
        <v>238</v>
      </c>
      <c r="E580" s="157" t="s">
        <v>21</v>
      </c>
      <c r="F580" s="158" t="s">
        <v>1110</v>
      </c>
      <c r="H580" s="159">
        <v>20.83</v>
      </c>
      <c r="I580" s="160"/>
      <c r="L580" s="156"/>
      <c r="M580" s="161"/>
      <c r="T580" s="162"/>
      <c r="AT580" s="157" t="s">
        <v>238</v>
      </c>
      <c r="AU580" s="157" t="s">
        <v>86</v>
      </c>
      <c r="AV580" s="13" t="s">
        <v>86</v>
      </c>
      <c r="AW580" s="13" t="s">
        <v>33</v>
      </c>
      <c r="AX580" s="13" t="s">
        <v>73</v>
      </c>
      <c r="AY580" s="157" t="s">
        <v>227</v>
      </c>
    </row>
    <row r="581" spans="2:65" s="14" customFormat="1" ht="11.25">
      <c r="B581" s="163"/>
      <c r="D581" s="150" t="s">
        <v>238</v>
      </c>
      <c r="E581" s="164" t="s">
        <v>664</v>
      </c>
      <c r="F581" s="165" t="s">
        <v>241</v>
      </c>
      <c r="H581" s="166">
        <v>748.54600000000005</v>
      </c>
      <c r="I581" s="167"/>
      <c r="L581" s="163"/>
      <c r="M581" s="168"/>
      <c r="T581" s="169"/>
      <c r="AT581" s="164" t="s">
        <v>238</v>
      </c>
      <c r="AU581" s="164" t="s">
        <v>86</v>
      </c>
      <c r="AV581" s="14" t="s">
        <v>234</v>
      </c>
      <c r="AW581" s="14" t="s">
        <v>33</v>
      </c>
      <c r="AX581" s="14" t="s">
        <v>80</v>
      </c>
      <c r="AY581" s="164" t="s">
        <v>227</v>
      </c>
    </row>
    <row r="582" spans="2:65" s="1" customFormat="1" ht="24.2" customHeight="1">
      <c r="B582" s="33"/>
      <c r="C582" s="170" t="s">
        <v>577</v>
      </c>
      <c r="D582" s="170" t="s">
        <v>291</v>
      </c>
      <c r="E582" s="171" t="s">
        <v>1111</v>
      </c>
      <c r="F582" s="172" t="s">
        <v>1112</v>
      </c>
      <c r="G582" s="173" t="s">
        <v>232</v>
      </c>
      <c r="H582" s="174">
        <v>785.97299999999996</v>
      </c>
      <c r="I582" s="175"/>
      <c r="J582" s="176">
        <f>ROUND(I582*H582,2)</f>
        <v>0</v>
      </c>
      <c r="K582" s="172" t="s">
        <v>233</v>
      </c>
      <c r="L582" s="177"/>
      <c r="M582" s="178" t="s">
        <v>21</v>
      </c>
      <c r="N582" s="179" t="s">
        <v>45</v>
      </c>
      <c r="P582" s="141">
        <f>O582*H582</f>
        <v>0</v>
      </c>
      <c r="Q582" s="141">
        <v>3.1E-2</v>
      </c>
      <c r="R582" s="141">
        <f>Q582*H582</f>
        <v>24.365162999999999</v>
      </c>
      <c r="S582" s="141">
        <v>0</v>
      </c>
      <c r="T582" s="142">
        <f>S582*H582</f>
        <v>0</v>
      </c>
      <c r="AR582" s="143" t="s">
        <v>283</v>
      </c>
      <c r="AT582" s="143" t="s">
        <v>291</v>
      </c>
      <c r="AU582" s="143" t="s">
        <v>86</v>
      </c>
      <c r="AY582" s="18" t="s">
        <v>227</v>
      </c>
      <c r="BE582" s="144">
        <f>IF(N582="základní",J582,0)</f>
        <v>0</v>
      </c>
      <c r="BF582" s="144">
        <f>IF(N582="snížená",J582,0)</f>
        <v>0</v>
      </c>
      <c r="BG582" s="144">
        <f>IF(N582="zákl. přenesená",J582,0)</f>
        <v>0</v>
      </c>
      <c r="BH582" s="144">
        <f>IF(N582="sníž. přenesená",J582,0)</f>
        <v>0</v>
      </c>
      <c r="BI582" s="144">
        <f>IF(N582="nulová",J582,0)</f>
        <v>0</v>
      </c>
      <c r="BJ582" s="18" t="s">
        <v>86</v>
      </c>
      <c r="BK582" s="144">
        <f>ROUND(I582*H582,2)</f>
        <v>0</v>
      </c>
      <c r="BL582" s="18" t="s">
        <v>234</v>
      </c>
      <c r="BM582" s="143" t="s">
        <v>1113</v>
      </c>
    </row>
    <row r="583" spans="2:65" s="13" customFormat="1" ht="11.25">
      <c r="B583" s="156"/>
      <c r="D583" s="150" t="s">
        <v>238</v>
      </c>
      <c r="F583" s="158" t="s">
        <v>1114</v>
      </c>
      <c r="H583" s="159">
        <v>785.97299999999996</v>
      </c>
      <c r="I583" s="160"/>
      <c r="L583" s="156"/>
      <c r="M583" s="161"/>
      <c r="T583" s="162"/>
      <c r="AT583" s="157" t="s">
        <v>238</v>
      </c>
      <c r="AU583" s="157" t="s">
        <v>86</v>
      </c>
      <c r="AV583" s="13" t="s">
        <v>86</v>
      </c>
      <c r="AW583" s="13" t="s">
        <v>4</v>
      </c>
      <c r="AX583" s="13" t="s">
        <v>80</v>
      </c>
      <c r="AY583" s="157" t="s">
        <v>227</v>
      </c>
    </row>
    <row r="584" spans="2:65" s="1" customFormat="1" ht="55.5" customHeight="1">
      <c r="B584" s="33"/>
      <c r="C584" s="132" t="s">
        <v>1115</v>
      </c>
      <c r="D584" s="132" t="s">
        <v>229</v>
      </c>
      <c r="E584" s="133" t="s">
        <v>1116</v>
      </c>
      <c r="F584" s="134" t="s">
        <v>1117</v>
      </c>
      <c r="G584" s="135" t="s">
        <v>232</v>
      </c>
      <c r="H584" s="136">
        <v>1703.4590000000001</v>
      </c>
      <c r="I584" s="137"/>
      <c r="J584" s="138">
        <f>ROUND(I584*H584,2)</f>
        <v>0</v>
      </c>
      <c r="K584" s="134" t="s">
        <v>233</v>
      </c>
      <c r="L584" s="33"/>
      <c r="M584" s="139" t="s">
        <v>21</v>
      </c>
      <c r="N584" s="140" t="s">
        <v>45</v>
      </c>
      <c r="P584" s="141">
        <f>O584*H584</f>
        <v>0</v>
      </c>
      <c r="Q584" s="141">
        <v>1E-4</v>
      </c>
      <c r="R584" s="141">
        <f>Q584*H584</f>
        <v>0.17034590000000002</v>
      </c>
      <c r="S584" s="141">
        <v>0</v>
      </c>
      <c r="T584" s="142">
        <f>S584*H584</f>
        <v>0</v>
      </c>
      <c r="AR584" s="143" t="s">
        <v>234</v>
      </c>
      <c r="AT584" s="143" t="s">
        <v>229</v>
      </c>
      <c r="AU584" s="143" t="s">
        <v>86</v>
      </c>
      <c r="AY584" s="18" t="s">
        <v>227</v>
      </c>
      <c r="BE584" s="144">
        <f>IF(N584="základní",J584,0)</f>
        <v>0</v>
      </c>
      <c r="BF584" s="144">
        <f>IF(N584="snížená",J584,0)</f>
        <v>0</v>
      </c>
      <c r="BG584" s="144">
        <f>IF(N584="zákl. přenesená",J584,0)</f>
        <v>0</v>
      </c>
      <c r="BH584" s="144">
        <f>IF(N584="sníž. přenesená",J584,0)</f>
        <v>0</v>
      </c>
      <c r="BI584" s="144">
        <f>IF(N584="nulová",J584,0)</f>
        <v>0</v>
      </c>
      <c r="BJ584" s="18" t="s">
        <v>86</v>
      </c>
      <c r="BK584" s="144">
        <f>ROUND(I584*H584,2)</f>
        <v>0</v>
      </c>
      <c r="BL584" s="18" t="s">
        <v>234</v>
      </c>
      <c r="BM584" s="143" t="s">
        <v>1118</v>
      </c>
    </row>
    <row r="585" spans="2:65" s="1" customFormat="1" ht="11.25">
      <c r="B585" s="33"/>
      <c r="D585" s="145" t="s">
        <v>236</v>
      </c>
      <c r="F585" s="146" t="s">
        <v>1119</v>
      </c>
      <c r="I585" s="147"/>
      <c r="L585" s="33"/>
      <c r="M585" s="148"/>
      <c r="T585" s="54"/>
      <c r="AT585" s="18" t="s">
        <v>236</v>
      </c>
      <c r="AU585" s="18" t="s">
        <v>86</v>
      </c>
    </row>
    <row r="586" spans="2:65" s="13" customFormat="1" ht="11.25">
      <c r="B586" s="156"/>
      <c r="D586" s="150" t="s">
        <v>238</v>
      </c>
      <c r="E586" s="157" t="s">
        <v>21</v>
      </c>
      <c r="F586" s="158" t="s">
        <v>673</v>
      </c>
      <c r="H586" s="159">
        <v>538.02</v>
      </c>
      <c r="I586" s="160"/>
      <c r="L586" s="156"/>
      <c r="M586" s="161"/>
      <c r="T586" s="162"/>
      <c r="AT586" s="157" t="s">
        <v>238</v>
      </c>
      <c r="AU586" s="157" t="s">
        <v>86</v>
      </c>
      <c r="AV586" s="13" t="s">
        <v>86</v>
      </c>
      <c r="AW586" s="13" t="s">
        <v>33</v>
      </c>
      <c r="AX586" s="13" t="s">
        <v>73</v>
      </c>
      <c r="AY586" s="157" t="s">
        <v>227</v>
      </c>
    </row>
    <row r="587" spans="2:65" s="13" customFormat="1" ht="11.25">
      <c r="B587" s="156"/>
      <c r="D587" s="150" t="s">
        <v>238</v>
      </c>
      <c r="E587" s="157" t="s">
        <v>21</v>
      </c>
      <c r="F587" s="158" t="s">
        <v>664</v>
      </c>
      <c r="H587" s="159">
        <v>748.54600000000005</v>
      </c>
      <c r="I587" s="160"/>
      <c r="L587" s="156"/>
      <c r="M587" s="161"/>
      <c r="T587" s="162"/>
      <c r="AT587" s="157" t="s">
        <v>238</v>
      </c>
      <c r="AU587" s="157" t="s">
        <v>86</v>
      </c>
      <c r="AV587" s="13" t="s">
        <v>86</v>
      </c>
      <c r="AW587" s="13" t="s">
        <v>33</v>
      </c>
      <c r="AX587" s="13" t="s">
        <v>73</v>
      </c>
      <c r="AY587" s="157" t="s">
        <v>227</v>
      </c>
    </row>
    <row r="588" spans="2:65" s="13" customFormat="1" ht="11.25">
      <c r="B588" s="156"/>
      <c r="D588" s="150" t="s">
        <v>238</v>
      </c>
      <c r="E588" s="157" t="s">
        <v>21</v>
      </c>
      <c r="F588" s="158" t="s">
        <v>670</v>
      </c>
      <c r="H588" s="159">
        <v>416.89299999999997</v>
      </c>
      <c r="I588" s="160"/>
      <c r="L588" s="156"/>
      <c r="M588" s="161"/>
      <c r="T588" s="162"/>
      <c r="AT588" s="157" t="s">
        <v>238</v>
      </c>
      <c r="AU588" s="157" t="s">
        <v>86</v>
      </c>
      <c r="AV588" s="13" t="s">
        <v>86</v>
      </c>
      <c r="AW588" s="13" t="s">
        <v>33</v>
      </c>
      <c r="AX588" s="13" t="s">
        <v>73</v>
      </c>
      <c r="AY588" s="157" t="s">
        <v>227</v>
      </c>
    </row>
    <row r="589" spans="2:65" s="14" customFormat="1" ht="11.25">
      <c r="B589" s="163"/>
      <c r="D589" s="150" t="s">
        <v>238</v>
      </c>
      <c r="E589" s="164" t="s">
        <v>21</v>
      </c>
      <c r="F589" s="165" t="s">
        <v>241</v>
      </c>
      <c r="H589" s="166">
        <v>1703.4590000000001</v>
      </c>
      <c r="I589" s="167"/>
      <c r="L589" s="163"/>
      <c r="M589" s="168"/>
      <c r="T589" s="169"/>
      <c r="AT589" s="164" t="s">
        <v>238</v>
      </c>
      <c r="AU589" s="164" t="s">
        <v>86</v>
      </c>
      <c r="AV589" s="14" t="s">
        <v>234</v>
      </c>
      <c r="AW589" s="14" t="s">
        <v>33</v>
      </c>
      <c r="AX589" s="14" t="s">
        <v>80</v>
      </c>
      <c r="AY589" s="164" t="s">
        <v>227</v>
      </c>
    </row>
    <row r="590" spans="2:65" s="1" customFormat="1" ht="33" customHeight="1">
      <c r="B590" s="33"/>
      <c r="C590" s="132" t="s">
        <v>1120</v>
      </c>
      <c r="D590" s="132" t="s">
        <v>229</v>
      </c>
      <c r="E590" s="133" t="s">
        <v>1121</v>
      </c>
      <c r="F590" s="134" t="s">
        <v>1122</v>
      </c>
      <c r="G590" s="135" t="s">
        <v>232</v>
      </c>
      <c r="H590" s="136">
        <v>308.57799999999997</v>
      </c>
      <c r="I590" s="137"/>
      <c r="J590" s="138">
        <f>ROUND(I590*H590,2)</f>
        <v>0</v>
      </c>
      <c r="K590" s="134" t="s">
        <v>233</v>
      </c>
      <c r="L590" s="33"/>
      <c r="M590" s="139" t="s">
        <v>21</v>
      </c>
      <c r="N590" s="140" t="s">
        <v>45</v>
      </c>
      <c r="P590" s="141">
        <f>O590*H590</f>
        <v>0</v>
      </c>
      <c r="Q590" s="141">
        <v>4.3800000000000002E-3</v>
      </c>
      <c r="R590" s="141">
        <f>Q590*H590</f>
        <v>1.35157164</v>
      </c>
      <c r="S590" s="141">
        <v>0</v>
      </c>
      <c r="T590" s="142">
        <f>S590*H590</f>
        <v>0</v>
      </c>
      <c r="AR590" s="143" t="s">
        <v>234</v>
      </c>
      <c r="AT590" s="143" t="s">
        <v>229</v>
      </c>
      <c r="AU590" s="143" t="s">
        <v>86</v>
      </c>
      <c r="AY590" s="18" t="s">
        <v>227</v>
      </c>
      <c r="BE590" s="144">
        <f>IF(N590="základní",J590,0)</f>
        <v>0</v>
      </c>
      <c r="BF590" s="144">
        <f>IF(N590="snížená",J590,0)</f>
        <v>0</v>
      </c>
      <c r="BG590" s="144">
        <f>IF(N590="zákl. přenesená",J590,0)</f>
        <v>0</v>
      </c>
      <c r="BH590" s="144">
        <f>IF(N590="sníž. přenesená",J590,0)</f>
        <v>0</v>
      </c>
      <c r="BI590" s="144">
        <f>IF(N590="nulová",J590,0)</f>
        <v>0</v>
      </c>
      <c r="BJ590" s="18" t="s">
        <v>86</v>
      </c>
      <c r="BK590" s="144">
        <f>ROUND(I590*H590,2)</f>
        <v>0</v>
      </c>
      <c r="BL590" s="18" t="s">
        <v>234</v>
      </c>
      <c r="BM590" s="143" t="s">
        <v>1123</v>
      </c>
    </row>
    <row r="591" spans="2:65" s="1" customFormat="1" ht="11.25">
      <c r="B591" s="33"/>
      <c r="D591" s="145" t="s">
        <v>236</v>
      </c>
      <c r="F591" s="146" t="s">
        <v>1124</v>
      </c>
      <c r="I591" s="147"/>
      <c r="L591" s="33"/>
      <c r="M591" s="148"/>
      <c r="T591" s="54"/>
      <c r="AT591" s="18" t="s">
        <v>236</v>
      </c>
      <c r="AU591" s="18" t="s">
        <v>86</v>
      </c>
    </row>
    <row r="592" spans="2:65" s="13" customFormat="1" ht="11.25">
      <c r="B592" s="156"/>
      <c r="D592" s="150" t="s">
        <v>238</v>
      </c>
      <c r="E592" s="157" t="s">
        <v>21</v>
      </c>
      <c r="F592" s="158" t="s">
        <v>1125</v>
      </c>
      <c r="H592" s="159">
        <v>18.72</v>
      </c>
      <c r="I592" s="160"/>
      <c r="L592" s="156"/>
      <c r="M592" s="161"/>
      <c r="T592" s="162"/>
      <c r="AT592" s="157" t="s">
        <v>238</v>
      </c>
      <c r="AU592" s="157" t="s">
        <v>86</v>
      </c>
      <c r="AV592" s="13" t="s">
        <v>86</v>
      </c>
      <c r="AW592" s="13" t="s">
        <v>33</v>
      </c>
      <c r="AX592" s="13" t="s">
        <v>73</v>
      </c>
      <c r="AY592" s="157" t="s">
        <v>227</v>
      </c>
    </row>
    <row r="593" spans="2:51" s="15" customFormat="1" ht="11.25">
      <c r="B593" s="193"/>
      <c r="D593" s="150" t="s">
        <v>238</v>
      </c>
      <c r="E593" s="194" t="s">
        <v>703</v>
      </c>
      <c r="F593" s="195" t="s">
        <v>765</v>
      </c>
      <c r="H593" s="196">
        <v>18.72</v>
      </c>
      <c r="I593" s="197"/>
      <c r="L593" s="193"/>
      <c r="M593" s="198"/>
      <c r="T593" s="199"/>
      <c r="AT593" s="194" t="s">
        <v>238</v>
      </c>
      <c r="AU593" s="194" t="s">
        <v>86</v>
      </c>
      <c r="AV593" s="15" t="s">
        <v>120</v>
      </c>
      <c r="AW593" s="15" t="s">
        <v>33</v>
      </c>
      <c r="AX593" s="15" t="s">
        <v>73</v>
      </c>
      <c r="AY593" s="194" t="s">
        <v>227</v>
      </c>
    </row>
    <row r="594" spans="2:51" s="13" customFormat="1" ht="11.25">
      <c r="B594" s="156"/>
      <c r="D594" s="150" t="s">
        <v>238</v>
      </c>
      <c r="E594" s="157" t="s">
        <v>21</v>
      </c>
      <c r="F594" s="158" t="s">
        <v>601</v>
      </c>
      <c r="H594" s="159">
        <v>88.465999999999994</v>
      </c>
      <c r="I594" s="160"/>
      <c r="L594" s="156"/>
      <c r="M594" s="161"/>
      <c r="T594" s="162"/>
      <c r="AT594" s="157" t="s">
        <v>238</v>
      </c>
      <c r="AU594" s="157" t="s">
        <v>86</v>
      </c>
      <c r="AV594" s="13" t="s">
        <v>86</v>
      </c>
      <c r="AW594" s="13" t="s">
        <v>33</v>
      </c>
      <c r="AX594" s="13" t="s">
        <v>73</v>
      </c>
      <c r="AY594" s="157" t="s">
        <v>227</v>
      </c>
    </row>
    <row r="595" spans="2:51" s="15" customFormat="1" ht="11.25">
      <c r="B595" s="193"/>
      <c r="D595" s="150" t="s">
        <v>238</v>
      </c>
      <c r="E595" s="194" t="s">
        <v>21</v>
      </c>
      <c r="F595" s="195" t="s">
        <v>765</v>
      </c>
      <c r="H595" s="196">
        <v>88.465999999999994</v>
      </c>
      <c r="I595" s="197"/>
      <c r="L595" s="193"/>
      <c r="M595" s="198"/>
      <c r="T595" s="199"/>
      <c r="AT595" s="194" t="s">
        <v>238</v>
      </c>
      <c r="AU595" s="194" t="s">
        <v>86</v>
      </c>
      <c r="AV595" s="15" t="s">
        <v>120</v>
      </c>
      <c r="AW595" s="15" t="s">
        <v>33</v>
      </c>
      <c r="AX595" s="15" t="s">
        <v>73</v>
      </c>
      <c r="AY595" s="194" t="s">
        <v>227</v>
      </c>
    </row>
    <row r="596" spans="2:51" s="12" customFormat="1" ht="11.25">
      <c r="B596" s="149"/>
      <c r="D596" s="150" t="s">
        <v>238</v>
      </c>
      <c r="E596" s="151" t="s">
        <v>21</v>
      </c>
      <c r="F596" s="152" t="s">
        <v>1126</v>
      </c>
      <c r="H596" s="151" t="s">
        <v>21</v>
      </c>
      <c r="I596" s="153"/>
      <c r="L596" s="149"/>
      <c r="M596" s="154"/>
      <c r="T596" s="155"/>
      <c r="AT596" s="151" t="s">
        <v>238</v>
      </c>
      <c r="AU596" s="151" t="s">
        <v>86</v>
      </c>
      <c r="AV596" s="12" t="s">
        <v>80</v>
      </c>
      <c r="AW596" s="12" t="s">
        <v>33</v>
      </c>
      <c r="AX596" s="12" t="s">
        <v>73</v>
      </c>
      <c r="AY596" s="151" t="s">
        <v>227</v>
      </c>
    </row>
    <row r="597" spans="2:51" s="13" customFormat="1" ht="11.25">
      <c r="B597" s="156"/>
      <c r="D597" s="150" t="s">
        <v>238</v>
      </c>
      <c r="E597" s="157" t="s">
        <v>21</v>
      </c>
      <c r="F597" s="158" t="s">
        <v>1127</v>
      </c>
      <c r="H597" s="159">
        <v>2.84</v>
      </c>
      <c r="I597" s="160"/>
      <c r="L597" s="156"/>
      <c r="M597" s="161"/>
      <c r="T597" s="162"/>
      <c r="AT597" s="157" t="s">
        <v>238</v>
      </c>
      <c r="AU597" s="157" t="s">
        <v>86</v>
      </c>
      <c r="AV597" s="13" t="s">
        <v>86</v>
      </c>
      <c r="AW597" s="13" t="s">
        <v>33</v>
      </c>
      <c r="AX597" s="13" t="s">
        <v>73</v>
      </c>
      <c r="AY597" s="157" t="s">
        <v>227</v>
      </c>
    </row>
    <row r="598" spans="2:51" s="13" customFormat="1" ht="11.25">
      <c r="B598" s="156"/>
      <c r="D598" s="150" t="s">
        <v>238</v>
      </c>
      <c r="E598" s="157" t="s">
        <v>21</v>
      </c>
      <c r="F598" s="158" t="s">
        <v>1128</v>
      </c>
      <c r="H598" s="159">
        <v>57.72</v>
      </c>
      <c r="I598" s="160"/>
      <c r="L598" s="156"/>
      <c r="M598" s="161"/>
      <c r="T598" s="162"/>
      <c r="AT598" s="157" t="s">
        <v>238</v>
      </c>
      <c r="AU598" s="157" t="s">
        <v>86</v>
      </c>
      <c r="AV598" s="13" t="s">
        <v>86</v>
      </c>
      <c r="AW598" s="13" t="s">
        <v>33</v>
      </c>
      <c r="AX598" s="13" t="s">
        <v>73</v>
      </c>
      <c r="AY598" s="157" t="s">
        <v>227</v>
      </c>
    </row>
    <row r="599" spans="2:51" s="13" customFormat="1" ht="11.25">
      <c r="B599" s="156"/>
      <c r="D599" s="150" t="s">
        <v>238</v>
      </c>
      <c r="E599" s="157" t="s">
        <v>21</v>
      </c>
      <c r="F599" s="158" t="s">
        <v>1129</v>
      </c>
      <c r="H599" s="159">
        <v>1.1299999999999999</v>
      </c>
      <c r="I599" s="160"/>
      <c r="L599" s="156"/>
      <c r="M599" s="161"/>
      <c r="T599" s="162"/>
      <c r="AT599" s="157" t="s">
        <v>238</v>
      </c>
      <c r="AU599" s="157" t="s">
        <v>86</v>
      </c>
      <c r="AV599" s="13" t="s">
        <v>86</v>
      </c>
      <c r="AW599" s="13" t="s">
        <v>33</v>
      </c>
      <c r="AX599" s="13" t="s">
        <v>73</v>
      </c>
      <c r="AY599" s="157" t="s">
        <v>227</v>
      </c>
    </row>
    <row r="600" spans="2:51" s="15" customFormat="1" ht="11.25">
      <c r="B600" s="193"/>
      <c r="D600" s="150" t="s">
        <v>238</v>
      </c>
      <c r="E600" s="194" t="s">
        <v>694</v>
      </c>
      <c r="F600" s="195" t="s">
        <v>765</v>
      </c>
      <c r="H600" s="196">
        <v>61.69</v>
      </c>
      <c r="I600" s="197"/>
      <c r="L600" s="193"/>
      <c r="M600" s="198"/>
      <c r="T600" s="199"/>
      <c r="AT600" s="194" t="s">
        <v>238</v>
      </c>
      <c r="AU600" s="194" t="s">
        <v>86</v>
      </c>
      <c r="AV600" s="15" t="s">
        <v>120</v>
      </c>
      <c r="AW600" s="15" t="s">
        <v>33</v>
      </c>
      <c r="AX600" s="15" t="s">
        <v>73</v>
      </c>
      <c r="AY600" s="194" t="s">
        <v>227</v>
      </c>
    </row>
    <row r="601" spans="2:51" s="12" customFormat="1" ht="11.25">
      <c r="B601" s="149"/>
      <c r="D601" s="150" t="s">
        <v>238</v>
      </c>
      <c r="E601" s="151" t="s">
        <v>21</v>
      </c>
      <c r="F601" s="152" t="s">
        <v>1130</v>
      </c>
      <c r="H601" s="151" t="s">
        <v>21</v>
      </c>
      <c r="I601" s="153"/>
      <c r="L601" s="149"/>
      <c r="M601" s="154"/>
      <c r="T601" s="155"/>
      <c r="AT601" s="151" t="s">
        <v>238</v>
      </c>
      <c r="AU601" s="151" t="s">
        <v>86</v>
      </c>
      <c r="AV601" s="12" t="s">
        <v>80</v>
      </c>
      <c r="AW601" s="12" t="s">
        <v>33</v>
      </c>
      <c r="AX601" s="12" t="s">
        <v>73</v>
      </c>
      <c r="AY601" s="151" t="s">
        <v>227</v>
      </c>
    </row>
    <row r="602" spans="2:51" s="13" customFormat="1" ht="11.25">
      <c r="B602" s="156"/>
      <c r="D602" s="150" t="s">
        <v>238</v>
      </c>
      <c r="E602" s="157" t="s">
        <v>21</v>
      </c>
      <c r="F602" s="158" t="s">
        <v>1131</v>
      </c>
      <c r="H602" s="159">
        <v>0.84</v>
      </c>
      <c r="I602" s="160"/>
      <c r="L602" s="156"/>
      <c r="M602" s="161"/>
      <c r="T602" s="162"/>
      <c r="AT602" s="157" t="s">
        <v>238</v>
      </c>
      <c r="AU602" s="157" t="s">
        <v>86</v>
      </c>
      <c r="AV602" s="13" t="s">
        <v>86</v>
      </c>
      <c r="AW602" s="13" t="s">
        <v>33</v>
      </c>
      <c r="AX602" s="13" t="s">
        <v>73</v>
      </c>
      <c r="AY602" s="157" t="s">
        <v>227</v>
      </c>
    </row>
    <row r="603" spans="2:51" s="13" customFormat="1" ht="11.25">
      <c r="B603" s="156"/>
      <c r="D603" s="150" t="s">
        <v>238</v>
      </c>
      <c r="E603" s="157" t="s">
        <v>21</v>
      </c>
      <c r="F603" s="158" t="s">
        <v>1132</v>
      </c>
      <c r="H603" s="159">
        <v>6.24</v>
      </c>
      <c r="I603" s="160"/>
      <c r="L603" s="156"/>
      <c r="M603" s="161"/>
      <c r="T603" s="162"/>
      <c r="AT603" s="157" t="s">
        <v>238</v>
      </c>
      <c r="AU603" s="157" t="s">
        <v>86</v>
      </c>
      <c r="AV603" s="13" t="s">
        <v>86</v>
      </c>
      <c r="AW603" s="13" t="s">
        <v>33</v>
      </c>
      <c r="AX603" s="13" t="s">
        <v>73</v>
      </c>
      <c r="AY603" s="157" t="s">
        <v>227</v>
      </c>
    </row>
    <row r="604" spans="2:51" s="13" customFormat="1" ht="11.25">
      <c r="B604" s="156"/>
      <c r="D604" s="150" t="s">
        <v>238</v>
      </c>
      <c r="E604" s="157" t="s">
        <v>21</v>
      </c>
      <c r="F604" s="158" t="s">
        <v>1133</v>
      </c>
      <c r="H604" s="159">
        <v>67.62</v>
      </c>
      <c r="I604" s="160"/>
      <c r="L604" s="156"/>
      <c r="M604" s="161"/>
      <c r="T604" s="162"/>
      <c r="AT604" s="157" t="s">
        <v>238</v>
      </c>
      <c r="AU604" s="157" t="s">
        <v>86</v>
      </c>
      <c r="AV604" s="13" t="s">
        <v>86</v>
      </c>
      <c r="AW604" s="13" t="s">
        <v>33</v>
      </c>
      <c r="AX604" s="13" t="s">
        <v>73</v>
      </c>
      <c r="AY604" s="157" t="s">
        <v>227</v>
      </c>
    </row>
    <row r="605" spans="2:51" s="13" customFormat="1" ht="11.25">
      <c r="B605" s="156"/>
      <c r="D605" s="150" t="s">
        <v>238</v>
      </c>
      <c r="E605" s="157" t="s">
        <v>21</v>
      </c>
      <c r="F605" s="158" t="s">
        <v>1134</v>
      </c>
      <c r="H605" s="159">
        <v>4.32</v>
      </c>
      <c r="I605" s="160"/>
      <c r="L605" s="156"/>
      <c r="M605" s="161"/>
      <c r="T605" s="162"/>
      <c r="AT605" s="157" t="s">
        <v>238</v>
      </c>
      <c r="AU605" s="157" t="s">
        <v>86</v>
      </c>
      <c r="AV605" s="13" t="s">
        <v>86</v>
      </c>
      <c r="AW605" s="13" t="s">
        <v>33</v>
      </c>
      <c r="AX605" s="13" t="s">
        <v>73</v>
      </c>
      <c r="AY605" s="157" t="s">
        <v>227</v>
      </c>
    </row>
    <row r="606" spans="2:51" s="13" customFormat="1" ht="11.25">
      <c r="B606" s="156"/>
      <c r="D606" s="150" t="s">
        <v>238</v>
      </c>
      <c r="E606" s="157" t="s">
        <v>21</v>
      </c>
      <c r="F606" s="158" t="s">
        <v>1135</v>
      </c>
      <c r="H606" s="159">
        <v>1.42</v>
      </c>
      <c r="I606" s="160"/>
      <c r="L606" s="156"/>
      <c r="M606" s="161"/>
      <c r="T606" s="162"/>
      <c r="AT606" s="157" t="s">
        <v>238</v>
      </c>
      <c r="AU606" s="157" t="s">
        <v>86</v>
      </c>
      <c r="AV606" s="13" t="s">
        <v>86</v>
      </c>
      <c r="AW606" s="13" t="s">
        <v>33</v>
      </c>
      <c r="AX606" s="13" t="s">
        <v>73</v>
      </c>
      <c r="AY606" s="157" t="s">
        <v>227</v>
      </c>
    </row>
    <row r="607" spans="2:51" s="13" customFormat="1" ht="11.25">
      <c r="B607" s="156"/>
      <c r="D607" s="150" t="s">
        <v>238</v>
      </c>
      <c r="E607" s="157" t="s">
        <v>21</v>
      </c>
      <c r="F607" s="158" t="s">
        <v>1136</v>
      </c>
      <c r="H607" s="159">
        <v>1.62</v>
      </c>
      <c r="I607" s="160"/>
      <c r="L607" s="156"/>
      <c r="M607" s="161"/>
      <c r="T607" s="162"/>
      <c r="AT607" s="157" t="s">
        <v>238</v>
      </c>
      <c r="AU607" s="157" t="s">
        <v>86</v>
      </c>
      <c r="AV607" s="13" t="s">
        <v>86</v>
      </c>
      <c r="AW607" s="13" t="s">
        <v>33</v>
      </c>
      <c r="AX607" s="13" t="s">
        <v>73</v>
      </c>
      <c r="AY607" s="157" t="s">
        <v>227</v>
      </c>
    </row>
    <row r="608" spans="2:51" s="15" customFormat="1" ht="11.25">
      <c r="B608" s="193"/>
      <c r="D608" s="150" t="s">
        <v>238</v>
      </c>
      <c r="E608" s="194" t="s">
        <v>697</v>
      </c>
      <c r="F608" s="195" t="s">
        <v>765</v>
      </c>
      <c r="H608" s="196">
        <v>82.06</v>
      </c>
      <c r="I608" s="197"/>
      <c r="L608" s="193"/>
      <c r="M608" s="198"/>
      <c r="T608" s="199"/>
      <c r="AT608" s="194" t="s">
        <v>238</v>
      </c>
      <c r="AU608" s="194" t="s">
        <v>86</v>
      </c>
      <c r="AV608" s="15" t="s">
        <v>120</v>
      </c>
      <c r="AW608" s="15" t="s">
        <v>33</v>
      </c>
      <c r="AX608" s="15" t="s">
        <v>73</v>
      </c>
      <c r="AY608" s="194" t="s">
        <v>227</v>
      </c>
    </row>
    <row r="609" spans="2:65" s="12" customFormat="1" ht="11.25">
      <c r="B609" s="149"/>
      <c r="D609" s="150" t="s">
        <v>238</v>
      </c>
      <c r="E609" s="151" t="s">
        <v>21</v>
      </c>
      <c r="F609" s="152" t="s">
        <v>1137</v>
      </c>
      <c r="H609" s="151" t="s">
        <v>21</v>
      </c>
      <c r="I609" s="153"/>
      <c r="L609" s="149"/>
      <c r="M609" s="154"/>
      <c r="T609" s="155"/>
      <c r="AT609" s="151" t="s">
        <v>238</v>
      </c>
      <c r="AU609" s="151" t="s">
        <v>86</v>
      </c>
      <c r="AV609" s="12" t="s">
        <v>80</v>
      </c>
      <c r="AW609" s="12" t="s">
        <v>33</v>
      </c>
      <c r="AX609" s="12" t="s">
        <v>73</v>
      </c>
      <c r="AY609" s="151" t="s">
        <v>227</v>
      </c>
    </row>
    <row r="610" spans="2:65" s="13" customFormat="1" ht="11.25">
      <c r="B610" s="156"/>
      <c r="D610" s="150" t="s">
        <v>238</v>
      </c>
      <c r="E610" s="157" t="s">
        <v>21</v>
      </c>
      <c r="F610" s="158" t="s">
        <v>1138</v>
      </c>
      <c r="H610" s="159">
        <v>43.53</v>
      </c>
      <c r="I610" s="160"/>
      <c r="L610" s="156"/>
      <c r="M610" s="161"/>
      <c r="T610" s="162"/>
      <c r="AT610" s="157" t="s">
        <v>238</v>
      </c>
      <c r="AU610" s="157" t="s">
        <v>86</v>
      </c>
      <c r="AV610" s="13" t="s">
        <v>86</v>
      </c>
      <c r="AW610" s="13" t="s">
        <v>33</v>
      </c>
      <c r="AX610" s="13" t="s">
        <v>73</v>
      </c>
      <c r="AY610" s="157" t="s">
        <v>227</v>
      </c>
    </row>
    <row r="611" spans="2:65" s="13" customFormat="1" ht="11.25">
      <c r="B611" s="156"/>
      <c r="D611" s="150" t="s">
        <v>238</v>
      </c>
      <c r="E611" s="157" t="s">
        <v>21</v>
      </c>
      <c r="F611" s="158" t="s">
        <v>1139</v>
      </c>
      <c r="H611" s="159">
        <v>14.112</v>
      </c>
      <c r="I611" s="160"/>
      <c r="L611" s="156"/>
      <c r="M611" s="161"/>
      <c r="T611" s="162"/>
      <c r="AT611" s="157" t="s">
        <v>238</v>
      </c>
      <c r="AU611" s="157" t="s">
        <v>86</v>
      </c>
      <c r="AV611" s="13" t="s">
        <v>86</v>
      </c>
      <c r="AW611" s="13" t="s">
        <v>33</v>
      </c>
      <c r="AX611" s="13" t="s">
        <v>73</v>
      </c>
      <c r="AY611" s="157" t="s">
        <v>227</v>
      </c>
    </row>
    <row r="612" spans="2:65" s="15" customFormat="1" ht="11.25">
      <c r="B612" s="193"/>
      <c r="D612" s="150" t="s">
        <v>238</v>
      </c>
      <c r="E612" s="194" t="s">
        <v>700</v>
      </c>
      <c r="F612" s="195" t="s">
        <v>765</v>
      </c>
      <c r="H612" s="196">
        <v>57.642000000000003</v>
      </c>
      <c r="I612" s="197"/>
      <c r="L612" s="193"/>
      <c r="M612" s="198"/>
      <c r="T612" s="199"/>
      <c r="AT612" s="194" t="s">
        <v>238</v>
      </c>
      <c r="AU612" s="194" t="s">
        <v>86</v>
      </c>
      <c r="AV612" s="15" t="s">
        <v>120</v>
      </c>
      <c r="AW612" s="15" t="s">
        <v>33</v>
      </c>
      <c r="AX612" s="15" t="s">
        <v>73</v>
      </c>
      <c r="AY612" s="194" t="s">
        <v>227</v>
      </c>
    </row>
    <row r="613" spans="2:65" s="14" customFormat="1" ht="11.25">
      <c r="B613" s="163"/>
      <c r="D613" s="150" t="s">
        <v>238</v>
      </c>
      <c r="E613" s="164" t="s">
        <v>21</v>
      </c>
      <c r="F613" s="165" t="s">
        <v>241</v>
      </c>
      <c r="H613" s="166">
        <v>308.57799999999997</v>
      </c>
      <c r="I613" s="167"/>
      <c r="L613" s="163"/>
      <c r="M613" s="168"/>
      <c r="T613" s="169"/>
      <c r="AT613" s="164" t="s">
        <v>238</v>
      </c>
      <c r="AU613" s="164" t="s">
        <v>86</v>
      </c>
      <c r="AV613" s="14" t="s">
        <v>234</v>
      </c>
      <c r="AW613" s="14" t="s">
        <v>33</v>
      </c>
      <c r="AX613" s="14" t="s">
        <v>80</v>
      </c>
      <c r="AY613" s="164" t="s">
        <v>227</v>
      </c>
    </row>
    <row r="614" spans="2:65" s="1" customFormat="1" ht="44.25" customHeight="1">
      <c r="B614" s="33"/>
      <c r="C614" s="132" t="s">
        <v>1140</v>
      </c>
      <c r="D614" s="132" t="s">
        <v>229</v>
      </c>
      <c r="E614" s="133" t="s">
        <v>1141</v>
      </c>
      <c r="F614" s="134" t="s">
        <v>1142</v>
      </c>
      <c r="G614" s="135" t="s">
        <v>326</v>
      </c>
      <c r="H614" s="136">
        <v>1000</v>
      </c>
      <c r="I614" s="137"/>
      <c r="J614" s="138">
        <f>ROUND(I614*H614,2)</f>
        <v>0</v>
      </c>
      <c r="K614" s="134" t="s">
        <v>233</v>
      </c>
      <c r="L614" s="33"/>
      <c r="M614" s="139" t="s">
        <v>21</v>
      </c>
      <c r="N614" s="140" t="s">
        <v>45</v>
      </c>
      <c r="P614" s="141">
        <f>O614*H614</f>
        <v>0</v>
      </c>
      <c r="Q614" s="141">
        <v>0</v>
      </c>
      <c r="R614" s="141">
        <f>Q614*H614</f>
        <v>0</v>
      </c>
      <c r="S614" s="141">
        <v>0</v>
      </c>
      <c r="T614" s="142">
        <f>S614*H614</f>
        <v>0</v>
      </c>
      <c r="AR614" s="143" t="s">
        <v>234</v>
      </c>
      <c r="AT614" s="143" t="s">
        <v>229</v>
      </c>
      <c r="AU614" s="143" t="s">
        <v>86</v>
      </c>
      <c r="AY614" s="18" t="s">
        <v>227</v>
      </c>
      <c r="BE614" s="144">
        <f>IF(N614="základní",J614,0)</f>
        <v>0</v>
      </c>
      <c r="BF614" s="144">
        <f>IF(N614="snížená",J614,0)</f>
        <v>0</v>
      </c>
      <c r="BG614" s="144">
        <f>IF(N614="zákl. přenesená",J614,0)</f>
        <v>0</v>
      </c>
      <c r="BH614" s="144">
        <f>IF(N614="sníž. přenesená",J614,0)</f>
        <v>0</v>
      </c>
      <c r="BI614" s="144">
        <f>IF(N614="nulová",J614,0)</f>
        <v>0</v>
      </c>
      <c r="BJ614" s="18" t="s">
        <v>86</v>
      </c>
      <c r="BK614" s="144">
        <f>ROUND(I614*H614,2)</f>
        <v>0</v>
      </c>
      <c r="BL614" s="18" t="s">
        <v>234</v>
      </c>
      <c r="BM614" s="143" t="s">
        <v>1143</v>
      </c>
    </row>
    <row r="615" spans="2:65" s="1" customFormat="1" ht="11.25">
      <c r="B615" s="33"/>
      <c r="D615" s="145" t="s">
        <v>236</v>
      </c>
      <c r="F615" s="146" t="s">
        <v>1144</v>
      </c>
      <c r="I615" s="147"/>
      <c r="L615" s="33"/>
      <c r="M615" s="148"/>
      <c r="T615" s="54"/>
      <c r="AT615" s="18" t="s">
        <v>236</v>
      </c>
      <c r="AU615" s="18" t="s">
        <v>86</v>
      </c>
    </row>
    <row r="616" spans="2:65" s="1" customFormat="1" ht="21.75" customHeight="1">
      <c r="B616" s="33"/>
      <c r="C616" s="170" t="s">
        <v>1145</v>
      </c>
      <c r="D616" s="170" t="s">
        <v>291</v>
      </c>
      <c r="E616" s="171" t="s">
        <v>1146</v>
      </c>
      <c r="F616" s="172" t="s">
        <v>1147</v>
      </c>
      <c r="G616" s="173" t="s">
        <v>326</v>
      </c>
      <c r="H616" s="174">
        <v>1102.5</v>
      </c>
      <c r="I616" s="175"/>
      <c r="J616" s="176">
        <f>ROUND(I616*H616,2)</f>
        <v>0</v>
      </c>
      <c r="K616" s="172" t="s">
        <v>233</v>
      </c>
      <c r="L616" s="177"/>
      <c r="M616" s="178" t="s">
        <v>21</v>
      </c>
      <c r="N616" s="179" t="s">
        <v>45</v>
      </c>
      <c r="P616" s="141">
        <f>O616*H616</f>
        <v>0</v>
      </c>
      <c r="Q616" s="141">
        <v>1E-4</v>
      </c>
      <c r="R616" s="141">
        <f>Q616*H616</f>
        <v>0.11025</v>
      </c>
      <c r="S616" s="141">
        <v>0</v>
      </c>
      <c r="T616" s="142">
        <f>S616*H616</f>
        <v>0</v>
      </c>
      <c r="AR616" s="143" t="s">
        <v>283</v>
      </c>
      <c r="AT616" s="143" t="s">
        <v>291</v>
      </c>
      <c r="AU616" s="143" t="s">
        <v>86</v>
      </c>
      <c r="AY616" s="18" t="s">
        <v>227</v>
      </c>
      <c r="BE616" s="144">
        <f>IF(N616="základní",J616,0)</f>
        <v>0</v>
      </c>
      <c r="BF616" s="144">
        <f>IF(N616="snížená",J616,0)</f>
        <v>0</v>
      </c>
      <c r="BG616" s="144">
        <f>IF(N616="zákl. přenesená",J616,0)</f>
        <v>0</v>
      </c>
      <c r="BH616" s="144">
        <f>IF(N616="sníž. přenesená",J616,0)</f>
        <v>0</v>
      </c>
      <c r="BI616" s="144">
        <f>IF(N616="nulová",J616,0)</f>
        <v>0</v>
      </c>
      <c r="BJ616" s="18" t="s">
        <v>86</v>
      </c>
      <c r="BK616" s="144">
        <f>ROUND(I616*H616,2)</f>
        <v>0</v>
      </c>
      <c r="BL616" s="18" t="s">
        <v>234</v>
      </c>
      <c r="BM616" s="143" t="s">
        <v>1148</v>
      </c>
    </row>
    <row r="617" spans="2:65" s="13" customFormat="1" ht="11.25">
      <c r="B617" s="156"/>
      <c r="D617" s="150" t="s">
        <v>238</v>
      </c>
      <c r="E617" s="157" t="s">
        <v>21</v>
      </c>
      <c r="F617" s="158" t="s">
        <v>1149</v>
      </c>
      <c r="H617" s="159">
        <v>1050</v>
      </c>
      <c r="I617" s="160"/>
      <c r="L617" s="156"/>
      <c r="M617" s="161"/>
      <c r="T617" s="162"/>
      <c r="AT617" s="157" t="s">
        <v>238</v>
      </c>
      <c r="AU617" s="157" t="s">
        <v>86</v>
      </c>
      <c r="AV617" s="13" t="s">
        <v>86</v>
      </c>
      <c r="AW617" s="13" t="s">
        <v>33</v>
      </c>
      <c r="AX617" s="13" t="s">
        <v>73</v>
      </c>
      <c r="AY617" s="157" t="s">
        <v>227</v>
      </c>
    </row>
    <row r="618" spans="2:65" s="14" customFormat="1" ht="11.25">
      <c r="B618" s="163"/>
      <c r="D618" s="150" t="s">
        <v>238</v>
      </c>
      <c r="E618" s="164" t="s">
        <v>21</v>
      </c>
      <c r="F618" s="165" t="s">
        <v>241</v>
      </c>
      <c r="H618" s="166">
        <v>1050</v>
      </c>
      <c r="I618" s="167"/>
      <c r="L618" s="163"/>
      <c r="M618" s="168"/>
      <c r="T618" s="169"/>
      <c r="AT618" s="164" t="s">
        <v>238</v>
      </c>
      <c r="AU618" s="164" t="s">
        <v>86</v>
      </c>
      <c r="AV618" s="14" t="s">
        <v>234</v>
      </c>
      <c r="AW618" s="14" t="s">
        <v>33</v>
      </c>
      <c r="AX618" s="14" t="s">
        <v>80</v>
      </c>
      <c r="AY618" s="164" t="s">
        <v>227</v>
      </c>
    </row>
    <row r="619" spans="2:65" s="13" customFormat="1" ht="11.25">
      <c r="B619" s="156"/>
      <c r="D619" s="150" t="s">
        <v>238</v>
      </c>
      <c r="F619" s="158" t="s">
        <v>1150</v>
      </c>
      <c r="H619" s="159">
        <v>1102.5</v>
      </c>
      <c r="I619" s="160"/>
      <c r="L619" s="156"/>
      <c r="M619" s="161"/>
      <c r="T619" s="162"/>
      <c r="AT619" s="157" t="s">
        <v>238</v>
      </c>
      <c r="AU619" s="157" t="s">
        <v>86</v>
      </c>
      <c r="AV619" s="13" t="s">
        <v>86</v>
      </c>
      <c r="AW619" s="13" t="s">
        <v>4</v>
      </c>
      <c r="AX619" s="13" t="s">
        <v>80</v>
      </c>
      <c r="AY619" s="157" t="s">
        <v>227</v>
      </c>
    </row>
    <row r="620" spans="2:65" s="1" customFormat="1" ht="55.5" customHeight="1">
      <c r="B620" s="33"/>
      <c r="C620" s="132" t="s">
        <v>1151</v>
      </c>
      <c r="D620" s="132" t="s">
        <v>229</v>
      </c>
      <c r="E620" s="133" t="s">
        <v>1152</v>
      </c>
      <c r="F620" s="134" t="s">
        <v>1153</v>
      </c>
      <c r="G620" s="135" t="s">
        <v>326</v>
      </c>
      <c r="H620" s="136">
        <v>1000</v>
      </c>
      <c r="I620" s="137"/>
      <c r="J620" s="138">
        <f>ROUND(I620*H620,2)</f>
        <v>0</v>
      </c>
      <c r="K620" s="134" t="s">
        <v>233</v>
      </c>
      <c r="L620" s="33"/>
      <c r="M620" s="139" t="s">
        <v>21</v>
      </c>
      <c r="N620" s="140" t="s">
        <v>45</v>
      </c>
      <c r="P620" s="141">
        <f>O620*H620</f>
        <v>0</v>
      </c>
      <c r="Q620" s="141">
        <v>0</v>
      </c>
      <c r="R620" s="141">
        <f>Q620*H620</f>
        <v>0</v>
      </c>
      <c r="S620" s="141">
        <v>0</v>
      </c>
      <c r="T620" s="142">
        <f>S620*H620</f>
        <v>0</v>
      </c>
      <c r="AR620" s="143" t="s">
        <v>234</v>
      </c>
      <c r="AT620" s="143" t="s">
        <v>229</v>
      </c>
      <c r="AU620" s="143" t="s">
        <v>86</v>
      </c>
      <c r="AY620" s="18" t="s">
        <v>227</v>
      </c>
      <c r="BE620" s="144">
        <f>IF(N620="základní",J620,0)</f>
        <v>0</v>
      </c>
      <c r="BF620" s="144">
        <f>IF(N620="snížená",J620,0)</f>
        <v>0</v>
      </c>
      <c r="BG620" s="144">
        <f>IF(N620="zákl. přenesená",J620,0)</f>
        <v>0</v>
      </c>
      <c r="BH620" s="144">
        <f>IF(N620="sníž. přenesená",J620,0)</f>
        <v>0</v>
      </c>
      <c r="BI620" s="144">
        <f>IF(N620="nulová",J620,0)</f>
        <v>0</v>
      </c>
      <c r="BJ620" s="18" t="s">
        <v>86</v>
      </c>
      <c r="BK620" s="144">
        <f>ROUND(I620*H620,2)</f>
        <v>0</v>
      </c>
      <c r="BL620" s="18" t="s">
        <v>234</v>
      </c>
      <c r="BM620" s="143" t="s">
        <v>1154</v>
      </c>
    </row>
    <row r="621" spans="2:65" s="1" customFormat="1" ht="11.25">
      <c r="B621" s="33"/>
      <c r="D621" s="145" t="s">
        <v>236</v>
      </c>
      <c r="F621" s="146" t="s">
        <v>1155</v>
      </c>
      <c r="I621" s="147"/>
      <c r="L621" s="33"/>
      <c r="M621" s="148"/>
      <c r="T621" s="54"/>
      <c r="AT621" s="18" t="s">
        <v>236</v>
      </c>
      <c r="AU621" s="18" t="s">
        <v>86</v>
      </c>
    </row>
    <row r="622" spans="2:65" s="1" customFormat="1" ht="24.2" customHeight="1">
      <c r="B622" s="33"/>
      <c r="C622" s="170" t="s">
        <v>1156</v>
      </c>
      <c r="D622" s="170" t="s">
        <v>291</v>
      </c>
      <c r="E622" s="171" t="s">
        <v>1157</v>
      </c>
      <c r="F622" s="172" t="s">
        <v>1158</v>
      </c>
      <c r="G622" s="173" t="s">
        <v>326</v>
      </c>
      <c r="H622" s="174">
        <v>1050</v>
      </c>
      <c r="I622" s="175"/>
      <c r="J622" s="176">
        <f>ROUND(I622*H622,2)</f>
        <v>0</v>
      </c>
      <c r="K622" s="172" t="s">
        <v>233</v>
      </c>
      <c r="L622" s="177"/>
      <c r="M622" s="178" t="s">
        <v>21</v>
      </c>
      <c r="N622" s="179" t="s">
        <v>45</v>
      </c>
      <c r="P622" s="141">
        <f>O622*H622</f>
        <v>0</v>
      </c>
      <c r="Q622" s="141">
        <v>4.0000000000000003E-5</v>
      </c>
      <c r="R622" s="141">
        <f>Q622*H622</f>
        <v>4.2000000000000003E-2</v>
      </c>
      <c r="S622" s="141">
        <v>0</v>
      </c>
      <c r="T622" s="142">
        <f>S622*H622</f>
        <v>0</v>
      </c>
      <c r="AR622" s="143" t="s">
        <v>283</v>
      </c>
      <c r="AT622" s="143" t="s">
        <v>291</v>
      </c>
      <c r="AU622" s="143" t="s">
        <v>86</v>
      </c>
      <c r="AY622" s="18" t="s">
        <v>227</v>
      </c>
      <c r="BE622" s="144">
        <f>IF(N622="základní",J622,0)</f>
        <v>0</v>
      </c>
      <c r="BF622" s="144">
        <f>IF(N622="snížená",J622,0)</f>
        <v>0</v>
      </c>
      <c r="BG622" s="144">
        <f>IF(N622="zákl. přenesená",J622,0)</f>
        <v>0</v>
      </c>
      <c r="BH622" s="144">
        <f>IF(N622="sníž. přenesená",J622,0)</f>
        <v>0</v>
      </c>
      <c r="BI622" s="144">
        <f>IF(N622="nulová",J622,0)</f>
        <v>0</v>
      </c>
      <c r="BJ622" s="18" t="s">
        <v>86</v>
      </c>
      <c r="BK622" s="144">
        <f>ROUND(I622*H622,2)</f>
        <v>0</v>
      </c>
      <c r="BL622" s="18" t="s">
        <v>234</v>
      </c>
      <c r="BM622" s="143" t="s">
        <v>1159</v>
      </c>
    </row>
    <row r="623" spans="2:65" s="13" customFormat="1" ht="11.25">
      <c r="B623" s="156"/>
      <c r="D623" s="150" t="s">
        <v>238</v>
      </c>
      <c r="F623" s="158" t="s">
        <v>1160</v>
      </c>
      <c r="H623" s="159">
        <v>1050</v>
      </c>
      <c r="I623" s="160"/>
      <c r="L623" s="156"/>
      <c r="M623" s="161"/>
      <c r="T623" s="162"/>
      <c r="AT623" s="157" t="s">
        <v>238</v>
      </c>
      <c r="AU623" s="157" t="s">
        <v>86</v>
      </c>
      <c r="AV623" s="13" t="s">
        <v>86</v>
      </c>
      <c r="AW623" s="13" t="s">
        <v>4</v>
      </c>
      <c r="AX623" s="13" t="s">
        <v>80</v>
      </c>
      <c r="AY623" s="157" t="s">
        <v>227</v>
      </c>
    </row>
    <row r="624" spans="2:65" s="1" customFormat="1" ht="66.75" customHeight="1">
      <c r="B624" s="33"/>
      <c r="C624" s="132" t="s">
        <v>1161</v>
      </c>
      <c r="D624" s="132" t="s">
        <v>229</v>
      </c>
      <c r="E624" s="133" t="s">
        <v>1162</v>
      </c>
      <c r="F624" s="134" t="s">
        <v>1163</v>
      </c>
      <c r="G624" s="135" t="s">
        <v>232</v>
      </c>
      <c r="H624" s="136">
        <v>11.27</v>
      </c>
      <c r="I624" s="137"/>
      <c r="J624" s="138">
        <f>ROUND(I624*H624,2)</f>
        <v>0</v>
      </c>
      <c r="K624" s="134" t="s">
        <v>233</v>
      </c>
      <c r="L624" s="33"/>
      <c r="M624" s="139" t="s">
        <v>21</v>
      </c>
      <c r="N624" s="140" t="s">
        <v>45</v>
      </c>
      <c r="P624" s="141">
        <f>O624*H624</f>
        <v>0</v>
      </c>
      <c r="Q624" s="141">
        <v>8.3499999999999998E-3</v>
      </c>
      <c r="R624" s="141">
        <f>Q624*H624</f>
        <v>9.4104499999999994E-2</v>
      </c>
      <c r="S624" s="141">
        <v>0</v>
      </c>
      <c r="T624" s="142">
        <f>S624*H624</f>
        <v>0</v>
      </c>
      <c r="AR624" s="143" t="s">
        <v>234</v>
      </c>
      <c r="AT624" s="143" t="s">
        <v>229</v>
      </c>
      <c r="AU624" s="143" t="s">
        <v>86</v>
      </c>
      <c r="AY624" s="18" t="s">
        <v>227</v>
      </c>
      <c r="BE624" s="144">
        <f>IF(N624="základní",J624,0)</f>
        <v>0</v>
      </c>
      <c r="BF624" s="144">
        <f>IF(N624="snížená",J624,0)</f>
        <v>0</v>
      </c>
      <c r="BG624" s="144">
        <f>IF(N624="zákl. přenesená",J624,0)</f>
        <v>0</v>
      </c>
      <c r="BH624" s="144">
        <f>IF(N624="sníž. přenesená",J624,0)</f>
        <v>0</v>
      </c>
      <c r="BI624" s="144">
        <f>IF(N624="nulová",J624,0)</f>
        <v>0</v>
      </c>
      <c r="BJ624" s="18" t="s">
        <v>86</v>
      </c>
      <c r="BK624" s="144">
        <f>ROUND(I624*H624,2)</f>
        <v>0</v>
      </c>
      <c r="BL624" s="18" t="s">
        <v>234</v>
      </c>
      <c r="BM624" s="143" t="s">
        <v>1164</v>
      </c>
    </row>
    <row r="625" spans="2:65" s="1" customFormat="1" ht="11.25">
      <c r="B625" s="33"/>
      <c r="D625" s="145" t="s">
        <v>236</v>
      </c>
      <c r="F625" s="146" t="s">
        <v>1165</v>
      </c>
      <c r="I625" s="147"/>
      <c r="L625" s="33"/>
      <c r="M625" s="148"/>
      <c r="T625" s="54"/>
      <c r="AT625" s="18" t="s">
        <v>236</v>
      </c>
      <c r="AU625" s="18" t="s">
        <v>86</v>
      </c>
    </row>
    <row r="626" spans="2:65" s="12" customFormat="1" ht="11.25">
      <c r="B626" s="149"/>
      <c r="D626" s="150" t="s">
        <v>238</v>
      </c>
      <c r="E626" s="151" t="s">
        <v>21</v>
      </c>
      <c r="F626" s="152" t="s">
        <v>1166</v>
      </c>
      <c r="H626" s="151" t="s">
        <v>21</v>
      </c>
      <c r="I626" s="153"/>
      <c r="L626" s="149"/>
      <c r="M626" s="154"/>
      <c r="T626" s="155"/>
      <c r="AT626" s="151" t="s">
        <v>238</v>
      </c>
      <c r="AU626" s="151" t="s">
        <v>86</v>
      </c>
      <c r="AV626" s="12" t="s">
        <v>80</v>
      </c>
      <c r="AW626" s="12" t="s">
        <v>33</v>
      </c>
      <c r="AX626" s="12" t="s">
        <v>73</v>
      </c>
      <c r="AY626" s="151" t="s">
        <v>227</v>
      </c>
    </row>
    <row r="627" spans="2:65" s="13" customFormat="1" ht="11.25">
      <c r="B627" s="156"/>
      <c r="D627" s="150" t="s">
        <v>238</v>
      </c>
      <c r="E627" s="157" t="s">
        <v>21</v>
      </c>
      <c r="F627" s="158" t="s">
        <v>1167</v>
      </c>
      <c r="H627" s="159">
        <v>11.27</v>
      </c>
      <c r="I627" s="160"/>
      <c r="L627" s="156"/>
      <c r="M627" s="161"/>
      <c r="T627" s="162"/>
      <c r="AT627" s="157" t="s">
        <v>238</v>
      </c>
      <c r="AU627" s="157" t="s">
        <v>86</v>
      </c>
      <c r="AV627" s="13" t="s">
        <v>86</v>
      </c>
      <c r="AW627" s="13" t="s">
        <v>33</v>
      </c>
      <c r="AX627" s="13" t="s">
        <v>73</v>
      </c>
      <c r="AY627" s="157" t="s">
        <v>227</v>
      </c>
    </row>
    <row r="628" spans="2:65" s="14" customFormat="1" ht="11.25">
      <c r="B628" s="163"/>
      <c r="D628" s="150" t="s">
        <v>238</v>
      </c>
      <c r="E628" s="164" t="s">
        <v>706</v>
      </c>
      <c r="F628" s="165" t="s">
        <v>241</v>
      </c>
      <c r="H628" s="166">
        <v>11.27</v>
      </c>
      <c r="I628" s="167"/>
      <c r="L628" s="163"/>
      <c r="M628" s="168"/>
      <c r="T628" s="169"/>
      <c r="AT628" s="164" t="s">
        <v>238</v>
      </c>
      <c r="AU628" s="164" t="s">
        <v>86</v>
      </c>
      <c r="AV628" s="14" t="s">
        <v>234</v>
      </c>
      <c r="AW628" s="14" t="s">
        <v>33</v>
      </c>
      <c r="AX628" s="14" t="s">
        <v>80</v>
      </c>
      <c r="AY628" s="164" t="s">
        <v>227</v>
      </c>
    </row>
    <row r="629" spans="2:65" s="1" customFormat="1" ht="16.5" customHeight="1">
      <c r="B629" s="33"/>
      <c r="C629" s="170" t="s">
        <v>1168</v>
      </c>
      <c r="D629" s="170" t="s">
        <v>291</v>
      </c>
      <c r="E629" s="171" t="s">
        <v>1169</v>
      </c>
      <c r="F629" s="172" t="s">
        <v>1170</v>
      </c>
      <c r="G629" s="173" t="s">
        <v>232</v>
      </c>
      <c r="H629" s="174">
        <v>11.834</v>
      </c>
      <c r="I629" s="175"/>
      <c r="J629" s="176">
        <f>ROUND(I629*H629,2)</f>
        <v>0</v>
      </c>
      <c r="K629" s="172" t="s">
        <v>233</v>
      </c>
      <c r="L629" s="177"/>
      <c r="M629" s="178" t="s">
        <v>21</v>
      </c>
      <c r="N629" s="179" t="s">
        <v>45</v>
      </c>
      <c r="P629" s="141">
        <f>O629*H629</f>
        <v>0</v>
      </c>
      <c r="Q629" s="141">
        <v>5.5999999999999995E-4</v>
      </c>
      <c r="R629" s="141">
        <f>Q629*H629</f>
        <v>6.627039999999999E-3</v>
      </c>
      <c r="S629" s="141">
        <v>0</v>
      </c>
      <c r="T629" s="142">
        <f>S629*H629</f>
        <v>0</v>
      </c>
      <c r="AR629" s="143" t="s">
        <v>283</v>
      </c>
      <c r="AT629" s="143" t="s">
        <v>291</v>
      </c>
      <c r="AU629" s="143" t="s">
        <v>86</v>
      </c>
      <c r="AY629" s="18" t="s">
        <v>227</v>
      </c>
      <c r="BE629" s="144">
        <f>IF(N629="základní",J629,0)</f>
        <v>0</v>
      </c>
      <c r="BF629" s="144">
        <f>IF(N629="snížená",J629,0)</f>
        <v>0</v>
      </c>
      <c r="BG629" s="144">
        <f>IF(N629="zákl. přenesená",J629,0)</f>
        <v>0</v>
      </c>
      <c r="BH629" s="144">
        <f>IF(N629="sníž. přenesená",J629,0)</f>
        <v>0</v>
      </c>
      <c r="BI629" s="144">
        <f>IF(N629="nulová",J629,0)</f>
        <v>0</v>
      </c>
      <c r="BJ629" s="18" t="s">
        <v>86</v>
      </c>
      <c r="BK629" s="144">
        <f>ROUND(I629*H629,2)</f>
        <v>0</v>
      </c>
      <c r="BL629" s="18" t="s">
        <v>234</v>
      </c>
      <c r="BM629" s="143" t="s">
        <v>1171</v>
      </c>
    </row>
    <row r="630" spans="2:65" s="13" customFormat="1" ht="11.25">
      <c r="B630" s="156"/>
      <c r="D630" s="150" t="s">
        <v>238</v>
      </c>
      <c r="F630" s="158" t="s">
        <v>1172</v>
      </c>
      <c r="H630" s="159">
        <v>11.834</v>
      </c>
      <c r="I630" s="160"/>
      <c r="L630" s="156"/>
      <c r="M630" s="161"/>
      <c r="T630" s="162"/>
      <c r="AT630" s="157" t="s">
        <v>238</v>
      </c>
      <c r="AU630" s="157" t="s">
        <v>86</v>
      </c>
      <c r="AV630" s="13" t="s">
        <v>86</v>
      </c>
      <c r="AW630" s="13" t="s">
        <v>4</v>
      </c>
      <c r="AX630" s="13" t="s">
        <v>80</v>
      </c>
      <c r="AY630" s="157" t="s">
        <v>227</v>
      </c>
    </row>
    <row r="631" spans="2:65" s="1" customFormat="1" ht="66.75" customHeight="1">
      <c r="B631" s="33"/>
      <c r="C631" s="132" t="s">
        <v>1173</v>
      </c>
      <c r="D631" s="132" t="s">
        <v>229</v>
      </c>
      <c r="E631" s="133" t="s">
        <v>1174</v>
      </c>
      <c r="F631" s="134" t="s">
        <v>1175</v>
      </c>
      <c r="G631" s="135" t="s">
        <v>232</v>
      </c>
      <c r="H631" s="136">
        <v>143.13</v>
      </c>
      <c r="I631" s="137"/>
      <c r="J631" s="138">
        <f>ROUND(I631*H631,2)</f>
        <v>0</v>
      </c>
      <c r="K631" s="134" t="s">
        <v>233</v>
      </c>
      <c r="L631" s="33"/>
      <c r="M631" s="139" t="s">
        <v>21</v>
      </c>
      <c r="N631" s="140" t="s">
        <v>45</v>
      </c>
      <c r="P631" s="141">
        <f>O631*H631</f>
        <v>0</v>
      </c>
      <c r="Q631" s="141">
        <v>8.5199999999999998E-3</v>
      </c>
      <c r="R631" s="141">
        <f>Q631*H631</f>
        <v>1.2194676</v>
      </c>
      <c r="S631" s="141">
        <v>0</v>
      </c>
      <c r="T631" s="142">
        <f>S631*H631</f>
        <v>0</v>
      </c>
      <c r="AR631" s="143" t="s">
        <v>234</v>
      </c>
      <c r="AT631" s="143" t="s">
        <v>229</v>
      </c>
      <c r="AU631" s="143" t="s">
        <v>86</v>
      </c>
      <c r="AY631" s="18" t="s">
        <v>227</v>
      </c>
      <c r="BE631" s="144">
        <f>IF(N631="základní",J631,0)</f>
        <v>0</v>
      </c>
      <c r="BF631" s="144">
        <f>IF(N631="snížená",J631,0)</f>
        <v>0</v>
      </c>
      <c r="BG631" s="144">
        <f>IF(N631="zákl. přenesená",J631,0)</f>
        <v>0</v>
      </c>
      <c r="BH631" s="144">
        <f>IF(N631="sníž. přenesená",J631,0)</f>
        <v>0</v>
      </c>
      <c r="BI631" s="144">
        <f>IF(N631="nulová",J631,0)</f>
        <v>0</v>
      </c>
      <c r="BJ631" s="18" t="s">
        <v>86</v>
      </c>
      <c r="BK631" s="144">
        <f>ROUND(I631*H631,2)</f>
        <v>0</v>
      </c>
      <c r="BL631" s="18" t="s">
        <v>234</v>
      </c>
      <c r="BM631" s="143" t="s">
        <v>1176</v>
      </c>
    </row>
    <row r="632" spans="2:65" s="1" customFormat="1" ht="11.25">
      <c r="B632" s="33"/>
      <c r="D632" s="145" t="s">
        <v>236</v>
      </c>
      <c r="F632" s="146" t="s">
        <v>1177</v>
      </c>
      <c r="I632" s="147"/>
      <c r="L632" s="33"/>
      <c r="M632" s="148"/>
      <c r="T632" s="54"/>
      <c r="AT632" s="18" t="s">
        <v>236</v>
      </c>
      <c r="AU632" s="18" t="s">
        <v>86</v>
      </c>
    </row>
    <row r="633" spans="2:65" s="12" customFormat="1" ht="11.25">
      <c r="B633" s="149"/>
      <c r="D633" s="150" t="s">
        <v>238</v>
      </c>
      <c r="E633" s="151" t="s">
        <v>21</v>
      </c>
      <c r="F633" s="152" t="s">
        <v>1178</v>
      </c>
      <c r="H633" s="151" t="s">
        <v>21</v>
      </c>
      <c r="I633" s="153"/>
      <c r="L633" s="149"/>
      <c r="M633" s="154"/>
      <c r="T633" s="155"/>
      <c r="AT633" s="151" t="s">
        <v>238</v>
      </c>
      <c r="AU633" s="151" t="s">
        <v>86</v>
      </c>
      <c r="AV633" s="12" t="s">
        <v>80</v>
      </c>
      <c r="AW633" s="12" t="s">
        <v>33</v>
      </c>
      <c r="AX633" s="12" t="s">
        <v>73</v>
      </c>
      <c r="AY633" s="151" t="s">
        <v>227</v>
      </c>
    </row>
    <row r="634" spans="2:65" s="13" customFormat="1" ht="11.25">
      <c r="B634" s="156"/>
      <c r="D634" s="150" t="s">
        <v>238</v>
      </c>
      <c r="E634" s="157" t="s">
        <v>21</v>
      </c>
      <c r="F634" s="158" t="s">
        <v>1179</v>
      </c>
      <c r="H634" s="159">
        <v>129.02500000000001</v>
      </c>
      <c r="I634" s="160"/>
      <c r="L634" s="156"/>
      <c r="M634" s="161"/>
      <c r="T634" s="162"/>
      <c r="AT634" s="157" t="s">
        <v>238</v>
      </c>
      <c r="AU634" s="157" t="s">
        <v>86</v>
      </c>
      <c r="AV634" s="13" t="s">
        <v>86</v>
      </c>
      <c r="AW634" s="13" t="s">
        <v>33</v>
      </c>
      <c r="AX634" s="13" t="s">
        <v>73</v>
      </c>
      <c r="AY634" s="157" t="s">
        <v>227</v>
      </c>
    </row>
    <row r="635" spans="2:65" s="13" customFormat="1" ht="11.25">
      <c r="B635" s="156"/>
      <c r="D635" s="150" t="s">
        <v>238</v>
      </c>
      <c r="E635" s="157" t="s">
        <v>21</v>
      </c>
      <c r="F635" s="158" t="s">
        <v>1180</v>
      </c>
      <c r="H635" s="159">
        <v>14.105</v>
      </c>
      <c r="I635" s="160"/>
      <c r="L635" s="156"/>
      <c r="M635" s="161"/>
      <c r="T635" s="162"/>
      <c r="AT635" s="157" t="s">
        <v>238</v>
      </c>
      <c r="AU635" s="157" t="s">
        <v>86</v>
      </c>
      <c r="AV635" s="13" t="s">
        <v>86</v>
      </c>
      <c r="AW635" s="13" t="s">
        <v>33</v>
      </c>
      <c r="AX635" s="13" t="s">
        <v>73</v>
      </c>
      <c r="AY635" s="157" t="s">
        <v>227</v>
      </c>
    </row>
    <row r="636" spans="2:65" s="14" customFormat="1" ht="11.25">
      <c r="B636" s="163"/>
      <c r="D636" s="150" t="s">
        <v>238</v>
      </c>
      <c r="E636" s="164" t="s">
        <v>21</v>
      </c>
      <c r="F636" s="165" t="s">
        <v>241</v>
      </c>
      <c r="H636" s="166">
        <v>143.13</v>
      </c>
      <c r="I636" s="167"/>
      <c r="L636" s="163"/>
      <c r="M636" s="168"/>
      <c r="T636" s="169"/>
      <c r="AT636" s="164" t="s">
        <v>238</v>
      </c>
      <c r="AU636" s="164" t="s">
        <v>86</v>
      </c>
      <c r="AV636" s="14" t="s">
        <v>234</v>
      </c>
      <c r="AW636" s="14" t="s">
        <v>33</v>
      </c>
      <c r="AX636" s="14" t="s">
        <v>80</v>
      </c>
      <c r="AY636" s="164" t="s">
        <v>227</v>
      </c>
    </row>
    <row r="637" spans="2:65" s="1" customFormat="1" ht="16.5" customHeight="1">
      <c r="B637" s="33"/>
      <c r="C637" s="170" t="s">
        <v>1181</v>
      </c>
      <c r="D637" s="170" t="s">
        <v>291</v>
      </c>
      <c r="E637" s="171" t="s">
        <v>1182</v>
      </c>
      <c r="F637" s="172" t="s">
        <v>1183</v>
      </c>
      <c r="G637" s="173" t="s">
        <v>232</v>
      </c>
      <c r="H637" s="174">
        <v>150.28700000000001</v>
      </c>
      <c r="I637" s="175"/>
      <c r="J637" s="176">
        <f>ROUND(I637*H637,2)</f>
        <v>0</v>
      </c>
      <c r="K637" s="172" t="s">
        <v>233</v>
      </c>
      <c r="L637" s="177"/>
      <c r="M637" s="178" t="s">
        <v>21</v>
      </c>
      <c r="N637" s="179" t="s">
        <v>45</v>
      </c>
      <c r="P637" s="141">
        <f>O637*H637</f>
        <v>0</v>
      </c>
      <c r="Q637" s="141">
        <v>1.4E-3</v>
      </c>
      <c r="R637" s="141">
        <f>Q637*H637</f>
        <v>0.2104018</v>
      </c>
      <c r="S637" s="141">
        <v>0</v>
      </c>
      <c r="T637" s="142">
        <f>S637*H637</f>
        <v>0</v>
      </c>
      <c r="AR637" s="143" t="s">
        <v>577</v>
      </c>
      <c r="AT637" s="143" t="s">
        <v>291</v>
      </c>
      <c r="AU637" s="143" t="s">
        <v>86</v>
      </c>
      <c r="AY637" s="18" t="s">
        <v>227</v>
      </c>
      <c r="BE637" s="144">
        <f>IF(N637="základní",J637,0)</f>
        <v>0</v>
      </c>
      <c r="BF637" s="144">
        <f>IF(N637="snížená",J637,0)</f>
        <v>0</v>
      </c>
      <c r="BG637" s="144">
        <f>IF(N637="zákl. přenesená",J637,0)</f>
        <v>0</v>
      </c>
      <c r="BH637" s="144">
        <f>IF(N637="sníž. přenesená",J637,0)</f>
        <v>0</v>
      </c>
      <c r="BI637" s="144">
        <f>IF(N637="nulová",J637,0)</f>
        <v>0</v>
      </c>
      <c r="BJ637" s="18" t="s">
        <v>86</v>
      </c>
      <c r="BK637" s="144">
        <f>ROUND(I637*H637,2)</f>
        <v>0</v>
      </c>
      <c r="BL637" s="18" t="s">
        <v>388</v>
      </c>
      <c r="BM637" s="143" t="s">
        <v>1184</v>
      </c>
    </row>
    <row r="638" spans="2:65" s="12" customFormat="1" ht="11.25">
      <c r="B638" s="149"/>
      <c r="D638" s="150" t="s">
        <v>238</v>
      </c>
      <c r="E638" s="151" t="s">
        <v>21</v>
      </c>
      <c r="F638" s="152" t="s">
        <v>1178</v>
      </c>
      <c r="H638" s="151" t="s">
        <v>21</v>
      </c>
      <c r="I638" s="153"/>
      <c r="L638" s="149"/>
      <c r="M638" s="154"/>
      <c r="T638" s="155"/>
      <c r="AT638" s="151" t="s">
        <v>238</v>
      </c>
      <c r="AU638" s="151" t="s">
        <v>86</v>
      </c>
      <c r="AV638" s="12" t="s">
        <v>80</v>
      </c>
      <c r="AW638" s="12" t="s">
        <v>33</v>
      </c>
      <c r="AX638" s="12" t="s">
        <v>73</v>
      </c>
      <c r="AY638" s="151" t="s">
        <v>227</v>
      </c>
    </row>
    <row r="639" spans="2:65" s="13" customFormat="1" ht="11.25">
      <c r="B639" s="156"/>
      <c r="D639" s="150" t="s">
        <v>238</v>
      </c>
      <c r="E639" s="157" t="s">
        <v>21</v>
      </c>
      <c r="F639" s="158" t="s">
        <v>1179</v>
      </c>
      <c r="H639" s="159">
        <v>129.02500000000001</v>
      </c>
      <c r="I639" s="160"/>
      <c r="L639" s="156"/>
      <c r="M639" s="161"/>
      <c r="T639" s="162"/>
      <c r="AT639" s="157" t="s">
        <v>238</v>
      </c>
      <c r="AU639" s="157" t="s">
        <v>86</v>
      </c>
      <c r="AV639" s="13" t="s">
        <v>86</v>
      </c>
      <c r="AW639" s="13" t="s">
        <v>33</v>
      </c>
      <c r="AX639" s="13" t="s">
        <v>73</v>
      </c>
      <c r="AY639" s="157" t="s">
        <v>227</v>
      </c>
    </row>
    <row r="640" spans="2:65" s="13" customFormat="1" ht="11.25">
      <c r="B640" s="156"/>
      <c r="D640" s="150" t="s">
        <v>238</v>
      </c>
      <c r="E640" s="157" t="s">
        <v>21</v>
      </c>
      <c r="F640" s="158" t="s">
        <v>1180</v>
      </c>
      <c r="H640" s="159">
        <v>14.105</v>
      </c>
      <c r="I640" s="160"/>
      <c r="L640" s="156"/>
      <c r="M640" s="161"/>
      <c r="T640" s="162"/>
      <c r="AT640" s="157" t="s">
        <v>238</v>
      </c>
      <c r="AU640" s="157" t="s">
        <v>86</v>
      </c>
      <c r="AV640" s="13" t="s">
        <v>86</v>
      </c>
      <c r="AW640" s="13" t="s">
        <v>33</v>
      </c>
      <c r="AX640" s="13" t="s">
        <v>73</v>
      </c>
      <c r="AY640" s="157" t="s">
        <v>227</v>
      </c>
    </row>
    <row r="641" spans="2:65" s="14" customFormat="1" ht="11.25">
      <c r="B641" s="163"/>
      <c r="D641" s="150" t="s">
        <v>238</v>
      </c>
      <c r="E641" s="164" t="s">
        <v>21</v>
      </c>
      <c r="F641" s="165" t="s">
        <v>241</v>
      </c>
      <c r="H641" s="166">
        <v>143.13</v>
      </c>
      <c r="I641" s="167"/>
      <c r="L641" s="163"/>
      <c r="M641" s="168"/>
      <c r="T641" s="169"/>
      <c r="AT641" s="164" t="s">
        <v>238</v>
      </c>
      <c r="AU641" s="164" t="s">
        <v>86</v>
      </c>
      <c r="AV641" s="14" t="s">
        <v>234</v>
      </c>
      <c r="AW641" s="14" t="s">
        <v>33</v>
      </c>
      <c r="AX641" s="14" t="s">
        <v>80</v>
      </c>
      <c r="AY641" s="164" t="s">
        <v>227</v>
      </c>
    </row>
    <row r="642" spans="2:65" s="13" customFormat="1" ht="11.25">
      <c r="B642" s="156"/>
      <c r="D642" s="150" t="s">
        <v>238</v>
      </c>
      <c r="F642" s="158" t="s">
        <v>1185</v>
      </c>
      <c r="H642" s="159">
        <v>150.28700000000001</v>
      </c>
      <c r="I642" s="160"/>
      <c r="L642" s="156"/>
      <c r="M642" s="161"/>
      <c r="T642" s="162"/>
      <c r="AT642" s="157" t="s">
        <v>238</v>
      </c>
      <c r="AU642" s="157" t="s">
        <v>86</v>
      </c>
      <c r="AV642" s="13" t="s">
        <v>86</v>
      </c>
      <c r="AW642" s="13" t="s">
        <v>4</v>
      </c>
      <c r="AX642" s="13" t="s">
        <v>80</v>
      </c>
      <c r="AY642" s="157" t="s">
        <v>227</v>
      </c>
    </row>
    <row r="643" spans="2:65" s="1" customFormat="1" ht="66.75" customHeight="1">
      <c r="B643" s="33"/>
      <c r="C643" s="132" t="s">
        <v>1186</v>
      </c>
      <c r="D643" s="132" t="s">
        <v>229</v>
      </c>
      <c r="E643" s="133" t="s">
        <v>1187</v>
      </c>
      <c r="F643" s="134" t="s">
        <v>1188</v>
      </c>
      <c r="G643" s="135" t="s">
        <v>232</v>
      </c>
      <c r="H643" s="136">
        <v>1179.0419999999999</v>
      </c>
      <c r="I643" s="137"/>
      <c r="J643" s="138">
        <f>ROUND(I643*H643,2)</f>
        <v>0</v>
      </c>
      <c r="K643" s="134" t="s">
        <v>233</v>
      </c>
      <c r="L643" s="33"/>
      <c r="M643" s="139" t="s">
        <v>21</v>
      </c>
      <c r="N643" s="140" t="s">
        <v>45</v>
      </c>
      <c r="P643" s="141">
        <f>O643*H643</f>
        <v>0</v>
      </c>
      <c r="Q643" s="141">
        <v>8.6800000000000002E-3</v>
      </c>
      <c r="R643" s="141">
        <f>Q643*H643</f>
        <v>10.234084559999999</v>
      </c>
      <c r="S643" s="141">
        <v>0</v>
      </c>
      <c r="T643" s="142">
        <f>S643*H643</f>
        <v>0</v>
      </c>
      <c r="AR643" s="143" t="s">
        <v>234</v>
      </c>
      <c r="AT643" s="143" t="s">
        <v>229</v>
      </c>
      <c r="AU643" s="143" t="s">
        <v>86</v>
      </c>
      <c r="AY643" s="18" t="s">
        <v>227</v>
      </c>
      <c r="BE643" s="144">
        <f>IF(N643="základní",J643,0)</f>
        <v>0</v>
      </c>
      <c r="BF643" s="144">
        <f>IF(N643="snížená",J643,0)</f>
        <v>0</v>
      </c>
      <c r="BG643" s="144">
        <f>IF(N643="zákl. přenesená",J643,0)</f>
        <v>0</v>
      </c>
      <c r="BH643" s="144">
        <f>IF(N643="sníž. přenesená",J643,0)</f>
        <v>0</v>
      </c>
      <c r="BI643" s="144">
        <f>IF(N643="nulová",J643,0)</f>
        <v>0</v>
      </c>
      <c r="BJ643" s="18" t="s">
        <v>86</v>
      </c>
      <c r="BK643" s="144">
        <f>ROUND(I643*H643,2)</f>
        <v>0</v>
      </c>
      <c r="BL643" s="18" t="s">
        <v>234</v>
      </c>
      <c r="BM643" s="143" t="s">
        <v>1189</v>
      </c>
    </row>
    <row r="644" spans="2:65" s="1" customFormat="1" ht="11.25">
      <c r="B644" s="33"/>
      <c r="D644" s="145" t="s">
        <v>236</v>
      </c>
      <c r="F644" s="146" t="s">
        <v>1190</v>
      </c>
      <c r="I644" s="147"/>
      <c r="L644" s="33"/>
      <c r="M644" s="148"/>
      <c r="T644" s="54"/>
      <c r="AT644" s="18" t="s">
        <v>236</v>
      </c>
      <c r="AU644" s="18" t="s">
        <v>86</v>
      </c>
    </row>
    <row r="645" spans="2:65" s="12" customFormat="1" ht="11.25">
      <c r="B645" s="149"/>
      <c r="D645" s="150" t="s">
        <v>238</v>
      </c>
      <c r="E645" s="151" t="s">
        <v>21</v>
      </c>
      <c r="F645" s="152" t="s">
        <v>1191</v>
      </c>
      <c r="H645" s="151" t="s">
        <v>21</v>
      </c>
      <c r="I645" s="153"/>
      <c r="L645" s="149"/>
      <c r="M645" s="154"/>
      <c r="T645" s="155"/>
      <c r="AT645" s="151" t="s">
        <v>238</v>
      </c>
      <c r="AU645" s="151" t="s">
        <v>86</v>
      </c>
      <c r="AV645" s="12" t="s">
        <v>80</v>
      </c>
      <c r="AW645" s="12" t="s">
        <v>33</v>
      </c>
      <c r="AX645" s="12" t="s">
        <v>73</v>
      </c>
      <c r="AY645" s="151" t="s">
        <v>227</v>
      </c>
    </row>
    <row r="646" spans="2:65" s="12" customFormat="1" ht="11.25">
      <c r="B646" s="149"/>
      <c r="D646" s="150" t="s">
        <v>238</v>
      </c>
      <c r="E646" s="151" t="s">
        <v>21</v>
      </c>
      <c r="F646" s="152" t="s">
        <v>1192</v>
      </c>
      <c r="H646" s="151" t="s">
        <v>21</v>
      </c>
      <c r="I646" s="153"/>
      <c r="L646" s="149"/>
      <c r="M646" s="154"/>
      <c r="T646" s="155"/>
      <c r="AT646" s="151" t="s">
        <v>238</v>
      </c>
      <c r="AU646" s="151" t="s">
        <v>86</v>
      </c>
      <c r="AV646" s="12" t="s">
        <v>80</v>
      </c>
      <c r="AW646" s="12" t="s">
        <v>33</v>
      </c>
      <c r="AX646" s="12" t="s">
        <v>73</v>
      </c>
      <c r="AY646" s="151" t="s">
        <v>227</v>
      </c>
    </row>
    <row r="647" spans="2:65" s="13" customFormat="1" ht="11.25">
      <c r="B647" s="156"/>
      <c r="D647" s="150" t="s">
        <v>238</v>
      </c>
      <c r="E647" s="157" t="s">
        <v>21</v>
      </c>
      <c r="F647" s="158" t="s">
        <v>1193</v>
      </c>
      <c r="H647" s="159">
        <v>559.548</v>
      </c>
      <c r="I647" s="160"/>
      <c r="L647" s="156"/>
      <c r="M647" s="161"/>
      <c r="T647" s="162"/>
      <c r="AT647" s="157" t="s">
        <v>238</v>
      </c>
      <c r="AU647" s="157" t="s">
        <v>86</v>
      </c>
      <c r="AV647" s="13" t="s">
        <v>86</v>
      </c>
      <c r="AW647" s="13" t="s">
        <v>33</v>
      </c>
      <c r="AX647" s="13" t="s">
        <v>73</v>
      </c>
      <c r="AY647" s="157" t="s">
        <v>227</v>
      </c>
    </row>
    <row r="648" spans="2:65" s="12" customFormat="1" ht="11.25">
      <c r="B648" s="149"/>
      <c r="D648" s="150" t="s">
        <v>238</v>
      </c>
      <c r="E648" s="151" t="s">
        <v>21</v>
      </c>
      <c r="F648" s="152" t="s">
        <v>753</v>
      </c>
      <c r="H648" s="151" t="s">
        <v>21</v>
      </c>
      <c r="I648" s="153"/>
      <c r="L648" s="149"/>
      <c r="M648" s="154"/>
      <c r="T648" s="155"/>
      <c r="AT648" s="151" t="s">
        <v>238</v>
      </c>
      <c r="AU648" s="151" t="s">
        <v>86</v>
      </c>
      <c r="AV648" s="12" t="s">
        <v>80</v>
      </c>
      <c r="AW648" s="12" t="s">
        <v>33</v>
      </c>
      <c r="AX648" s="12" t="s">
        <v>73</v>
      </c>
      <c r="AY648" s="151" t="s">
        <v>227</v>
      </c>
    </row>
    <row r="649" spans="2:65" s="13" customFormat="1" ht="11.25">
      <c r="B649" s="156"/>
      <c r="D649" s="150" t="s">
        <v>238</v>
      </c>
      <c r="E649" s="157" t="s">
        <v>21</v>
      </c>
      <c r="F649" s="158" t="s">
        <v>1194</v>
      </c>
      <c r="H649" s="159">
        <v>-200.9</v>
      </c>
      <c r="I649" s="160"/>
      <c r="L649" s="156"/>
      <c r="M649" s="161"/>
      <c r="T649" s="162"/>
      <c r="AT649" s="157" t="s">
        <v>238</v>
      </c>
      <c r="AU649" s="157" t="s">
        <v>86</v>
      </c>
      <c r="AV649" s="13" t="s">
        <v>86</v>
      </c>
      <c r="AW649" s="13" t="s">
        <v>33</v>
      </c>
      <c r="AX649" s="13" t="s">
        <v>73</v>
      </c>
      <c r="AY649" s="157" t="s">
        <v>227</v>
      </c>
    </row>
    <row r="650" spans="2:65" s="13" customFormat="1" ht="11.25">
      <c r="B650" s="156"/>
      <c r="D650" s="150" t="s">
        <v>238</v>
      </c>
      <c r="E650" s="157" t="s">
        <v>21</v>
      </c>
      <c r="F650" s="158" t="s">
        <v>1195</v>
      </c>
      <c r="H650" s="159">
        <v>-3.2</v>
      </c>
      <c r="I650" s="160"/>
      <c r="L650" s="156"/>
      <c r="M650" s="161"/>
      <c r="T650" s="162"/>
      <c r="AT650" s="157" t="s">
        <v>238</v>
      </c>
      <c r="AU650" s="157" t="s">
        <v>86</v>
      </c>
      <c r="AV650" s="13" t="s">
        <v>86</v>
      </c>
      <c r="AW650" s="13" t="s">
        <v>33</v>
      </c>
      <c r="AX650" s="13" t="s">
        <v>73</v>
      </c>
      <c r="AY650" s="157" t="s">
        <v>227</v>
      </c>
    </row>
    <row r="651" spans="2:65" s="12" customFormat="1" ht="11.25">
      <c r="B651" s="149"/>
      <c r="D651" s="150" t="s">
        <v>238</v>
      </c>
      <c r="E651" s="151" t="s">
        <v>21</v>
      </c>
      <c r="F651" s="152" t="s">
        <v>1196</v>
      </c>
      <c r="H651" s="151" t="s">
        <v>21</v>
      </c>
      <c r="I651" s="153"/>
      <c r="L651" s="149"/>
      <c r="M651" s="154"/>
      <c r="T651" s="155"/>
      <c r="AT651" s="151" t="s">
        <v>238</v>
      </c>
      <c r="AU651" s="151" t="s">
        <v>86</v>
      </c>
      <c r="AV651" s="12" t="s">
        <v>80</v>
      </c>
      <c r="AW651" s="12" t="s">
        <v>33</v>
      </c>
      <c r="AX651" s="12" t="s">
        <v>73</v>
      </c>
      <c r="AY651" s="151" t="s">
        <v>227</v>
      </c>
    </row>
    <row r="652" spans="2:65" s="13" customFormat="1" ht="11.25">
      <c r="B652" s="156"/>
      <c r="D652" s="150" t="s">
        <v>238</v>
      </c>
      <c r="E652" s="157" t="s">
        <v>21</v>
      </c>
      <c r="F652" s="158" t="s">
        <v>1193</v>
      </c>
      <c r="H652" s="159">
        <v>559.548</v>
      </c>
      <c r="I652" s="160"/>
      <c r="L652" s="156"/>
      <c r="M652" s="161"/>
      <c r="T652" s="162"/>
      <c r="AT652" s="157" t="s">
        <v>238</v>
      </c>
      <c r="AU652" s="157" t="s">
        <v>86</v>
      </c>
      <c r="AV652" s="13" t="s">
        <v>86</v>
      </c>
      <c r="AW652" s="13" t="s">
        <v>33</v>
      </c>
      <c r="AX652" s="13" t="s">
        <v>73</v>
      </c>
      <c r="AY652" s="157" t="s">
        <v>227</v>
      </c>
    </row>
    <row r="653" spans="2:65" s="12" customFormat="1" ht="11.25">
      <c r="B653" s="149"/>
      <c r="D653" s="150" t="s">
        <v>238</v>
      </c>
      <c r="E653" s="151" t="s">
        <v>21</v>
      </c>
      <c r="F653" s="152" t="s">
        <v>753</v>
      </c>
      <c r="H653" s="151" t="s">
        <v>21</v>
      </c>
      <c r="I653" s="153"/>
      <c r="L653" s="149"/>
      <c r="M653" s="154"/>
      <c r="T653" s="155"/>
      <c r="AT653" s="151" t="s">
        <v>238</v>
      </c>
      <c r="AU653" s="151" t="s">
        <v>86</v>
      </c>
      <c r="AV653" s="12" t="s">
        <v>80</v>
      </c>
      <c r="AW653" s="12" t="s">
        <v>33</v>
      </c>
      <c r="AX653" s="12" t="s">
        <v>73</v>
      </c>
      <c r="AY653" s="151" t="s">
        <v>227</v>
      </c>
    </row>
    <row r="654" spans="2:65" s="13" customFormat="1" ht="11.25">
      <c r="B654" s="156"/>
      <c r="D654" s="150" t="s">
        <v>238</v>
      </c>
      <c r="E654" s="157" t="s">
        <v>21</v>
      </c>
      <c r="F654" s="158" t="s">
        <v>1197</v>
      </c>
      <c r="H654" s="159">
        <v>-176.4</v>
      </c>
      <c r="I654" s="160"/>
      <c r="L654" s="156"/>
      <c r="M654" s="161"/>
      <c r="T654" s="162"/>
      <c r="AT654" s="157" t="s">
        <v>238</v>
      </c>
      <c r="AU654" s="157" t="s">
        <v>86</v>
      </c>
      <c r="AV654" s="13" t="s">
        <v>86</v>
      </c>
      <c r="AW654" s="13" t="s">
        <v>33</v>
      </c>
      <c r="AX654" s="13" t="s">
        <v>73</v>
      </c>
      <c r="AY654" s="157" t="s">
        <v>227</v>
      </c>
    </row>
    <row r="655" spans="2:65" s="13" customFormat="1" ht="11.25">
      <c r="B655" s="156"/>
      <c r="D655" s="150" t="s">
        <v>238</v>
      </c>
      <c r="E655" s="157" t="s">
        <v>21</v>
      </c>
      <c r="F655" s="158" t="s">
        <v>1198</v>
      </c>
      <c r="H655" s="159">
        <v>-19.2</v>
      </c>
      <c r="I655" s="160"/>
      <c r="L655" s="156"/>
      <c r="M655" s="161"/>
      <c r="T655" s="162"/>
      <c r="AT655" s="157" t="s">
        <v>238</v>
      </c>
      <c r="AU655" s="157" t="s">
        <v>86</v>
      </c>
      <c r="AV655" s="13" t="s">
        <v>86</v>
      </c>
      <c r="AW655" s="13" t="s">
        <v>33</v>
      </c>
      <c r="AX655" s="13" t="s">
        <v>73</v>
      </c>
      <c r="AY655" s="157" t="s">
        <v>227</v>
      </c>
    </row>
    <row r="656" spans="2:65" s="13" customFormat="1" ht="11.25">
      <c r="B656" s="156"/>
      <c r="D656" s="150" t="s">
        <v>238</v>
      </c>
      <c r="E656" s="157" t="s">
        <v>21</v>
      </c>
      <c r="F656" s="158" t="s">
        <v>1199</v>
      </c>
      <c r="H656" s="159">
        <v>-1.6</v>
      </c>
      <c r="I656" s="160"/>
      <c r="L656" s="156"/>
      <c r="M656" s="161"/>
      <c r="T656" s="162"/>
      <c r="AT656" s="157" t="s">
        <v>238</v>
      </c>
      <c r="AU656" s="157" t="s">
        <v>86</v>
      </c>
      <c r="AV656" s="13" t="s">
        <v>86</v>
      </c>
      <c r="AW656" s="13" t="s">
        <v>33</v>
      </c>
      <c r="AX656" s="13" t="s">
        <v>73</v>
      </c>
      <c r="AY656" s="157" t="s">
        <v>227</v>
      </c>
    </row>
    <row r="657" spans="2:51" s="13" customFormat="1" ht="11.25">
      <c r="B657" s="156"/>
      <c r="D657" s="150" t="s">
        <v>238</v>
      </c>
      <c r="E657" s="157" t="s">
        <v>21</v>
      </c>
      <c r="F657" s="158" t="s">
        <v>1200</v>
      </c>
      <c r="H657" s="159">
        <v>-2.4500000000000002</v>
      </c>
      <c r="I657" s="160"/>
      <c r="L657" s="156"/>
      <c r="M657" s="161"/>
      <c r="T657" s="162"/>
      <c r="AT657" s="157" t="s">
        <v>238</v>
      </c>
      <c r="AU657" s="157" t="s">
        <v>86</v>
      </c>
      <c r="AV657" s="13" t="s">
        <v>86</v>
      </c>
      <c r="AW657" s="13" t="s">
        <v>33</v>
      </c>
      <c r="AX657" s="13" t="s">
        <v>73</v>
      </c>
      <c r="AY657" s="157" t="s">
        <v>227</v>
      </c>
    </row>
    <row r="658" spans="2:51" s="15" customFormat="1" ht="11.25">
      <c r="B658" s="193"/>
      <c r="D658" s="150" t="s">
        <v>238</v>
      </c>
      <c r="E658" s="194" t="s">
        <v>604</v>
      </c>
      <c r="F658" s="195" t="s">
        <v>765</v>
      </c>
      <c r="H658" s="196">
        <v>715.346</v>
      </c>
      <c r="I658" s="197"/>
      <c r="L658" s="193"/>
      <c r="M658" s="198"/>
      <c r="T658" s="199"/>
      <c r="AT658" s="194" t="s">
        <v>238</v>
      </c>
      <c r="AU658" s="194" t="s">
        <v>86</v>
      </c>
      <c r="AV658" s="15" t="s">
        <v>120</v>
      </c>
      <c r="AW658" s="15" t="s">
        <v>33</v>
      </c>
      <c r="AX658" s="15" t="s">
        <v>73</v>
      </c>
      <c r="AY658" s="194" t="s">
        <v>227</v>
      </c>
    </row>
    <row r="659" spans="2:51" s="12" customFormat="1" ht="11.25">
      <c r="B659" s="149"/>
      <c r="D659" s="150" t="s">
        <v>238</v>
      </c>
      <c r="E659" s="151" t="s">
        <v>21</v>
      </c>
      <c r="F659" s="152" t="s">
        <v>1201</v>
      </c>
      <c r="H659" s="151" t="s">
        <v>21</v>
      </c>
      <c r="I659" s="153"/>
      <c r="L659" s="149"/>
      <c r="M659" s="154"/>
      <c r="T659" s="155"/>
      <c r="AT659" s="151" t="s">
        <v>238</v>
      </c>
      <c r="AU659" s="151" t="s">
        <v>86</v>
      </c>
      <c r="AV659" s="12" t="s">
        <v>80</v>
      </c>
      <c r="AW659" s="12" t="s">
        <v>33</v>
      </c>
      <c r="AX659" s="12" t="s">
        <v>73</v>
      </c>
      <c r="AY659" s="151" t="s">
        <v>227</v>
      </c>
    </row>
    <row r="660" spans="2:51" s="13" customFormat="1" ht="11.25">
      <c r="B660" s="156"/>
      <c r="D660" s="150" t="s">
        <v>238</v>
      </c>
      <c r="E660" s="157" t="s">
        <v>21</v>
      </c>
      <c r="F660" s="158" t="s">
        <v>1202</v>
      </c>
      <c r="H660" s="159">
        <v>60.459000000000003</v>
      </c>
      <c r="I660" s="160"/>
      <c r="L660" s="156"/>
      <c r="M660" s="161"/>
      <c r="T660" s="162"/>
      <c r="AT660" s="157" t="s">
        <v>238</v>
      </c>
      <c r="AU660" s="157" t="s">
        <v>86</v>
      </c>
      <c r="AV660" s="13" t="s">
        <v>86</v>
      </c>
      <c r="AW660" s="13" t="s">
        <v>33</v>
      </c>
      <c r="AX660" s="13" t="s">
        <v>73</v>
      </c>
      <c r="AY660" s="157" t="s">
        <v>227</v>
      </c>
    </row>
    <row r="661" spans="2:51" s="15" customFormat="1" ht="11.25">
      <c r="B661" s="193"/>
      <c r="D661" s="150" t="s">
        <v>238</v>
      </c>
      <c r="E661" s="194" t="s">
        <v>682</v>
      </c>
      <c r="F661" s="195" t="s">
        <v>765</v>
      </c>
      <c r="H661" s="196">
        <v>60.459000000000003</v>
      </c>
      <c r="I661" s="197"/>
      <c r="L661" s="193"/>
      <c r="M661" s="198"/>
      <c r="T661" s="199"/>
      <c r="AT661" s="194" t="s">
        <v>238</v>
      </c>
      <c r="AU661" s="194" t="s">
        <v>86</v>
      </c>
      <c r="AV661" s="15" t="s">
        <v>120</v>
      </c>
      <c r="AW661" s="15" t="s">
        <v>33</v>
      </c>
      <c r="AX661" s="15" t="s">
        <v>73</v>
      </c>
      <c r="AY661" s="194" t="s">
        <v>227</v>
      </c>
    </row>
    <row r="662" spans="2:51" s="12" customFormat="1" ht="11.25">
      <c r="B662" s="149"/>
      <c r="D662" s="150" t="s">
        <v>238</v>
      </c>
      <c r="E662" s="151" t="s">
        <v>21</v>
      </c>
      <c r="F662" s="152" t="s">
        <v>1203</v>
      </c>
      <c r="H662" s="151" t="s">
        <v>21</v>
      </c>
      <c r="I662" s="153"/>
      <c r="L662" s="149"/>
      <c r="M662" s="154"/>
      <c r="T662" s="155"/>
      <c r="AT662" s="151" t="s">
        <v>238</v>
      </c>
      <c r="AU662" s="151" t="s">
        <v>86</v>
      </c>
      <c r="AV662" s="12" t="s">
        <v>80</v>
      </c>
      <c r="AW662" s="12" t="s">
        <v>33</v>
      </c>
      <c r="AX662" s="12" t="s">
        <v>73</v>
      </c>
      <c r="AY662" s="151" t="s">
        <v>227</v>
      </c>
    </row>
    <row r="663" spans="2:51" s="12" customFormat="1" ht="11.25">
      <c r="B663" s="149"/>
      <c r="D663" s="150" t="s">
        <v>238</v>
      </c>
      <c r="E663" s="151" t="s">
        <v>21</v>
      </c>
      <c r="F663" s="152" t="s">
        <v>1204</v>
      </c>
      <c r="H663" s="151" t="s">
        <v>21</v>
      </c>
      <c r="I663" s="153"/>
      <c r="L663" s="149"/>
      <c r="M663" s="154"/>
      <c r="T663" s="155"/>
      <c r="AT663" s="151" t="s">
        <v>238</v>
      </c>
      <c r="AU663" s="151" t="s">
        <v>86</v>
      </c>
      <c r="AV663" s="12" t="s">
        <v>80</v>
      </c>
      <c r="AW663" s="12" t="s">
        <v>33</v>
      </c>
      <c r="AX663" s="12" t="s">
        <v>73</v>
      </c>
      <c r="AY663" s="151" t="s">
        <v>227</v>
      </c>
    </row>
    <row r="664" spans="2:51" s="13" customFormat="1" ht="11.25">
      <c r="B664" s="156"/>
      <c r="D664" s="150" t="s">
        <v>238</v>
      </c>
      <c r="E664" s="157" t="s">
        <v>21</v>
      </c>
      <c r="F664" s="158" t="s">
        <v>1205</v>
      </c>
      <c r="H664" s="159">
        <v>151.125</v>
      </c>
      <c r="I664" s="160"/>
      <c r="L664" s="156"/>
      <c r="M664" s="161"/>
      <c r="T664" s="162"/>
      <c r="AT664" s="157" t="s">
        <v>238</v>
      </c>
      <c r="AU664" s="157" t="s">
        <v>86</v>
      </c>
      <c r="AV664" s="13" t="s">
        <v>86</v>
      </c>
      <c r="AW664" s="13" t="s">
        <v>33</v>
      </c>
      <c r="AX664" s="13" t="s">
        <v>73</v>
      </c>
      <c r="AY664" s="157" t="s">
        <v>227</v>
      </c>
    </row>
    <row r="665" spans="2:51" s="12" customFormat="1" ht="11.25">
      <c r="B665" s="149"/>
      <c r="D665" s="150" t="s">
        <v>238</v>
      </c>
      <c r="E665" s="151" t="s">
        <v>21</v>
      </c>
      <c r="F665" s="152" t="s">
        <v>1206</v>
      </c>
      <c r="H665" s="151" t="s">
        <v>21</v>
      </c>
      <c r="I665" s="153"/>
      <c r="L665" s="149"/>
      <c r="M665" s="154"/>
      <c r="T665" s="155"/>
      <c r="AT665" s="151" t="s">
        <v>238</v>
      </c>
      <c r="AU665" s="151" t="s">
        <v>86</v>
      </c>
      <c r="AV665" s="12" t="s">
        <v>80</v>
      </c>
      <c r="AW665" s="12" t="s">
        <v>33</v>
      </c>
      <c r="AX665" s="12" t="s">
        <v>73</v>
      </c>
      <c r="AY665" s="151" t="s">
        <v>227</v>
      </c>
    </row>
    <row r="666" spans="2:51" s="13" customFormat="1" ht="11.25">
      <c r="B666" s="156"/>
      <c r="D666" s="150" t="s">
        <v>238</v>
      </c>
      <c r="E666" s="157" t="s">
        <v>21</v>
      </c>
      <c r="F666" s="158" t="s">
        <v>1205</v>
      </c>
      <c r="H666" s="159">
        <v>151.125</v>
      </c>
      <c r="I666" s="160"/>
      <c r="L666" s="156"/>
      <c r="M666" s="161"/>
      <c r="T666" s="162"/>
      <c r="AT666" s="157" t="s">
        <v>238</v>
      </c>
      <c r="AU666" s="157" t="s">
        <v>86</v>
      </c>
      <c r="AV666" s="13" t="s">
        <v>86</v>
      </c>
      <c r="AW666" s="13" t="s">
        <v>33</v>
      </c>
      <c r="AX666" s="13" t="s">
        <v>73</v>
      </c>
      <c r="AY666" s="157" t="s">
        <v>227</v>
      </c>
    </row>
    <row r="667" spans="2:51" s="15" customFormat="1" ht="11.25">
      <c r="B667" s="193"/>
      <c r="D667" s="150" t="s">
        <v>238</v>
      </c>
      <c r="E667" s="194" t="s">
        <v>608</v>
      </c>
      <c r="F667" s="195" t="s">
        <v>765</v>
      </c>
      <c r="H667" s="196">
        <v>302.25</v>
      </c>
      <c r="I667" s="197"/>
      <c r="L667" s="193"/>
      <c r="M667" s="198"/>
      <c r="T667" s="199"/>
      <c r="AT667" s="194" t="s">
        <v>238</v>
      </c>
      <c r="AU667" s="194" t="s">
        <v>86</v>
      </c>
      <c r="AV667" s="15" t="s">
        <v>120</v>
      </c>
      <c r="AW667" s="15" t="s">
        <v>33</v>
      </c>
      <c r="AX667" s="15" t="s">
        <v>73</v>
      </c>
      <c r="AY667" s="194" t="s">
        <v>227</v>
      </c>
    </row>
    <row r="668" spans="2:51" s="12" customFormat="1" ht="11.25">
      <c r="B668" s="149"/>
      <c r="D668" s="150" t="s">
        <v>238</v>
      </c>
      <c r="E668" s="151" t="s">
        <v>21</v>
      </c>
      <c r="F668" s="152" t="s">
        <v>1207</v>
      </c>
      <c r="H668" s="151" t="s">
        <v>21</v>
      </c>
      <c r="I668" s="153"/>
      <c r="L668" s="149"/>
      <c r="M668" s="154"/>
      <c r="T668" s="155"/>
      <c r="AT668" s="151" t="s">
        <v>238</v>
      </c>
      <c r="AU668" s="151" t="s">
        <v>86</v>
      </c>
      <c r="AV668" s="12" t="s">
        <v>80</v>
      </c>
      <c r="AW668" s="12" t="s">
        <v>33</v>
      </c>
      <c r="AX668" s="12" t="s">
        <v>73</v>
      </c>
      <c r="AY668" s="151" t="s">
        <v>227</v>
      </c>
    </row>
    <row r="669" spans="2:51" s="12" customFormat="1" ht="11.25">
      <c r="B669" s="149"/>
      <c r="D669" s="150" t="s">
        <v>238</v>
      </c>
      <c r="E669" s="151" t="s">
        <v>21</v>
      </c>
      <c r="F669" s="152" t="s">
        <v>1204</v>
      </c>
      <c r="H669" s="151" t="s">
        <v>21</v>
      </c>
      <c r="I669" s="153"/>
      <c r="L669" s="149"/>
      <c r="M669" s="154"/>
      <c r="T669" s="155"/>
      <c r="AT669" s="151" t="s">
        <v>238</v>
      </c>
      <c r="AU669" s="151" t="s">
        <v>86</v>
      </c>
      <c r="AV669" s="12" t="s">
        <v>80</v>
      </c>
      <c r="AW669" s="12" t="s">
        <v>33</v>
      </c>
      <c r="AX669" s="12" t="s">
        <v>73</v>
      </c>
      <c r="AY669" s="151" t="s">
        <v>227</v>
      </c>
    </row>
    <row r="670" spans="2:51" s="13" customFormat="1" ht="11.25">
      <c r="B670" s="156"/>
      <c r="D670" s="150" t="s">
        <v>238</v>
      </c>
      <c r="E670" s="157" t="s">
        <v>21</v>
      </c>
      <c r="F670" s="158" t="s">
        <v>1208</v>
      </c>
      <c r="H670" s="159">
        <v>7.3</v>
      </c>
      <c r="I670" s="160"/>
      <c r="L670" s="156"/>
      <c r="M670" s="161"/>
      <c r="T670" s="162"/>
      <c r="AT670" s="157" t="s">
        <v>238</v>
      </c>
      <c r="AU670" s="157" t="s">
        <v>86</v>
      </c>
      <c r="AV670" s="13" t="s">
        <v>86</v>
      </c>
      <c r="AW670" s="13" t="s">
        <v>33</v>
      </c>
      <c r="AX670" s="13" t="s">
        <v>73</v>
      </c>
      <c r="AY670" s="157" t="s">
        <v>227</v>
      </c>
    </row>
    <row r="671" spans="2:51" s="12" customFormat="1" ht="11.25">
      <c r="B671" s="149"/>
      <c r="D671" s="150" t="s">
        <v>238</v>
      </c>
      <c r="E671" s="151" t="s">
        <v>21</v>
      </c>
      <c r="F671" s="152" t="s">
        <v>1206</v>
      </c>
      <c r="H671" s="151" t="s">
        <v>21</v>
      </c>
      <c r="I671" s="153"/>
      <c r="L671" s="149"/>
      <c r="M671" s="154"/>
      <c r="T671" s="155"/>
      <c r="AT671" s="151" t="s">
        <v>238</v>
      </c>
      <c r="AU671" s="151" t="s">
        <v>86</v>
      </c>
      <c r="AV671" s="12" t="s">
        <v>80</v>
      </c>
      <c r="AW671" s="12" t="s">
        <v>33</v>
      </c>
      <c r="AX671" s="12" t="s">
        <v>73</v>
      </c>
      <c r="AY671" s="151" t="s">
        <v>227</v>
      </c>
    </row>
    <row r="672" spans="2:51" s="13" customFormat="1" ht="11.25">
      <c r="B672" s="156"/>
      <c r="D672" s="150" t="s">
        <v>238</v>
      </c>
      <c r="E672" s="157" t="s">
        <v>21</v>
      </c>
      <c r="F672" s="158" t="s">
        <v>1208</v>
      </c>
      <c r="H672" s="159">
        <v>7.3</v>
      </c>
      <c r="I672" s="160"/>
      <c r="L672" s="156"/>
      <c r="M672" s="161"/>
      <c r="T672" s="162"/>
      <c r="AT672" s="157" t="s">
        <v>238</v>
      </c>
      <c r="AU672" s="157" t="s">
        <v>86</v>
      </c>
      <c r="AV672" s="13" t="s">
        <v>86</v>
      </c>
      <c r="AW672" s="13" t="s">
        <v>33</v>
      </c>
      <c r="AX672" s="13" t="s">
        <v>73</v>
      </c>
      <c r="AY672" s="157" t="s">
        <v>227</v>
      </c>
    </row>
    <row r="673" spans="2:65" s="15" customFormat="1" ht="11.25">
      <c r="B673" s="193"/>
      <c r="D673" s="150" t="s">
        <v>238</v>
      </c>
      <c r="E673" s="194" t="s">
        <v>685</v>
      </c>
      <c r="F673" s="195" t="s">
        <v>765</v>
      </c>
      <c r="H673" s="196">
        <v>14.6</v>
      </c>
      <c r="I673" s="197"/>
      <c r="L673" s="193"/>
      <c r="M673" s="198"/>
      <c r="T673" s="199"/>
      <c r="AT673" s="194" t="s">
        <v>238</v>
      </c>
      <c r="AU673" s="194" t="s">
        <v>86</v>
      </c>
      <c r="AV673" s="15" t="s">
        <v>120</v>
      </c>
      <c r="AW673" s="15" t="s">
        <v>33</v>
      </c>
      <c r="AX673" s="15" t="s">
        <v>73</v>
      </c>
      <c r="AY673" s="194" t="s">
        <v>227</v>
      </c>
    </row>
    <row r="674" spans="2:65" s="12" customFormat="1" ht="11.25">
      <c r="B674" s="149"/>
      <c r="D674" s="150" t="s">
        <v>238</v>
      </c>
      <c r="E674" s="151" t="s">
        <v>21</v>
      </c>
      <c r="F674" s="152" t="s">
        <v>1209</v>
      </c>
      <c r="H674" s="151" t="s">
        <v>21</v>
      </c>
      <c r="I674" s="153"/>
      <c r="L674" s="149"/>
      <c r="M674" s="154"/>
      <c r="T674" s="155"/>
      <c r="AT674" s="151" t="s">
        <v>238</v>
      </c>
      <c r="AU674" s="151" t="s">
        <v>86</v>
      </c>
      <c r="AV674" s="12" t="s">
        <v>80</v>
      </c>
      <c r="AW674" s="12" t="s">
        <v>33</v>
      </c>
      <c r="AX674" s="12" t="s">
        <v>73</v>
      </c>
      <c r="AY674" s="151" t="s">
        <v>227</v>
      </c>
    </row>
    <row r="675" spans="2:65" s="13" customFormat="1" ht="11.25">
      <c r="B675" s="156"/>
      <c r="D675" s="150" t="s">
        <v>238</v>
      </c>
      <c r="E675" s="157" t="s">
        <v>21</v>
      </c>
      <c r="F675" s="158" t="s">
        <v>1210</v>
      </c>
      <c r="H675" s="159">
        <v>11.846</v>
      </c>
      <c r="I675" s="160"/>
      <c r="L675" s="156"/>
      <c r="M675" s="161"/>
      <c r="T675" s="162"/>
      <c r="AT675" s="157" t="s">
        <v>238</v>
      </c>
      <c r="AU675" s="157" t="s">
        <v>86</v>
      </c>
      <c r="AV675" s="13" t="s">
        <v>86</v>
      </c>
      <c r="AW675" s="13" t="s">
        <v>33</v>
      </c>
      <c r="AX675" s="13" t="s">
        <v>73</v>
      </c>
      <c r="AY675" s="157" t="s">
        <v>227</v>
      </c>
    </row>
    <row r="676" spans="2:65" s="15" customFormat="1" ht="11.25">
      <c r="B676" s="193"/>
      <c r="D676" s="150" t="s">
        <v>238</v>
      </c>
      <c r="E676" s="194" t="s">
        <v>615</v>
      </c>
      <c r="F676" s="195" t="s">
        <v>765</v>
      </c>
      <c r="H676" s="196">
        <v>11.846</v>
      </c>
      <c r="I676" s="197"/>
      <c r="L676" s="193"/>
      <c r="M676" s="198"/>
      <c r="T676" s="199"/>
      <c r="AT676" s="194" t="s">
        <v>238</v>
      </c>
      <c r="AU676" s="194" t="s">
        <v>86</v>
      </c>
      <c r="AV676" s="15" t="s">
        <v>120</v>
      </c>
      <c r="AW676" s="15" t="s">
        <v>33</v>
      </c>
      <c r="AX676" s="15" t="s">
        <v>73</v>
      </c>
      <c r="AY676" s="194" t="s">
        <v>227</v>
      </c>
    </row>
    <row r="677" spans="2:65" s="12" customFormat="1" ht="11.25">
      <c r="B677" s="149"/>
      <c r="D677" s="150" t="s">
        <v>238</v>
      </c>
      <c r="E677" s="151" t="s">
        <v>21</v>
      </c>
      <c r="F677" s="152" t="s">
        <v>1211</v>
      </c>
      <c r="H677" s="151" t="s">
        <v>21</v>
      </c>
      <c r="I677" s="153"/>
      <c r="L677" s="149"/>
      <c r="M677" s="154"/>
      <c r="T677" s="155"/>
      <c r="AT677" s="151" t="s">
        <v>238</v>
      </c>
      <c r="AU677" s="151" t="s">
        <v>86</v>
      </c>
      <c r="AV677" s="12" t="s">
        <v>80</v>
      </c>
      <c r="AW677" s="12" t="s">
        <v>33</v>
      </c>
      <c r="AX677" s="12" t="s">
        <v>73</v>
      </c>
      <c r="AY677" s="151" t="s">
        <v>227</v>
      </c>
    </row>
    <row r="678" spans="2:65" s="13" customFormat="1" ht="11.25">
      <c r="B678" s="156"/>
      <c r="D678" s="150" t="s">
        <v>238</v>
      </c>
      <c r="E678" s="157" t="s">
        <v>21</v>
      </c>
      <c r="F678" s="158" t="s">
        <v>1212</v>
      </c>
      <c r="H678" s="159">
        <v>0.64</v>
      </c>
      <c r="I678" s="160"/>
      <c r="L678" s="156"/>
      <c r="M678" s="161"/>
      <c r="T678" s="162"/>
      <c r="AT678" s="157" t="s">
        <v>238</v>
      </c>
      <c r="AU678" s="157" t="s">
        <v>86</v>
      </c>
      <c r="AV678" s="13" t="s">
        <v>86</v>
      </c>
      <c r="AW678" s="13" t="s">
        <v>33</v>
      </c>
      <c r="AX678" s="13" t="s">
        <v>73</v>
      </c>
      <c r="AY678" s="157" t="s">
        <v>227</v>
      </c>
    </row>
    <row r="679" spans="2:65" s="15" customFormat="1" ht="11.25">
      <c r="B679" s="193"/>
      <c r="D679" s="150" t="s">
        <v>238</v>
      </c>
      <c r="E679" s="194" t="s">
        <v>691</v>
      </c>
      <c r="F679" s="195" t="s">
        <v>765</v>
      </c>
      <c r="H679" s="196">
        <v>0.64</v>
      </c>
      <c r="I679" s="197"/>
      <c r="L679" s="193"/>
      <c r="M679" s="198"/>
      <c r="T679" s="199"/>
      <c r="AT679" s="194" t="s">
        <v>238</v>
      </c>
      <c r="AU679" s="194" t="s">
        <v>86</v>
      </c>
      <c r="AV679" s="15" t="s">
        <v>120</v>
      </c>
      <c r="AW679" s="15" t="s">
        <v>33</v>
      </c>
      <c r="AX679" s="15" t="s">
        <v>73</v>
      </c>
      <c r="AY679" s="194" t="s">
        <v>227</v>
      </c>
    </row>
    <row r="680" spans="2:65" s="12" customFormat="1" ht="11.25">
      <c r="B680" s="149"/>
      <c r="D680" s="150" t="s">
        <v>238</v>
      </c>
      <c r="E680" s="151" t="s">
        <v>21</v>
      </c>
      <c r="F680" s="152" t="s">
        <v>1213</v>
      </c>
      <c r="H680" s="151" t="s">
        <v>21</v>
      </c>
      <c r="I680" s="153"/>
      <c r="L680" s="149"/>
      <c r="M680" s="154"/>
      <c r="T680" s="155"/>
      <c r="AT680" s="151" t="s">
        <v>238</v>
      </c>
      <c r="AU680" s="151" t="s">
        <v>86</v>
      </c>
      <c r="AV680" s="12" t="s">
        <v>80</v>
      </c>
      <c r="AW680" s="12" t="s">
        <v>33</v>
      </c>
      <c r="AX680" s="12" t="s">
        <v>73</v>
      </c>
      <c r="AY680" s="151" t="s">
        <v>227</v>
      </c>
    </row>
    <row r="681" spans="2:65" s="13" customFormat="1" ht="11.25">
      <c r="B681" s="156"/>
      <c r="D681" s="150" t="s">
        <v>238</v>
      </c>
      <c r="E681" s="157" t="s">
        <v>21</v>
      </c>
      <c r="F681" s="158" t="s">
        <v>1214</v>
      </c>
      <c r="H681" s="159">
        <v>49.88</v>
      </c>
      <c r="I681" s="160"/>
      <c r="L681" s="156"/>
      <c r="M681" s="161"/>
      <c r="T681" s="162"/>
      <c r="AT681" s="157" t="s">
        <v>238</v>
      </c>
      <c r="AU681" s="157" t="s">
        <v>86</v>
      </c>
      <c r="AV681" s="13" t="s">
        <v>86</v>
      </c>
      <c r="AW681" s="13" t="s">
        <v>33</v>
      </c>
      <c r="AX681" s="13" t="s">
        <v>73</v>
      </c>
      <c r="AY681" s="157" t="s">
        <v>227</v>
      </c>
    </row>
    <row r="682" spans="2:65" s="15" customFormat="1" ht="11.25">
      <c r="B682" s="193"/>
      <c r="D682" s="150" t="s">
        <v>238</v>
      </c>
      <c r="E682" s="194" t="s">
        <v>618</v>
      </c>
      <c r="F682" s="195" t="s">
        <v>765</v>
      </c>
      <c r="H682" s="196">
        <v>49.88</v>
      </c>
      <c r="I682" s="197"/>
      <c r="L682" s="193"/>
      <c r="M682" s="198"/>
      <c r="T682" s="199"/>
      <c r="AT682" s="194" t="s">
        <v>238</v>
      </c>
      <c r="AU682" s="194" t="s">
        <v>86</v>
      </c>
      <c r="AV682" s="15" t="s">
        <v>120</v>
      </c>
      <c r="AW682" s="15" t="s">
        <v>33</v>
      </c>
      <c r="AX682" s="15" t="s">
        <v>73</v>
      </c>
      <c r="AY682" s="194" t="s">
        <v>227</v>
      </c>
    </row>
    <row r="683" spans="2:65" s="12" customFormat="1" ht="11.25">
      <c r="B683" s="149"/>
      <c r="D683" s="150" t="s">
        <v>238</v>
      </c>
      <c r="E683" s="151" t="s">
        <v>21</v>
      </c>
      <c r="F683" s="152" t="s">
        <v>1215</v>
      </c>
      <c r="H683" s="151" t="s">
        <v>21</v>
      </c>
      <c r="I683" s="153"/>
      <c r="L683" s="149"/>
      <c r="M683" s="154"/>
      <c r="T683" s="155"/>
      <c r="AT683" s="151" t="s">
        <v>238</v>
      </c>
      <c r="AU683" s="151" t="s">
        <v>86</v>
      </c>
      <c r="AV683" s="12" t="s">
        <v>80</v>
      </c>
      <c r="AW683" s="12" t="s">
        <v>33</v>
      </c>
      <c r="AX683" s="12" t="s">
        <v>73</v>
      </c>
      <c r="AY683" s="151" t="s">
        <v>227</v>
      </c>
    </row>
    <row r="684" spans="2:65" s="13" customFormat="1" ht="11.25">
      <c r="B684" s="156"/>
      <c r="D684" s="150" t="s">
        <v>238</v>
      </c>
      <c r="E684" s="157" t="s">
        <v>21</v>
      </c>
      <c r="F684" s="158" t="s">
        <v>1216</v>
      </c>
      <c r="H684" s="159">
        <v>24.021000000000001</v>
      </c>
      <c r="I684" s="160"/>
      <c r="L684" s="156"/>
      <c r="M684" s="161"/>
      <c r="T684" s="162"/>
      <c r="AT684" s="157" t="s">
        <v>238</v>
      </c>
      <c r="AU684" s="157" t="s">
        <v>86</v>
      </c>
      <c r="AV684" s="13" t="s">
        <v>86</v>
      </c>
      <c r="AW684" s="13" t="s">
        <v>33</v>
      </c>
      <c r="AX684" s="13" t="s">
        <v>73</v>
      </c>
      <c r="AY684" s="157" t="s">
        <v>227</v>
      </c>
    </row>
    <row r="685" spans="2:65" s="15" customFormat="1" ht="11.25">
      <c r="B685" s="193"/>
      <c r="D685" s="150" t="s">
        <v>238</v>
      </c>
      <c r="E685" s="194" t="s">
        <v>688</v>
      </c>
      <c r="F685" s="195" t="s">
        <v>765</v>
      </c>
      <c r="H685" s="196">
        <v>24.021000000000001</v>
      </c>
      <c r="I685" s="197"/>
      <c r="L685" s="193"/>
      <c r="M685" s="198"/>
      <c r="T685" s="199"/>
      <c r="AT685" s="194" t="s">
        <v>238</v>
      </c>
      <c r="AU685" s="194" t="s">
        <v>86</v>
      </c>
      <c r="AV685" s="15" t="s">
        <v>120</v>
      </c>
      <c r="AW685" s="15" t="s">
        <v>33</v>
      </c>
      <c r="AX685" s="15" t="s">
        <v>73</v>
      </c>
      <c r="AY685" s="194" t="s">
        <v>227</v>
      </c>
    </row>
    <row r="686" spans="2:65" s="14" customFormat="1" ht="11.25">
      <c r="B686" s="163"/>
      <c r="D686" s="150" t="s">
        <v>238</v>
      </c>
      <c r="E686" s="164" t="s">
        <v>21</v>
      </c>
      <c r="F686" s="165" t="s">
        <v>241</v>
      </c>
      <c r="H686" s="166">
        <v>1179.0419999999999</v>
      </c>
      <c r="I686" s="167"/>
      <c r="L686" s="163"/>
      <c r="M686" s="168"/>
      <c r="T686" s="169"/>
      <c r="AT686" s="164" t="s">
        <v>238</v>
      </c>
      <c r="AU686" s="164" t="s">
        <v>86</v>
      </c>
      <c r="AV686" s="14" t="s">
        <v>234</v>
      </c>
      <c r="AW686" s="14" t="s">
        <v>33</v>
      </c>
      <c r="AX686" s="14" t="s">
        <v>80</v>
      </c>
      <c r="AY686" s="164" t="s">
        <v>227</v>
      </c>
    </row>
    <row r="687" spans="2:65" s="1" customFormat="1" ht="16.5" customHeight="1">
      <c r="B687" s="33"/>
      <c r="C687" s="170" t="s">
        <v>1217</v>
      </c>
      <c r="D687" s="170" t="s">
        <v>291</v>
      </c>
      <c r="E687" s="171" t="s">
        <v>1218</v>
      </c>
      <c r="F687" s="172" t="s">
        <v>1219</v>
      </c>
      <c r="G687" s="173" t="s">
        <v>232</v>
      </c>
      <c r="H687" s="174">
        <v>64.811999999999998</v>
      </c>
      <c r="I687" s="175"/>
      <c r="J687" s="176">
        <f>ROUND(I687*H687,2)</f>
        <v>0</v>
      </c>
      <c r="K687" s="172" t="s">
        <v>233</v>
      </c>
      <c r="L687" s="177"/>
      <c r="M687" s="178" t="s">
        <v>21</v>
      </c>
      <c r="N687" s="179" t="s">
        <v>45</v>
      </c>
      <c r="P687" s="141">
        <f>O687*H687</f>
        <v>0</v>
      </c>
      <c r="Q687" s="141">
        <v>2.2399999999999998E-3</v>
      </c>
      <c r="R687" s="141">
        <f>Q687*H687</f>
        <v>0.14517887999999998</v>
      </c>
      <c r="S687" s="141">
        <v>0</v>
      </c>
      <c r="T687" s="142">
        <f>S687*H687</f>
        <v>0</v>
      </c>
      <c r="AR687" s="143" t="s">
        <v>577</v>
      </c>
      <c r="AT687" s="143" t="s">
        <v>291</v>
      </c>
      <c r="AU687" s="143" t="s">
        <v>86</v>
      </c>
      <c r="AY687" s="18" t="s">
        <v>227</v>
      </c>
      <c r="BE687" s="144">
        <f>IF(N687="základní",J687,0)</f>
        <v>0</v>
      </c>
      <c r="BF687" s="144">
        <f>IF(N687="snížená",J687,0)</f>
        <v>0</v>
      </c>
      <c r="BG687" s="144">
        <f>IF(N687="zákl. přenesená",J687,0)</f>
        <v>0</v>
      </c>
      <c r="BH687" s="144">
        <f>IF(N687="sníž. přenesená",J687,0)</f>
        <v>0</v>
      </c>
      <c r="BI687" s="144">
        <f>IF(N687="nulová",J687,0)</f>
        <v>0</v>
      </c>
      <c r="BJ687" s="18" t="s">
        <v>86</v>
      </c>
      <c r="BK687" s="144">
        <f>ROUND(I687*H687,2)</f>
        <v>0</v>
      </c>
      <c r="BL687" s="18" t="s">
        <v>388</v>
      </c>
      <c r="BM687" s="143" t="s">
        <v>1220</v>
      </c>
    </row>
    <row r="688" spans="2:65" s="13" customFormat="1" ht="11.25">
      <c r="B688" s="156"/>
      <c r="D688" s="150" t="s">
        <v>238</v>
      </c>
      <c r="E688" s="157" t="s">
        <v>21</v>
      </c>
      <c r="F688" s="158" t="s">
        <v>615</v>
      </c>
      <c r="H688" s="159">
        <v>11.846</v>
      </c>
      <c r="I688" s="160"/>
      <c r="L688" s="156"/>
      <c r="M688" s="161"/>
      <c r="T688" s="162"/>
      <c r="AT688" s="157" t="s">
        <v>238</v>
      </c>
      <c r="AU688" s="157" t="s">
        <v>86</v>
      </c>
      <c r="AV688" s="13" t="s">
        <v>86</v>
      </c>
      <c r="AW688" s="13" t="s">
        <v>33</v>
      </c>
      <c r="AX688" s="13" t="s">
        <v>73</v>
      </c>
      <c r="AY688" s="157" t="s">
        <v>227</v>
      </c>
    </row>
    <row r="689" spans="2:65" s="13" customFormat="1" ht="11.25">
      <c r="B689" s="156"/>
      <c r="D689" s="150" t="s">
        <v>238</v>
      </c>
      <c r="E689" s="157" t="s">
        <v>21</v>
      </c>
      <c r="F689" s="158" t="s">
        <v>618</v>
      </c>
      <c r="H689" s="159">
        <v>49.88</v>
      </c>
      <c r="I689" s="160"/>
      <c r="L689" s="156"/>
      <c r="M689" s="161"/>
      <c r="T689" s="162"/>
      <c r="AT689" s="157" t="s">
        <v>238</v>
      </c>
      <c r="AU689" s="157" t="s">
        <v>86</v>
      </c>
      <c r="AV689" s="13" t="s">
        <v>86</v>
      </c>
      <c r="AW689" s="13" t="s">
        <v>33</v>
      </c>
      <c r="AX689" s="13" t="s">
        <v>73</v>
      </c>
      <c r="AY689" s="157" t="s">
        <v>227</v>
      </c>
    </row>
    <row r="690" spans="2:65" s="14" customFormat="1" ht="11.25">
      <c r="B690" s="163"/>
      <c r="D690" s="150" t="s">
        <v>238</v>
      </c>
      <c r="E690" s="164" t="s">
        <v>21</v>
      </c>
      <c r="F690" s="165" t="s">
        <v>241</v>
      </c>
      <c r="H690" s="166">
        <v>61.725999999999999</v>
      </c>
      <c r="I690" s="167"/>
      <c r="L690" s="163"/>
      <c r="M690" s="168"/>
      <c r="T690" s="169"/>
      <c r="AT690" s="164" t="s">
        <v>238</v>
      </c>
      <c r="AU690" s="164" t="s">
        <v>86</v>
      </c>
      <c r="AV690" s="14" t="s">
        <v>234</v>
      </c>
      <c r="AW690" s="14" t="s">
        <v>33</v>
      </c>
      <c r="AX690" s="14" t="s">
        <v>80</v>
      </c>
      <c r="AY690" s="164" t="s">
        <v>227</v>
      </c>
    </row>
    <row r="691" spans="2:65" s="13" customFormat="1" ht="11.25">
      <c r="B691" s="156"/>
      <c r="D691" s="150" t="s">
        <v>238</v>
      </c>
      <c r="F691" s="158" t="s">
        <v>1221</v>
      </c>
      <c r="H691" s="159">
        <v>64.811999999999998</v>
      </c>
      <c r="I691" s="160"/>
      <c r="L691" s="156"/>
      <c r="M691" s="161"/>
      <c r="T691" s="162"/>
      <c r="AT691" s="157" t="s">
        <v>238</v>
      </c>
      <c r="AU691" s="157" t="s">
        <v>86</v>
      </c>
      <c r="AV691" s="13" t="s">
        <v>86</v>
      </c>
      <c r="AW691" s="13" t="s">
        <v>4</v>
      </c>
      <c r="AX691" s="13" t="s">
        <v>80</v>
      </c>
      <c r="AY691" s="157" t="s">
        <v>227</v>
      </c>
    </row>
    <row r="692" spans="2:65" s="1" customFormat="1" ht="16.5" customHeight="1">
      <c r="B692" s="33"/>
      <c r="C692" s="170" t="s">
        <v>1222</v>
      </c>
      <c r="D692" s="170" t="s">
        <v>291</v>
      </c>
      <c r="E692" s="171" t="s">
        <v>1223</v>
      </c>
      <c r="F692" s="172" t="s">
        <v>1224</v>
      </c>
      <c r="G692" s="173" t="s">
        <v>232</v>
      </c>
      <c r="H692" s="174">
        <v>1093.6980000000001</v>
      </c>
      <c r="I692" s="175"/>
      <c r="J692" s="176">
        <f>ROUND(I692*H692,2)</f>
        <v>0</v>
      </c>
      <c r="K692" s="172" t="s">
        <v>233</v>
      </c>
      <c r="L692" s="177"/>
      <c r="M692" s="178" t="s">
        <v>21</v>
      </c>
      <c r="N692" s="179" t="s">
        <v>45</v>
      </c>
      <c r="P692" s="141">
        <f>O692*H692</f>
        <v>0</v>
      </c>
      <c r="Q692" s="141">
        <v>2.8E-3</v>
      </c>
      <c r="R692" s="141">
        <f>Q692*H692</f>
        <v>3.0623544000000003</v>
      </c>
      <c r="S692" s="141">
        <v>0</v>
      </c>
      <c r="T692" s="142">
        <f>S692*H692</f>
        <v>0</v>
      </c>
      <c r="AR692" s="143" t="s">
        <v>577</v>
      </c>
      <c r="AT692" s="143" t="s">
        <v>291</v>
      </c>
      <c r="AU692" s="143" t="s">
        <v>86</v>
      </c>
      <c r="AY692" s="18" t="s">
        <v>227</v>
      </c>
      <c r="BE692" s="144">
        <f>IF(N692="základní",J692,0)</f>
        <v>0</v>
      </c>
      <c r="BF692" s="144">
        <f>IF(N692="snížená",J692,0)</f>
        <v>0</v>
      </c>
      <c r="BG692" s="144">
        <f>IF(N692="zákl. přenesená",J692,0)</f>
        <v>0</v>
      </c>
      <c r="BH692" s="144">
        <f>IF(N692="sníž. přenesená",J692,0)</f>
        <v>0</v>
      </c>
      <c r="BI692" s="144">
        <f>IF(N692="nulová",J692,0)</f>
        <v>0</v>
      </c>
      <c r="BJ692" s="18" t="s">
        <v>86</v>
      </c>
      <c r="BK692" s="144">
        <f>ROUND(I692*H692,2)</f>
        <v>0</v>
      </c>
      <c r="BL692" s="18" t="s">
        <v>388</v>
      </c>
      <c r="BM692" s="143" t="s">
        <v>1225</v>
      </c>
    </row>
    <row r="693" spans="2:65" s="13" customFormat="1" ht="11.25">
      <c r="B693" s="156"/>
      <c r="D693" s="150" t="s">
        <v>238</v>
      </c>
      <c r="E693" s="157" t="s">
        <v>21</v>
      </c>
      <c r="F693" s="158" t="s">
        <v>604</v>
      </c>
      <c r="H693" s="159">
        <v>715.346</v>
      </c>
      <c r="I693" s="160"/>
      <c r="L693" s="156"/>
      <c r="M693" s="161"/>
      <c r="T693" s="162"/>
      <c r="AT693" s="157" t="s">
        <v>238</v>
      </c>
      <c r="AU693" s="157" t="s">
        <v>86</v>
      </c>
      <c r="AV693" s="13" t="s">
        <v>86</v>
      </c>
      <c r="AW693" s="13" t="s">
        <v>33</v>
      </c>
      <c r="AX693" s="13" t="s">
        <v>73</v>
      </c>
      <c r="AY693" s="157" t="s">
        <v>227</v>
      </c>
    </row>
    <row r="694" spans="2:65" s="13" customFormat="1" ht="11.25">
      <c r="B694" s="156"/>
      <c r="D694" s="150" t="s">
        <v>238</v>
      </c>
      <c r="E694" s="157" t="s">
        <v>21</v>
      </c>
      <c r="F694" s="158" t="s">
        <v>608</v>
      </c>
      <c r="H694" s="159">
        <v>302.25</v>
      </c>
      <c r="I694" s="160"/>
      <c r="L694" s="156"/>
      <c r="M694" s="161"/>
      <c r="T694" s="162"/>
      <c r="AT694" s="157" t="s">
        <v>238</v>
      </c>
      <c r="AU694" s="157" t="s">
        <v>86</v>
      </c>
      <c r="AV694" s="13" t="s">
        <v>86</v>
      </c>
      <c r="AW694" s="13" t="s">
        <v>33</v>
      </c>
      <c r="AX694" s="13" t="s">
        <v>73</v>
      </c>
      <c r="AY694" s="157" t="s">
        <v>227</v>
      </c>
    </row>
    <row r="695" spans="2:65" s="13" customFormat="1" ht="11.25">
      <c r="B695" s="156"/>
      <c r="D695" s="150" t="s">
        <v>238</v>
      </c>
      <c r="E695" s="157" t="s">
        <v>21</v>
      </c>
      <c r="F695" s="158" t="s">
        <v>688</v>
      </c>
      <c r="H695" s="159">
        <v>24.021000000000001</v>
      </c>
      <c r="I695" s="160"/>
      <c r="L695" s="156"/>
      <c r="M695" s="161"/>
      <c r="T695" s="162"/>
      <c r="AT695" s="157" t="s">
        <v>238</v>
      </c>
      <c r="AU695" s="157" t="s">
        <v>86</v>
      </c>
      <c r="AV695" s="13" t="s">
        <v>86</v>
      </c>
      <c r="AW695" s="13" t="s">
        <v>33</v>
      </c>
      <c r="AX695" s="13" t="s">
        <v>73</v>
      </c>
      <c r="AY695" s="157" t="s">
        <v>227</v>
      </c>
    </row>
    <row r="696" spans="2:65" s="14" customFormat="1" ht="11.25">
      <c r="B696" s="163"/>
      <c r="D696" s="150" t="s">
        <v>238</v>
      </c>
      <c r="E696" s="164" t="s">
        <v>21</v>
      </c>
      <c r="F696" s="165" t="s">
        <v>241</v>
      </c>
      <c r="H696" s="166">
        <v>1041.617</v>
      </c>
      <c r="I696" s="167"/>
      <c r="L696" s="163"/>
      <c r="M696" s="168"/>
      <c r="T696" s="169"/>
      <c r="AT696" s="164" t="s">
        <v>238</v>
      </c>
      <c r="AU696" s="164" t="s">
        <v>86</v>
      </c>
      <c r="AV696" s="14" t="s">
        <v>234</v>
      </c>
      <c r="AW696" s="14" t="s">
        <v>33</v>
      </c>
      <c r="AX696" s="14" t="s">
        <v>80</v>
      </c>
      <c r="AY696" s="164" t="s">
        <v>227</v>
      </c>
    </row>
    <row r="697" spans="2:65" s="13" customFormat="1" ht="11.25">
      <c r="B697" s="156"/>
      <c r="D697" s="150" t="s">
        <v>238</v>
      </c>
      <c r="F697" s="158" t="s">
        <v>1226</v>
      </c>
      <c r="H697" s="159">
        <v>1093.6980000000001</v>
      </c>
      <c r="I697" s="160"/>
      <c r="L697" s="156"/>
      <c r="M697" s="161"/>
      <c r="T697" s="162"/>
      <c r="AT697" s="157" t="s">
        <v>238</v>
      </c>
      <c r="AU697" s="157" t="s">
        <v>86</v>
      </c>
      <c r="AV697" s="13" t="s">
        <v>86</v>
      </c>
      <c r="AW697" s="13" t="s">
        <v>4</v>
      </c>
      <c r="AX697" s="13" t="s">
        <v>80</v>
      </c>
      <c r="AY697" s="157" t="s">
        <v>227</v>
      </c>
    </row>
    <row r="698" spans="2:65" s="1" customFormat="1" ht="24.2" customHeight="1">
      <c r="B698" s="33"/>
      <c r="C698" s="170" t="s">
        <v>1227</v>
      </c>
      <c r="D698" s="170" t="s">
        <v>291</v>
      </c>
      <c r="E698" s="171" t="s">
        <v>1228</v>
      </c>
      <c r="F698" s="172" t="s">
        <v>1229</v>
      </c>
      <c r="G698" s="173" t="s">
        <v>232</v>
      </c>
      <c r="H698" s="174">
        <v>0.67200000000000004</v>
      </c>
      <c r="I698" s="175"/>
      <c r="J698" s="176">
        <f>ROUND(I698*H698,2)</f>
        <v>0</v>
      </c>
      <c r="K698" s="172" t="s">
        <v>233</v>
      </c>
      <c r="L698" s="177"/>
      <c r="M698" s="178" t="s">
        <v>21</v>
      </c>
      <c r="N698" s="179" t="s">
        <v>45</v>
      </c>
      <c r="P698" s="141">
        <f>O698*H698</f>
        <v>0</v>
      </c>
      <c r="Q698" s="141">
        <v>4.7999999999999996E-3</v>
      </c>
      <c r="R698" s="141">
        <f>Q698*H698</f>
        <v>3.2255999999999999E-3</v>
      </c>
      <c r="S698" s="141">
        <v>0</v>
      </c>
      <c r="T698" s="142">
        <f>S698*H698</f>
        <v>0</v>
      </c>
      <c r="AR698" s="143" t="s">
        <v>577</v>
      </c>
      <c r="AT698" s="143" t="s">
        <v>291</v>
      </c>
      <c r="AU698" s="143" t="s">
        <v>86</v>
      </c>
      <c r="AY698" s="18" t="s">
        <v>227</v>
      </c>
      <c r="BE698" s="144">
        <f>IF(N698="základní",J698,0)</f>
        <v>0</v>
      </c>
      <c r="BF698" s="144">
        <f>IF(N698="snížená",J698,0)</f>
        <v>0</v>
      </c>
      <c r="BG698" s="144">
        <f>IF(N698="zákl. přenesená",J698,0)</f>
        <v>0</v>
      </c>
      <c r="BH698" s="144">
        <f>IF(N698="sníž. přenesená",J698,0)</f>
        <v>0</v>
      </c>
      <c r="BI698" s="144">
        <f>IF(N698="nulová",J698,0)</f>
        <v>0</v>
      </c>
      <c r="BJ698" s="18" t="s">
        <v>86</v>
      </c>
      <c r="BK698" s="144">
        <f>ROUND(I698*H698,2)</f>
        <v>0</v>
      </c>
      <c r="BL698" s="18" t="s">
        <v>388</v>
      </c>
      <c r="BM698" s="143" t="s">
        <v>1230</v>
      </c>
    </row>
    <row r="699" spans="2:65" s="13" customFormat="1" ht="11.25">
      <c r="B699" s="156"/>
      <c r="D699" s="150" t="s">
        <v>238</v>
      </c>
      <c r="E699" s="157" t="s">
        <v>21</v>
      </c>
      <c r="F699" s="158" t="s">
        <v>691</v>
      </c>
      <c r="H699" s="159">
        <v>0.64</v>
      </c>
      <c r="I699" s="160"/>
      <c r="L699" s="156"/>
      <c r="M699" s="161"/>
      <c r="T699" s="162"/>
      <c r="AT699" s="157" t="s">
        <v>238</v>
      </c>
      <c r="AU699" s="157" t="s">
        <v>86</v>
      </c>
      <c r="AV699" s="13" t="s">
        <v>86</v>
      </c>
      <c r="AW699" s="13" t="s">
        <v>33</v>
      </c>
      <c r="AX699" s="13" t="s">
        <v>73</v>
      </c>
      <c r="AY699" s="157" t="s">
        <v>227</v>
      </c>
    </row>
    <row r="700" spans="2:65" s="14" customFormat="1" ht="11.25">
      <c r="B700" s="163"/>
      <c r="D700" s="150" t="s">
        <v>238</v>
      </c>
      <c r="E700" s="164" t="s">
        <v>21</v>
      </c>
      <c r="F700" s="165" t="s">
        <v>241</v>
      </c>
      <c r="H700" s="166">
        <v>0.64</v>
      </c>
      <c r="I700" s="167"/>
      <c r="L700" s="163"/>
      <c r="M700" s="168"/>
      <c r="T700" s="169"/>
      <c r="AT700" s="164" t="s">
        <v>238</v>
      </c>
      <c r="AU700" s="164" t="s">
        <v>86</v>
      </c>
      <c r="AV700" s="14" t="s">
        <v>234</v>
      </c>
      <c r="AW700" s="14" t="s">
        <v>33</v>
      </c>
      <c r="AX700" s="14" t="s">
        <v>80</v>
      </c>
      <c r="AY700" s="164" t="s">
        <v>227</v>
      </c>
    </row>
    <row r="701" spans="2:65" s="13" customFormat="1" ht="11.25">
      <c r="B701" s="156"/>
      <c r="D701" s="150" t="s">
        <v>238</v>
      </c>
      <c r="F701" s="158" t="s">
        <v>1231</v>
      </c>
      <c r="H701" s="159">
        <v>0.67200000000000004</v>
      </c>
      <c r="I701" s="160"/>
      <c r="L701" s="156"/>
      <c r="M701" s="161"/>
      <c r="T701" s="162"/>
      <c r="AT701" s="157" t="s">
        <v>238</v>
      </c>
      <c r="AU701" s="157" t="s">
        <v>86</v>
      </c>
      <c r="AV701" s="13" t="s">
        <v>86</v>
      </c>
      <c r="AW701" s="13" t="s">
        <v>4</v>
      </c>
      <c r="AX701" s="13" t="s">
        <v>80</v>
      </c>
      <c r="AY701" s="157" t="s">
        <v>227</v>
      </c>
    </row>
    <row r="702" spans="2:65" s="1" customFormat="1" ht="24.2" customHeight="1">
      <c r="B702" s="33"/>
      <c r="C702" s="170" t="s">
        <v>1232</v>
      </c>
      <c r="D702" s="170" t="s">
        <v>291</v>
      </c>
      <c r="E702" s="171" t="s">
        <v>1233</v>
      </c>
      <c r="F702" s="172" t="s">
        <v>1234</v>
      </c>
      <c r="G702" s="173" t="s">
        <v>232</v>
      </c>
      <c r="H702" s="174">
        <v>78.811999999999998</v>
      </c>
      <c r="I702" s="175"/>
      <c r="J702" s="176">
        <f>ROUND(I702*H702,2)</f>
        <v>0</v>
      </c>
      <c r="K702" s="172" t="s">
        <v>233</v>
      </c>
      <c r="L702" s="177"/>
      <c r="M702" s="178" t="s">
        <v>21</v>
      </c>
      <c r="N702" s="179" t="s">
        <v>45</v>
      </c>
      <c r="P702" s="141">
        <f>O702*H702</f>
        <v>0</v>
      </c>
      <c r="Q702" s="141">
        <v>5.4000000000000003E-3</v>
      </c>
      <c r="R702" s="141">
        <f>Q702*H702</f>
        <v>0.42558479999999999</v>
      </c>
      <c r="S702" s="141">
        <v>0</v>
      </c>
      <c r="T702" s="142">
        <f>S702*H702</f>
        <v>0</v>
      </c>
      <c r="AR702" s="143" t="s">
        <v>577</v>
      </c>
      <c r="AT702" s="143" t="s">
        <v>291</v>
      </c>
      <c r="AU702" s="143" t="s">
        <v>86</v>
      </c>
      <c r="AY702" s="18" t="s">
        <v>227</v>
      </c>
      <c r="BE702" s="144">
        <f>IF(N702="základní",J702,0)</f>
        <v>0</v>
      </c>
      <c r="BF702" s="144">
        <f>IF(N702="snížená",J702,0)</f>
        <v>0</v>
      </c>
      <c r="BG702" s="144">
        <f>IF(N702="zákl. přenesená",J702,0)</f>
        <v>0</v>
      </c>
      <c r="BH702" s="144">
        <f>IF(N702="sníž. přenesená",J702,0)</f>
        <v>0</v>
      </c>
      <c r="BI702" s="144">
        <f>IF(N702="nulová",J702,0)</f>
        <v>0</v>
      </c>
      <c r="BJ702" s="18" t="s">
        <v>86</v>
      </c>
      <c r="BK702" s="144">
        <f>ROUND(I702*H702,2)</f>
        <v>0</v>
      </c>
      <c r="BL702" s="18" t="s">
        <v>388</v>
      </c>
      <c r="BM702" s="143" t="s">
        <v>1235</v>
      </c>
    </row>
    <row r="703" spans="2:65" s="13" customFormat="1" ht="11.25">
      <c r="B703" s="156"/>
      <c r="D703" s="150" t="s">
        <v>238</v>
      </c>
      <c r="E703" s="157" t="s">
        <v>21</v>
      </c>
      <c r="F703" s="158" t="s">
        <v>682</v>
      </c>
      <c r="H703" s="159">
        <v>60.459000000000003</v>
      </c>
      <c r="I703" s="160"/>
      <c r="L703" s="156"/>
      <c r="M703" s="161"/>
      <c r="T703" s="162"/>
      <c r="AT703" s="157" t="s">
        <v>238</v>
      </c>
      <c r="AU703" s="157" t="s">
        <v>86</v>
      </c>
      <c r="AV703" s="13" t="s">
        <v>86</v>
      </c>
      <c r="AW703" s="13" t="s">
        <v>33</v>
      </c>
      <c r="AX703" s="13" t="s">
        <v>73</v>
      </c>
      <c r="AY703" s="157" t="s">
        <v>227</v>
      </c>
    </row>
    <row r="704" spans="2:65" s="13" customFormat="1" ht="11.25">
      <c r="B704" s="156"/>
      <c r="D704" s="150" t="s">
        <v>238</v>
      </c>
      <c r="E704" s="157" t="s">
        <v>21</v>
      </c>
      <c r="F704" s="158" t="s">
        <v>685</v>
      </c>
      <c r="H704" s="159">
        <v>14.6</v>
      </c>
      <c r="I704" s="160"/>
      <c r="L704" s="156"/>
      <c r="M704" s="161"/>
      <c r="T704" s="162"/>
      <c r="AT704" s="157" t="s">
        <v>238</v>
      </c>
      <c r="AU704" s="157" t="s">
        <v>86</v>
      </c>
      <c r="AV704" s="13" t="s">
        <v>86</v>
      </c>
      <c r="AW704" s="13" t="s">
        <v>33</v>
      </c>
      <c r="AX704" s="13" t="s">
        <v>73</v>
      </c>
      <c r="AY704" s="157" t="s">
        <v>227</v>
      </c>
    </row>
    <row r="705" spans="2:65" s="14" customFormat="1" ht="11.25">
      <c r="B705" s="163"/>
      <c r="D705" s="150" t="s">
        <v>238</v>
      </c>
      <c r="E705" s="164" t="s">
        <v>21</v>
      </c>
      <c r="F705" s="165" t="s">
        <v>241</v>
      </c>
      <c r="H705" s="166">
        <v>75.058999999999997</v>
      </c>
      <c r="I705" s="167"/>
      <c r="L705" s="163"/>
      <c r="M705" s="168"/>
      <c r="T705" s="169"/>
      <c r="AT705" s="164" t="s">
        <v>238</v>
      </c>
      <c r="AU705" s="164" t="s">
        <v>86</v>
      </c>
      <c r="AV705" s="14" t="s">
        <v>234</v>
      </c>
      <c r="AW705" s="14" t="s">
        <v>33</v>
      </c>
      <c r="AX705" s="14" t="s">
        <v>80</v>
      </c>
      <c r="AY705" s="164" t="s">
        <v>227</v>
      </c>
    </row>
    <row r="706" spans="2:65" s="13" customFormat="1" ht="11.25">
      <c r="B706" s="156"/>
      <c r="D706" s="150" t="s">
        <v>238</v>
      </c>
      <c r="F706" s="158" t="s">
        <v>1236</v>
      </c>
      <c r="H706" s="159">
        <v>78.811999999999998</v>
      </c>
      <c r="I706" s="160"/>
      <c r="L706" s="156"/>
      <c r="M706" s="161"/>
      <c r="T706" s="162"/>
      <c r="AT706" s="157" t="s">
        <v>238</v>
      </c>
      <c r="AU706" s="157" t="s">
        <v>86</v>
      </c>
      <c r="AV706" s="13" t="s">
        <v>86</v>
      </c>
      <c r="AW706" s="13" t="s">
        <v>4</v>
      </c>
      <c r="AX706" s="13" t="s">
        <v>80</v>
      </c>
      <c r="AY706" s="157" t="s">
        <v>227</v>
      </c>
    </row>
    <row r="707" spans="2:65" s="1" customFormat="1" ht="66.75" customHeight="1">
      <c r="B707" s="33"/>
      <c r="C707" s="132" t="s">
        <v>1237</v>
      </c>
      <c r="D707" s="132" t="s">
        <v>229</v>
      </c>
      <c r="E707" s="133" t="s">
        <v>1238</v>
      </c>
      <c r="F707" s="134" t="s">
        <v>1239</v>
      </c>
      <c r="G707" s="135" t="s">
        <v>232</v>
      </c>
      <c r="H707" s="136">
        <v>260.077</v>
      </c>
      <c r="I707" s="137"/>
      <c r="J707" s="138">
        <f>ROUND(I707*H707,2)</f>
        <v>0</v>
      </c>
      <c r="K707" s="134" t="s">
        <v>233</v>
      </c>
      <c r="L707" s="33"/>
      <c r="M707" s="139" t="s">
        <v>21</v>
      </c>
      <c r="N707" s="140" t="s">
        <v>45</v>
      </c>
      <c r="P707" s="141">
        <f>O707*H707</f>
        <v>0</v>
      </c>
      <c r="Q707" s="141">
        <v>8.8400000000000006E-3</v>
      </c>
      <c r="R707" s="141">
        <f>Q707*H707</f>
        <v>2.2990806800000003</v>
      </c>
      <c r="S707" s="141">
        <v>0</v>
      </c>
      <c r="T707" s="142">
        <f>S707*H707</f>
        <v>0</v>
      </c>
      <c r="AR707" s="143" t="s">
        <v>234</v>
      </c>
      <c r="AT707" s="143" t="s">
        <v>229</v>
      </c>
      <c r="AU707" s="143" t="s">
        <v>86</v>
      </c>
      <c r="AY707" s="18" t="s">
        <v>227</v>
      </c>
      <c r="BE707" s="144">
        <f>IF(N707="základní",J707,0)</f>
        <v>0</v>
      </c>
      <c r="BF707" s="144">
        <f>IF(N707="snížená",J707,0)</f>
        <v>0</v>
      </c>
      <c r="BG707" s="144">
        <f>IF(N707="zákl. přenesená",J707,0)</f>
        <v>0</v>
      </c>
      <c r="BH707" s="144">
        <f>IF(N707="sníž. přenesená",J707,0)</f>
        <v>0</v>
      </c>
      <c r="BI707" s="144">
        <f>IF(N707="nulová",J707,0)</f>
        <v>0</v>
      </c>
      <c r="BJ707" s="18" t="s">
        <v>86</v>
      </c>
      <c r="BK707" s="144">
        <f>ROUND(I707*H707,2)</f>
        <v>0</v>
      </c>
      <c r="BL707" s="18" t="s">
        <v>234</v>
      </c>
      <c r="BM707" s="143" t="s">
        <v>1240</v>
      </c>
    </row>
    <row r="708" spans="2:65" s="1" customFormat="1" ht="11.25">
      <c r="B708" s="33"/>
      <c r="D708" s="145" t="s">
        <v>236</v>
      </c>
      <c r="F708" s="146" t="s">
        <v>1241</v>
      </c>
      <c r="I708" s="147"/>
      <c r="L708" s="33"/>
      <c r="M708" s="148"/>
      <c r="T708" s="54"/>
      <c r="AT708" s="18" t="s">
        <v>236</v>
      </c>
      <c r="AU708" s="18" t="s">
        <v>86</v>
      </c>
    </row>
    <row r="709" spans="2:65" s="12" customFormat="1" ht="11.25">
      <c r="B709" s="149"/>
      <c r="D709" s="150" t="s">
        <v>238</v>
      </c>
      <c r="E709" s="151" t="s">
        <v>21</v>
      </c>
      <c r="F709" s="152" t="s">
        <v>1242</v>
      </c>
      <c r="H709" s="151" t="s">
        <v>21</v>
      </c>
      <c r="I709" s="153"/>
      <c r="L709" s="149"/>
      <c r="M709" s="154"/>
      <c r="T709" s="155"/>
      <c r="AT709" s="151" t="s">
        <v>238</v>
      </c>
      <c r="AU709" s="151" t="s">
        <v>86</v>
      </c>
      <c r="AV709" s="12" t="s">
        <v>80</v>
      </c>
      <c r="AW709" s="12" t="s">
        <v>33</v>
      </c>
      <c r="AX709" s="12" t="s">
        <v>73</v>
      </c>
      <c r="AY709" s="151" t="s">
        <v>227</v>
      </c>
    </row>
    <row r="710" spans="2:65" s="13" customFormat="1" ht="11.25">
      <c r="B710" s="156"/>
      <c r="D710" s="150" t="s">
        <v>238</v>
      </c>
      <c r="E710" s="157" t="s">
        <v>21</v>
      </c>
      <c r="F710" s="158" t="s">
        <v>1243</v>
      </c>
      <c r="H710" s="159">
        <v>56.27</v>
      </c>
      <c r="I710" s="160"/>
      <c r="L710" s="156"/>
      <c r="M710" s="161"/>
      <c r="T710" s="162"/>
      <c r="AT710" s="157" t="s">
        <v>238</v>
      </c>
      <c r="AU710" s="157" t="s">
        <v>86</v>
      </c>
      <c r="AV710" s="13" t="s">
        <v>86</v>
      </c>
      <c r="AW710" s="13" t="s">
        <v>33</v>
      </c>
      <c r="AX710" s="13" t="s">
        <v>73</v>
      </c>
      <c r="AY710" s="157" t="s">
        <v>227</v>
      </c>
    </row>
    <row r="711" spans="2:65" s="15" customFormat="1" ht="11.25">
      <c r="B711" s="193"/>
      <c r="D711" s="150" t="s">
        <v>238</v>
      </c>
      <c r="E711" s="194" t="s">
        <v>611</v>
      </c>
      <c r="F711" s="195" t="s">
        <v>765</v>
      </c>
      <c r="H711" s="196">
        <v>56.27</v>
      </c>
      <c r="I711" s="197"/>
      <c r="L711" s="193"/>
      <c r="M711" s="198"/>
      <c r="T711" s="199"/>
      <c r="AT711" s="194" t="s">
        <v>238</v>
      </c>
      <c r="AU711" s="194" t="s">
        <v>86</v>
      </c>
      <c r="AV711" s="15" t="s">
        <v>120</v>
      </c>
      <c r="AW711" s="15" t="s">
        <v>33</v>
      </c>
      <c r="AX711" s="15" t="s">
        <v>73</v>
      </c>
      <c r="AY711" s="194" t="s">
        <v>227</v>
      </c>
    </row>
    <row r="712" spans="2:65" s="12" customFormat="1" ht="11.25">
      <c r="B712" s="149"/>
      <c r="D712" s="150" t="s">
        <v>238</v>
      </c>
      <c r="E712" s="151" t="s">
        <v>21</v>
      </c>
      <c r="F712" s="152" t="s">
        <v>1244</v>
      </c>
      <c r="H712" s="151" t="s">
        <v>21</v>
      </c>
      <c r="I712" s="153"/>
      <c r="L712" s="149"/>
      <c r="M712" s="154"/>
      <c r="T712" s="155"/>
      <c r="AT712" s="151" t="s">
        <v>238</v>
      </c>
      <c r="AU712" s="151" t="s">
        <v>86</v>
      </c>
      <c r="AV712" s="12" t="s">
        <v>80</v>
      </c>
      <c r="AW712" s="12" t="s">
        <v>33</v>
      </c>
      <c r="AX712" s="12" t="s">
        <v>73</v>
      </c>
      <c r="AY712" s="151" t="s">
        <v>227</v>
      </c>
    </row>
    <row r="713" spans="2:65" s="13" customFormat="1" ht="11.25">
      <c r="B713" s="156"/>
      <c r="D713" s="150" t="s">
        <v>238</v>
      </c>
      <c r="E713" s="157" t="s">
        <v>21</v>
      </c>
      <c r="F713" s="158" t="s">
        <v>1245</v>
      </c>
      <c r="H713" s="159">
        <v>3.04</v>
      </c>
      <c r="I713" s="160"/>
      <c r="L713" s="156"/>
      <c r="M713" s="161"/>
      <c r="T713" s="162"/>
      <c r="AT713" s="157" t="s">
        <v>238</v>
      </c>
      <c r="AU713" s="157" t="s">
        <v>86</v>
      </c>
      <c r="AV713" s="13" t="s">
        <v>86</v>
      </c>
      <c r="AW713" s="13" t="s">
        <v>33</v>
      </c>
      <c r="AX713" s="13" t="s">
        <v>73</v>
      </c>
      <c r="AY713" s="157" t="s">
        <v>227</v>
      </c>
    </row>
    <row r="714" spans="2:65" s="15" customFormat="1" ht="11.25">
      <c r="B714" s="193"/>
      <c r="D714" s="150" t="s">
        <v>238</v>
      </c>
      <c r="E714" s="194" t="s">
        <v>679</v>
      </c>
      <c r="F714" s="195" t="s">
        <v>765</v>
      </c>
      <c r="H714" s="196">
        <v>3.04</v>
      </c>
      <c r="I714" s="197"/>
      <c r="L714" s="193"/>
      <c r="M714" s="198"/>
      <c r="T714" s="199"/>
      <c r="AT714" s="194" t="s">
        <v>238</v>
      </c>
      <c r="AU714" s="194" t="s">
        <v>86</v>
      </c>
      <c r="AV714" s="15" t="s">
        <v>120</v>
      </c>
      <c r="AW714" s="15" t="s">
        <v>33</v>
      </c>
      <c r="AX714" s="15" t="s">
        <v>73</v>
      </c>
      <c r="AY714" s="194" t="s">
        <v>227</v>
      </c>
    </row>
    <row r="715" spans="2:65" s="12" customFormat="1" ht="11.25">
      <c r="B715" s="149"/>
      <c r="D715" s="150" t="s">
        <v>238</v>
      </c>
      <c r="E715" s="151" t="s">
        <v>21</v>
      </c>
      <c r="F715" s="152" t="s">
        <v>1246</v>
      </c>
      <c r="H715" s="151" t="s">
        <v>21</v>
      </c>
      <c r="I715" s="153"/>
      <c r="L715" s="149"/>
      <c r="M715" s="154"/>
      <c r="T715" s="155"/>
      <c r="AT715" s="151" t="s">
        <v>238</v>
      </c>
      <c r="AU715" s="151" t="s">
        <v>86</v>
      </c>
      <c r="AV715" s="12" t="s">
        <v>80</v>
      </c>
      <c r="AW715" s="12" t="s">
        <v>33</v>
      </c>
      <c r="AX715" s="12" t="s">
        <v>73</v>
      </c>
      <c r="AY715" s="151" t="s">
        <v>227</v>
      </c>
    </row>
    <row r="716" spans="2:65" s="13" customFormat="1" ht="11.25">
      <c r="B716" s="156"/>
      <c r="D716" s="150" t="s">
        <v>238</v>
      </c>
      <c r="E716" s="157" t="s">
        <v>21</v>
      </c>
      <c r="F716" s="158" t="s">
        <v>1247</v>
      </c>
      <c r="H716" s="159">
        <v>200.767</v>
      </c>
      <c r="I716" s="160"/>
      <c r="L716" s="156"/>
      <c r="M716" s="161"/>
      <c r="T716" s="162"/>
      <c r="AT716" s="157" t="s">
        <v>238</v>
      </c>
      <c r="AU716" s="157" t="s">
        <v>86</v>
      </c>
      <c r="AV716" s="13" t="s">
        <v>86</v>
      </c>
      <c r="AW716" s="13" t="s">
        <v>33</v>
      </c>
      <c r="AX716" s="13" t="s">
        <v>73</v>
      </c>
      <c r="AY716" s="157" t="s">
        <v>227</v>
      </c>
    </row>
    <row r="717" spans="2:65" s="15" customFormat="1" ht="11.25">
      <c r="B717" s="193"/>
      <c r="D717" s="150" t="s">
        <v>238</v>
      </c>
      <c r="E717" s="194" t="s">
        <v>621</v>
      </c>
      <c r="F717" s="195" t="s">
        <v>765</v>
      </c>
      <c r="H717" s="196">
        <v>200.767</v>
      </c>
      <c r="I717" s="197"/>
      <c r="L717" s="193"/>
      <c r="M717" s="198"/>
      <c r="T717" s="199"/>
      <c r="AT717" s="194" t="s">
        <v>238</v>
      </c>
      <c r="AU717" s="194" t="s">
        <v>86</v>
      </c>
      <c r="AV717" s="15" t="s">
        <v>120</v>
      </c>
      <c r="AW717" s="15" t="s">
        <v>33</v>
      </c>
      <c r="AX717" s="15" t="s">
        <v>73</v>
      </c>
      <c r="AY717" s="194" t="s">
        <v>227</v>
      </c>
    </row>
    <row r="718" spans="2:65" s="14" customFormat="1" ht="11.25">
      <c r="B718" s="163"/>
      <c r="D718" s="150" t="s">
        <v>238</v>
      </c>
      <c r="E718" s="164" t="s">
        <v>21</v>
      </c>
      <c r="F718" s="165" t="s">
        <v>241</v>
      </c>
      <c r="H718" s="166">
        <v>260.077</v>
      </c>
      <c r="I718" s="167"/>
      <c r="L718" s="163"/>
      <c r="M718" s="168"/>
      <c r="T718" s="169"/>
      <c r="AT718" s="164" t="s">
        <v>238</v>
      </c>
      <c r="AU718" s="164" t="s">
        <v>86</v>
      </c>
      <c r="AV718" s="14" t="s">
        <v>234</v>
      </c>
      <c r="AW718" s="14" t="s">
        <v>33</v>
      </c>
      <c r="AX718" s="14" t="s">
        <v>80</v>
      </c>
      <c r="AY718" s="164" t="s">
        <v>227</v>
      </c>
    </row>
    <row r="719" spans="2:65" s="1" customFormat="1" ht="16.5" customHeight="1">
      <c r="B719" s="33"/>
      <c r="C719" s="170" t="s">
        <v>1248</v>
      </c>
      <c r="D719" s="170" t="s">
        <v>291</v>
      </c>
      <c r="E719" s="171" t="s">
        <v>1249</v>
      </c>
      <c r="F719" s="172" t="s">
        <v>1250</v>
      </c>
      <c r="G719" s="173" t="s">
        <v>232</v>
      </c>
      <c r="H719" s="174">
        <v>269.88900000000001</v>
      </c>
      <c r="I719" s="175"/>
      <c r="J719" s="176">
        <f>ROUND(I719*H719,2)</f>
        <v>0</v>
      </c>
      <c r="K719" s="172" t="s">
        <v>233</v>
      </c>
      <c r="L719" s="177"/>
      <c r="M719" s="178" t="s">
        <v>21</v>
      </c>
      <c r="N719" s="179" t="s">
        <v>45</v>
      </c>
      <c r="P719" s="141">
        <f>O719*H719</f>
        <v>0</v>
      </c>
      <c r="Q719" s="141">
        <v>4.1999999999999997E-3</v>
      </c>
      <c r="R719" s="141">
        <f>Q719*H719</f>
        <v>1.1335337999999999</v>
      </c>
      <c r="S719" s="141">
        <v>0</v>
      </c>
      <c r="T719" s="142">
        <f>S719*H719</f>
        <v>0</v>
      </c>
      <c r="AR719" s="143" t="s">
        <v>577</v>
      </c>
      <c r="AT719" s="143" t="s">
        <v>291</v>
      </c>
      <c r="AU719" s="143" t="s">
        <v>86</v>
      </c>
      <c r="AY719" s="18" t="s">
        <v>227</v>
      </c>
      <c r="BE719" s="144">
        <f>IF(N719="základní",J719,0)</f>
        <v>0</v>
      </c>
      <c r="BF719" s="144">
        <f>IF(N719="snížená",J719,0)</f>
        <v>0</v>
      </c>
      <c r="BG719" s="144">
        <f>IF(N719="zákl. přenesená",J719,0)</f>
        <v>0</v>
      </c>
      <c r="BH719" s="144">
        <f>IF(N719="sníž. přenesená",J719,0)</f>
        <v>0</v>
      </c>
      <c r="BI719" s="144">
        <f>IF(N719="nulová",J719,0)</f>
        <v>0</v>
      </c>
      <c r="BJ719" s="18" t="s">
        <v>86</v>
      </c>
      <c r="BK719" s="144">
        <f>ROUND(I719*H719,2)</f>
        <v>0</v>
      </c>
      <c r="BL719" s="18" t="s">
        <v>388</v>
      </c>
      <c r="BM719" s="143" t="s">
        <v>1251</v>
      </c>
    </row>
    <row r="720" spans="2:65" s="13" customFormat="1" ht="11.25">
      <c r="B720" s="156"/>
      <c r="D720" s="150" t="s">
        <v>238</v>
      </c>
      <c r="E720" s="157" t="s">
        <v>21</v>
      </c>
      <c r="F720" s="158" t="s">
        <v>611</v>
      </c>
      <c r="H720" s="159">
        <v>56.27</v>
      </c>
      <c r="I720" s="160"/>
      <c r="L720" s="156"/>
      <c r="M720" s="161"/>
      <c r="T720" s="162"/>
      <c r="AT720" s="157" t="s">
        <v>238</v>
      </c>
      <c r="AU720" s="157" t="s">
        <v>86</v>
      </c>
      <c r="AV720" s="13" t="s">
        <v>86</v>
      </c>
      <c r="AW720" s="13" t="s">
        <v>33</v>
      </c>
      <c r="AX720" s="13" t="s">
        <v>73</v>
      </c>
      <c r="AY720" s="157" t="s">
        <v>227</v>
      </c>
    </row>
    <row r="721" spans="2:65" s="13" customFormat="1" ht="11.25">
      <c r="B721" s="156"/>
      <c r="D721" s="150" t="s">
        <v>238</v>
      </c>
      <c r="E721" s="157" t="s">
        <v>21</v>
      </c>
      <c r="F721" s="158" t="s">
        <v>621</v>
      </c>
      <c r="H721" s="159">
        <v>200.767</v>
      </c>
      <c r="I721" s="160"/>
      <c r="L721" s="156"/>
      <c r="M721" s="161"/>
      <c r="T721" s="162"/>
      <c r="AT721" s="157" t="s">
        <v>238</v>
      </c>
      <c r="AU721" s="157" t="s">
        <v>86</v>
      </c>
      <c r="AV721" s="13" t="s">
        <v>86</v>
      </c>
      <c r="AW721" s="13" t="s">
        <v>33</v>
      </c>
      <c r="AX721" s="13" t="s">
        <v>73</v>
      </c>
      <c r="AY721" s="157" t="s">
        <v>227</v>
      </c>
    </row>
    <row r="722" spans="2:65" s="14" customFormat="1" ht="11.25">
      <c r="B722" s="163"/>
      <c r="D722" s="150" t="s">
        <v>238</v>
      </c>
      <c r="E722" s="164" t="s">
        <v>21</v>
      </c>
      <c r="F722" s="165" t="s">
        <v>241</v>
      </c>
      <c r="H722" s="166">
        <v>257.03699999999998</v>
      </c>
      <c r="I722" s="167"/>
      <c r="L722" s="163"/>
      <c r="M722" s="168"/>
      <c r="T722" s="169"/>
      <c r="AT722" s="164" t="s">
        <v>238</v>
      </c>
      <c r="AU722" s="164" t="s">
        <v>86</v>
      </c>
      <c r="AV722" s="14" t="s">
        <v>234</v>
      </c>
      <c r="AW722" s="14" t="s">
        <v>33</v>
      </c>
      <c r="AX722" s="14" t="s">
        <v>80</v>
      </c>
      <c r="AY722" s="164" t="s">
        <v>227</v>
      </c>
    </row>
    <row r="723" spans="2:65" s="13" customFormat="1" ht="11.25">
      <c r="B723" s="156"/>
      <c r="D723" s="150" t="s">
        <v>238</v>
      </c>
      <c r="F723" s="158" t="s">
        <v>1252</v>
      </c>
      <c r="H723" s="159">
        <v>269.88900000000001</v>
      </c>
      <c r="I723" s="160"/>
      <c r="L723" s="156"/>
      <c r="M723" s="161"/>
      <c r="T723" s="162"/>
      <c r="AT723" s="157" t="s">
        <v>238</v>
      </c>
      <c r="AU723" s="157" t="s">
        <v>86</v>
      </c>
      <c r="AV723" s="13" t="s">
        <v>86</v>
      </c>
      <c r="AW723" s="13" t="s">
        <v>4</v>
      </c>
      <c r="AX723" s="13" t="s">
        <v>80</v>
      </c>
      <c r="AY723" s="157" t="s">
        <v>227</v>
      </c>
    </row>
    <row r="724" spans="2:65" s="1" customFormat="1" ht="24.2" customHeight="1">
      <c r="B724" s="33"/>
      <c r="C724" s="170" t="s">
        <v>1253</v>
      </c>
      <c r="D724" s="170" t="s">
        <v>291</v>
      </c>
      <c r="E724" s="171" t="s">
        <v>1254</v>
      </c>
      <c r="F724" s="172" t="s">
        <v>1255</v>
      </c>
      <c r="G724" s="173" t="s">
        <v>244</v>
      </c>
      <c r="H724" s="174">
        <v>0.95799999999999996</v>
      </c>
      <c r="I724" s="175"/>
      <c r="J724" s="176">
        <f>ROUND(I724*H724,2)</f>
        <v>0</v>
      </c>
      <c r="K724" s="172" t="s">
        <v>233</v>
      </c>
      <c r="L724" s="177"/>
      <c r="M724" s="178" t="s">
        <v>21</v>
      </c>
      <c r="N724" s="179" t="s">
        <v>45</v>
      </c>
      <c r="P724" s="141">
        <f>O724*H724</f>
        <v>0</v>
      </c>
      <c r="Q724" s="141">
        <v>3.2000000000000001E-2</v>
      </c>
      <c r="R724" s="141">
        <f>Q724*H724</f>
        <v>3.0655999999999999E-2</v>
      </c>
      <c r="S724" s="141">
        <v>0</v>
      </c>
      <c r="T724" s="142">
        <f>S724*H724</f>
        <v>0</v>
      </c>
      <c r="AR724" s="143" t="s">
        <v>577</v>
      </c>
      <c r="AT724" s="143" t="s">
        <v>291</v>
      </c>
      <c r="AU724" s="143" t="s">
        <v>86</v>
      </c>
      <c r="AY724" s="18" t="s">
        <v>227</v>
      </c>
      <c r="BE724" s="144">
        <f>IF(N724="základní",J724,0)</f>
        <v>0</v>
      </c>
      <c r="BF724" s="144">
        <f>IF(N724="snížená",J724,0)</f>
        <v>0</v>
      </c>
      <c r="BG724" s="144">
        <f>IF(N724="zákl. přenesená",J724,0)</f>
        <v>0</v>
      </c>
      <c r="BH724" s="144">
        <f>IF(N724="sníž. přenesená",J724,0)</f>
        <v>0</v>
      </c>
      <c r="BI724" s="144">
        <f>IF(N724="nulová",J724,0)</f>
        <v>0</v>
      </c>
      <c r="BJ724" s="18" t="s">
        <v>86</v>
      </c>
      <c r="BK724" s="144">
        <f>ROUND(I724*H724,2)</f>
        <v>0</v>
      </c>
      <c r="BL724" s="18" t="s">
        <v>388</v>
      </c>
      <c r="BM724" s="143" t="s">
        <v>1256</v>
      </c>
    </row>
    <row r="725" spans="2:65" s="13" customFormat="1" ht="11.25">
      <c r="B725" s="156"/>
      <c r="D725" s="150" t="s">
        <v>238</v>
      </c>
      <c r="E725" s="157" t="s">
        <v>21</v>
      </c>
      <c r="F725" s="158" t="s">
        <v>1257</v>
      </c>
      <c r="H725" s="159">
        <v>0.91200000000000003</v>
      </c>
      <c r="I725" s="160"/>
      <c r="L725" s="156"/>
      <c r="M725" s="161"/>
      <c r="T725" s="162"/>
      <c r="AT725" s="157" t="s">
        <v>238</v>
      </c>
      <c r="AU725" s="157" t="s">
        <v>86</v>
      </c>
      <c r="AV725" s="13" t="s">
        <v>86</v>
      </c>
      <c r="AW725" s="13" t="s">
        <v>33</v>
      </c>
      <c r="AX725" s="13" t="s">
        <v>73</v>
      </c>
      <c r="AY725" s="157" t="s">
        <v>227</v>
      </c>
    </row>
    <row r="726" spans="2:65" s="14" customFormat="1" ht="11.25">
      <c r="B726" s="163"/>
      <c r="D726" s="150" t="s">
        <v>238</v>
      </c>
      <c r="E726" s="164" t="s">
        <v>21</v>
      </c>
      <c r="F726" s="165" t="s">
        <v>241</v>
      </c>
      <c r="H726" s="166">
        <v>0.91200000000000003</v>
      </c>
      <c r="I726" s="167"/>
      <c r="L726" s="163"/>
      <c r="M726" s="168"/>
      <c r="T726" s="169"/>
      <c r="AT726" s="164" t="s">
        <v>238</v>
      </c>
      <c r="AU726" s="164" t="s">
        <v>86</v>
      </c>
      <c r="AV726" s="14" t="s">
        <v>234</v>
      </c>
      <c r="AW726" s="14" t="s">
        <v>33</v>
      </c>
      <c r="AX726" s="14" t="s">
        <v>80</v>
      </c>
      <c r="AY726" s="164" t="s">
        <v>227</v>
      </c>
    </row>
    <row r="727" spans="2:65" s="13" customFormat="1" ht="11.25">
      <c r="B727" s="156"/>
      <c r="D727" s="150" t="s">
        <v>238</v>
      </c>
      <c r="F727" s="158" t="s">
        <v>1258</v>
      </c>
      <c r="H727" s="159">
        <v>0.95799999999999996</v>
      </c>
      <c r="I727" s="160"/>
      <c r="L727" s="156"/>
      <c r="M727" s="161"/>
      <c r="T727" s="162"/>
      <c r="AT727" s="157" t="s">
        <v>238</v>
      </c>
      <c r="AU727" s="157" t="s">
        <v>86</v>
      </c>
      <c r="AV727" s="13" t="s">
        <v>86</v>
      </c>
      <c r="AW727" s="13" t="s">
        <v>4</v>
      </c>
      <c r="AX727" s="13" t="s">
        <v>80</v>
      </c>
      <c r="AY727" s="157" t="s">
        <v>227</v>
      </c>
    </row>
    <row r="728" spans="2:65" s="1" customFormat="1" ht="78" customHeight="1">
      <c r="B728" s="33"/>
      <c r="C728" s="132" t="s">
        <v>1259</v>
      </c>
      <c r="D728" s="132" t="s">
        <v>229</v>
      </c>
      <c r="E728" s="133" t="s">
        <v>1260</v>
      </c>
      <c r="F728" s="134" t="s">
        <v>1261</v>
      </c>
      <c r="G728" s="135" t="s">
        <v>232</v>
      </c>
      <c r="H728" s="136">
        <v>900.86400000000003</v>
      </c>
      <c r="I728" s="137"/>
      <c r="J728" s="138">
        <f>ROUND(I728*H728,2)</f>
        <v>0</v>
      </c>
      <c r="K728" s="134" t="s">
        <v>233</v>
      </c>
      <c r="L728" s="33"/>
      <c r="M728" s="139" t="s">
        <v>21</v>
      </c>
      <c r="N728" s="140" t="s">
        <v>45</v>
      </c>
      <c r="P728" s="141">
        <f>O728*H728</f>
        <v>0</v>
      </c>
      <c r="Q728" s="141">
        <v>1.1679999999999999E-2</v>
      </c>
      <c r="R728" s="141">
        <f>Q728*H728</f>
        <v>10.52209152</v>
      </c>
      <c r="S728" s="141">
        <v>0</v>
      </c>
      <c r="T728" s="142">
        <f>S728*H728</f>
        <v>0</v>
      </c>
      <c r="AR728" s="143" t="s">
        <v>234</v>
      </c>
      <c r="AT728" s="143" t="s">
        <v>229</v>
      </c>
      <c r="AU728" s="143" t="s">
        <v>86</v>
      </c>
      <c r="AY728" s="18" t="s">
        <v>227</v>
      </c>
      <c r="BE728" s="144">
        <f>IF(N728="základní",J728,0)</f>
        <v>0</v>
      </c>
      <c r="BF728" s="144">
        <f>IF(N728="snížená",J728,0)</f>
        <v>0</v>
      </c>
      <c r="BG728" s="144">
        <f>IF(N728="zákl. přenesená",J728,0)</f>
        <v>0</v>
      </c>
      <c r="BH728" s="144">
        <f>IF(N728="sníž. přenesená",J728,0)</f>
        <v>0</v>
      </c>
      <c r="BI728" s="144">
        <f>IF(N728="nulová",J728,0)</f>
        <v>0</v>
      </c>
      <c r="BJ728" s="18" t="s">
        <v>86</v>
      </c>
      <c r="BK728" s="144">
        <f>ROUND(I728*H728,2)</f>
        <v>0</v>
      </c>
      <c r="BL728" s="18" t="s">
        <v>234</v>
      </c>
      <c r="BM728" s="143" t="s">
        <v>1262</v>
      </c>
    </row>
    <row r="729" spans="2:65" s="1" customFormat="1" ht="11.25">
      <c r="B729" s="33"/>
      <c r="D729" s="145" t="s">
        <v>236</v>
      </c>
      <c r="F729" s="146" t="s">
        <v>1263</v>
      </c>
      <c r="I729" s="147"/>
      <c r="L729" s="33"/>
      <c r="M729" s="148"/>
      <c r="T729" s="54"/>
      <c r="AT729" s="18" t="s">
        <v>236</v>
      </c>
      <c r="AU729" s="18" t="s">
        <v>86</v>
      </c>
    </row>
    <row r="730" spans="2:65" s="12" customFormat="1" ht="11.25">
      <c r="B730" s="149"/>
      <c r="D730" s="150" t="s">
        <v>238</v>
      </c>
      <c r="E730" s="151" t="s">
        <v>21</v>
      </c>
      <c r="F730" s="152" t="s">
        <v>1264</v>
      </c>
      <c r="H730" s="151" t="s">
        <v>21</v>
      </c>
      <c r="I730" s="153"/>
      <c r="L730" s="149"/>
      <c r="M730" s="154"/>
      <c r="T730" s="155"/>
      <c r="AT730" s="151" t="s">
        <v>238</v>
      </c>
      <c r="AU730" s="151" t="s">
        <v>86</v>
      </c>
      <c r="AV730" s="12" t="s">
        <v>80</v>
      </c>
      <c r="AW730" s="12" t="s">
        <v>33</v>
      </c>
      <c r="AX730" s="12" t="s">
        <v>73</v>
      </c>
      <c r="AY730" s="151" t="s">
        <v>227</v>
      </c>
    </row>
    <row r="731" spans="2:65" s="12" customFormat="1" ht="11.25">
      <c r="B731" s="149"/>
      <c r="D731" s="150" t="s">
        <v>238</v>
      </c>
      <c r="E731" s="151" t="s">
        <v>21</v>
      </c>
      <c r="F731" s="152" t="s">
        <v>748</v>
      </c>
      <c r="H731" s="151" t="s">
        <v>21</v>
      </c>
      <c r="I731" s="153"/>
      <c r="L731" s="149"/>
      <c r="M731" s="154"/>
      <c r="T731" s="155"/>
      <c r="AT731" s="151" t="s">
        <v>238</v>
      </c>
      <c r="AU731" s="151" t="s">
        <v>86</v>
      </c>
      <c r="AV731" s="12" t="s">
        <v>80</v>
      </c>
      <c r="AW731" s="12" t="s">
        <v>33</v>
      </c>
      <c r="AX731" s="12" t="s">
        <v>73</v>
      </c>
      <c r="AY731" s="151" t="s">
        <v>227</v>
      </c>
    </row>
    <row r="732" spans="2:65" s="13" customFormat="1" ht="11.25">
      <c r="B732" s="156"/>
      <c r="D732" s="150" t="s">
        <v>238</v>
      </c>
      <c r="E732" s="157" t="s">
        <v>21</v>
      </c>
      <c r="F732" s="158" t="s">
        <v>1265</v>
      </c>
      <c r="H732" s="159">
        <v>259.97399999999999</v>
      </c>
      <c r="I732" s="160"/>
      <c r="L732" s="156"/>
      <c r="M732" s="161"/>
      <c r="T732" s="162"/>
      <c r="AT732" s="157" t="s">
        <v>238</v>
      </c>
      <c r="AU732" s="157" t="s">
        <v>86</v>
      </c>
      <c r="AV732" s="13" t="s">
        <v>86</v>
      </c>
      <c r="AW732" s="13" t="s">
        <v>33</v>
      </c>
      <c r="AX732" s="13" t="s">
        <v>73</v>
      </c>
      <c r="AY732" s="157" t="s">
        <v>227</v>
      </c>
    </row>
    <row r="733" spans="2:65" s="12" customFormat="1" ht="11.25">
      <c r="B733" s="149"/>
      <c r="D733" s="150" t="s">
        <v>238</v>
      </c>
      <c r="E733" s="151" t="s">
        <v>21</v>
      </c>
      <c r="F733" s="152" t="s">
        <v>753</v>
      </c>
      <c r="H733" s="151" t="s">
        <v>21</v>
      </c>
      <c r="I733" s="153"/>
      <c r="L733" s="149"/>
      <c r="M733" s="154"/>
      <c r="T733" s="155"/>
      <c r="AT733" s="151" t="s">
        <v>238</v>
      </c>
      <c r="AU733" s="151" t="s">
        <v>86</v>
      </c>
      <c r="AV733" s="12" t="s">
        <v>80</v>
      </c>
      <c r="AW733" s="12" t="s">
        <v>33</v>
      </c>
      <c r="AX733" s="12" t="s">
        <v>73</v>
      </c>
      <c r="AY733" s="151" t="s">
        <v>227</v>
      </c>
    </row>
    <row r="734" spans="2:65" s="13" customFormat="1" ht="11.25">
      <c r="B734" s="156"/>
      <c r="D734" s="150" t="s">
        <v>238</v>
      </c>
      <c r="E734" s="157" t="s">
        <v>21</v>
      </c>
      <c r="F734" s="158" t="s">
        <v>1266</v>
      </c>
      <c r="H734" s="159">
        <v>-10.78</v>
      </c>
      <c r="I734" s="160"/>
      <c r="L734" s="156"/>
      <c r="M734" s="161"/>
      <c r="T734" s="162"/>
      <c r="AT734" s="157" t="s">
        <v>238</v>
      </c>
      <c r="AU734" s="157" t="s">
        <v>86</v>
      </c>
      <c r="AV734" s="13" t="s">
        <v>86</v>
      </c>
      <c r="AW734" s="13" t="s">
        <v>33</v>
      </c>
      <c r="AX734" s="13" t="s">
        <v>73</v>
      </c>
      <c r="AY734" s="157" t="s">
        <v>227</v>
      </c>
    </row>
    <row r="735" spans="2:65" s="13" customFormat="1" ht="11.25">
      <c r="B735" s="156"/>
      <c r="D735" s="150" t="s">
        <v>238</v>
      </c>
      <c r="E735" s="157" t="s">
        <v>21</v>
      </c>
      <c r="F735" s="158" t="s">
        <v>1267</v>
      </c>
      <c r="H735" s="159">
        <v>-31.388000000000002</v>
      </c>
      <c r="I735" s="160"/>
      <c r="L735" s="156"/>
      <c r="M735" s="161"/>
      <c r="T735" s="162"/>
      <c r="AT735" s="157" t="s">
        <v>238</v>
      </c>
      <c r="AU735" s="157" t="s">
        <v>86</v>
      </c>
      <c r="AV735" s="13" t="s">
        <v>86</v>
      </c>
      <c r="AW735" s="13" t="s">
        <v>33</v>
      </c>
      <c r="AX735" s="13" t="s">
        <v>73</v>
      </c>
      <c r="AY735" s="157" t="s">
        <v>227</v>
      </c>
    </row>
    <row r="736" spans="2:65" s="13" customFormat="1" ht="11.25">
      <c r="B736" s="156"/>
      <c r="D736" s="150" t="s">
        <v>238</v>
      </c>
      <c r="E736" s="157" t="s">
        <v>21</v>
      </c>
      <c r="F736" s="158" t="s">
        <v>1268</v>
      </c>
      <c r="H736" s="159">
        <v>-2.3250000000000002</v>
      </c>
      <c r="I736" s="160"/>
      <c r="L736" s="156"/>
      <c r="M736" s="161"/>
      <c r="T736" s="162"/>
      <c r="AT736" s="157" t="s">
        <v>238</v>
      </c>
      <c r="AU736" s="157" t="s">
        <v>86</v>
      </c>
      <c r="AV736" s="13" t="s">
        <v>86</v>
      </c>
      <c r="AW736" s="13" t="s">
        <v>33</v>
      </c>
      <c r="AX736" s="13" t="s">
        <v>73</v>
      </c>
      <c r="AY736" s="157" t="s">
        <v>227</v>
      </c>
    </row>
    <row r="737" spans="2:51" s="12" customFormat="1" ht="11.25">
      <c r="B737" s="149"/>
      <c r="D737" s="150" t="s">
        <v>238</v>
      </c>
      <c r="E737" s="151" t="s">
        <v>21</v>
      </c>
      <c r="F737" s="152" t="s">
        <v>761</v>
      </c>
      <c r="H737" s="151" t="s">
        <v>21</v>
      </c>
      <c r="I737" s="153"/>
      <c r="L737" s="149"/>
      <c r="M737" s="154"/>
      <c r="T737" s="155"/>
      <c r="AT737" s="151" t="s">
        <v>238</v>
      </c>
      <c r="AU737" s="151" t="s">
        <v>86</v>
      </c>
      <c r="AV737" s="12" t="s">
        <v>80</v>
      </c>
      <c r="AW737" s="12" t="s">
        <v>33</v>
      </c>
      <c r="AX737" s="12" t="s">
        <v>73</v>
      </c>
      <c r="AY737" s="151" t="s">
        <v>227</v>
      </c>
    </row>
    <row r="738" spans="2:51" s="13" customFormat="1" ht="11.25">
      <c r="B738" s="156"/>
      <c r="D738" s="150" t="s">
        <v>238</v>
      </c>
      <c r="E738" s="157" t="s">
        <v>21</v>
      </c>
      <c r="F738" s="158" t="s">
        <v>1269</v>
      </c>
      <c r="H738" s="159">
        <v>-26.341000000000001</v>
      </c>
      <c r="I738" s="160"/>
      <c r="L738" s="156"/>
      <c r="M738" s="161"/>
      <c r="T738" s="162"/>
      <c r="AT738" s="157" t="s">
        <v>238</v>
      </c>
      <c r="AU738" s="157" t="s">
        <v>86</v>
      </c>
      <c r="AV738" s="13" t="s">
        <v>86</v>
      </c>
      <c r="AW738" s="13" t="s">
        <v>33</v>
      </c>
      <c r="AX738" s="13" t="s">
        <v>73</v>
      </c>
      <c r="AY738" s="157" t="s">
        <v>227</v>
      </c>
    </row>
    <row r="739" spans="2:51" s="12" customFormat="1" ht="11.25">
      <c r="B739" s="149"/>
      <c r="D739" s="150" t="s">
        <v>238</v>
      </c>
      <c r="E739" s="151" t="s">
        <v>21</v>
      </c>
      <c r="F739" s="152" t="s">
        <v>766</v>
      </c>
      <c r="H739" s="151" t="s">
        <v>21</v>
      </c>
      <c r="I739" s="153"/>
      <c r="L739" s="149"/>
      <c r="M739" s="154"/>
      <c r="T739" s="155"/>
      <c r="AT739" s="151" t="s">
        <v>238</v>
      </c>
      <c r="AU739" s="151" t="s">
        <v>86</v>
      </c>
      <c r="AV739" s="12" t="s">
        <v>80</v>
      </c>
      <c r="AW739" s="12" t="s">
        <v>33</v>
      </c>
      <c r="AX739" s="12" t="s">
        <v>73</v>
      </c>
      <c r="AY739" s="151" t="s">
        <v>227</v>
      </c>
    </row>
    <row r="740" spans="2:51" s="13" customFormat="1" ht="11.25">
      <c r="B740" s="156"/>
      <c r="D740" s="150" t="s">
        <v>238</v>
      </c>
      <c r="E740" s="157" t="s">
        <v>21</v>
      </c>
      <c r="F740" s="158" t="s">
        <v>1270</v>
      </c>
      <c r="H740" s="159">
        <v>320.43299999999999</v>
      </c>
      <c r="I740" s="160"/>
      <c r="L740" s="156"/>
      <c r="M740" s="161"/>
      <c r="T740" s="162"/>
      <c r="AT740" s="157" t="s">
        <v>238</v>
      </c>
      <c r="AU740" s="157" t="s">
        <v>86</v>
      </c>
      <c r="AV740" s="13" t="s">
        <v>86</v>
      </c>
      <c r="AW740" s="13" t="s">
        <v>33</v>
      </c>
      <c r="AX740" s="13" t="s">
        <v>73</v>
      </c>
      <c r="AY740" s="157" t="s">
        <v>227</v>
      </c>
    </row>
    <row r="741" spans="2:51" s="12" customFormat="1" ht="11.25">
      <c r="B741" s="149"/>
      <c r="D741" s="150" t="s">
        <v>238</v>
      </c>
      <c r="E741" s="151" t="s">
        <v>21</v>
      </c>
      <c r="F741" s="152" t="s">
        <v>753</v>
      </c>
      <c r="H741" s="151" t="s">
        <v>21</v>
      </c>
      <c r="I741" s="153"/>
      <c r="L741" s="149"/>
      <c r="M741" s="154"/>
      <c r="T741" s="155"/>
      <c r="AT741" s="151" t="s">
        <v>238</v>
      </c>
      <c r="AU741" s="151" t="s">
        <v>86</v>
      </c>
      <c r="AV741" s="12" t="s">
        <v>80</v>
      </c>
      <c r="AW741" s="12" t="s">
        <v>33</v>
      </c>
      <c r="AX741" s="12" t="s">
        <v>73</v>
      </c>
      <c r="AY741" s="151" t="s">
        <v>227</v>
      </c>
    </row>
    <row r="742" spans="2:51" s="13" customFormat="1" ht="11.25">
      <c r="B742" s="156"/>
      <c r="D742" s="150" t="s">
        <v>238</v>
      </c>
      <c r="E742" s="157" t="s">
        <v>21</v>
      </c>
      <c r="F742" s="158" t="s">
        <v>1271</v>
      </c>
      <c r="H742" s="159">
        <v>-43.942999999999998</v>
      </c>
      <c r="I742" s="160"/>
      <c r="L742" s="156"/>
      <c r="M742" s="161"/>
      <c r="T742" s="162"/>
      <c r="AT742" s="157" t="s">
        <v>238</v>
      </c>
      <c r="AU742" s="157" t="s">
        <v>86</v>
      </c>
      <c r="AV742" s="13" t="s">
        <v>86</v>
      </c>
      <c r="AW742" s="13" t="s">
        <v>33</v>
      </c>
      <c r="AX742" s="13" t="s">
        <v>73</v>
      </c>
      <c r="AY742" s="157" t="s">
        <v>227</v>
      </c>
    </row>
    <row r="743" spans="2:51" s="12" customFormat="1" ht="11.25">
      <c r="B743" s="149"/>
      <c r="D743" s="150" t="s">
        <v>238</v>
      </c>
      <c r="E743" s="151" t="s">
        <v>21</v>
      </c>
      <c r="F743" s="152" t="s">
        <v>761</v>
      </c>
      <c r="H743" s="151" t="s">
        <v>21</v>
      </c>
      <c r="I743" s="153"/>
      <c r="L743" s="149"/>
      <c r="M743" s="154"/>
      <c r="T743" s="155"/>
      <c r="AT743" s="151" t="s">
        <v>238</v>
      </c>
      <c r="AU743" s="151" t="s">
        <v>86</v>
      </c>
      <c r="AV743" s="12" t="s">
        <v>80</v>
      </c>
      <c r="AW743" s="12" t="s">
        <v>33</v>
      </c>
      <c r="AX743" s="12" t="s">
        <v>73</v>
      </c>
      <c r="AY743" s="151" t="s">
        <v>227</v>
      </c>
    </row>
    <row r="744" spans="2:51" s="13" customFormat="1" ht="11.25">
      <c r="B744" s="156"/>
      <c r="D744" s="150" t="s">
        <v>238</v>
      </c>
      <c r="E744" s="157" t="s">
        <v>21</v>
      </c>
      <c r="F744" s="158" t="s">
        <v>1269</v>
      </c>
      <c r="H744" s="159">
        <v>-26.341000000000001</v>
      </c>
      <c r="I744" s="160"/>
      <c r="L744" s="156"/>
      <c r="M744" s="161"/>
      <c r="T744" s="162"/>
      <c r="AT744" s="157" t="s">
        <v>238</v>
      </c>
      <c r="AU744" s="157" t="s">
        <v>86</v>
      </c>
      <c r="AV744" s="13" t="s">
        <v>86</v>
      </c>
      <c r="AW744" s="13" t="s">
        <v>33</v>
      </c>
      <c r="AX744" s="13" t="s">
        <v>73</v>
      </c>
      <c r="AY744" s="157" t="s">
        <v>227</v>
      </c>
    </row>
    <row r="745" spans="2:51" s="12" customFormat="1" ht="11.25">
      <c r="B745" s="149"/>
      <c r="D745" s="150" t="s">
        <v>238</v>
      </c>
      <c r="E745" s="151" t="s">
        <v>21</v>
      </c>
      <c r="F745" s="152" t="s">
        <v>771</v>
      </c>
      <c r="H745" s="151" t="s">
        <v>21</v>
      </c>
      <c r="I745" s="153"/>
      <c r="L745" s="149"/>
      <c r="M745" s="154"/>
      <c r="T745" s="155"/>
      <c r="AT745" s="151" t="s">
        <v>238</v>
      </c>
      <c r="AU745" s="151" t="s">
        <v>86</v>
      </c>
      <c r="AV745" s="12" t="s">
        <v>80</v>
      </c>
      <c r="AW745" s="12" t="s">
        <v>33</v>
      </c>
      <c r="AX745" s="12" t="s">
        <v>73</v>
      </c>
      <c r="AY745" s="151" t="s">
        <v>227</v>
      </c>
    </row>
    <row r="746" spans="2:51" s="13" customFormat="1" ht="11.25">
      <c r="B746" s="156"/>
      <c r="D746" s="150" t="s">
        <v>238</v>
      </c>
      <c r="E746" s="157" t="s">
        <v>21</v>
      </c>
      <c r="F746" s="158" t="s">
        <v>1272</v>
      </c>
      <c r="H746" s="159">
        <v>299.27199999999999</v>
      </c>
      <c r="I746" s="160"/>
      <c r="L746" s="156"/>
      <c r="M746" s="161"/>
      <c r="T746" s="162"/>
      <c r="AT746" s="157" t="s">
        <v>238</v>
      </c>
      <c r="AU746" s="157" t="s">
        <v>86</v>
      </c>
      <c r="AV746" s="13" t="s">
        <v>86</v>
      </c>
      <c r="AW746" s="13" t="s">
        <v>33</v>
      </c>
      <c r="AX746" s="13" t="s">
        <v>73</v>
      </c>
      <c r="AY746" s="157" t="s">
        <v>227</v>
      </c>
    </row>
    <row r="747" spans="2:51" s="13" customFormat="1" ht="11.25">
      <c r="B747" s="156"/>
      <c r="D747" s="150" t="s">
        <v>238</v>
      </c>
      <c r="E747" s="157" t="s">
        <v>21</v>
      </c>
      <c r="F747" s="158" t="s">
        <v>1273</v>
      </c>
      <c r="H747" s="159">
        <v>133.01</v>
      </c>
      <c r="I747" s="160"/>
      <c r="L747" s="156"/>
      <c r="M747" s="161"/>
      <c r="T747" s="162"/>
      <c r="AT747" s="157" t="s">
        <v>238</v>
      </c>
      <c r="AU747" s="157" t="s">
        <v>86</v>
      </c>
      <c r="AV747" s="13" t="s">
        <v>86</v>
      </c>
      <c r="AW747" s="13" t="s">
        <v>33</v>
      </c>
      <c r="AX747" s="13" t="s">
        <v>73</v>
      </c>
      <c r="AY747" s="157" t="s">
        <v>227</v>
      </c>
    </row>
    <row r="748" spans="2:51" s="12" customFormat="1" ht="11.25">
      <c r="B748" s="149"/>
      <c r="D748" s="150" t="s">
        <v>238</v>
      </c>
      <c r="E748" s="151" t="s">
        <v>21</v>
      </c>
      <c r="F748" s="152" t="s">
        <v>753</v>
      </c>
      <c r="H748" s="151" t="s">
        <v>21</v>
      </c>
      <c r="I748" s="153"/>
      <c r="L748" s="149"/>
      <c r="M748" s="154"/>
      <c r="T748" s="155"/>
      <c r="AT748" s="151" t="s">
        <v>238</v>
      </c>
      <c r="AU748" s="151" t="s">
        <v>86</v>
      </c>
      <c r="AV748" s="12" t="s">
        <v>80</v>
      </c>
      <c r="AW748" s="12" t="s">
        <v>33</v>
      </c>
      <c r="AX748" s="12" t="s">
        <v>73</v>
      </c>
      <c r="AY748" s="151" t="s">
        <v>227</v>
      </c>
    </row>
    <row r="749" spans="2:51" s="13" customFormat="1" ht="11.25">
      <c r="B749" s="156"/>
      <c r="D749" s="150" t="s">
        <v>238</v>
      </c>
      <c r="E749" s="157" t="s">
        <v>21</v>
      </c>
      <c r="F749" s="158" t="s">
        <v>1008</v>
      </c>
      <c r="H749" s="159">
        <v>-33.479999999999997</v>
      </c>
      <c r="I749" s="160"/>
      <c r="L749" s="156"/>
      <c r="M749" s="161"/>
      <c r="T749" s="162"/>
      <c r="AT749" s="157" t="s">
        <v>238</v>
      </c>
      <c r="AU749" s="157" t="s">
        <v>86</v>
      </c>
      <c r="AV749" s="13" t="s">
        <v>86</v>
      </c>
      <c r="AW749" s="13" t="s">
        <v>33</v>
      </c>
      <c r="AX749" s="13" t="s">
        <v>73</v>
      </c>
      <c r="AY749" s="157" t="s">
        <v>227</v>
      </c>
    </row>
    <row r="750" spans="2:51" s="12" customFormat="1" ht="11.25">
      <c r="B750" s="149"/>
      <c r="D750" s="150" t="s">
        <v>238</v>
      </c>
      <c r="E750" s="151" t="s">
        <v>21</v>
      </c>
      <c r="F750" s="152" t="s">
        <v>761</v>
      </c>
      <c r="H750" s="151" t="s">
        <v>21</v>
      </c>
      <c r="I750" s="153"/>
      <c r="L750" s="149"/>
      <c r="M750" s="154"/>
      <c r="T750" s="155"/>
      <c r="AT750" s="151" t="s">
        <v>238</v>
      </c>
      <c r="AU750" s="151" t="s">
        <v>86</v>
      </c>
      <c r="AV750" s="12" t="s">
        <v>80</v>
      </c>
      <c r="AW750" s="12" t="s">
        <v>33</v>
      </c>
      <c r="AX750" s="12" t="s">
        <v>73</v>
      </c>
      <c r="AY750" s="151" t="s">
        <v>227</v>
      </c>
    </row>
    <row r="751" spans="2:51" s="13" customFormat="1" ht="11.25">
      <c r="B751" s="156"/>
      <c r="D751" s="150" t="s">
        <v>238</v>
      </c>
      <c r="E751" s="157" t="s">
        <v>21</v>
      </c>
      <c r="F751" s="158" t="s">
        <v>1269</v>
      </c>
      <c r="H751" s="159">
        <v>-26.341000000000001</v>
      </c>
      <c r="I751" s="160"/>
      <c r="L751" s="156"/>
      <c r="M751" s="161"/>
      <c r="T751" s="162"/>
      <c r="AT751" s="157" t="s">
        <v>238</v>
      </c>
      <c r="AU751" s="157" t="s">
        <v>86</v>
      </c>
      <c r="AV751" s="13" t="s">
        <v>86</v>
      </c>
      <c r="AW751" s="13" t="s">
        <v>33</v>
      </c>
      <c r="AX751" s="13" t="s">
        <v>73</v>
      </c>
      <c r="AY751" s="157" t="s">
        <v>227</v>
      </c>
    </row>
    <row r="752" spans="2:51" s="15" customFormat="1" ht="11.25">
      <c r="B752" s="193"/>
      <c r="D752" s="150" t="s">
        <v>238</v>
      </c>
      <c r="E752" s="194" t="s">
        <v>589</v>
      </c>
      <c r="F752" s="195" t="s">
        <v>765</v>
      </c>
      <c r="H752" s="196">
        <v>811.75</v>
      </c>
      <c r="I752" s="197"/>
      <c r="L752" s="193"/>
      <c r="M752" s="198"/>
      <c r="T752" s="199"/>
      <c r="AT752" s="194" t="s">
        <v>238</v>
      </c>
      <c r="AU752" s="194" t="s">
        <v>86</v>
      </c>
      <c r="AV752" s="15" t="s">
        <v>120</v>
      </c>
      <c r="AW752" s="15" t="s">
        <v>33</v>
      </c>
      <c r="AX752" s="15" t="s">
        <v>73</v>
      </c>
      <c r="AY752" s="194" t="s">
        <v>227</v>
      </c>
    </row>
    <row r="753" spans="2:65" s="12" customFormat="1" ht="11.25">
      <c r="B753" s="149"/>
      <c r="D753" s="150" t="s">
        <v>238</v>
      </c>
      <c r="E753" s="151" t="s">
        <v>21</v>
      </c>
      <c r="F753" s="152" t="s">
        <v>1274</v>
      </c>
      <c r="H753" s="151" t="s">
        <v>21</v>
      </c>
      <c r="I753" s="153"/>
      <c r="L753" s="149"/>
      <c r="M753" s="154"/>
      <c r="T753" s="155"/>
      <c r="AT753" s="151" t="s">
        <v>238</v>
      </c>
      <c r="AU753" s="151" t="s">
        <v>86</v>
      </c>
      <c r="AV753" s="12" t="s">
        <v>80</v>
      </c>
      <c r="AW753" s="12" t="s">
        <v>33</v>
      </c>
      <c r="AX753" s="12" t="s">
        <v>73</v>
      </c>
      <c r="AY753" s="151" t="s">
        <v>227</v>
      </c>
    </row>
    <row r="754" spans="2:65" s="13" customFormat="1" ht="11.25">
      <c r="B754" s="156"/>
      <c r="D754" s="150" t="s">
        <v>238</v>
      </c>
      <c r="E754" s="157" t="s">
        <v>21</v>
      </c>
      <c r="F754" s="158" t="s">
        <v>1275</v>
      </c>
      <c r="H754" s="159">
        <v>100.384</v>
      </c>
      <c r="I754" s="160"/>
      <c r="L754" s="156"/>
      <c r="M754" s="161"/>
      <c r="T754" s="162"/>
      <c r="AT754" s="157" t="s">
        <v>238</v>
      </c>
      <c r="AU754" s="157" t="s">
        <v>86</v>
      </c>
      <c r="AV754" s="13" t="s">
        <v>86</v>
      </c>
      <c r="AW754" s="13" t="s">
        <v>33</v>
      </c>
      <c r="AX754" s="13" t="s">
        <v>73</v>
      </c>
      <c r="AY754" s="157" t="s">
        <v>227</v>
      </c>
    </row>
    <row r="755" spans="2:65" s="13" customFormat="1" ht="11.25">
      <c r="B755" s="156"/>
      <c r="D755" s="150" t="s">
        <v>238</v>
      </c>
      <c r="E755" s="157" t="s">
        <v>21</v>
      </c>
      <c r="F755" s="158" t="s">
        <v>1276</v>
      </c>
      <c r="H755" s="159">
        <v>-11.27</v>
      </c>
      <c r="I755" s="160"/>
      <c r="L755" s="156"/>
      <c r="M755" s="161"/>
      <c r="T755" s="162"/>
      <c r="AT755" s="157" t="s">
        <v>238</v>
      </c>
      <c r="AU755" s="157" t="s">
        <v>86</v>
      </c>
      <c r="AV755" s="13" t="s">
        <v>86</v>
      </c>
      <c r="AW755" s="13" t="s">
        <v>33</v>
      </c>
      <c r="AX755" s="13" t="s">
        <v>73</v>
      </c>
      <c r="AY755" s="157" t="s">
        <v>227</v>
      </c>
    </row>
    <row r="756" spans="2:65" s="15" customFormat="1" ht="11.25">
      <c r="B756" s="193"/>
      <c r="D756" s="150" t="s">
        <v>238</v>
      </c>
      <c r="E756" s="194" t="s">
        <v>676</v>
      </c>
      <c r="F756" s="195" t="s">
        <v>765</v>
      </c>
      <c r="H756" s="196">
        <v>89.114000000000004</v>
      </c>
      <c r="I756" s="197"/>
      <c r="L756" s="193"/>
      <c r="M756" s="198"/>
      <c r="T756" s="199"/>
      <c r="AT756" s="194" t="s">
        <v>238</v>
      </c>
      <c r="AU756" s="194" t="s">
        <v>86</v>
      </c>
      <c r="AV756" s="15" t="s">
        <v>120</v>
      </c>
      <c r="AW756" s="15" t="s">
        <v>33</v>
      </c>
      <c r="AX756" s="15" t="s">
        <v>73</v>
      </c>
      <c r="AY756" s="194" t="s">
        <v>227</v>
      </c>
    </row>
    <row r="757" spans="2:65" s="14" customFormat="1" ht="11.25">
      <c r="B757" s="163"/>
      <c r="D757" s="150" t="s">
        <v>238</v>
      </c>
      <c r="E757" s="164" t="s">
        <v>21</v>
      </c>
      <c r="F757" s="165" t="s">
        <v>241</v>
      </c>
      <c r="H757" s="166">
        <v>900.86400000000003</v>
      </c>
      <c r="I757" s="167"/>
      <c r="L757" s="163"/>
      <c r="M757" s="168"/>
      <c r="T757" s="169"/>
      <c r="AT757" s="164" t="s">
        <v>238</v>
      </c>
      <c r="AU757" s="164" t="s">
        <v>86</v>
      </c>
      <c r="AV757" s="14" t="s">
        <v>234</v>
      </c>
      <c r="AW757" s="14" t="s">
        <v>33</v>
      </c>
      <c r="AX757" s="14" t="s">
        <v>80</v>
      </c>
      <c r="AY757" s="164" t="s">
        <v>227</v>
      </c>
    </row>
    <row r="758" spans="2:65" s="1" customFormat="1" ht="24.2" customHeight="1">
      <c r="B758" s="33"/>
      <c r="C758" s="170" t="s">
        <v>1277</v>
      </c>
      <c r="D758" s="170" t="s">
        <v>291</v>
      </c>
      <c r="E758" s="171" t="s">
        <v>1278</v>
      </c>
      <c r="F758" s="172" t="s">
        <v>1112</v>
      </c>
      <c r="G758" s="173" t="s">
        <v>232</v>
      </c>
      <c r="H758" s="174">
        <v>945.90700000000004</v>
      </c>
      <c r="I758" s="175"/>
      <c r="J758" s="176">
        <f>ROUND(I758*H758,2)</f>
        <v>0</v>
      </c>
      <c r="K758" s="172" t="s">
        <v>233</v>
      </c>
      <c r="L758" s="177"/>
      <c r="M758" s="178" t="s">
        <v>21</v>
      </c>
      <c r="N758" s="179" t="s">
        <v>45</v>
      </c>
      <c r="P758" s="141">
        <f>O758*H758</f>
        <v>0</v>
      </c>
      <c r="Q758" s="141">
        <v>3.1E-2</v>
      </c>
      <c r="R758" s="141">
        <f>Q758*H758</f>
        <v>29.323117</v>
      </c>
      <c r="S758" s="141">
        <v>0</v>
      </c>
      <c r="T758" s="142">
        <f>S758*H758</f>
        <v>0</v>
      </c>
      <c r="AR758" s="143" t="s">
        <v>283</v>
      </c>
      <c r="AT758" s="143" t="s">
        <v>291</v>
      </c>
      <c r="AU758" s="143" t="s">
        <v>86</v>
      </c>
      <c r="AY758" s="18" t="s">
        <v>227</v>
      </c>
      <c r="BE758" s="144">
        <f>IF(N758="základní",J758,0)</f>
        <v>0</v>
      </c>
      <c r="BF758" s="144">
        <f>IF(N758="snížená",J758,0)</f>
        <v>0</v>
      </c>
      <c r="BG758" s="144">
        <f>IF(N758="zákl. přenesená",J758,0)</f>
        <v>0</v>
      </c>
      <c r="BH758" s="144">
        <f>IF(N758="sníž. přenesená",J758,0)</f>
        <v>0</v>
      </c>
      <c r="BI758" s="144">
        <f>IF(N758="nulová",J758,0)</f>
        <v>0</v>
      </c>
      <c r="BJ758" s="18" t="s">
        <v>86</v>
      </c>
      <c r="BK758" s="144">
        <f>ROUND(I758*H758,2)</f>
        <v>0</v>
      </c>
      <c r="BL758" s="18" t="s">
        <v>234</v>
      </c>
      <c r="BM758" s="143" t="s">
        <v>1279</v>
      </c>
    </row>
    <row r="759" spans="2:65" s="13" customFormat="1" ht="11.25">
      <c r="B759" s="156"/>
      <c r="D759" s="150" t="s">
        <v>238</v>
      </c>
      <c r="E759" s="157" t="s">
        <v>21</v>
      </c>
      <c r="F759" s="158" t="s">
        <v>589</v>
      </c>
      <c r="H759" s="159">
        <v>811.75</v>
      </c>
      <c r="I759" s="160"/>
      <c r="L759" s="156"/>
      <c r="M759" s="161"/>
      <c r="T759" s="162"/>
      <c r="AT759" s="157" t="s">
        <v>238</v>
      </c>
      <c r="AU759" s="157" t="s">
        <v>86</v>
      </c>
      <c r="AV759" s="13" t="s">
        <v>86</v>
      </c>
      <c r="AW759" s="13" t="s">
        <v>33</v>
      </c>
      <c r="AX759" s="13" t="s">
        <v>73</v>
      </c>
      <c r="AY759" s="157" t="s">
        <v>227</v>
      </c>
    </row>
    <row r="760" spans="2:65" s="13" customFormat="1" ht="11.25">
      <c r="B760" s="156"/>
      <c r="D760" s="150" t="s">
        <v>238</v>
      </c>
      <c r="E760" s="157" t="s">
        <v>21</v>
      </c>
      <c r="F760" s="158" t="s">
        <v>676</v>
      </c>
      <c r="H760" s="159">
        <v>89.114000000000004</v>
      </c>
      <c r="I760" s="160"/>
      <c r="L760" s="156"/>
      <c r="M760" s="161"/>
      <c r="T760" s="162"/>
      <c r="AT760" s="157" t="s">
        <v>238</v>
      </c>
      <c r="AU760" s="157" t="s">
        <v>86</v>
      </c>
      <c r="AV760" s="13" t="s">
        <v>86</v>
      </c>
      <c r="AW760" s="13" t="s">
        <v>33</v>
      </c>
      <c r="AX760" s="13" t="s">
        <v>73</v>
      </c>
      <c r="AY760" s="157" t="s">
        <v>227</v>
      </c>
    </row>
    <row r="761" spans="2:65" s="14" customFormat="1" ht="11.25">
      <c r="B761" s="163"/>
      <c r="D761" s="150" t="s">
        <v>238</v>
      </c>
      <c r="E761" s="164" t="s">
        <v>21</v>
      </c>
      <c r="F761" s="165" t="s">
        <v>241</v>
      </c>
      <c r="H761" s="166">
        <v>900.86400000000003</v>
      </c>
      <c r="I761" s="167"/>
      <c r="L761" s="163"/>
      <c r="M761" s="168"/>
      <c r="T761" s="169"/>
      <c r="AT761" s="164" t="s">
        <v>238</v>
      </c>
      <c r="AU761" s="164" t="s">
        <v>86</v>
      </c>
      <c r="AV761" s="14" t="s">
        <v>234</v>
      </c>
      <c r="AW761" s="14" t="s">
        <v>33</v>
      </c>
      <c r="AX761" s="14" t="s">
        <v>80</v>
      </c>
      <c r="AY761" s="164" t="s">
        <v>227</v>
      </c>
    </row>
    <row r="762" spans="2:65" s="13" customFormat="1" ht="11.25">
      <c r="B762" s="156"/>
      <c r="D762" s="150" t="s">
        <v>238</v>
      </c>
      <c r="F762" s="158" t="s">
        <v>1280</v>
      </c>
      <c r="H762" s="159">
        <v>945.90700000000004</v>
      </c>
      <c r="I762" s="160"/>
      <c r="L762" s="156"/>
      <c r="M762" s="161"/>
      <c r="T762" s="162"/>
      <c r="AT762" s="157" t="s">
        <v>238</v>
      </c>
      <c r="AU762" s="157" t="s">
        <v>86</v>
      </c>
      <c r="AV762" s="13" t="s">
        <v>86</v>
      </c>
      <c r="AW762" s="13" t="s">
        <v>4</v>
      </c>
      <c r="AX762" s="13" t="s">
        <v>80</v>
      </c>
      <c r="AY762" s="157" t="s">
        <v>227</v>
      </c>
    </row>
    <row r="763" spans="2:65" s="1" customFormat="1" ht="55.5" customHeight="1">
      <c r="B763" s="33"/>
      <c r="C763" s="132" t="s">
        <v>1281</v>
      </c>
      <c r="D763" s="132" t="s">
        <v>229</v>
      </c>
      <c r="E763" s="133" t="s">
        <v>1282</v>
      </c>
      <c r="F763" s="134" t="s">
        <v>1283</v>
      </c>
      <c r="G763" s="135" t="s">
        <v>232</v>
      </c>
      <c r="H763" s="136">
        <v>1593.519</v>
      </c>
      <c r="I763" s="137"/>
      <c r="J763" s="138">
        <f>ROUND(I763*H763,2)</f>
        <v>0</v>
      </c>
      <c r="K763" s="134" t="s">
        <v>233</v>
      </c>
      <c r="L763" s="33"/>
      <c r="M763" s="139" t="s">
        <v>21</v>
      </c>
      <c r="N763" s="140" t="s">
        <v>45</v>
      </c>
      <c r="P763" s="141">
        <f>O763*H763</f>
        <v>0</v>
      </c>
      <c r="Q763" s="141">
        <v>8.0000000000000007E-5</v>
      </c>
      <c r="R763" s="141">
        <f>Q763*H763</f>
        <v>0.12748152000000001</v>
      </c>
      <c r="S763" s="141">
        <v>0</v>
      </c>
      <c r="T763" s="142">
        <f>S763*H763</f>
        <v>0</v>
      </c>
      <c r="AR763" s="143" t="s">
        <v>234</v>
      </c>
      <c r="AT763" s="143" t="s">
        <v>229</v>
      </c>
      <c r="AU763" s="143" t="s">
        <v>86</v>
      </c>
      <c r="AY763" s="18" t="s">
        <v>227</v>
      </c>
      <c r="BE763" s="144">
        <f>IF(N763="základní",J763,0)</f>
        <v>0</v>
      </c>
      <c r="BF763" s="144">
        <f>IF(N763="snížená",J763,0)</f>
        <v>0</v>
      </c>
      <c r="BG763" s="144">
        <f>IF(N763="zákl. přenesená",J763,0)</f>
        <v>0</v>
      </c>
      <c r="BH763" s="144">
        <f>IF(N763="sníž. přenesená",J763,0)</f>
        <v>0</v>
      </c>
      <c r="BI763" s="144">
        <f>IF(N763="nulová",J763,0)</f>
        <v>0</v>
      </c>
      <c r="BJ763" s="18" t="s">
        <v>86</v>
      </c>
      <c r="BK763" s="144">
        <f>ROUND(I763*H763,2)</f>
        <v>0</v>
      </c>
      <c r="BL763" s="18" t="s">
        <v>234</v>
      </c>
      <c r="BM763" s="143" t="s">
        <v>1284</v>
      </c>
    </row>
    <row r="764" spans="2:65" s="1" customFormat="1" ht="11.25">
      <c r="B764" s="33"/>
      <c r="D764" s="145" t="s">
        <v>236</v>
      </c>
      <c r="F764" s="146" t="s">
        <v>1285</v>
      </c>
      <c r="I764" s="147"/>
      <c r="L764" s="33"/>
      <c r="M764" s="148"/>
      <c r="T764" s="54"/>
      <c r="AT764" s="18" t="s">
        <v>236</v>
      </c>
      <c r="AU764" s="18" t="s">
        <v>86</v>
      </c>
    </row>
    <row r="765" spans="2:65" s="13" customFormat="1" ht="11.25">
      <c r="B765" s="156"/>
      <c r="D765" s="150" t="s">
        <v>238</v>
      </c>
      <c r="E765" s="157" t="s">
        <v>21</v>
      </c>
      <c r="F765" s="158" t="s">
        <v>604</v>
      </c>
      <c r="H765" s="159">
        <v>715.346</v>
      </c>
      <c r="I765" s="160"/>
      <c r="L765" s="156"/>
      <c r="M765" s="161"/>
      <c r="T765" s="162"/>
      <c r="AT765" s="157" t="s">
        <v>238</v>
      </c>
      <c r="AU765" s="157" t="s">
        <v>86</v>
      </c>
      <c r="AV765" s="13" t="s">
        <v>86</v>
      </c>
      <c r="AW765" s="13" t="s">
        <v>33</v>
      </c>
      <c r="AX765" s="13" t="s">
        <v>73</v>
      </c>
      <c r="AY765" s="157" t="s">
        <v>227</v>
      </c>
    </row>
    <row r="766" spans="2:65" s="13" customFormat="1" ht="11.25">
      <c r="B766" s="156"/>
      <c r="D766" s="150" t="s">
        <v>238</v>
      </c>
      <c r="E766" s="157" t="s">
        <v>21</v>
      </c>
      <c r="F766" s="158" t="s">
        <v>682</v>
      </c>
      <c r="H766" s="159">
        <v>60.459000000000003</v>
      </c>
      <c r="I766" s="160"/>
      <c r="L766" s="156"/>
      <c r="M766" s="161"/>
      <c r="T766" s="162"/>
      <c r="AT766" s="157" t="s">
        <v>238</v>
      </c>
      <c r="AU766" s="157" t="s">
        <v>86</v>
      </c>
      <c r="AV766" s="13" t="s">
        <v>86</v>
      </c>
      <c r="AW766" s="13" t="s">
        <v>33</v>
      </c>
      <c r="AX766" s="13" t="s">
        <v>73</v>
      </c>
      <c r="AY766" s="157" t="s">
        <v>227</v>
      </c>
    </row>
    <row r="767" spans="2:65" s="13" customFormat="1" ht="11.25">
      <c r="B767" s="156"/>
      <c r="D767" s="150" t="s">
        <v>238</v>
      </c>
      <c r="E767" s="157" t="s">
        <v>21</v>
      </c>
      <c r="F767" s="158" t="s">
        <v>608</v>
      </c>
      <c r="H767" s="159">
        <v>302.25</v>
      </c>
      <c r="I767" s="160"/>
      <c r="L767" s="156"/>
      <c r="M767" s="161"/>
      <c r="T767" s="162"/>
      <c r="AT767" s="157" t="s">
        <v>238</v>
      </c>
      <c r="AU767" s="157" t="s">
        <v>86</v>
      </c>
      <c r="AV767" s="13" t="s">
        <v>86</v>
      </c>
      <c r="AW767" s="13" t="s">
        <v>33</v>
      </c>
      <c r="AX767" s="13" t="s">
        <v>73</v>
      </c>
      <c r="AY767" s="157" t="s">
        <v>227</v>
      </c>
    </row>
    <row r="768" spans="2:65" s="13" customFormat="1" ht="11.25">
      <c r="B768" s="156"/>
      <c r="D768" s="150" t="s">
        <v>238</v>
      </c>
      <c r="E768" s="157" t="s">
        <v>21</v>
      </c>
      <c r="F768" s="158" t="s">
        <v>685</v>
      </c>
      <c r="H768" s="159">
        <v>14.6</v>
      </c>
      <c r="I768" s="160"/>
      <c r="L768" s="156"/>
      <c r="M768" s="161"/>
      <c r="T768" s="162"/>
      <c r="AT768" s="157" t="s">
        <v>238</v>
      </c>
      <c r="AU768" s="157" t="s">
        <v>86</v>
      </c>
      <c r="AV768" s="13" t="s">
        <v>86</v>
      </c>
      <c r="AW768" s="13" t="s">
        <v>33</v>
      </c>
      <c r="AX768" s="13" t="s">
        <v>73</v>
      </c>
      <c r="AY768" s="157" t="s">
        <v>227</v>
      </c>
    </row>
    <row r="769" spans="2:65" s="13" customFormat="1" ht="11.25">
      <c r="B769" s="156"/>
      <c r="D769" s="150" t="s">
        <v>238</v>
      </c>
      <c r="E769" s="157" t="s">
        <v>21</v>
      </c>
      <c r="F769" s="158" t="s">
        <v>611</v>
      </c>
      <c r="H769" s="159">
        <v>56.27</v>
      </c>
      <c r="I769" s="160"/>
      <c r="L769" s="156"/>
      <c r="M769" s="161"/>
      <c r="T769" s="162"/>
      <c r="AT769" s="157" t="s">
        <v>238</v>
      </c>
      <c r="AU769" s="157" t="s">
        <v>86</v>
      </c>
      <c r="AV769" s="13" t="s">
        <v>86</v>
      </c>
      <c r="AW769" s="13" t="s">
        <v>33</v>
      </c>
      <c r="AX769" s="13" t="s">
        <v>73</v>
      </c>
      <c r="AY769" s="157" t="s">
        <v>227</v>
      </c>
    </row>
    <row r="770" spans="2:65" s="13" customFormat="1" ht="11.25">
      <c r="B770" s="156"/>
      <c r="D770" s="150" t="s">
        <v>238</v>
      </c>
      <c r="E770" s="157" t="s">
        <v>21</v>
      </c>
      <c r="F770" s="158" t="s">
        <v>679</v>
      </c>
      <c r="H770" s="159">
        <v>3.04</v>
      </c>
      <c r="I770" s="160"/>
      <c r="L770" s="156"/>
      <c r="M770" s="161"/>
      <c r="T770" s="162"/>
      <c r="AT770" s="157" t="s">
        <v>238</v>
      </c>
      <c r="AU770" s="157" t="s">
        <v>86</v>
      </c>
      <c r="AV770" s="13" t="s">
        <v>86</v>
      </c>
      <c r="AW770" s="13" t="s">
        <v>33</v>
      </c>
      <c r="AX770" s="13" t="s">
        <v>73</v>
      </c>
      <c r="AY770" s="157" t="s">
        <v>227</v>
      </c>
    </row>
    <row r="771" spans="2:65" s="13" customFormat="1" ht="11.25">
      <c r="B771" s="156"/>
      <c r="D771" s="150" t="s">
        <v>238</v>
      </c>
      <c r="E771" s="157" t="s">
        <v>21</v>
      </c>
      <c r="F771" s="158" t="s">
        <v>615</v>
      </c>
      <c r="H771" s="159">
        <v>11.846</v>
      </c>
      <c r="I771" s="160"/>
      <c r="L771" s="156"/>
      <c r="M771" s="161"/>
      <c r="T771" s="162"/>
      <c r="AT771" s="157" t="s">
        <v>238</v>
      </c>
      <c r="AU771" s="157" t="s">
        <v>86</v>
      </c>
      <c r="AV771" s="13" t="s">
        <v>86</v>
      </c>
      <c r="AW771" s="13" t="s">
        <v>33</v>
      </c>
      <c r="AX771" s="13" t="s">
        <v>73</v>
      </c>
      <c r="AY771" s="157" t="s">
        <v>227</v>
      </c>
    </row>
    <row r="772" spans="2:65" s="13" customFormat="1" ht="11.25">
      <c r="B772" s="156"/>
      <c r="D772" s="150" t="s">
        <v>238</v>
      </c>
      <c r="E772" s="157" t="s">
        <v>21</v>
      </c>
      <c r="F772" s="158" t="s">
        <v>691</v>
      </c>
      <c r="H772" s="159">
        <v>0.64</v>
      </c>
      <c r="I772" s="160"/>
      <c r="L772" s="156"/>
      <c r="M772" s="161"/>
      <c r="T772" s="162"/>
      <c r="AT772" s="157" t="s">
        <v>238</v>
      </c>
      <c r="AU772" s="157" t="s">
        <v>86</v>
      </c>
      <c r="AV772" s="13" t="s">
        <v>86</v>
      </c>
      <c r="AW772" s="13" t="s">
        <v>33</v>
      </c>
      <c r="AX772" s="13" t="s">
        <v>73</v>
      </c>
      <c r="AY772" s="157" t="s">
        <v>227</v>
      </c>
    </row>
    <row r="773" spans="2:65" s="13" customFormat="1" ht="11.25">
      <c r="B773" s="156"/>
      <c r="D773" s="150" t="s">
        <v>238</v>
      </c>
      <c r="E773" s="157" t="s">
        <v>21</v>
      </c>
      <c r="F773" s="158" t="s">
        <v>618</v>
      </c>
      <c r="H773" s="159">
        <v>49.88</v>
      </c>
      <c r="I773" s="160"/>
      <c r="L773" s="156"/>
      <c r="M773" s="161"/>
      <c r="T773" s="162"/>
      <c r="AT773" s="157" t="s">
        <v>238</v>
      </c>
      <c r="AU773" s="157" t="s">
        <v>86</v>
      </c>
      <c r="AV773" s="13" t="s">
        <v>86</v>
      </c>
      <c r="AW773" s="13" t="s">
        <v>33</v>
      </c>
      <c r="AX773" s="13" t="s">
        <v>73</v>
      </c>
      <c r="AY773" s="157" t="s">
        <v>227</v>
      </c>
    </row>
    <row r="774" spans="2:65" s="13" customFormat="1" ht="11.25">
      <c r="B774" s="156"/>
      <c r="D774" s="150" t="s">
        <v>238</v>
      </c>
      <c r="E774" s="157" t="s">
        <v>21</v>
      </c>
      <c r="F774" s="158" t="s">
        <v>688</v>
      </c>
      <c r="H774" s="159">
        <v>24.021000000000001</v>
      </c>
      <c r="I774" s="160"/>
      <c r="L774" s="156"/>
      <c r="M774" s="161"/>
      <c r="T774" s="162"/>
      <c r="AT774" s="157" t="s">
        <v>238</v>
      </c>
      <c r="AU774" s="157" t="s">
        <v>86</v>
      </c>
      <c r="AV774" s="13" t="s">
        <v>86</v>
      </c>
      <c r="AW774" s="13" t="s">
        <v>33</v>
      </c>
      <c r="AX774" s="13" t="s">
        <v>73</v>
      </c>
      <c r="AY774" s="157" t="s">
        <v>227</v>
      </c>
    </row>
    <row r="775" spans="2:65" s="13" customFormat="1" ht="11.25">
      <c r="B775" s="156"/>
      <c r="D775" s="150" t="s">
        <v>238</v>
      </c>
      <c r="E775" s="157" t="s">
        <v>21</v>
      </c>
      <c r="F775" s="158" t="s">
        <v>621</v>
      </c>
      <c r="H775" s="159">
        <v>200.767</v>
      </c>
      <c r="I775" s="160"/>
      <c r="L775" s="156"/>
      <c r="M775" s="161"/>
      <c r="T775" s="162"/>
      <c r="AT775" s="157" t="s">
        <v>238</v>
      </c>
      <c r="AU775" s="157" t="s">
        <v>86</v>
      </c>
      <c r="AV775" s="13" t="s">
        <v>86</v>
      </c>
      <c r="AW775" s="13" t="s">
        <v>33</v>
      </c>
      <c r="AX775" s="13" t="s">
        <v>73</v>
      </c>
      <c r="AY775" s="157" t="s">
        <v>227</v>
      </c>
    </row>
    <row r="776" spans="2:65" s="13" customFormat="1" ht="11.25">
      <c r="B776" s="156"/>
      <c r="D776" s="150" t="s">
        <v>238</v>
      </c>
      <c r="E776" s="157" t="s">
        <v>21</v>
      </c>
      <c r="F776" s="158" t="s">
        <v>706</v>
      </c>
      <c r="H776" s="159">
        <v>11.27</v>
      </c>
      <c r="I776" s="160"/>
      <c r="L776" s="156"/>
      <c r="M776" s="161"/>
      <c r="T776" s="162"/>
      <c r="AT776" s="157" t="s">
        <v>238</v>
      </c>
      <c r="AU776" s="157" t="s">
        <v>86</v>
      </c>
      <c r="AV776" s="13" t="s">
        <v>86</v>
      </c>
      <c r="AW776" s="13" t="s">
        <v>33</v>
      </c>
      <c r="AX776" s="13" t="s">
        <v>73</v>
      </c>
      <c r="AY776" s="157" t="s">
        <v>227</v>
      </c>
    </row>
    <row r="777" spans="2:65" s="15" customFormat="1" ht="11.25">
      <c r="B777" s="193"/>
      <c r="D777" s="150" t="s">
        <v>238</v>
      </c>
      <c r="E777" s="194" t="s">
        <v>21</v>
      </c>
      <c r="F777" s="195" t="s">
        <v>765</v>
      </c>
      <c r="H777" s="196">
        <v>1450.3889999999999</v>
      </c>
      <c r="I777" s="197"/>
      <c r="L777" s="193"/>
      <c r="M777" s="198"/>
      <c r="T777" s="199"/>
      <c r="AT777" s="194" t="s">
        <v>238</v>
      </c>
      <c r="AU777" s="194" t="s">
        <v>86</v>
      </c>
      <c r="AV777" s="15" t="s">
        <v>120</v>
      </c>
      <c r="AW777" s="15" t="s">
        <v>33</v>
      </c>
      <c r="AX777" s="15" t="s">
        <v>73</v>
      </c>
      <c r="AY777" s="194" t="s">
        <v>227</v>
      </c>
    </row>
    <row r="778" spans="2:65" s="12" customFormat="1" ht="11.25">
      <c r="B778" s="149"/>
      <c r="D778" s="150" t="s">
        <v>238</v>
      </c>
      <c r="E778" s="151" t="s">
        <v>21</v>
      </c>
      <c r="F778" s="152" t="s">
        <v>1178</v>
      </c>
      <c r="H778" s="151" t="s">
        <v>21</v>
      </c>
      <c r="I778" s="153"/>
      <c r="L778" s="149"/>
      <c r="M778" s="154"/>
      <c r="T778" s="155"/>
      <c r="AT778" s="151" t="s">
        <v>238</v>
      </c>
      <c r="AU778" s="151" t="s">
        <v>86</v>
      </c>
      <c r="AV778" s="12" t="s">
        <v>80</v>
      </c>
      <c r="AW778" s="12" t="s">
        <v>33</v>
      </c>
      <c r="AX778" s="12" t="s">
        <v>73</v>
      </c>
      <c r="AY778" s="151" t="s">
        <v>227</v>
      </c>
    </row>
    <row r="779" spans="2:65" s="13" customFormat="1" ht="11.25">
      <c r="B779" s="156"/>
      <c r="D779" s="150" t="s">
        <v>238</v>
      </c>
      <c r="E779" s="157" t="s">
        <v>21</v>
      </c>
      <c r="F779" s="158" t="s">
        <v>1179</v>
      </c>
      <c r="H779" s="159">
        <v>129.02500000000001</v>
      </c>
      <c r="I779" s="160"/>
      <c r="L779" s="156"/>
      <c r="M779" s="161"/>
      <c r="T779" s="162"/>
      <c r="AT779" s="157" t="s">
        <v>238</v>
      </c>
      <c r="AU779" s="157" t="s">
        <v>86</v>
      </c>
      <c r="AV779" s="13" t="s">
        <v>86</v>
      </c>
      <c r="AW779" s="13" t="s">
        <v>33</v>
      </c>
      <c r="AX779" s="13" t="s">
        <v>73</v>
      </c>
      <c r="AY779" s="157" t="s">
        <v>227</v>
      </c>
    </row>
    <row r="780" spans="2:65" s="13" customFormat="1" ht="11.25">
      <c r="B780" s="156"/>
      <c r="D780" s="150" t="s">
        <v>238</v>
      </c>
      <c r="E780" s="157" t="s">
        <v>21</v>
      </c>
      <c r="F780" s="158" t="s">
        <v>1180</v>
      </c>
      <c r="H780" s="159">
        <v>14.105</v>
      </c>
      <c r="I780" s="160"/>
      <c r="L780" s="156"/>
      <c r="M780" s="161"/>
      <c r="T780" s="162"/>
      <c r="AT780" s="157" t="s">
        <v>238</v>
      </c>
      <c r="AU780" s="157" t="s">
        <v>86</v>
      </c>
      <c r="AV780" s="13" t="s">
        <v>86</v>
      </c>
      <c r="AW780" s="13" t="s">
        <v>33</v>
      </c>
      <c r="AX780" s="13" t="s">
        <v>73</v>
      </c>
      <c r="AY780" s="157" t="s">
        <v>227</v>
      </c>
    </row>
    <row r="781" spans="2:65" s="15" customFormat="1" ht="11.25">
      <c r="B781" s="193"/>
      <c r="D781" s="150" t="s">
        <v>238</v>
      </c>
      <c r="E781" s="194" t="s">
        <v>21</v>
      </c>
      <c r="F781" s="195" t="s">
        <v>765</v>
      </c>
      <c r="H781" s="196">
        <v>143.13</v>
      </c>
      <c r="I781" s="197"/>
      <c r="L781" s="193"/>
      <c r="M781" s="198"/>
      <c r="T781" s="199"/>
      <c r="AT781" s="194" t="s">
        <v>238</v>
      </c>
      <c r="AU781" s="194" t="s">
        <v>86</v>
      </c>
      <c r="AV781" s="15" t="s">
        <v>120</v>
      </c>
      <c r="AW781" s="15" t="s">
        <v>33</v>
      </c>
      <c r="AX781" s="15" t="s">
        <v>73</v>
      </c>
      <c r="AY781" s="194" t="s">
        <v>227</v>
      </c>
    </row>
    <row r="782" spans="2:65" s="14" customFormat="1" ht="11.25">
      <c r="B782" s="163"/>
      <c r="D782" s="150" t="s">
        <v>238</v>
      </c>
      <c r="E782" s="164" t="s">
        <v>21</v>
      </c>
      <c r="F782" s="165" t="s">
        <v>241</v>
      </c>
      <c r="H782" s="166">
        <v>1593.519</v>
      </c>
      <c r="I782" s="167"/>
      <c r="L782" s="163"/>
      <c r="M782" s="168"/>
      <c r="T782" s="169"/>
      <c r="AT782" s="164" t="s">
        <v>238</v>
      </c>
      <c r="AU782" s="164" t="s">
        <v>86</v>
      </c>
      <c r="AV782" s="14" t="s">
        <v>234</v>
      </c>
      <c r="AW782" s="14" t="s">
        <v>33</v>
      </c>
      <c r="AX782" s="14" t="s">
        <v>80</v>
      </c>
      <c r="AY782" s="164" t="s">
        <v>227</v>
      </c>
    </row>
    <row r="783" spans="2:65" s="1" customFormat="1" ht="55.5" customHeight="1">
      <c r="B783" s="33"/>
      <c r="C783" s="132" t="s">
        <v>1286</v>
      </c>
      <c r="D783" s="132" t="s">
        <v>229</v>
      </c>
      <c r="E783" s="133" t="s">
        <v>1287</v>
      </c>
      <c r="F783" s="134" t="s">
        <v>1288</v>
      </c>
      <c r="G783" s="135" t="s">
        <v>232</v>
      </c>
      <c r="H783" s="136">
        <v>900.86400000000003</v>
      </c>
      <c r="I783" s="137"/>
      <c r="J783" s="138">
        <f>ROUND(I783*H783,2)</f>
        <v>0</v>
      </c>
      <c r="K783" s="134" t="s">
        <v>233</v>
      </c>
      <c r="L783" s="33"/>
      <c r="M783" s="139" t="s">
        <v>21</v>
      </c>
      <c r="N783" s="140" t="s">
        <v>45</v>
      </c>
      <c r="P783" s="141">
        <f>O783*H783</f>
        <v>0</v>
      </c>
      <c r="Q783" s="141">
        <v>8.0000000000000007E-5</v>
      </c>
      <c r="R783" s="141">
        <f>Q783*H783</f>
        <v>7.2069120000000014E-2</v>
      </c>
      <c r="S783" s="141">
        <v>0</v>
      </c>
      <c r="T783" s="142">
        <f>S783*H783</f>
        <v>0</v>
      </c>
      <c r="AR783" s="143" t="s">
        <v>234</v>
      </c>
      <c r="AT783" s="143" t="s">
        <v>229</v>
      </c>
      <c r="AU783" s="143" t="s">
        <v>86</v>
      </c>
      <c r="AY783" s="18" t="s">
        <v>227</v>
      </c>
      <c r="BE783" s="144">
        <f>IF(N783="základní",J783,0)</f>
        <v>0</v>
      </c>
      <c r="BF783" s="144">
        <f>IF(N783="snížená",J783,0)</f>
        <v>0</v>
      </c>
      <c r="BG783" s="144">
        <f>IF(N783="zákl. přenesená",J783,0)</f>
        <v>0</v>
      </c>
      <c r="BH783" s="144">
        <f>IF(N783="sníž. přenesená",J783,0)</f>
        <v>0</v>
      </c>
      <c r="BI783" s="144">
        <f>IF(N783="nulová",J783,0)</f>
        <v>0</v>
      </c>
      <c r="BJ783" s="18" t="s">
        <v>86</v>
      </c>
      <c r="BK783" s="144">
        <f>ROUND(I783*H783,2)</f>
        <v>0</v>
      </c>
      <c r="BL783" s="18" t="s">
        <v>234</v>
      </c>
      <c r="BM783" s="143" t="s">
        <v>1289</v>
      </c>
    </row>
    <row r="784" spans="2:65" s="1" customFormat="1" ht="11.25">
      <c r="B784" s="33"/>
      <c r="D784" s="145" t="s">
        <v>236</v>
      </c>
      <c r="F784" s="146" t="s">
        <v>1290</v>
      </c>
      <c r="I784" s="147"/>
      <c r="L784" s="33"/>
      <c r="M784" s="148"/>
      <c r="T784" s="54"/>
      <c r="AT784" s="18" t="s">
        <v>236</v>
      </c>
      <c r="AU784" s="18" t="s">
        <v>86</v>
      </c>
    </row>
    <row r="785" spans="2:65" s="13" customFormat="1" ht="11.25">
      <c r="B785" s="156"/>
      <c r="D785" s="150" t="s">
        <v>238</v>
      </c>
      <c r="E785" s="157" t="s">
        <v>21</v>
      </c>
      <c r="F785" s="158" t="s">
        <v>589</v>
      </c>
      <c r="H785" s="159">
        <v>811.75</v>
      </c>
      <c r="I785" s="160"/>
      <c r="L785" s="156"/>
      <c r="M785" s="161"/>
      <c r="T785" s="162"/>
      <c r="AT785" s="157" t="s">
        <v>238</v>
      </c>
      <c r="AU785" s="157" t="s">
        <v>86</v>
      </c>
      <c r="AV785" s="13" t="s">
        <v>86</v>
      </c>
      <c r="AW785" s="13" t="s">
        <v>33</v>
      </c>
      <c r="AX785" s="13" t="s">
        <v>73</v>
      </c>
      <c r="AY785" s="157" t="s">
        <v>227</v>
      </c>
    </row>
    <row r="786" spans="2:65" s="13" customFormat="1" ht="11.25">
      <c r="B786" s="156"/>
      <c r="D786" s="150" t="s">
        <v>238</v>
      </c>
      <c r="E786" s="157" t="s">
        <v>21</v>
      </c>
      <c r="F786" s="158" t="s">
        <v>676</v>
      </c>
      <c r="H786" s="159">
        <v>89.114000000000004</v>
      </c>
      <c r="I786" s="160"/>
      <c r="L786" s="156"/>
      <c r="M786" s="161"/>
      <c r="T786" s="162"/>
      <c r="AT786" s="157" t="s">
        <v>238</v>
      </c>
      <c r="AU786" s="157" t="s">
        <v>86</v>
      </c>
      <c r="AV786" s="13" t="s">
        <v>86</v>
      </c>
      <c r="AW786" s="13" t="s">
        <v>33</v>
      </c>
      <c r="AX786" s="13" t="s">
        <v>73</v>
      </c>
      <c r="AY786" s="157" t="s">
        <v>227</v>
      </c>
    </row>
    <row r="787" spans="2:65" s="14" customFormat="1" ht="11.25">
      <c r="B787" s="163"/>
      <c r="D787" s="150" t="s">
        <v>238</v>
      </c>
      <c r="E787" s="164" t="s">
        <v>21</v>
      </c>
      <c r="F787" s="165" t="s">
        <v>241</v>
      </c>
      <c r="H787" s="166">
        <v>900.86400000000003</v>
      </c>
      <c r="I787" s="167"/>
      <c r="L787" s="163"/>
      <c r="M787" s="168"/>
      <c r="T787" s="169"/>
      <c r="AT787" s="164" t="s">
        <v>238</v>
      </c>
      <c r="AU787" s="164" t="s">
        <v>86</v>
      </c>
      <c r="AV787" s="14" t="s">
        <v>234</v>
      </c>
      <c r="AW787" s="14" t="s">
        <v>33</v>
      </c>
      <c r="AX787" s="14" t="s">
        <v>80</v>
      </c>
      <c r="AY787" s="164" t="s">
        <v>227</v>
      </c>
    </row>
    <row r="788" spans="2:65" s="1" customFormat="1" ht="24.2" customHeight="1">
      <c r="B788" s="33"/>
      <c r="C788" s="132" t="s">
        <v>1291</v>
      </c>
      <c r="D788" s="132" t="s">
        <v>229</v>
      </c>
      <c r="E788" s="133" t="s">
        <v>1292</v>
      </c>
      <c r="F788" s="134" t="s">
        <v>1293</v>
      </c>
      <c r="G788" s="135" t="s">
        <v>326</v>
      </c>
      <c r="H788" s="136">
        <v>829.32</v>
      </c>
      <c r="I788" s="137"/>
      <c r="J788" s="138">
        <f>ROUND(I788*H788,2)</f>
        <v>0</v>
      </c>
      <c r="K788" s="134" t="s">
        <v>233</v>
      </c>
      <c r="L788" s="33"/>
      <c r="M788" s="139" t="s">
        <v>21</v>
      </c>
      <c r="N788" s="140" t="s">
        <v>45</v>
      </c>
      <c r="P788" s="141">
        <f>O788*H788</f>
        <v>0</v>
      </c>
      <c r="Q788" s="141">
        <v>1E-4</v>
      </c>
      <c r="R788" s="141">
        <f>Q788*H788</f>
        <v>8.2932000000000006E-2</v>
      </c>
      <c r="S788" s="141">
        <v>0</v>
      </c>
      <c r="T788" s="142">
        <f>S788*H788</f>
        <v>0</v>
      </c>
      <c r="AR788" s="143" t="s">
        <v>234</v>
      </c>
      <c r="AT788" s="143" t="s">
        <v>229</v>
      </c>
      <c r="AU788" s="143" t="s">
        <v>86</v>
      </c>
      <c r="AY788" s="18" t="s">
        <v>227</v>
      </c>
      <c r="BE788" s="144">
        <f>IF(N788="základní",J788,0)</f>
        <v>0</v>
      </c>
      <c r="BF788" s="144">
        <f>IF(N788="snížená",J788,0)</f>
        <v>0</v>
      </c>
      <c r="BG788" s="144">
        <f>IF(N788="zákl. přenesená",J788,0)</f>
        <v>0</v>
      </c>
      <c r="BH788" s="144">
        <f>IF(N788="sníž. přenesená",J788,0)</f>
        <v>0</v>
      </c>
      <c r="BI788" s="144">
        <f>IF(N788="nulová",J788,0)</f>
        <v>0</v>
      </c>
      <c r="BJ788" s="18" t="s">
        <v>86</v>
      </c>
      <c r="BK788" s="144">
        <f>ROUND(I788*H788,2)</f>
        <v>0</v>
      </c>
      <c r="BL788" s="18" t="s">
        <v>234</v>
      </c>
      <c r="BM788" s="143" t="s">
        <v>1294</v>
      </c>
    </row>
    <row r="789" spans="2:65" s="1" customFormat="1" ht="11.25">
      <c r="B789" s="33"/>
      <c r="D789" s="145" t="s">
        <v>236</v>
      </c>
      <c r="F789" s="146" t="s">
        <v>1295</v>
      </c>
      <c r="I789" s="147"/>
      <c r="L789" s="33"/>
      <c r="M789" s="148"/>
      <c r="T789" s="54"/>
      <c r="AT789" s="18" t="s">
        <v>236</v>
      </c>
      <c r="AU789" s="18" t="s">
        <v>86</v>
      </c>
    </row>
    <row r="790" spans="2:65" s="12" customFormat="1" ht="11.25">
      <c r="B790" s="149"/>
      <c r="D790" s="150" t="s">
        <v>238</v>
      </c>
      <c r="E790" s="151" t="s">
        <v>21</v>
      </c>
      <c r="F790" s="152" t="s">
        <v>1296</v>
      </c>
      <c r="H790" s="151" t="s">
        <v>21</v>
      </c>
      <c r="I790" s="153"/>
      <c r="L790" s="149"/>
      <c r="M790" s="154"/>
      <c r="T790" s="155"/>
      <c r="AT790" s="151" t="s">
        <v>238</v>
      </c>
      <c r="AU790" s="151" t="s">
        <v>86</v>
      </c>
      <c r="AV790" s="12" t="s">
        <v>80</v>
      </c>
      <c r="AW790" s="12" t="s">
        <v>33</v>
      </c>
      <c r="AX790" s="12" t="s">
        <v>73</v>
      </c>
      <c r="AY790" s="151" t="s">
        <v>227</v>
      </c>
    </row>
    <row r="791" spans="2:65" s="13" customFormat="1" ht="11.25">
      <c r="B791" s="156"/>
      <c r="D791" s="150" t="s">
        <v>238</v>
      </c>
      <c r="E791" s="157" t="s">
        <v>21</v>
      </c>
      <c r="F791" s="158" t="s">
        <v>1297</v>
      </c>
      <c r="H791" s="159">
        <v>497.52</v>
      </c>
      <c r="I791" s="160"/>
      <c r="L791" s="156"/>
      <c r="M791" s="161"/>
      <c r="T791" s="162"/>
      <c r="AT791" s="157" t="s">
        <v>238</v>
      </c>
      <c r="AU791" s="157" t="s">
        <v>86</v>
      </c>
      <c r="AV791" s="13" t="s">
        <v>86</v>
      </c>
      <c r="AW791" s="13" t="s">
        <v>33</v>
      </c>
      <c r="AX791" s="13" t="s">
        <v>73</v>
      </c>
      <c r="AY791" s="157" t="s">
        <v>227</v>
      </c>
    </row>
    <row r="792" spans="2:65" s="13" customFormat="1" ht="11.25">
      <c r="B792" s="156"/>
      <c r="D792" s="150" t="s">
        <v>238</v>
      </c>
      <c r="E792" s="157" t="s">
        <v>21</v>
      </c>
      <c r="F792" s="158" t="s">
        <v>1298</v>
      </c>
      <c r="H792" s="159">
        <v>29.2</v>
      </c>
      <c r="I792" s="160"/>
      <c r="L792" s="156"/>
      <c r="M792" s="161"/>
      <c r="T792" s="162"/>
      <c r="AT792" s="157" t="s">
        <v>238</v>
      </c>
      <c r="AU792" s="157" t="s">
        <v>86</v>
      </c>
      <c r="AV792" s="13" t="s">
        <v>86</v>
      </c>
      <c r="AW792" s="13" t="s">
        <v>33</v>
      </c>
      <c r="AX792" s="13" t="s">
        <v>73</v>
      </c>
      <c r="AY792" s="157" t="s">
        <v>227</v>
      </c>
    </row>
    <row r="793" spans="2:65" s="15" customFormat="1" ht="11.25">
      <c r="B793" s="193"/>
      <c r="D793" s="150" t="s">
        <v>238</v>
      </c>
      <c r="E793" s="194" t="s">
        <v>21</v>
      </c>
      <c r="F793" s="195" t="s">
        <v>765</v>
      </c>
      <c r="H793" s="196">
        <v>526.72</v>
      </c>
      <c r="I793" s="197"/>
      <c r="L793" s="193"/>
      <c r="M793" s="198"/>
      <c r="T793" s="199"/>
      <c r="AT793" s="194" t="s">
        <v>238</v>
      </c>
      <c r="AU793" s="194" t="s">
        <v>86</v>
      </c>
      <c r="AV793" s="15" t="s">
        <v>120</v>
      </c>
      <c r="AW793" s="15" t="s">
        <v>33</v>
      </c>
      <c r="AX793" s="15" t="s">
        <v>73</v>
      </c>
      <c r="AY793" s="194" t="s">
        <v>227</v>
      </c>
    </row>
    <row r="794" spans="2:65" s="12" customFormat="1" ht="11.25">
      <c r="B794" s="149"/>
      <c r="D794" s="150" t="s">
        <v>238</v>
      </c>
      <c r="E794" s="151" t="s">
        <v>21</v>
      </c>
      <c r="F794" s="152" t="s">
        <v>1178</v>
      </c>
      <c r="H794" s="151" t="s">
        <v>21</v>
      </c>
      <c r="I794" s="153"/>
      <c r="L794" s="149"/>
      <c r="M794" s="154"/>
      <c r="T794" s="155"/>
      <c r="AT794" s="151" t="s">
        <v>238</v>
      </c>
      <c r="AU794" s="151" t="s">
        <v>86</v>
      </c>
      <c r="AV794" s="12" t="s">
        <v>80</v>
      </c>
      <c r="AW794" s="12" t="s">
        <v>33</v>
      </c>
      <c r="AX794" s="12" t="s">
        <v>73</v>
      </c>
      <c r="AY794" s="151" t="s">
        <v>227</v>
      </c>
    </row>
    <row r="795" spans="2:65" s="13" customFormat="1" ht="11.25">
      <c r="B795" s="156"/>
      <c r="D795" s="150" t="s">
        <v>238</v>
      </c>
      <c r="E795" s="157" t="s">
        <v>21</v>
      </c>
      <c r="F795" s="158" t="s">
        <v>1299</v>
      </c>
      <c r="H795" s="159">
        <v>272.77999999999997</v>
      </c>
      <c r="I795" s="160"/>
      <c r="L795" s="156"/>
      <c r="M795" s="161"/>
      <c r="T795" s="162"/>
      <c r="AT795" s="157" t="s">
        <v>238</v>
      </c>
      <c r="AU795" s="157" t="s">
        <v>86</v>
      </c>
      <c r="AV795" s="13" t="s">
        <v>86</v>
      </c>
      <c r="AW795" s="13" t="s">
        <v>33</v>
      </c>
      <c r="AX795" s="13" t="s">
        <v>73</v>
      </c>
      <c r="AY795" s="157" t="s">
        <v>227</v>
      </c>
    </row>
    <row r="796" spans="2:65" s="13" customFormat="1" ht="11.25">
      <c r="B796" s="156"/>
      <c r="D796" s="150" t="s">
        <v>238</v>
      </c>
      <c r="E796" s="157" t="s">
        <v>21</v>
      </c>
      <c r="F796" s="158" t="s">
        <v>1300</v>
      </c>
      <c r="H796" s="159">
        <v>29.82</v>
      </c>
      <c r="I796" s="160"/>
      <c r="L796" s="156"/>
      <c r="M796" s="161"/>
      <c r="T796" s="162"/>
      <c r="AT796" s="157" t="s">
        <v>238</v>
      </c>
      <c r="AU796" s="157" t="s">
        <v>86</v>
      </c>
      <c r="AV796" s="13" t="s">
        <v>86</v>
      </c>
      <c r="AW796" s="13" t="s">
        <v>33</v>
      </c>
      <c r="AX796" s="13" t="s">
        <v>73</v>
      </c>
      <c r="AY796" s="157" t="s">
        <v>227</v>
      </c>
    </row>
    <row r="797" spans="2:65" s="15" customFormat="1" ht="11.25">
      <c r="B797" s="193"/>
      <c r="D797" s="150" t="s">
        <v>238</v>
      </c>
      <c r="E797" s="194" t="s">
        <v>21</v>
      </c>
      <c r="F797" s="195" t="s">
        <v>765</v>
      </c>
      <c r="H797" s="196">
        <v>302.60000000000002</v>
      </c>
      <c r="I797" s="197"/>
      <c r="L797" s="193"/>
      <c r="M797" s="198"/>
      <c r="T797" s="199"/>
      <c r="AT797" s="194" t="s">
        <v>238</v>
      </c>
      <c r="AU797" s="194" t="s">
        <v>86</v>
      </c>
      <c r="AV797" s="15" t="s">
        <v>120</v>
      </c>
      <c r="AW797" s="15" t="s">
        <v>33</v>
      </c>
      <c r="AX797" s="15" t="s">
        <v>73</v>
      </c>
      <c r="AY797" s="194" t="s">
        <v>227</v>
      </c>
    </row>
    <row r="798" spans="2:65" s="14" customFormat="1" ht="11.25">
      <c r="B798" s="163"/>
      <c r="D798" s="150" t="s">
        <v>238</v>
      </c>
      <c r="E798" s="164" t="s">
        <v>21</v>
      </c>
      <c r="F798" s="165" t="s">
        <v>241</v>
      </c>
      <c r="H798" s="166">
        <v>829.32</v>
      </c>
      <c r="I798" s="167"/>
      <c r="L798" s="163"/>
      <c r="M798" s="168"/>
      <c r="T798" s="169"/>
      <c r="AT798" s="164" t="s">
        <v>238</v>
      </c>
      <c r="AU798" s="164" t="s">
        <v>86</v>
      </c>
      <c r="AV798" s="14" t="s">
        <v>234</v>
      </c>
      <c r="AW798" s="14" t="s">
        <v>33</v>
      </c>
      <c r="AX798" s="14" t="s">
        <v>80</v>
      </c>
      <c r="AY798" s="164" t="s">
        <v>227</v>
      </c>
    </row>
    <row r="799" spans="2:65" s="1" customFormat="1" ht="24.2" customHeight="1">
      <c r="B799" s="33"/>
      <c r="C799" s="170" t="s">
        <v>804</v>
      </c>
      <c r="D799" s="170" t="s">
        <v>291</v>
      </c>
      <c r="E799" s="171" t="s">
        <v>1301</v>
      </c>
      <c r="F799" s="172" t="s">
        <v>1302</v>
      </c>
      <c r="G799" s="173" t="s">
        <v>326</v>
      </c>
      <c r="H799" s="174">
        <v>553.05600000000004</v>
      </c>
      <c r="I799" s="175"/>
      <c r="J799" s="176">
        <f>ROUND(I799*H799,2)</f>
        <v>0</v>
      </c>
      <c r="K799" s="172" t="s">
        <v>233</v>
      </c>
      <c r="L799" s="177"/>
      <c r="M799" s="178" t="s">
        <v>21</v>
      </c>
      <c r="N799" s="179" t="s">
        <v>45</v>
      </c>
      <c r="P799" s="141">
        <f>O799*H799</f>
        <v>0</v>
      </c>
      <c r="Q799" s="141">
        <v>7.2000000000000005E-4</v>
      </c>
      <c r="R799" s="141">
        <f>Q799*H799</f>
        <v>0.39820032000000005</v>
      </c>
      <c r="S799" s="141">
        <v>0</v>
      </c>
      <c r="T799" s="142">
        <f>S799*H799</f>
        <v>0</v>
      </c>
      <c r="AR799" s="143" t="s">
        <v>283</v>
      </c>
      <c r="AT799" s="143" t="s">
        <v>291</v>
      </c>
      <c r="AU799" s="143" t="s">
        <v>86</v>
      </c>
      <c r="AY799" s="18" t="s">
        <v>227</v>
      </c>
      <c r="BE799" s="144">
        <f>IF(N799="základní",J799,0)</f>
        <v>0</v>
      </c>
      <c r="BF799" s="144">
        <f>IF(N799="snížená",J799,0)</f>
        <v>0</v>
      </c>
      <c r="BG799" s="144">
        <f>IF(N799="zákl. přenesená",J799,0)</f>
        <v>0</v>
      </c>
      <c r="BH799" s="144">
        <f>IF(N799="sníž. přenesená",J799,0)</f>
        <v>0</v>
      </c>
      <c r="BI799" s="144">
        <f>IF(N799="nulová",J799,0)</f>
        <v>0</v>
      </c>
      <c r="BJ799" s="18" t="s">
        <v>86</v>
      </c>
      <c r="BK799" s="144">
        <f>ROUND(I799*H799,2)</f>
        <v>0</v>
      </c>
      <c r="BL799" s="18" t="s">
        <v>234</v>
      </c>
      <c r="BM799" s="143" t="s">
        <v>1303</v>
      </c>
    </row>
    <row r="800" spans="2:65" s="13" customFormat="1" ht="11.25">
      <c r="B800" s="156"/>
      <c r="D800" s="150" t="s">
        <v>238</v>
      </c>
      <c r="E800" s="157" t="s">
        <v>21</v>
      </c>
      <c r="F800" s="158" t="s">
        <v>1304</v>
      </c>
      <c r="H800" s="159">
        <v>526.72</v>
      </c>
      <c r="I800" s="160"/>
      <c r="L800" s="156"/>
      <c r="M800" s="161"/>
      <c r="T800" s="162"/>
      <c r="AT800" s="157" t="s">
        <v>238</v>
      </c>
      <c r="AU800" s="157" t="s">
        <v>86</v>
      </c>
      <c r="AV800" s="13" t="s">
        <v>86</v>
      </c>
      <c r="AW800" s="13" t="s">
        <v>33</v>
      </c>
      <c r="AX800" s="13" t="s">
        <v>73</v>
      </c>
      <c r="AY800" s="157" t="s">
        <v>227</v>
      </c>
    </row>
    <row r="801" spans="2:65" s="14" customFormat="1" ht="11.25">
      <c r="B801" s="163"/>
      <c r="D801" s="150" t="s">
        <v>238</v>
      </c>
      <c r="E801" s="164" t="s">
        <v>21</v>
      </c>
      <c r="F801" s="165" t="s">
        <v>241</v>
      </c>
      <c r="H801" s="166">
        <v>526.72</v>
      </c>
      <c r="I801" s="167"/>
      <c r="L801" s="163"/>
      <c r="M801" s="168"/>
      <c r="T801" s="169"/>
      <c r="AT801" s="164" t="s">
        <v>238</v>
      </c>
      <c r="AU801" s="164" t="s">
        <v>86</v>
      </c>
      <c r="AV801" s="14" t="s">
        <v>234</v>
      </c>
      <c r="AW801" s="14" t="s">
        <v>33</v>
      </c>
      <c r="AX801" s="14" t="s">
        <v>80</v>
      </c>
      <c r="AY801" s="164" t="s">
        <v>227</v>
      </c>
    </row>
    <row r="802" spans="2:65" s="13" customFormat="1" ht="11.25">
      <c r="B802" s="156"/>
      <c r="D802" s="150" t="s">
        <v>238</v>
      </c>
      <c r="F802" s="158" t="s">
        <v>1305</v>
      </c>
      <c r="H802" s="159">
        <v>553.05600000000004</v>
      </c>
      <c r="I802" s="160"/>
      <c r="L802" s="156"/>
      <c r="M802" s="161"/>
      <c r="T802" s="162"/>
      <c r="AT802" s="157" t="s">
        <v>238</v>
      </c>
      <c r="AU802" s="157" t="s">
        <v>86</v>
      </c>
      <c r="AV802" s="13" t="s">
        <v>86</v>
      </c>
      <c r="AW802" s="13" t="s">
        <v>4</v>
      </c>
      <c r="AX802" s="13" t="s">
        <v>80</v>
      </c>
      <c r="AY802" s="157" t="s">
        <v>227</v>
      </c>
    </row>
    <row r="803" spans="2:65" s="1" customFormat="1" ht="24.2" customHeight="1">
      <c r="B803" s="33"/>
      <c r="C803" s="170" t="s">
        <v>1306</v>
      </c>
      <c r="D803" s="170" t="s">
        <v>291</v>
      </c>
      <c r="E803" s="171" t="s">
        <v>1307</v>
      </c>
      <c r="F803" s="172" t="s">
        <v>1308</v>
      </c>
      <c r="G803" s="173" t="s">
        <v>326</v>
      </c>
      <c r="H803" s="174">
        <v>317.73</v>
      </c>
      <c r="I803" s="175"/>
      <c r="J803" s="176">
        <f>ROUND(I803*H803,2)</f>
        <v>0</v>
      </c>
      <c r="K803" s="172" t="s">
        <v>233</v>
      </c>
      <c r="L803" s="177"/>
      <c r="M803" s="178" t="s">
        <v>21</v>
      </c>
      <c r="N803" s="179" t="s">
        <v>45</v>
      </c>
      <c r="P803" s="141">
        <f>O803*H803</f>
        <v>0</v>
      </c>
      <c r="Q803" s="141">
        <v>3.2000000000000003E-4</v>
      </c>
      <c r="R803" s="141">
        <f>Q803*H803</f>
        <v>0.10167360000000002</v>
      </c>
      <c r="S803" s="141">
        <v>0</v>
      </c>
      <c r="T803" s="142">
        <f>S803*H803</f>
        <v>0</v>
      </c>
      <c r="AR803" s="143" t="s">
        <v>283</v>
      </c>
      <c r="AT803" s="143" t="s">
        <v>291</v>
      </c>
      <c r="AU803" s="143" t="s">
        <v>86</v>
      </c>
      <c r="AY803" s="18" t="s">
        <v>227</v>
      </c>
      <c r="BE803" s="144">
        <f>IF(N803="základní",J803,0)</f>
        <v>0</v>
      </c>
      <c r="BF803" s="144">
        <f>IF(N803="snížená",J803,0)</f>
        <v>0</v>
      </c>
      <c r="BG803" s="144">
        <f>IF(N803="zákl. přenesená",J803,0)</f>
        <v>0</v>
      </c>
      <c r="BH803" s="144">
        <f>IF(N803="sníž. přenesená",J803,0)</f>
        <v>0</v>
      </c>
      <c r="BI803" s="144">
        <f>IF(N803="nulová",J803,0)</f>
        <v>0</v>
      </c>
      <c r="BJ803" s="18" t="s">
        <v>86</v>
      </c>
      <c r="BK803" s="144">
        <f>ROUND(I803*H803,2)</f>
        <v>0</v>
      </c>
      <c r="BL803" s="18" t="s">
        <v>234</v>
      </c>
      <c r="BM803" s="143" t="s">
        <v>1309</v>
      </c>
    </row>
    <row r="804" spans="2:65" s="13" customFormat="1" ht="11.25">
      <c r="B804" s="156"/>
      <c r="D804" s="150" t="s">
        <v>238</v>
      </c>
      <c r="E804" s="157" t="s">
        <v>21</v>
      </c>
      <c r="F804" s="158" t="s">
        <v>1310</v>
      </c>
      <c r="H804" s="159">
        <v>302.60000000000002</v>
      </c>
      <c r="I804" s="160"/>
      <c r="L804" s="156"/>
      <c r="M804" s="161"/>
      <c r="T804" s="162"/>
      <c r="AT804" s="157" t="s">
        <v>238</v>
      </c>
      <c r="AU804" s="157" t="s">
        <v>86</v>
      </c>
      <c r="AV804" s="13" t="s">
        <v>86</v>
      </c>
      <c r="AW804" s="13" t="s">
        <v>33</v>
      </c>
      <c r="AX804" s="13" t="s">
        <v>73</v>
      </c>
      <c r="AY804" s="157" t="s">
        <v>227</v>
      </c>
    </row>
    <row r="805" spans="2:65" s="14" customFormat="1" ht="11.25">
      <c r="B805" s="163"/>
      <c r="D805" s="150" t="s">
        <v>238</v>
      </c>
      <c r="E805" s="164" t="s">
        <v>21</v>
      </c>
      <c r="F805" s="165" t="s">
        <v>241</v>
      </c>
      <c r="H805" s="166">
        <v>302.60000000000002</v>
      </c>
      <c r="I805" s="167"/>
      <c r="L805" s="163"/>
      <c r="M805" s="168"/>
      <c r="T805" s="169"/>
      <c r="AT805" s="164" t="s">
        <v>238</v>
      </c>
      <c r="AU805" s="164" t="s">
        <v>86</v>
      </c>
      <c r="AV805" s="14" t="s">
        <v>234</v>
      </c>
      <c r="AW805" s="14" t="s">
        <v>33</v>
      </c>
      <c r="AX805" s="14" t="s">
        <v>80</v>
      </c>
      <c r="AY805" s="164" t="s">
        <v>227</v>
      </c>
    </row>
    <row r="806" spans="2:65" s="13" customFormat="1" ht="11.25">
      <c r="B806" s="156"/>
      <c r="D806" s="150" t="s">
        <v>238</v>
      </c>
      <c r="F806" s="158" t="s">
        <v>1311</v>
      </c>
      <c r="H806" s="159">
        <v>317.73</v>
      </c>
      <c r="I806" s="160"/>
      <c r="L806" s="156"/>
      <c r="M806" s="161"/>
      <c r="T806" s="162"/>
      <c r="AT806" s="157" t="s">
        <v>238</v>
      </c>
      <c r="AU806" s="157" t="s">
        <v>86</v>
      </c>
      <c r="AV806" s="13" t="s">
        <v>86</v>
      </c>
      <c r="AW806" s="13" t="s">
        <v>4</v>
      </c>
      <c r="AX806" s="13" t="s">
        <v>80</v>
      </c>
      <c r="AY806" s="157" t="s">
        <v>227</v>
      </c>
    </row>
    <row r="807" spans="2:65" s="1" customFormat="1" ht="24.2" customHeight="1">
      <c r="B807" s="33"/>
      <c r="C807" s="132" t="s">
        <v>1312</v>
      </c>
      <c r="D807" s="132" t="s">
        <v>229</v>
      </c>
      <c r="E807" s="133" t="s">
        <v>1313</v>
      </c>
      <c r="F807" s="134" t="s">
        <v>1314</v>
      </c>
      <c r="G807" s="135" t="s">
        <v>232</v>
      </c>
      <c r="H807" s="136">
        <v>2013.356</v>
      </c>
      <c r="I807" s="137"/>
      <c r="J807" s="138">
        <f>ROUND(I807*H807,2)</f>
        <v>0</v>
      </c>
      <c r="K807" s="134" t="s">
        <v>336</v>
      </c>
      <c r="L807" s="33"/>
      <c r="M807" s="139" t="s">
        <v>21</v>
      </c>
      <c r="N807" s="140" t="s">
        <v>45</v>
      </c>
      <c r="P807" s="141">
        <f>O807*H807</f>
        <v>0</v>
      </c>
      <c r="Q807" s="141">
        <v>1.8E-3</v>
      </c>
      <c r="R807" s="141">
        <f>Q807*H807</f>
        <v>3.6240408</v>
      </c>
      <c r="S807" s="141">
        <v>0</v>
      </c>
      <c r="T807" s="142">
        <f>S807*H807</f>
        <v>0</v>
      </c>
      <c r="AR807" s="143" t="s">
        <v>234</v>
      </c>
      <c r="AT807" s="143" t="s">
        <v>229</v>
      </c>
      <c r="AU807" s="143" t="s">
        <v>86</v>
      </c>
      <c r="AY807" s="18" t="s">
        <v>227</v>
      </c>
      <c r="BE807" s="144">
        <f>IF(N807="základní",J807,0)</f>
        <v>0</v>
      </c>
      <c r="BF807" s="144">
        <f>IF(N807="snížená",J807,0)</f>
        <v>0</v>
      </c>
      <c r="BG807" s="144">
        <f>IF(N807="zákl. přenesená",J807,0)</f>
        <v>0</v>
      </c>
      <c r="BH807" s="144">
        <f>IF(N807="sníž. přenesená",J807,0)</f>
        <v>0</v>
      </c>
      <c r="BI807" s="144">
        <f>IF(N807="nulová",J807,0)</f>
        <v>0</v>
      </c>
      <c r="BJ807" s="18" t="s">
        <v>86</v>
      </c>
      <c r="BK807" s="144">
        <f>ROUND(I807*H807,2)</f>
        <v>0</v>
      </c>
      <c r="BL807" s="18" t="s">
        <v>234</v>
      </c>
      <c r="BM807" s="143" t="s">
        <v>1315</v>
      </c>
    </row>
    <row r="808" spans="2:65" s="13" customFormat="1" ht="11.25">
      <c r="B808" s="156"/>
      <c r="D808" s="150" t="s">
        <v>238</v>
      </c>
      <c r="E808" s="157" t="s">
        <v>21</v>
      </c>
      <c r="F808" s="158" t="s">
        <v>589</v>
      </c>
      <c r="H808" s="159">
        <v>811.75</v>
      </c>
      <c r="I808" s="160"/>
      <c r="L808" s="156"/>
      <c r="M808" s="161"/>
      <c r="T808" s="162"/>
      <c r="AT808" s="157" t="s">
        <v>238</v>
      </c>
      <c r="AU808" s="157" t="s">
        <v>86</v>
      </c>
      <c r="AV808" s="13" t="s">
        <v>86</v>
      </c>
      <c r="AW808" s="13" t="s">
        <v>33</v>
      </c>
      <c r="AX808" s="13" t="s">
        <v>73</v>
      </c>
      <c r="AY808" s="157" t="s">
        <v>227</v>
      </c>
    </row>
    <row r="809" spans="2:65" s="13" customFormat="1" ht="11.25">
      <c r="B809" s="156"/>
      <c r="D809" s="150" t="s">
        <v>238</v>
      </c>
      <c r="E809" s="157" t="s">
        <v>21</v>
      </c>
      <c r="F809" s="158" t="s">
        <v>601</v>
      </c>
      <c r="H809" s="159">
        <v>88.465999999999994</v>
      </c>
      <c r="I809" s="160"/>
      <c r="L809" s="156"/>
      <c r="M809" s="161"/>
      <c r="T809" s="162"/>
      <c r="AT809" s="157" t="s">
        <v>238</v>
      </c>
      <c r="AU809" s="157" t="s">
        <v>86</v>
      </c>
      <c r="AV809" s="13" t="s">
        <v>86</v>
      </c>
      <c r="AW809" s="13" t="s">
        <v>33</v>
      </c>
      <c r="AX809" s="13" t="s">
        <v>73</v>
      </c>
      <c r="AY809" s="157" t="s">
        <v>227</v>
      </c>
    </row>
    <row r="810" spans="2:65" s="13" customFormat="1" ht="11.25">
      <c r="B810" s="156"/>
      <c r="D810" s="150" t="s">
        <v>238</v>
      </c>
      <c r="E810" s="157" t="s">
        <v>21</v>
      </c>
      <c r="F810" s="158" t="s">
        <v>604</v>
      </c>
      <c r="H810" s="159">
        <v>715.346</v>
      </c>
      <c r="I810" s="160"/>
      <c r="L810" s="156"/>
      <c r="M810" s="161"/>
      <c r="T810" s="162"/>
      <c r="AT810" s="157" t="s">
        <v>238</v>
      </c>
      <c r="AU810" s="157" t="s">
        <v>86</v>
      </c>
      <c r="AV810" s="13" t="s">
        <v>86</v>
      </c>
      <c r="AW810" s="13" t="s">
        <v>33</v>
      </c>
      <c r="AX810" s="13" t="s">
        <v>73</v>
      </c>
      <c r="AY810" s="157" t="s">
        <v>227</v>
      </c>
    </row>
    <row r="811" spans="2:65" s="13" customFormat="1" ht="11.25">
      <c r="B811" s="156"/>
      <c r="D811" s="150" t="s">
        <v>238</v>
      </c>
      <c r="E811" s="157" t="s">
        <v>21</v>
      </c>
      <c r="F811" s="158" t="s">
        <v>682</v>
      </c>
      <c r="H811" s="159">
        <v>60.459000000000003</v>
      </c>
      <c r="I811" s="160"/>
      <c r="L811" s="156"/>
      <c r="M811" s="161"/>
      <c r="T811" s="162"/>
      <c r="AT811" s="157" t="s">
        <v>238</v>
      </c>
      <c r="AU811" s="157" t="s">
        <v>86</v>
      </c>
      <c r="AV811" s="13" t="s">
        <v>86</v>
      </c>
      <c r="AW811" s="13" t="s">
        <v>33</v>
      </c>
      <c r="AX811" s="13" t="s">
        <v>73</v>
      </c>
      <c r="AY811" s="157" t="s">
        <v>227</v>
      </c>
    </row>
    <row r="812" spans="2:65" s="13" customFormat="1" ht="11.25">
      <c r="B812" s="156"/>
      <c r="D812" s="150" t="s">
        <v>238</v>
      </c>
      <c r="E812" s="157" t="s">
        <v>21</v>
      </c>
      <c r="F812" s="158" t="s">
        <v>676</v>
      </c>
      <c r="H812" s="159">
        <v>89.114000000000004</v>
      </c>
      <c r="I812" s="160"/>
      <c r="L812" s="156"/>
      <c r="M812" s="161"/>
      <c r="T812" s="162"/>
      <c r="AT812" s="157" t="s">
        <v>238</v>
      </c>
      <c r="AU812" s="157" t="s">
        <v>86</v>
      </c>
      <c r="AV812" s="13" t="s">
        <v>86</v>
      </c>
      <c r="AW812" s="13" t="s">
        <v>33</v>
      </c>
      <c r="AX812" s="13" t="s">
        <v>73</v>
      </c>
      <c r="AY812" s="157" t="s">
        <v>227</v>
      </c>
    </row>
    <row r="813" spans="2:65" s="13" customFormat="1" ht="11.25">
      <c r="B813" s="156"/>
      <c r="D813" s="150" t="s">
        <v>238</v>
      </c>
      <c r="E813" s="157" t="s">
        <v>21</v>
      </c>
      <c r="F813" s="158" t="s">
        <v>706</v>
      </c>
      <c r="H813" s="159">
        <v>11.27</v>
      </c>
      <c r="I813" s="160"/>
      <c r="L813" s="156"/>
      <c r="M813" s="161"/>
      <c r="T813" s="162"/>
      <c r="AT813" s="157" t="s">
        <v>238</v>
      </c>
      <c r="AU813" s="157" t="s">
        <v>86</v>
      </c>
      <c r="AV813" s="13" t="s">
        <v>86</v>
      </c>
      <c r="AW813" s="13" t="s">
        <v>33</v>
      </c>
      <c r="AX813" s="13" t="s">
        <v>73</v>
      </c>
      <c r="AY813" s="157" t="s">
        <v>227</v>
      </c>
    </row>
    <row r="814" spans="2:65" s="13" customFormat="1" ht="11.25">
      <c r="B814" s="156"/>
      <c r="D814" s="150" t="s">
        <v>238</v>
      </c>
      <c r="E814" s="157" t="s">
        <v>21</v>
      </c>
      <c r="F814" s="158" t="s">
        <v>694</v>
      </c>
      <c r="H814" s="159">
        <v>61.69</v>
      </c>
      <c r="I814" s="160"/>
      <c r="L814" s="156"/>
      <c r="M814" s="161"/>
      <c r="T814" s="162"/>
      <c r="AT814" s="157" t="s">
        <v>238</v>
      </c>
      <c r="AU814" s="157" t="s">
        <v>86</v>
      </c>
      <c r="AV814" s="13" t="s">
        <v>86</v>
      </c>
      <c r="AW814" s="13" t="s">
        <v>33</v>
      </c>
      <c r="AX814" s="13" t="s">
        <v>73</v>
      </c>
      <c r="AY814" s="157" t="s">
        <v>227</v>
      </c>
    </row>
    <row r="815" spans="2:65" s="13" customFormat="1" ht="11.25">
      <c r="B815" s="156"/>
      <c r="D815" s="150" t="s">
        <v>238</v>
      </c>
      <c r="E815" s="157" t="s">
        <v>21</v>
      </c>
      <c r="F815" s="158" t="s">
        <v>697</v>
      </c>
      <c r="H815" s="159">
        <v>82.06</v>
      </c>
      <c r="I815" s="160"/>
      <c r="L815" s="156"/>
      <c r="M815" s="161"/>
      <c r="T815" s="162"/>
      <c r="AT815" s="157" t="s">
        <v>238</v>
      </c>
      <c r="AU815" s="157" t="s">
        <v>86</v>
      </c>
      <c r="AV815" s="13" t="s">
        <v>86</v>
      </c>
      <c r="AW815" s="13" t="s">
        <v>33</v>
      </c>
      <c r="AX815" s="13" t="s">
        <v>73</v>
      </c>
      <c r="AY815" s="157" t="s">
        <v>227</v>
      </c>
    </row>
    <row r="816" spans="2:65" s="15" customFormat="1" ht="11.25">
      <c r="B816" s="193"/>
      <c r="D816" s="150" t="s">
        <v>238</v>
      </c>
      <c r="E816" s="194" t="s">
        <v>21</v>
      </c>
      <c r="F816" s="195" t="s">
        <v>765</v>
      </c>
      <c r="H816" s="196">
        <v>1920.155</v>
      </c>
      <c r="I816" s="197"/>
      <c r="L816" s="193"/>
      <c r="M816" s="198"/>
      <c r="T816" s="199"/>
      <c r="AT816" s="194" t="s">
        <v>238</v>
      </c>
      <c r="AU816" s="194" t="s">
        <v>86</v>
      </c>
      <c r="AV816" s="15" t="s">
        <v>120</v>
      </c>
      <c r="AW816" s="15" t="s">
        <v>33</v>
      </c>
      <c r="AX816" s="15" t="s">
        <v>73</v>
      </c>
      <c r="AY816" s="194" t="s">
        <v>227</v>
      </c>
    </row>
    <row r="817" spans="2:65" s="12" customFormat="1" ht="11.25">
      <c r="B817" s="149"/>
      <c r="D817" s="150" t="s">
        <v>238</v>
      </c>
      <c r="E817" s="151" t="s">
        <v>21</v>
      </c>
      <c r="F817" s="152" t="s">
        <v>1178</v>
      </c>
      <c r="H817" s="151" t="s">
        <v>21</v>
      </c>
      <c r="I817" s="153"/>
      <c r="L817" s="149"/>
      <c r="M817" s="154"/>
      <c r="T817" s="155"/>
      <c r="AT817" s="151" t="s">
        <v>238</v>
      </c>
      <c r="AU817" s="151" t="s">
        <v>86</v>
      </c>
      <c r="AV817" s="12" t="s">
        <v>80</v>
      </c>
      <c r="AW817" s="12" t="s">
        <v>33</v>
      </c>
      <c r="AX817" s="12" t="s">
        <v>73</v>
      </c>
      <c r="AY817" s="151" t="s">
        <v>227</v>
      </c>
    </row>
    <row r="818" spans="2:65" s="13" customFormat="1" ht="11.25">
      <c r="B818" s="156"/>
      <c r="D818" s="150" t="s">
        <v>238</v>
      </c>
      <c r="E818" s="157" t="s">
        <v>21</v>
      </c>
      <c r="F818" s="158" t="s">
        <v>1316</v>
      </c>
      <c r="H818" s="159">
        <v>84.016000000000005</v>
      </c>
      <c r="I818" s="160"/>
      <c r="L818" s="156"/>
      <c r="M818" s="161"/>
      <c r="T818" s="162"/>
      <c r="AT818" s="157" t="s">
        <v>238</v>
      </c>
      <c r="AU818" s="157" t="s">
        <v>86</v>
      </c>
      <c r="AV818" s="13" t="s">
        <v>86</v>
      </c>
      <c r="AW818" s="13" t="s">
        <v>33</v>
      </c>
      <c r="AX818" s="13" t="s">
        <v>73</v>
      </c>
      <c r="AY818" s="157" t="s">
        <v>227</v>
      </c>
    </row>
    <row r="819" spans="2:65" s="13" customFormat="1" ht="11.25">
      <c r="B819" s="156"/>
      <c r="D819" s="150" t="s">
        <v>238</v>
      </c>
      <c r="E819" s="157" t="s">
        <v>21</v>
      </c>
      <c r="F819" s="158" t="s">
        <v>1317</v>
      </c>
      <c r="H819" s="159">
        <v>9.1850000000000005</v>
      </c>
      <c r="I819" s="160"/>
      <c r="L819" s="156"/>
      <c r="M819" s="161"/>
      <c r="T819" s="162"/>
      <c r="AT819" s="157" t="s">
        <v>238</v>
      </c>
      <c r="AU819" s="157" t="s">
        <v>86</v>
      </c>
      <c r="AV819" s="13" t="s">
        <v>86</v>
      </c>
      <c r="AW819" s="13" t="s">
        <v>33</v>
      </c>
      <c r="AX819" s="13" t="s">
        <v>73</v>
      </c>
      <c r="AY819" s="157" t="s">
        <v>227</v>
      </c>
    </row>
    <row r="820" spans="2:65" s="15" customFormat="1" ht="11.25">
      <c r="B820" s="193"/>
      <c r="D820" s="150" t="s">
        <v>238</v>
      </c>
      <c r="E820" s="194" t="s">
        <v>21</v>
      </c>
      <c r="F820" s="195" t="s">
        <v>765</v>
      </c>
      <c r="H820" s="196">
        <v>93.200999999999993</v>
      </c>
      <c r="I820" s="197"/>
      <c r="L820" s="193"/>
      <c r="M820" s="198"/>
      <c r="T820" s="199"/>
      <c r="AT820" s="194" t="s">
        <v>238</v>
      </c>
      <c r="AU820" s="194" t="s">
        <v>86</v>
      </c>
      <c r="AV820" s="15" t="s">
        <v>120</v>
      </c>
      <c r="AW820" s="15" t="s">
        <v>33</v>
      </c>
      <c r="AX820" s="15" t="s">
        <v>73</v>
      </c>
      <c r="AY820" s="194" t="s">
        <v>227</v>
      </c>
    </row>
    <row r="821" spans="2:65" s="14" customFormat="1" ht="11.25">
      <c r="B821" s="163"/>
      <c r="D821" s="150" t="s">
        <v>238</v>
      </c>
      <c r="E821" s="164" t="s">
        <v>21</v>
      </c>
      <c r="F821" s="165" t="s">
        <v>241</v>
      </c>
      <c r="H821" s="166">
        <v>2013.356</v>
      </c>
      <c r="I821" s="167"/>
      <c r="L821" s="163"/>
      <c r="M821" s="168"/>
      <c r="T821" s="169"/>
      <c r="AT821" s="164" t="s">
        <v>238</v>
      </c>
      <c r="AU821" s="164" t="s">
        <v>86</v>
      </c>
      <c r="AV821" s="14" t="s">
        <v>234</v>
      </c>
      <c r="AW821" s="14" t="s">
        <v>33</v>
      </c>
      <c r="AX821" s="14" t="s">
        <v>80</v>
      </c>
      <c r="AY821" s="164" t="s">
        <v>227</v>
      </c>
    </row>
    <row r="822" spans="2:65" s="1" customFormat="1" ht="24.2" customHeight="1">
      <c r="B822" s="33"/>
      <c r="C822" s="132" t="s">
        <v>1318</v>
      </c>
      <c r="D822" s="132" t="s">
        <v>229</v>
      </c>
      <c r="E822" s="133" t="s">
        <v>1319</v>
      </c>
      <c r="F822" s="134" t="s">
        <v>1320</v>
      </c>
      <c r="G822" s="135" t="s">
        <v>232</v>
      </c>
      <c r="H822" s="136">
        <v>120.008</v>
      </c>
      <c r="I822" s="137"/>
      <c r="J822" s="138">
        <f>ROUND(I822*H822,2)</f>
        <v>0</v>
      </c>
      <c r="K822" s="134" t="s">
        <v>336</v>
      </c>
      <c r="L822" s="33"/>
      <c r="M822" s="139" t="s">
        <v>21</v>
      </c>
      <c r="N822" s="140" t="s">
        <v>45</v>
      </c>
      <c r="P822" s="141">
        <f>O822*H822</f>
        <v>0</v>
      </c>
      <c r="Q822" s="141">
        <v>2.6800000000000001E-3</v>
      </c>
      <c r="R822" s="141">
        <f>Q822*H822</f>
        <v>0.32162143999999998</v>
      </c>
      <c r="S822" s="141">
        <v>0</v>
      </c>
      <c r="T822" s="142">
        <f>S822*H822</f>
        <v>0</v>
      </c>
      <c r="AR822" s="143" t="s">
        <v>234</v>
      </c>
      <c r="AT822" s="143" t="s">
        <v>229</v>
      </c>
      <c r="AU822" s="143" t="s">
        <v>86</v>
      </c>
      <c r="AY822" s="18" t="s">
        <v>227</v>
      </c>
      <c r="BE822" s="144">
        <f>IF(N822="základní",J822,0)</f>
        <v>0</v>
      </c>
      <c r="BF822" s="144">
        <f>IF(N822="snížená",J822,0)</f>
        <v>0</v>
      </c>
      <c r="BG822" s="144">
        <f>IF(N822="zákl. přenesená",J822,0)</f>
        <v>0</v>
      </c>
      <c r="BH822" s="144">
        <f>IF(N822="sníž. přenesená",J822,0)</f>
        <v>0</v>
      </c>
      <c r="BI822" s="144">
        <f>IF(N822="nulová",J822,0)</f>
        <v>0</v>
      </c>
      <c r="BJ822" s="18" t="s">
        <v>86</v>
      </c>
      <c r="BK822" s="144">
        <f>ROUND(I822*H822,2)</f>
        <v>0</v>
      </c>
      <c r="BL822" s="18" t="s">
        <v>234</v>
      </c>
      <c r="BM822" s="143" t="s">
        <v>1321</v>
      </c>
    </row>
    <row r="823" spans="2:65" s="13" customFormat="1" ht="11.25">
      <c r="B823" s="156"/>
      <c r="D823" s="150" t="s">
        <v>238</v>
      </c>
      <c r="E823" s="157" t="s">
        <v>21</v>
      </c>
      <c r="F823" s="158" t="s">
        <v>615</v>
      </c>
      <c r="H823" s="159">
        <v>11.846</v>
      </c>
      <c r="I823" s="160"/>
      <c r="L823" s="156"/>
      <c r="M823" s="161"/>
      <c r="T823" s="162"/>
      <c r="AT823" s="157" t="s">
        <v>238</v>
      </c>
      <c r="AU823" s="157" t="s">
        <v>86</v>
      </c>
      <c r="AV823" s="13" t="s">
        <v>86</v>
      </c>
      <c r="AW823" s="13" t="s">
        <v>33</v>
      </c>
      <c r="AX823" s="13" t="s">
        <v>73</v>
      </c>
      <c r="AY823" s="157" t="s">
        <v>227</v>
      </c>
    </row>
    <row r="824" spans="2:65" s="13" customFormat="1" ht="11.25">
      <c r="B824" s="156"/>
      <c r="D824" s="150" t="s">
        <v>238</v>
      </c>
      <c r="E824" s="157" t="s">
        <v>21</v>
      </c>
      <c r="F824" s="158" t="s">
        <v>691</v>
      </c>
      <c r="H824" s="159">
        <v>0.64</v>
      </c>
      <c r="I824" s="160"/>
      <c r="L824" s="156"/>
      <c r="M824" s="161"/>
      <c r="T824" s="162"/>
      <c r="AT824" s="157" t="s">
        <v>238</v>
      </c>
      <c r="AU824" s="157" t="s">
        <v>86</v>
      </c>
      <c r="AV824" s="13" t="s">
        <v>86</v>
      </c>
      <c r="AW824" s="13" t="s">
        <v>33</v>
      </c>
      <c r="AX824" s="13" t="s">
        <v>73</v>
      </c>
      <c r="AY824" s="157" t="s">
        <v>227</v>
      </c>
    </row>
    <row r="825" spans="2:65" s="13" customFormat="1" ht="11.25">
      <c r="B825" s="156"/>
      <c r="D825" s="150" t="s">
        <v>238</v>
      </c>
      <c r="E825" s="157" t="s">
        <v>21</v>
      </c>
      <c r="F825" s="158" t="s">
        <v>618</v>
      </c>
      <c r="H825" s="159">
        <v>49.88</v>
      </c>
      <c r="I825" s="160"/>
      <c r="L825" s="156"/>
      <c r="M825" s="161"/>
      <c r="T825" s="162"/>
      <c r="AT825" s="157" t="s">
        <v>238</v>
      </c>
      <c r="AU825" s="157" t="s">
        <v>86</v>
      </c>
      <c r="AV825" s="13" t="s">
        <v>86</v>
      </c>
      <c r="AW825" s="13" t="s">
        <v>33</v>
      </c>
      <c r="AX825" s="13" t="s">
        <v>73</v>
      </c>
      <c r="AY825" s="157" t="s">
        <v>227</v>
      </c>
    </row>
    <row r="826" spans="2:65" s="13" customFormat="1" ht="11.25">
      <c r="B826" s="156"/>
      <c r="D826" s="150" t="s">
        <v>238</v>
      </c>
      <c r="E826" s="157" t="s">
        <v>21</v>
      </c>
      <c r="F826" s="158" t="s">
        <v>700</v>
      </c>
      <c r="H826" s="159">
        <v>57.642000000000003</v>
      </c>
      <c r="I826" s="160"/>
      <c r="L826" s="156"/>
      <c r="M826" s="161"/>
      <c r="T826" s="162"/>
      <c r="AT826" s="157" t="s">
        <v>238</v>
      </c>
      <c r="AU826" s="157" t="s">
        <v>86</v>
      </c>
      <c r="AV826" s="13" t="s">
        <v>86</v>
      </c>
      <c r="AW826" s="13" t="s">
        <v>33</v>
      </c>
      <c r="AX826" s="13" t="s">
        <v>73</v>
      </c>
      <c r="AY826" s="157" t="s">
        <v>227</v>
      </c>
    </row>
    <row r="827" spans="2:65" s="14" customFormat="1" ht="11.25">
      <c r="B827" s="163"/>
      <c r="D827" s="150" t="s">
        <v>238</v>
      </c>
      <c r="E827" s="164" t="s">
        <v>21</v>
      </c>
      <c r="F827" s="165" t="s">
        <v>241</v>
      </c>
      <c r="H827" s="166">
        <v>120.008</v>
      </c>
      <c r="I827" s="167"/>
      <c r="L827" s="163"/>
      <c r="M827" s="168"/>
      <c r="T827" s="169"/>
      <c r="AT827" s="164" t="s">
        <v>238</v>
      </c>
      <c r="AU827" s="164" t="s">
        <v>86</v>
      </c>
      <c r="AV827" s="14" t="s">
        <v>234</v>
      </c>
      <c r="AW827" s="14" t="s">
        <v>33</v>
      </c>
      <c r="AX827" s="14" t="s">
        <v>80</v>
      </c>
      <c r="AY827" s="164" t="s">
        <v>227</v>
      </c>
    </row>
    <row r="828" spans="2:65" s="1" customFormat="1" ht="24.2" customHeight="1">
      <c r="B828" s="33"/>
      <c r="C828" s="132" t="s">
        <v>1322</v>
      </c>
      <c r="D828" s="132" t="s">
        <v>229</v>
      </c>
      <c r="E828" s="133" t="s">
        <v>1323</v>
      </c>
      <c r="F828" s="134" t="s">
        <v>1324</v>
      </c>
      <c r="G828" s="135" t="s">
        <v>232</v>
      </c>
      <c r="H828" s="136">
        <v>954.91300000000001</v>
      </c>
      <c r="I828" s="137"/>
      <c r="J828" s="138">
        <f>ROUND(I828*H828,2)</f>
        <v>0</v>
      </c>
      <c r="K828" s="134" t="s">
        <v>336</v>
      </c>
      <c r="L828" s="33"/>
      <c r="M828" s="139" t="s">
        <v>21</v>
      </c>
      <c r="N828" s="140" t="s">
        <v>45</v>
      </c>
      <c r="P828" s="141">
        <f>O828*H828</f>
        <v>0</v>
      </c>
      <c r="Q828" s="141">
        <v>1.8E-3</v>
      </c>
      <c r="R828" s="141">
        <f>Q828*H828</f>
        <v>1.7188433999999999</v>
      </c>
      <c r="S828" s="141">
        <v>0</v>
      </c>
      <c r="T828" s="142">
        <f>S828*H828</f>
        <v>0</v>
      </c>
      <c r="AR828" s="143" t="s">
        <v>234</v>
      </c>
      <c r="AT828" s="143" t="s">
        <v>229</v>
      </c>
      <c r="AU828" s="143" t="s">
        <v>86</v>
      </c>
      <c r="AY828" s="18" t="s">
        <v>227</v>
      </c>
      <c r="BE828" s="144">
        <f>IF(N828="základní",J828,0)</f>
        <v>0</v>
      </c>
      <c r="BF828" s="144">
        <f>IF(N828="snížená",J828,0)</f>
        <v>0</v>
      </c>
      <c r="BG828" s="144">
        <f>IF(N828="zákl. přenesená",J828,0)</f>
        <v>0</v>
      </c>
      <c r="BH828" s="144">
        <f>IF(N828="sníž. přenesená",J828,0)</f>
        <v>0</v>
      </c>
      <c r="BI828" s="144">
        <f>IF(N828="nulová",J828,0)</f>
        <v>0</v>
      </c>
      <c r="BJ828" s="18" t="s">
        <v>86</v>
      </c>
      <c r="BK828" s="144">
        <f>ROUND(I828*H828,2)</f>
        <v>0</v>
      </c>
      <c r="BL828" s="18" t="s">
        <v>234</v>
      </c>
      <c r="BM828" s="143" t="s">
        <v>1325</v>
      </c>
    </row>
    <row r="829" spans="2:65" s="13" customFormat="1" ht="11.25">
      <c r="B829" s="156"/>
      <c r="D829" s="150" t="s">
        <v>238</v>
      </c>
      <c r="E829" s="157" t="s">
        <v>21</v>
      </c>
      <c r="F829" s="158" t="s">
        <v>670</v>
      </c>
      <c r="H829" s="159">
        <v>416.89299999999997</v>
      </c>
      <c r="I829" s="160"/>
      <c r="L829" s="156"/>
      <c r="M829" s="161"/>
      <c r="T829" s="162"/>
      <c r="AT829" s="157" t="s">
        <v>238</v>
      </c>
      <c r="AU829" s="157" t="s">
        <v>86</v>
      </c>
      <c r="AV829" s="13" t="s">
        <v>86</v>
      </c>
      <c r="AW829" s="13" t="s">
        <v>33</v>
      </c>
      <c r="AX829" s="13" t="s">
        <v>73</v>
      </c>
      <c r="AY829" s="157" t="s">
        <v>227</v>
      </c>
    </row>
    <row r="830" spans="2:65" s="13" customFormat="1" ht="11.25">
      <c r="B830" s="156"/>
      <c r="D830" s="150" t="s">
        <v>238</v>
      </c>
      <c r="E830" s="157" t="s">
        <v>21</v>
      </c>
      <c r="F830" s="158" t="s">
        <v>673</v>
      </c>
      <c r="H830" s="159">
        <v>538.02</v>
      </c>
      <c r="I830" s="160"/>
      <c r="L830" s="156"/>
      <c r="M830" s="161"/>
      <c r="T830" s="162"/>
      <c r="AT830" s="157" t="s">
        <v>238</v>
      </c>
      <c r="AU830" s="157" t="s">
        <v>86</v>
      </c>
      <c r="AV830" s="13" t="s">
        <v>86</v>
      </c>
      <c r="AW830" s="13" t="s">
        <v>33</v>
      </c>
      <c r="AX830" s="13" t="s">
        <v>73</v>
      </c>
      <c r="AY830" s="157" t="s">
        <v>227</v>
      </c>
    </row>
    <row r="831" spans="2:65" s="14" customFormat="1" ht="11.25">
      <c r="B831" s="163"/>
      <c r="D831" s="150" t="s">
        <v>238</v>
      </c>
      <c r="E831" s="164" t="s">
        <v>21</v>
      </c>
      <c r="F831" s="165" t="s">
        <v>241</v>
      </c>
      <c r="H831" s="166">
        <v>954.91300000000001</v>
      </c>
      <c r="I831" s="167"/>
      <c r="L831" s="163"/>
      <c r="M831" s="168"/>
      <c r="T831" s="169"/>
      <c r="AT831" s="164" t="s">
        <v>238</v>
      </c>
      <c r="AU831" s="164" t="s">
        <v>86</v>
      </c>
      <c r="AV831" s="14" t="s">
        <v>234</v>
      </c>
      <c r="AW831" s="14" t="s">
        <v>33</v>
      </c>
      <c r="AX831" s="14" t="s">
        <v>80</v>
      </c>
      <c r="AY831" s="164" t="s">
        <v>227</v>
      </c>
    </row>
    <row r="832" spans="2:65" s="1" customFormat="1" ht="33" customHeight="1">
      <c r="B832" s="33"/>
      <c r="C832" s="132" t="s">
        <v>1326</v>
      </c>
      <c r="D832" s="132" t="s">
        <v>229</v>
      </c>
      <c r="E832" s="133" t="s">
        <v>1327</v>
      </c>
      <c r="F832" s="134" t="s">
        <v>1328</v>
      </c>
      <c r="G832" s="135" t="s">
        <v>232</v>
      </c>
      <c r="H832" s="136">
        <v>722.79899999999998</v>
      </c>
      <c r="I832" s="137"/>
      <c r="J832" s="138">
        <f>ROUND(I832*H832,2)</f>
        <v>0</v>
      </c>
      <c r="K832" s="134" t="s">
        <v>336</v>
      </c>
      <c r="L832" s="33"/>
      <c r="M832" s="139" t="s">
        <v>21</v>
      </c>
      <c r="N832" s="140" t="s">
        <v>45</v>
      </c>
      <c r="P832" s="141">
        <f>O832*H832</f>
        <v>0</v>
      </c>
      <c r="Q832" s="141">
        <v>3.7499999999999999E-2</v>
      </c>
      <c r="R832" s="141">
        <f>Q832*H832</f>
        <v>27.104962499999999</v>
      </c>
      <c r="S832" s="141">
        <v>0</v>
      </c>
      <c r="T832" s="142">
        <f>S832*H832</f>
        <v>0</v>
      </c>
      <c r="AR832" s="143" t="s">
        <v>234</v>
      </c>
      <c r="AT832" s="143" t="s">
        <v>229</v>
      </c>
      <c r="AU832" s="143" t="s">
        <v>86</v>
      </c>
      <c r="AY832" s="18" t="s">
        <v>227</v>
      </c>
      <c r="BE832" s="144">
        <f>IF(N832="základní",J832,0)</f>
        <v>0</v>
      </c>
      <c r="BF832" s="144">
        <f>IF(N832="snížená",J832,0)</f>
        <v>0</v>
      </c>
      <c r="BG832" s="144">
        <f>IF(N832="zákl. přenesená",J832,0)</f>
        <v>0</v>
      </c>
      <c r="BH832" s="144">
        <f>IF(N832="sníž. přenesená",J832,0)</f>
        <v>0</v>
      </c>
      <c r="BI832" s="144">
        <f>IF(N832="nulová",J832,0)</f>
        <v>0</v>
      </c>
      <c r="BJ832" s="18" t="s">
        <v>86</v>
      </c>
      <c r="BK832" s="144">
        <f>ROUND(I832*H832,2)</f>
        <v>0</v>
      </c>
      <c r="BL832" s="18" t="s">
        <v>234</v>
      </c>
      <c r="BM832" s="143" t="s">
        <v>1329</v>
      </c>
    </row>
    <row r="833" spans="2:65" s="13" customFormat="1" ht="11.25">
      <c r="B833" s="156"/>
      <c r="D833" s="150" t="s">
        <v>238</v>
      </c>
      <c r="E833" s="157" t="s">
        <v>21</v>
      </c>
      <c r="F833" s="158" t="s">
        <v>703</v>
      </c>
      <c r="H833" s="159">
        <v>18.72</v>
      </c>
      <c r="I833" s="160"/>
      <c r="L833" s="156"/>
      <c r="M833" s="161"/>
      <c r="T833" s="162"/>
      <c r="AT833" s="157" t="s">
        <v>238</v>
      </c>
      <c r="AU833" s="157" t="s">
        <v>86</v>
      </c>
      <c r="AV833" s="13" t="s">
        <v>86</v>
      </c>
      <c r="AW833" s="13" t="s">
        <v>33</v>
      </c>
      <c r="AX833" s="13" t="s">
        <v>73</v>
      </c>
      <c r="AY833" s="157" t="s">
        <v>227</v>
      </c>
    </row>
    <row r="834" spans="2:65" s="13" customFormat="1" ht="11.25">
      <c r="B834" s="156"/>
      <c r="D834" s="150" t="s">
        <v>238</v>
      </c>
      <c r="E834" s="157" t="s">
        <v>21</v>
      </c>
      <c r="F834" s="158" t="s">
        <v>608</v>
      </c>
      <c r="H834" s="159">
        <v>302.25</v>
      </c>
      <c r="I834" s="160"/>
      <c r="L834" s="156"/>
      <c r="M834" s="161"/>
      <c r="T834" s="162"/>
      <c r="AT834" s="157" t="s">
        <v>238</v>
      </c>
      <c r="AU834" s="157" t="s">
        <v>86</v>
      </c>
      <c r="AV834" s="13" t="s">
        <v>86</v>
      </c>
      <c r="AW834" s="13" t="s">
        <v>33</v>
      </c>
      <c r="AX834" s="13" t="s">
        <v>73</v>
      </c>
      <c r="AY834" s="157" t="s">
        <v>227</v>
      </c>
    </row>
    <row r="835" spans="2:65" s="13" customFormat="1" ht="11.25">
      <c r="B835" s="156"/>
      <c r="D835" s="150" t="s">
        <v>238</v>
      </c>
      <c r="E835" s="157" t="s">
        <v>21</v>
      </c>
      <c r="F835" s="158" t="s">
        <v>682</v>
      </c>
      <c r="H835" s="159">
        <v>60.459000000000003</v>
      </c>
      <c r="I835" s="160"/>
      <c r="L835" s="156"/>
      <c r="M835" s="161"/>
      <c r="T835" s="162"/>
      <c r="AT835" s="157" t="s">
        <v>238</v>
      </c>
      <c r="AU835" s="157" t="s">
        <v>86</v>
      </c>
      <c r="AV835" s="13" t="s">
        <v>86</v>
      </c>
      <c r="AW835" s="13" t="s">
        <v>33</v>
      </c>
      <c r="AX835" s="13" t="s">
        <v>73</v>
      </c>
      <c r="AY835" s="157" t="s">
        <v>227</v>
      </c>
    </row>
    <row r="836" spans="2:65" s="13" customFormat="1" ht="11.25">
      <c r="B836" s="156"/>
      <c r="D836" s="150" t="s">
        <v>238</v>
      </c>
      <c r="E836" s="157" t="s">
        <v>21</v>
      </c>
      <c r="F836" s="158" t="s">
        <v>611</v>
      </c>
      <c r="H836" s="159">
        <v>56.27</v>
      </c>
      <c r="I836" s="160"/>
      <c r="L836" s="156"/>
      <c r="M836" s="161"/>
      <c r="T836" s="162"/>
      <c r="AT836" s="157" t="s">
        <v>238</v>
      </c>
      <c r="AU836" s="157" t="s">
        <v>86</v>
      </c>
      <c r="AV836" s="13" t="s">
        <v>86</v>
      </c>
      <c r="AW836" s="13" t="s">
        <v>33</v>
      </c>
      <c r="AX836" s="13" t="s">
        <v>73</v>
      </c>
      <c r="AY836" s="157" t="s">
        <v>227</v>
      </c>
    </row>
    <row r="837" spans="2:65" s="13" customFormat="1" ht="11.25">
      <c r="B837" s="156"/>
      <c r="D837" s="150" t="s">
        <v>238</v>
      </c>
      <c r="E837" s="157" t="s">
        <v>21</v>
      </c>
      <c r="F837" s="158" t="s">
        <v>691</v>
      </c>
      <c r="H837" s="159">
        <v>0.64</v>
      </c>
      <c r="I837" s="160"/>
      <c r="L837" s="156"/>
      <c r="M837" s="161"/>
      <c r="T837" s="162"/>
      <c r="AT837" s="157" t="s">
        <v>238</v>
      </c>
      <c r="AU837" s="157" t="s">
        <v>86</v>
      </c>
      <c r="AV837" s="13" t="s">
        <v>86</v>
      </c>
      <c r="AW837" s="13" t="s">
        <v>33</v>
      </c>
      <c r="AX837" s="13" t="s">
        <v>73</v>
      </c>
      <c r="AY837" s="157" t="s">
        <v>227</v>
      </c>
    </row>
    <row r="838" spans="2:65" s="13" customFormat="1" ht="11.25">
      <c r="B838" s="156"/>
      <c r="D838" s="150" t="s">
        <v>238</v>
      </c>
      <c r="E838" s="157" t="s">
        <v>21</v>
      </c>
      <c r="F838" s="158" t="s">
        <v>688</v>
      </c>
      <c r="H838" s="159">
        <v>24.021000000000001</v>
      </c>
      <c r="I838" s="160"/>
      <c r="L838" s="156"/>
      <c r="M838" s="161"/>
      <c r="T838" s="162"/>
      <c r="AT838" s="157" t="s">
        <v>238</v>
      </c>
      <c r="AU838" s="157" t="s">
        <v>86</v>
      </c>
      <c r="AV838" s="13" t="s">
        <v>86</v>
      </c>
      <c r="AW838" s="13" t="s">
        <v>33</v>
      </c>
      <c r="AX838" s="13" t="s">
        <v>73</v>
      </c>
      <c r="AY838" s="157" t="s">
        <v>227</v>
      </c>
    </row>
    <row r="839" spans="2:65" s="13" customFormat="1" ht="11.25">
      <c r="B839" s="156"/>
      <c r="D839" s="150" t="s">
        <v>238</v>
      </c>
      <c r="E839" s="157" t="s">
        <v>21</v>
      </c>
      <c r="F839" s="158" t="s">
        <v>621</v>
      </c>
      <c r="H839" s="159">
        <v>200.767</v>
      </c>
      <c r="I839" s="160"/>
      <c r="L839" s="156"/>
      <c r="M839" s="161"/>
      <c r="T839" s="162"/>
      <c r="AT839" s="157" t="s">
        <v>238</v>
      </c>
      <c r="AU839" s="157" t="s">
        <v>86</v>
      </c>
      <c r="AV839" s="13" t="s">
        <v>86</v>
      </c>
      <c r="AW839" s="13" t="s">
        <v>33</v>
      </c>
      <c r="AX839" s="13" t="s">
        <v>73</v>
      </c>
      <c r="AY839" s="157" t="s">
        <v>227</v>
      </c>
    </row>
    <row r="840" spans="2:65" s="15" customFormat="1" ht="11.25">
      <c r="B840" s="193"/>
      <c r="D840" s="150" t="s">
        <v>238</v>
      </c>
      <c r="E840" s="194" t="s">
        <v>21</v>
      </c>
      <c r="F840" s="195" t="s">
        <v>765</v>
      </c>
      <c r="H840" s="196">
        <v>663.12699999999995</v>
      </c>
      <c r="I840" s="197"/>
      <c r="L840" s="193"/>
      <c r="M840" s="198"/>
      <c r="T840" s="199"/>
      <c r="AT840" s="194" t="s">
        <v>238</v>
      </c>
      <c r="AU840" s="194" t="s">
        <v>86</v>
      </c>
      <c r="AV840" s="15" t="s">
        <v>120</v>
      </c>
      <c r="AW840" s="15" t="s">
        <v>33</v>
      </c>
      <c r="AX840" s="15" t="s">
        <v>73</v>
      </c>
      <c r="AY840" s="194" t="s">
        <v>227</v>
      </c>
    </row>
    <row r="841" spans="2:65" s="12" customFormat="1" ht="11.25">
      <c r="B841" s="149"/>
      <c r="D841" s="150" t="s">
        <v>238</v>
      </c>
      <c r="E841" s="151" t="s">
        <v>21</v>
      </c>
      <c r="F841" s="152" t="s">
        <v>1330</v>
      </c>
      <c r="H841" s="151" t="s">
        <v>21</v>
      </c>
      <c r="I841" s="153"/>
      <c r="L841" s="149"/>
      <c r="M841" s="154"/>
      <c r="T841" s="155"/>
      <c r="AT841" s="151" t="s">
        <v>238</v>
      </c>
      <c r="AU841" s="151" t="s">
        <v>86</v>
      </c>
      <c r="AV841" s="12" t="s">
        <v>80</v>
      </c>
      <c r="AW841" s="12" t="s">
        <v>33</v>
      </c>
      <c r="AX841" s="12" t="s">
        <v>73</v>
      </c>
      <c r="AY841" s="151" t="s">
        <v>227</v>
      </c>
    </row>
    <row r="842" spans="2:65" s="13" customFormat="1" ht="11.25">
      <c r="B842" s="156"/>
      <c r="D842" s="150" t="s">
        <v>238</v>
      </c>
      <c r="E842" s="157" t="s">
        <v>21</v>
      </c>
      <c r="F842" s="158" t="s">
        <v>1331</v>
      </c>
      <c r="H842" s="159">
        <v>107.581</v>
      </c>
      <c r="I842" s="160"/>
      <c r="L842" s="156"/>
      <c r="M842" s="161"/>
      <c r="T842" s="162"/>
      <c r="AT842" s="157" t="s">
        <v>238</v>
      </c>
      <c r="AU842" s="157" t="s">
        <v>86</v>
      </c>
      <c r="AV842" s="13" t="s">
        <v>86</v>
      </c>
      <c r="AW842" s="13" t="s">
        <v>33</v>
      </c>
      <c r="AX842" s="13" t="s">
        <v>73</v>
      </c>
      <c r="AY842" s="157" t="s">
        <v>227</v>
      </c>
    </row>
    <row r="843" spans="2:65" s="13" customFormat="1" ht="11.25">
      <c r="B843" s="156"/>
      <c r="D843" s="150" t="s">
        <v>238</v>
      </c>
      <c r="E843" s="157" t="s">
        <v>21</v>
      </c>
      <c r="F843" s="158" t="s">
        <v>1332</v>
      </c>
      <c r="H843" s="159">
        <v>-16.25</v>
      </c>
      <c r="I843" s="160"/>
      <c r="L843" s="156"/>
      <c r="M843" s="161"/>
      <c r="T843" s="162"/>
      <c r="AT843" s="157" t="s">
        <v>238</v>
      </c>
      <c r="AU843" s="157" t="s">
        <v>86</v>
      </c>
      <c r="AV843" s="13" t="s">
        <v>86</v>
      </c>
      <c r="AW843" s="13" t="s">
        <v>33</v>
      </c>
      <c r="AX843" s="13" t="s">
        <v>73</v>
      </c>
      <c r="AY843" s="157" t="s">
        <v>227</v>
      </c>
    </row>
    <row r="844" spans="2:65" s="13" customFormat="1" ht="11.25">
      <c r="B844" s="156"/>
      <c r="D844" s="150" t="s">
        <v>238</v>
      </c>
      <c r="E844" s="157" t="s">
        <v>21</v>
      </c>
      <c r="F844" s="158" t="s">
        <v>1333</v>
      </c>
      <c r="H844" s="159">
        <v>-16.66</v>
      </c>
      <c r="I844" s="160"/>
      <c r="L844" s="156"/>
      <c r="M844" s="161"/>
      <c r="T844" s="162"/>
      <c r="AT844" s="157" t="s">
        <v>238</v>
      </c>
      <c r="AU844" s="157" t="s">
        <v>86</v>
      </c>
      <c r="AV844" s="13" t="s">
        <v>86</v>
      </c>
      <c r="AW844" s="13" t="s">
        <v>33</v>
      </c>
      <c r="AX844" s="13" t="s">
        <v>73</v>
      </c>
      <c r="AY844" s="157" t="s">
        <v>227</v>
      </c>
    </row>
    <row r="845" spans="2:65" s="13" customFormat="1" ht="11.25">
      <c r="B845" s="156"/>
      <c r="D845" s="150" t="s">
        <v>238</v>
      </c>
      <c r="E845" s="157" t="s">
        <v>21</v>
      </c>
      <c r="F845" s="158" t="s">
        <v>1334</v>
      </c>
      <c r="H845" s="159">
        <v>-14.999000000000001</v>
      </c>
      <c r="I845" s="160"/>
      <c r="L845" s="156"/>
      <c r="M845" s="161"/>
      <c r="T845" s="162"/>
      <c r="AT845" s="157" t="s">
        <v>238</v>
      </c>
      <c r="AU845" s="157" t="s">
        <v>86</v>
      </c>
      <c r="AV845" s="13" t="s">
        <v>86</v>
      </c>
      <c r="AW845" s="13" t="s">
        <v>33</v>
      </c>
      <c r="AX845" s="13" t="s">
        <v>73</v>
      </c>
      <c r="AY845" s="157" t="s">
        <v>227</v>
      </c>
    </row>
    <row r="846" spans="2:65" s="15" customFormat="1" ht="11.25">
      <c r="B846" s="193"/>
      <c r="D846" s="150" t="s">
        <v>238</v>
      </c>
      <c r="E846" s="194" t="s">
        <v>21</v>
      </c>
      <c r="F846" s="195" t="s">
        <v>765</v>
      </c>
      <c r="H846" s="196">
        <v>59.671999999999997</v>
      </c>
      <c r="I846" s="197"/>
      <c r="L846" s="193"/>
      <c r="M846" s="198"/>
      <c r="T846" s="199"/>
      <c r="AT846" s="194" t="s">
        <v>238</v>
      </c>
      <c r="AU846" s="194" t="s">
        <v>86</v>
      </c>
      <c r="AV846" s="15" t="s">
        <v>120</v>
      </c>
      <c r="AW846" s="15" t="s">
        <v>33</v>
      </c>
      <c r="AX846" s="15" t="s">
        <v>73</v>
      </c>
      <c r="AY846" s="194" t="s">
        <v>227</v>
      </c>
    </row>
    <row r="847" spans="2:65" s="14" customFormat="1" ht="11.25">
      <c r="B847" s="163"/>
      <c r="D847" s="150" t="s">
        <v>238</v>
      </c>
      <c r="E847" s="164" t="s">
        <v>21</v>
      </c>
      <c r="F847" s="165" t="s">
        <v>241</v>
      </c>
      <c r="H847" s="166">
        <v>722.79899999999998</v>
      </c>
      <c r="I847" s="167"/>
      <c r="L847" s="163"/>
      <c r="M847" s="168"/>
      <c r="T847" s="169"/>
      <c r="AT847" s="164" t="s">
        <v>238</v>
      </c>
      <c r="AU847" s="164" t="s">
        <v>86</v>
      </c>
      <c r="AV847" s="14" t="s">
        <v>234</v>
      </c>
      <c r="AW847" s="14" t="s">
        <v>33</v>
      </c>
      <c r="AX847" s="14" t="s">
        <v>80</v>
      </c>
      <c r="AY847" s="164" t="s">
        <v>227</v>
      </c>
    </row>
    <row r="848" spans="2:65" s="1" customFormat="1" ht="37.9" customHeight="1">
      <c r="B848" s="33"/>
      <c r="C848" s="132" t="s">
        <v>1335</v>
      </c>
      <c r="D848" s="132" t="s">
        <v>229</v>
      </c>
      <c r="E848" s="133" t="s">
        <v>1336</v>
      </c>
      <c r="F848" s="134" t="s">
        <v>1337</v>
      </c>
      <c r="G848" s="135" t="s">
        <v>232</v>
      </c>
      <c r="H848" s="136">
        <v>770.17</v>
      </c>
      <c r="I848" s="137"/>
      <c r="J848" s="138">
        <f>ROUND(I848*H848,2)</f>
        <v>0</v>
      </c>
      <c r="K848" s="134" t="s">
        <v>233</v>
      </c>
      <c r="L848" s="33"/>
      <c r="M848" s="139" t="s">
        <v>21</v>
      </c>
      <c r="N848" s="140" t="s">
        <v>45</v>
      </c>
      <c r="P848" s="141">
        <f>O848*H848</f>
        <v>0</v>
      </c>
      <c r="Q848" s="141">
        <v>2.0000000000000002E-5</v>
      </c>
      <c r="R848" s="141">
        <f>Q848*H848</f>
        <v>1.5403400000000001E-2</v>
      </c>
      <c r="S848" s="141">
        <v>1.0000000000000001E-5</v>
      </c>
      <c r="T848" s="142">
        <f>S848*H848</f>
        <v>7.7017000000000006E-3</v>
      </c>
      <c r="AR848" s="143" t="s">
        <v>234</v>
      </c>
      <c r="AT848" s="143" t="s">
        <v>229</v>
      </c>
      <c r="AU848" s="143" t="s">
        <v>86</v>
      </c>
      <c r="AY848" s="18" t="s">
        <v>227</v>
      </c>
      <c r="BE848" s="144">
        <f>IF(N848="základní",J848,0)</f>
        <v>0</v>
      </c>
      <c r="BF848" s="144">
        <f>IF(N848="snížená",J848,0)</f>
        <v>0</v>
      </c>
      <c r="BG848" s="144">
        <f>IF(N848="zákl. přenesená",J848,0)</f>
        <v>0</v>
      </c>
      <c r="BH848" s="144">
        <f>IF(N848="sníž. přenesená",J848,0)</f>
        <v>0</v>
      </c>
      <c r="BI848" s="144">
        <f>IF(N848="nulová",J848,0)</f>
        <v>0</v>
      </c>
      <c r="BJ848" s="18" t="s">
        <v>86</v>
      </c>
      <c r="BK848" s="144">
        <f>ROUND(I848*H848,2)</f>
        <v>0</v>
      </c>
      <c r="BL848" s="18" t="s">
        <v>234</v>
      </c>
      <c r="BM848" s="143" t="s">
        <v>1338</v>
      </c>
    </row>
    <row r="849" spans="2:65" s="1" customFormat="1" ht="11.25">
      <c r="B849" s="33"/>
      <c r="D849" s="145" t="s">
        <v>236</v>
      </c>
      <c r="F849" s="146" t="s">
        <v>1339</v>
      </c>
      <c r="I849" s="147"/>
      <c r="L849" s="33"/>
      <c r="M849" s="148"/>
      <c r="T849" s="54"/>
      <c r="AT849" s="18" t="s">
        <v>236</v>
      </c>
      <c r="AU849" s="18" t="s">
        <v>86</v>
      </c>
    </row>
    <row r="850" spans="2:65" s="12" customFormat="1" ht="11.25">
      <c r="B850" s="149"/>
      <c r="D850" s="150" t="s">
        <v>238</v>
      </c>
      <c r="E850" s="151" t="s">
        <v>21</v>
      </c>
      <c r="F850" s="152" t="s">
        <v>1073</v>
      </c>
      <c r="H850" s="151" t="s">
        <v>21</v>
      </c>
      <c r="I850" s="153"/>
      <c r="L850" s="149"/>
      <c r="M850" s="154"/>
      <c r="T850" s="155"/>
      <c r="AT850" s="151" t="s">
        <v>238</v>
      </c>
      <c r="AU850" s="151" t="s">
        <v>86</v>
      </c>
      <c r="AV850" s="12" t="s">
        <v>80</v>
      </c>
      <c r="AW850" s="12" t="s">
        <v>33</v>
      </c>
      <c r="AX850" s="12" t="s">
        <v>73</v>
      </c>
      <c r="AY850" s="151" t="s">
        <v>227</v>
      </c>
    </row>
    <row r="851" spans="2:65" s="13" customFormat="1" ht="11.25">
      <c r="B851" s="156"/>
      <c r="D851" s="150" t="s">
        <v>238</v>
      </c>
      <c r="E851" s="157" t="s">
        <v>21</v>
      </c>
      <c r="F851" s="158" t="s">
        <v>1074</v>
      </c>
      <c r="H851" s="159">
        <v>420.17</v>
      </c>
      <c r="I851" s="160"/>
      <c r="L851" s="156"/>
      <c r="M851" s="161"/>
      <c r="T851" s="162"/>
      <c r="AT851" s="157" t="s">
        <v>238</v>
      </c>
      <c r="AU851" s="157" t="s">
        <v>86</v>
      </c>
      <c r="AV851" s="13" t="s">
        <v>86</v>
      </c>
      <c r="AW851" s="13" t="s">
        <v>33</v>
      </c>
      <c r="AX851" s="13" t="s">
        <v>73</v>
      </c>
      <c r="AY851" s="157" t="s">
        <v>227</v>
      </c>
    </row>
    <row r="852" spans="2:65" s="12" customFormat="1" ht="11.25">
      <c r="B852" s="149"/>
      <c r="D852" s="150" t="s">
        <v>238</v>
      </c>
      <c r="E852" s="151" t="s">
        <v>21</v>
      </c>
      <c r="F852" s="152" t="s">
        <v>1340</v>
      </c>
      <c r="H852" s="151" t="s">
        <v>21</v>
      </c>
      <c r="I852" s="153"/>
      <c r="L852" s="149"/>
      <c r="M852" s="154"/>
      <c r="T852" s="155"/>
      <c r="AT852" s="151" t="s">
        <v>238</v>
      </c>
      <c r="AU852" s="151" t="s">
        <v>86</v>
      </c>
      <c r="AV852" s="12" t="s">
        <v>80</v>
      </c>
      <c r="AW852" s="12" t="s">
        <v>33</v>
      </c>
      <c r="AX852" s="12" t="s">
        <v>73</v>
      </c>
      <c r="AY852" s="151" t="s">
        <v>227</v>
      </c>
    </row>
    <row r="853" spans="2:65" s="13" customFormat="1" ht="11.25">
      <c r="B853" s="156"/>
      <c r="D853" s="150" t="s">
        <v>238</v>
      </c>
      <c r="E853" s="157" t="s">
        <v>21</v>
      </c>
      <c r="F853" s="158" t="s">
        <v>1341</v>
      </c>
      <c r="H853" s="159">
        <v>350</v>
      </c>
      <c r="I853" s="160"/>
      <c r="L853" s="156"/>
      <c r="M853" s="161"/>
      <c r="T853" s="162"/>
      <c r="AT853" s="157" t="s">
        <v>238</v>
      </c>
      <c r="AU853" s="157" t="s">
        <v>86</v>
      </c>
      <c r="AV853" s="13" t="s">
        <v>86</v>
      </c>
      <c r="AW853" s="13" t="s">
        <v>33</v>
      </c>
      <c r="AX853" s="13" t="s">
        <v>73</v>
      </c>
      <c r="AY853" s="157" t="s">
        <v>227</v>
      </c>
    </row>
    <row r="854" spans="2:65" s="14" customFormat="1" ht="11.25">
      <c r="B854" s="163"/>
      <c r="D854" s="150" t="s">
        <v>238</v>
      </c>
      <c r="E854" s="164" t="s">
        <v>21</v>
      </c>
      <c r="F854" s="165" t="s">
        <v>241</v>
      </c>
      <c r="H854" s="166">
        <v>770.17</v>
      </c>
      <c r="I854" s="167"/>
      <c r="L854" s="163"/>
      <c r="M854" s="168"/>
      <c r="T854" s="169"/>
      <c r="AT854" s="164" t="s">
        <v>238</v>
      </c>
      <c r="AU854" s="164" t="s">
        <v>86</v>
      </c>
      <c r="AV854" s="14" t="s">
        <v>234</v>
      </c>
      <c r="AW854" s="14" t="s">
        <v>33</v>
      </c>
      <c r="AX854" s="14" t="s">
        <v>80</v>
      </c>
      <c r="AY854" s="164" t="s">
        <v>227</v>
      </c>
    </row>
    <row r="855" spans="2:65" s="1" customFormat="1" ht="33" customHeight="1">
      <c r="B855" s="33"/>
      <c r="C855" s="132" t="s">
        <v>1342</v>
      </c>
      <c r="D855" s="132" t="s">
        <v>229</v>
      </c>
      <c r="E855" s="133" t="s">
        <v>1343</v>
      </c>
      <c r="F855" s="134" t="s">
        <v>1344</v>
      </c>
      <c r="G855" s="135" t="s">
        <v>244</v>
      </c>
      <c r="H855" s="136">
        <v>3.1459999999999999</v>
      </c>
      <c r="I855" s="137"/>
      <c r="J855" s="138">
        <f>ROUND(I855*H855,2)</f>
        <v>0</v>
      </c>
      <c r="K855" s="134" t="s">
        <v>233</v>
      </c>
      <c r="L855" s="33"/>
      <c r="M855" s="139" t="s">
        <v>21</v>
      </c>
      <c r="N855" s="140" t="s">
        <v>45</v>
      </c>
      <c r="P855" s="141">
        <f>O855*H855</f>
        <v>0</v>
      </c>
      <c r="Q855" s="141">
        <v>2.3010199999999998</v>
      </c>
      <c r="R855" s="141">
        <f>Q855*H855</f>
        <v>7.239008919999999</v>
      </c>
      <c r="S855" s="141">
        <v>0</v>
      </c>
      <c r="T855" s="142">
        <f>S855*H855</f>
        <v>0</v>
      </c>
      <c r="AR855" s="143" t="s">
        <v>234</v>
      </c>
      <c r="AT855" s="143" t="s">
        <v>229</v>
      </c>
      <c r="AU855" s="143" t="s">
        <v>86</v>
      </c>
      <c r="AY855" s="18" t="s">
        <v>227</v>
      </c>
      <c r="BE855" s="144">
        <f>IF(N855="základní",J855,0)</f>
        <v>0</v>
      </c>
      <c r="BF855" s="144">
        <f>IF(N855="snížená",J855,0)</f>
        <v>0</v>
      </c>
      <c r="BG855" s="144">
        <f>IF(N855="zákl. přenesená",J855,0)</f>
        <v>0</v>
      </c>
      <c r="BH855" s="144">
        <f>IF(N855="sníž. přenesená",J855,0)</f>
        <v>0</v>
      </c>
      <c r="BI855" s="144">
        <f>IF(N855="nulová",J855,0)</f>
        <v>0</v>
      </c>
      <c r="BJ855" s="18" t="s">
        <v>86</v>
      </c>
      <c r="BK855" s="144">
        <f>ROUND(I855*H855,2)</f>
        <v>0</v>
      </c>
      <c r="BL855" s="18" t="s">
        <v>234</v>
      </c>
      <c r="BM855" s="143" t="s">
        <v>1345</v>
      </c>
    </row>
    <row r="856" spans="2:65" s="1" customFormat="1" ht="11.25">
      <c r="B856" s="33"/>
      <c r="D856" s="145" t="s">
        <v>236</v>
      </c>
      <c r="F856" s="146" t="s">
        <v>1346</v>
      </c>
      <c r="I856" s="147"/>
      <c r="L856" s="33"/>
      <c r="M856" s="148"/>
      <c r="T856" s="54"/>
      <c r="AT856" s="18" t="s">
        <v>236</v>
      </c>
      <c r="AU856" s="18" t="s">
        <v>86</v>
      </c>
    </row>
    <row r="857" spans="2:65" s="12" customFormat="1" ht="11.25">
      <c r="B857" s="149"/>
      <c r="D857" s="150" t="s">
        <v>238</v>
      </c>
      <c r="E857" s="151" t="s">
        <v>21</v>
      </c>
      <c r="F857" s="152" t="s">
        <v>1347</v>
      </c>
      <c r="H857" s="151" t="s">
        <v>21</v>
      </c>
      <c r="I857" s="153"/>
      <c r="L857" s="149"/>
      <c r="M857" s="154"/>
      <c r="T857" s="155"/>
      <c r="AT857" s="151" t="s">
        <v>238</v>
      </c>
      <c r="AU857" s="151" t="s">
        <v>86</v>
      </c>
      <c r="AV857" s="12" t="s">
        <v>80</v>
      </c>
      <c r="AW857" s="12" t="s">
        <v>33</v>
      </c>
      <c r="AX857" s="12" t="s">
        <v>73</v>
      </c>
      <c r="AY857" s="151" t="s">
        <v>227</v>
      </c>
    </row>
    <row r="858" spans="2:65" s="13" customFormat="1" ht="11.25">
      <c r="B858" s="156"/>
      <c r="D858" s="150" t="s">
        <v>238</v>
      </c>
      <c r="E858" s="157" t="s">
        <v>21</v>
      </c>
      <c r="F858" s="158" t="s">
        <v>1348</v>
      </c>
      <c r="H858" s="159">
        <v>3.1459999999999999</v>
      </c>
      <c r="I858" s="160"/>
      <c r="L858" s="156"/>
      <c r="M858" s="161"/>
      <c r="T858" s="162"/>
      <c r="AT858" s="157" t="s">
        <v>238</v>
      </c>
      <c r="AU858" s="157" t="s">
        <v>86</v>
      </c>
      <c r="AV858" s="13" t="s">
        <v>86</v>
      </c>
      <c r="AW858" s="13" t="s">
        <v>33</v>
      </c>
      <c r="AX858" s="13" t="s">
        <v>73</v>
      </c>
      <c r="AY858" s="157" t="s">
        <v>227</v>
      </c>
    </row>
    <row r="859" spans="2:65" s="14" customFormat="1" ht="11.25">
      <c r="B859" s="163"/>
      <c r="D859" s="150" t="s">
        <v>238</v>
      </c>
      <c r="E859" s="164" t="s">
        <v>21</v>
      </c>
      <c r="F859" s="165" t="s">
        <v>241</v>
      </c>
      <c r="H859" s="166">
        <v>3.1459999999999999</v>
      </c>
      <c r="I859" s="167"/>
      <c r="L859" s="163"/>
      <c r="M859" s="168"/>
      <c r="T859" s="169"/>
      <c r="AT859" s="164" t="s">
        <v>238</v>
      </c>
      <c r="AU859" s="164" t="s">
        <v>86</v>
      </c>
      <c r="AV859" s="14" t="s">
        <v>234</v>
      </c>
      <c r="AW859" s="14" t="s">
        <v>33</v>
      </c>
      <c r="AX859" s="14" t="s">
        <v>80</v>
      </c>
      <c r="AY859" s="164" t="s">
        <v>227</v>
      </c>
    </row>
    <row r="860" spans="2:65" s="1" customFormat="1" ht="33" customHeight="1">
      <c r="B860" s="33"/>
      <c r="C860" s="132" t="s">
        <v>1349</v>
      </c>
      <c r="D860" s="132" t="s">
        <v>229</v>
      </c>
      <c r="E860" s="133" t="s">
        <v>1350</v>
      </c>
      <c r="F860" s="134" t="s">
        <v>1351</v>
      </c>
      <c r="G860" s="135" t="s">
        <v>244</v>
      </c>
      <c r="H860" s="136">
        <v>123.67400000000001</v>
      </c>
      <c r="I860" s="137"/>
      <c r="J860" s="138">
        <f>ROUND(I860*H860,2)</f>
        <v>0</v>
      </c>
      <c r="K860" s="134" t="s">
        <v>233</v>
      </c>
      <c r="L860" s="33"/>
      <c r="M860" s="139" t="s">
        <v>21</v>
      </c>
      <c r="N860" s="140" t="s">
        <v>45</v>
      </c>
      <c r="P860" s="141">
        <f>O860*H860</f>
        <v>0</v>
      </c>
      <c r="Q860" s="141">
        <v>2.5018699999999998</v>
      </c>
      <c r="R860" s="141">
        <f>Q860*H860</f>
        <v>309.41627038000001</v>
      </c>
      <c r="S860" s="141">
        <v>0</v>
      </c>
      <c r="T860" s="142">
        <f>S860*H860</f>
        <v>0</v>
      </c>
      <c r="AR860" s="143" t="s">
        <v>234</v>
      </c>
      <c r="AT860" s="143" t="s">
        <v>229</v>
      </c>
      <c r="AU860" s="143" t="s">
        <v>86</v>
      </c>
      <c r="AY860" s="18" t="s">
        <v>227</v>
      </c>
      <c r="BE860" s="144">
        <f>IF(N860="základní",J860,0)</f>
        <v>0</v>
      </c>
      <c r="BF860" s="144">
        <f>IF(N860="snížená",J860,0)</f>
        <v>0</v>
      </c>
      <c r="BG860" s="144">
        <f>IF(N860="zákl. přenesená",J860,0)</f>
        <v>0</v>
      </c>
      <c r="BH860" s="144">
        <f>IF(N860="sníž. přenesená",J860,0)</f>
        <v>0</v>
      </c>
      <c r="BI860" s="144">
        <f>IF(N860="nulová",J860,0)</f>
        <v>0</v>
      </c>
      <c r="BJ860" s="18" t="s">
        <v>86</v>
      </c>
      <c r="BK860" s="144">
        <f>ROUND(I860*H860,2)</f>
        <v>0</v>
      </c>
      <c r="BL860" s="18" t="s">
        <v>234</v>
      </c>
      <c r="BM860" s="143" t="s">
        <v>1352</v>
      </c>
    </row>
    <row r="861" spans="2:65" s="1" customFormat="1" ht="11.25">
      <c r="B861" s="33"/>
      <c r="D861" s="145" t="s">
        <v>236</v>
      </c>
      <c r="F861" s="146" t="s">
        <v>1353</v>
      </c>
      <c r="I861" s="147"/>
      <c r="L861" s="33"/>
      <c r="M861" s="148"/>
      <c r="T861" s="54"/>
      <c r="AT861" s="18" t="s">
        <v>236</v>
      </c>
      <c r="AU861" s="18" t="s">
        <v>86</v>
      </c>
    </row>
    <row r="862" spans="2:65" s="12" customFormat="1" ht="11.25">
      <c r="B862" s="149"/>
      <c r="D862" s="150" t="s">
        <v>238</v>
      </c>
      <c r="E862" s="151" t="s">
        <v>21</v>
      </c>
      <c r="F862" s="152" t="s">
        <v>1354</v>
      </c>
      <c r="H862" s="151" t="s">
        <v>21</v>
      </c>
      <c r="I862" s="153"/>
      <c r="L862" s="149"/>
      <c r="M862" s="154"/>
      <c r="T862" s="155"/>
      <c r="AT862" s="151" t="s">
        <v>238</v>
      </c>
      <c r="AU862" s="151" t="s">
        <v>86</v>
      </c>
      <c r="AV862" s="12" t="s">
        <v>80</v>
      </c>
      <c r="AW862" s="12" t="s">
        <v>33</v>
      </c>
      <c r="AX862" s="12" t="s">
        <v>73</v>
      </c>
      <c r="AY862" s="151" t="s">
        <v>227</v>
      </c>
    </row>
    <row r="863" spans="2:65" s="12" customFormat="1" ht="11.25">
      <c r="B863" s="149"/>
      <c r="D863" s="150" t="s">
        <v>238</v>
      </c>
      <c r="E863" s="151" t="s">
        <v>21</v>
      </c>
      <c r="F863" s="152" t="s">
        <v>814</v>
      </c>
      <c r="H863" s="151" t="s">
        <v>21</v>
      </c>
      <c r="I863" s="153"/>
      <c r="L863" s="149"/>
      <c r="M863" s="154"/>
      <c r="T863" s="155"/>
      <c r="AT863" s="151" t="s">
        <v>238</v>
      </c>
      <c r="AU863" s="151" t="s">
        <v>86</v>
      </c>
      <c r="AV863" s="12" t="s">
        <v>80</v>
      </c>
      <c r="AW863" s="12" t="s">
        <v>33</v>
      </c>
      <c r="AX863" s="12" t="s">
        <v>73</v>
      </c>
      <c r="AY863" s="151" t="s">
        <v>227</v>
      </c>
    </row>
    <row r="864" spans="2:65" s="13" customFormat="1" ht="11.25">
      <c r="B864" s="156"/>
      <c r="D864" s="150" t="s">
        <v>238</v>
      </c>
      <c r="E864" s="157" t="s">
        <v>21</v>
      </c>
      <c r="F864" s="158" t="s">
        <v>1355</v>
      </c>
      <c r="H864" s="159">
        <v>1144.76</v>
      </c>
      <c r="I864" s="160"/>
      <c r="L864" s="156"/>
      <c r="M864" s="161"/>
      <c r="T864" s="162"/>
      <c r="AT864" s="157" t="s">
        <v>238</v>
      </c>
      <c r="AU864" s="157" t="s">
        <v>86</v>
      </c>
      <c r="AV864" s="13" t="s">
        <v>86</v>
      </c>
      <c r="AW864" s="13" t="s">
        <v>33</v>
      </c>
      <c r="AX864" s="13" t="s">
        <v>73</v>
      </c>
      <c r="AY864" s="157" t="s">
        <v>227</v>
      </c>
    </row>
    <row r="865" spans="2:65" s="13" customFormat="1" ht="11.25">
      <c r="B865" s="156"/>
      <c r="D865" s="150" t="s">
        <v>238</v>
      </c>
      <c r="E865" s="157" t="s">
        <v>21</v>
      </c>
      <c r="F865" s="158" t="s">
        <v>1356</v>
      </c>
      <c r="H865" s="159">
        <v>4.09</v>
      </c>
      <c r="I865" s="160"/>
      <c r="L865" s="156"/>
      <c r="M865" s="161"/>
      <c r="T865" s="162"/>
      <c r="AT865" s="157" t="s">
        <v>238</v>
      </c>
      <c r="AU865" s="157" t="s">
        <v>86</v>
      </c>
      <c r="AV865" s="13" t="s">
        <v>86</v>
      </c>
      <c r="AW865" s="13" t="s">
        <v>33</v>
      </c>
      <c r="AX865" s="13" t="s">
        <v>73</v>
      </c>
      <c r="AY865" s="157" t="s">
        <v>227</v>
      </c>
    </row>
    <row r="866" spans="2:65" s="13" customFormat="1" ht="11.25">
      <c r="B866" s="156"/>
      <c r="D866" s="150" t="s">
        <v>238</v>
      </c>
      <c r="E866" s="157" t="s">
        <v>21</v>
      </c>
      <c r="F866" s="158" t="s">
        <v>1357</v>
      </c>
      <c r="H866" s="159">
        <v>13.26</v>
      </c>
      <c r="I866" s="160"/>
      <c r="L866" s="156"/>
      <c r="M866" s="161"/>
      <c r="T866" s="162"/>
      <c r="AT866" s="157" t="s">
        <v>238</v>
      </c>
      <c r="AU866" s="157" t="s">
        <v>86</v>
      </c>
      <c r="AV866" s="13" t="s">
        <v>86</v>
      </c>
      <c r="AW866" s="13" t="s">
        <v>33</v>
      </c>
      <c r="AX866" s="13" t="s">
        <v>73</v>
      </c>
      <c r="AY866" s="157" t="s">
        <v>227</v>
      </c>
    </row>
    <row r="867" spans="2:65" s="13" customFormat="1" ht="11.25">
      <c r="B867" s="156"/>
      <c r="D867" s="150" t="s">
        <v>238</v>
      </c>
      <c r="E867" s="157" t="s">
        <v>21</v>
      </c>
      <c r="F867" s="158" t="s">
        <v>1358</v>
      </c>
      <c r="H867" s="159">
        <v>7.57</v>
      </c>
      <c r="I867" s="160"/>
      <c r="L867" s="156"/>
      <c r="M867" s="161"/>
      <c r="T867" s="162"/>
      <c r="AT867" s="157" t="s">
        <v>238</v>
      </c>
      <c r="AU867" s="157" t="s">
        <v>86</v>
      </c>
      <c r="AV867" s="13" t="s">
        <v>86</v>
      </c>
      <c r="AW867" s="13" t="s">
        <v>33</v>
      </c>
      <c r="AX867" s="13" t="s">
        <v>73</v>
      </c>
      <c r="AY867" s="157" t="s">
        <v>227</v>
      </c>
    </row>
    <row r="868" spans="2:65" s="13" customFormat="1" ht="11.25">
      <c r="B868" s="156"/>
      <c r="D868" s="150" t="s">
        <v>238</v>
      </c>
      <c r="E868" s="157" t="s">
        <v>21</v>
      </c>
      <c r="F868" s="158" t="s">
        <v>1359</v>
      </c>
      <c r="H868" s="159">
        <v>4.1399999999999997</v>
      </c>
      <c r="I868" s="160"/>
      <c r="L868" s="156"/>
      <c r="M868" s="161"/>
      <c r="T868" s="162"/>
      <c r="AT868" s="157" t="s">
        <v>238</v>
      </c>
      <c r="AU868" s="157" t="s">
        <v>86</v>
      </c>
      <c r="AV868" s="13" t="s">
        <v>86</v>
      </c>
      <c r="AW868" s="13" t="s">
        <v>33</v>
      </c>
      <c r="AX868" s="13" t="s">
        <v>73</v>
      </c>
      <c r="AY868" s="157" t="s">
        <v>227</v>
      </c>
    </row>
    <row r="869" spans="2:65" s="15" customFormat="1" ht="11.25">
      <c r="B869" s="193"/>
      <c r="D869" s="150" t="s">
        <v>238</v>
      </c>
      <c r="E869" s="194" t="s">
        <v>641</v>
      </c>
      <c r="F869" s="195" t="s">
        <v>765</v>
      </c>
      <c r="H869" s="196">
        <v>1173.82</v>
      </c>
      <c r="I869" s="197"/>
      <c r="L869" s="193"/>
      <c r="M869" s="198"/>
      <c r="T869" s="199"/>
      <c r="AT869" s="194" t="s">
        <v>238</v>
      </c>
      <c r="AU869" s="194" t="s">
        <v>86</v>
      </c>
      <c r="AV869" s="15" t="s">
        <v>120</v>
      </c>
      <c r="AW869" s="15" t="s">
        <v>33</v>
      </c>
      <c r="AX869" s="15" t="s">
        <v>73</v>
      </c>
      <c r="AY869" s="194" t="s">
        <v>227</v>
      </c>
    </row>
    <row r="870" spans="2:65" s="12" customFormat="1" ht="11.25">
      <c r="B870" s="149"/>
      <c r="D870" s="150" t="s">
        <v>238</v>
      </c>
      <c r="E870" s="151" t="s">
        <v>21</v>
      </c>
      <c r="F870" s="152" t="s">
        <v>659</v>
      </c>
      <c r="H870" s="151" t="s">
        <v>21</v>
      </c>
      <c r="I870" s="153"/>
      <c r="L870" s="149"/>
      <c r="M870" s="154"/>
      <c r="T870" s="155"/>
      <c r="AT870" s="151" t="s">
        <v>238</v>
      </c>
      <c r="AU870" s="151" t="s">
        <v>86</v>
      </c>
      <c r="AV870" s="12" t="s">
        <v>80</v>
      </c>
      <c r="AW870" s="12" t="s">
        <v>33</v>
      </c>
      <c r="AX870" s="12" t="s">
        <v>73</v>
      </c>
      <c r="AY870" s="151" t="s">
        <v>227</v>
      </c>
    </row>
    <row r="871" spans="2:65" s="13" customFormat="1" ht="11.25">
      <c r="B871" s="156"/>
      <c r="D871" s="150" t="s">
        <v>238</v>
      </c>
      <c r="E871" s="157" t="s">
        <v>21</v>
      </c>
      <c r="F871" s="158" t="s">
        <v>1360</v>
      </c>
      <c r="H871" s="159">
        <v>62.920999999999999</v>
      </c>
      <c r="I871" s="160"/>
      <c r="L871" s="156"/>
      <c r="M871" s="161"/>
      <c r="T871" s="162"/>
      <c r="AT871" s="157" t="s">
        <v>238</v>
      </c>
      <c r="AU871" s="157" t="s">
        <v>86</v>
      </c>
      <c r="AV871" s="13" t="s">
        <v>86</v>
      </c>
      <c r="AW871" s="13" t="s">
        <v>33</v>
      </c>
      <c r="AX871" s="13" t="s">
        <v>73</v>
      </c>
      <c r="AY871" s="157" t="s">
        <v>227</v>
      </c>
    </row>
    <row r="872" spans="2:65" s="15" customFormat="1" ht="11.25">
      <c r="B872" s="193"/>
      <c r="D872" s="150" t="s">
        <v>238</v>
      </c>
      <c r="E872" s="194" t="s">
        <v>658</v>
      </c>
      <c r="F872" s="195" t="s">
        <v>765</v>
      </c>
      <c r="H872" s="196">
        <v>62.920999999999999</v>
      </c>
      <c r="I872" s="197"/>
      <c r="L872" s="193"/>
      <c r="M872" s="198"/>
      <c r="T872" s="199"/>
      <c r="AT872" s="194" t="s">
        <v>238</v>
      </c>
      <c r="AU872" s="194" t="s">
        <v>86</v>
      </c>
      <c r="AV872" s="15" t="s">
        <v>120</v>
      </c>
      <c r="AW872" s="15" t="s">
        <v>33</v>
      </c>
      <c r="AX872" s="15" t="s">
        <v>73</v>
      </c>
      <c r="AY872" s="194" t="s">
        <v>227</v>
      </c>
    </row>
    <row r="873" spans="2:65" s="12" customFormat="1" ht="11.25">
      <c r="B873" s="149"/>
      <c r="D873" s="150" t="s">
        <v>238</v>
      </c>
      <c r="E873" s="151" t="s">
        <v>21</v>
      </c>
      <c r="F873" s="152" t="s">
        <v>1361</v>
      </c>
      <c r="H873" s="151" t="s">
        <v>21</v>
      </c>
      <c r="I873" s="153"/>
      <c r="L873" s="149"/>
      <c r="M873" s="154"/>
      <c r="T873" s="155"/>
      <c r="AT873" s="151" t="s">
        <v>238</v>
      </c>
      <c r="AU873" s="151" t="s">
        <v>86</v>
      </c>
      <c r="AV873" s="12" t="s">
        <v>80</v>
      </c>
      <c r="AW873" s="12" t="s">
        <v>33</v>
      </c>
      <c r="AX873" s="12" t="s">
        <v>73</v>
      </c>
      <c r="AY873" s="151" t="s">
        <v>227</v>
      </c>
    </row>
    <row r="874" spans="2:65" s="13" customFormat="1" ht="11.25">
      <c r="B874" s="156"/>
      <c r="D874" s="150" t="s">
        <v>238</v>
      </c>
      <c r="E874" s="157" t="s">
        <v>21</v>
      </c>
      <c r="F874" s="158" t="s">
        <v>1362</v>
      </c>
      <c r="H874" s="159">
        <v>123.67400000000001</v>
      </c>
      <c r="I874" s="160"/>
      <c r="L874" s="156"/>
      <c r="M874" s="161"/>
      <c r="T874" s="162"/>
      <c r="AT874" s="157" t="s">
        <v>238</v>
      </c>
      <c r="AU874" s="157" t="s">
        <v>86</v>
      </c>
      <c r="AV874" s="13" t="s">
        <v>86</v>
      </c>
      <c r="AW874" s="13" t="s">
        <v>33</v>
      </c>
      <c r="AX874" s="13" t="s">
        <v>80</v>
      </c>
      <c r="AY874" s="157" t="s">
        <v>227</v>
      </c>
    </row>
    <row r="875" spans="2:65" s="1" customFormat="1" ht="33" customHeight="1">
      <c r="B875" s="33"/>
      <c r="C875" s="132" t="s">
        <v>1363</v>
      </c>
      <c r="D875" s="132" t="s">
        <v>229</v>
      </c>
      <c r="E875" s="133" t="s">
        <v>1364</v>
      </c>
      <c r="F875" s="134" t="s">
        <v>1365</v>
      </c>
      <c r="G875" s="135" t="s">
        <v>244</v>
      </c>
      <c r="H875" s="136">
        <v>12.584</v>
      </c>
      <c r="I875" s="137"/>
      <c r="J875" s="138">
        <f>ROUND(I875*H875,2)</f>
        <v>0</v>
      </c>
      <c r="K875" s="134" t="s">
        <v>233</v>
      </c>
      <c r="L875" s="33"/>
      <c r="M875" s="139" t="s">
        <v>21</v>
      </c>
      <c r="N875" s="140" t="s">
        <v>45</v>
      </c>
      <c r="P875" s="141">
        <f>O875*H875</f>
        <v>0</v>
      </c>
      <c r="Q875" s="141">
        <v>2.5018699999999998</v>
      </c>
      <c r="R875" s="141">
        <f>Q875*H875</f>
        <v>31.483532079999996</v>
      </c>
      <c r="S875" s="141">
        <v>0</v>
      </c>
      <c r="T875" s="142">
        <f>S875*H875</f>
        <v>0</v>
      </c>
      <c r="AR875" s="143" t="s">
        <v>234</v>
      </c>
      <c r="AT875" s="143" t="s">
        <v>229</v>
      </c>
      <c r="AU875" s="143" t="s">
        <v>86</v>
      </c>
      <c r="AY875" s="18" t="s">
        <v>227</v>
      </c>
      <c r="BE875" s="144">
        <f>IF(N875="základní",J875,0)</f>
        <v>0</v>
      </c>
      <c r="BF875" s="144">
        <f>IF(N875="snížená",J875,0)</f>
        <v>0</v>
      </c>
      <c r="BG875" s="144">
        <f>IF(N875="zákl. přenesená",J875,0)</f>
        <v>0</v>
      </c>
      <c r="BH875" s="144">
        <f>IF(N875="sníž. přenesená",J875,0)</f>
        <v>0</v>
      </c>
      <c r="BI875" s="144">
        <f>IF(N875="nulová",J875,0)</f>
        <v>0</v>
      </c>
      <c r="BJ875" s="18" t="s">
        <v>86</v>
      </c>
      <c r="BK875" s="144">
        <f>ROUND(I875*H875,2)</f>
        <v>0</v>
      </c>
      <c r="BL875" s="18" t="s">
        <v>234</v>
      </c>
      <c r="BM875" s="143" t="s">
        <v>1366</v>
      </c>
    </row>
    <row r="876" spans="2:65" s="1" customFormat="1" ht="11.25">
      <c r="B876" s="33"/>
      <c r="D876" s="145" t="s">
        <v>236</v>
      </c>
      <c r="F876" s="146" t="s">
        <v>1367</v>
      </c>
      <c r="I876" s="147"/>
      <c r="L876" s="33"/>
      <c r="M876" s="148"/>
      <c r="T876" s="54"/>
      <c r="AT876" s="18" t="s">
        <v>236</v>
      </c>
      <c r="AU876" s="18" t="s">
        <v>86</v>
      </c>
    </row>
    <row r="877" spans="2:65" s="13" customFormat="1" ht="11.25">
      <c r="B877" s="156"/>
      <c r="D877" s="150" t="s">
        <v>238</v>
      </c>
      <c r="E877" s="157" t="s">
        <v>21</v>
      </c>
      <c r="F877" s="158" t="s">
        <v>1368</v>
      </c>
      <c r="H877" s="159">
        <v>12.584</v>
      </c>
      <c r="I877" s="160"/>
      <c r="L877" s="156"/>
      <c r="M877" s="161"/>
      <c r="T877" s="162"/>
      <c r="AT877" s="157" t="s">
        <v>238</v>
      </c>
      <c r="AU877" s="157" t="s">
        <v>86</v>
      </c>
      <c r="AV877" s="13" t="s">
        <v>86</v>
      </c>
      <c r="AW877" s="13" t="s">
        <v>33</v>
      </c>
      <c r="AX877" s="13" t="s">
        <v>73</v>
      </c>
      <c r="AY877" s="157" t="s">
        <v>227</v>
      </c>
    </row>
    <row r="878" spans="2:65" s="14" customFormat="1" ht="11.25">
      <c r="B878" s="163"/>
      <c r="D878" s="150" t="s">
        <v>238</v>
      </c>
      <c r="E878" s="164" t="s">
        <v>21</v>
      </c>
      <c r="F878" s="165" t="s">
        <v>241</v>
      </c>
      <c r="H878" s="166">
        <v>12.584</v>
      </c>
      <c r="I878" s="167"/>
      <c r="L878" s="163"/>
      <c r="M878" s="168"/>
      <c r="T878" s="169"/>
      <c r="AT878" s="164" t="s">
        <v>238</v>
      </c>
      <c r="AU878" s="164" t="s">
        <v>86</v>
      </c>
      <c r="AV878" s="14" t="s">
        <v>234</v>
      </c>
      <c r="AW878" s="14" t="s">
        <v>33</v>
      </c>
      <c r="AX878" s="14" t="s">
        <v>80</v>
      </c>
      <c r="AY878" s="164" t="s">
        <v>227</v>
      </c>
    </row>
    <row r="879" spans="2:65" s="1" customFormat="1" ht="33" customHeight="1">
      <c r="B879" s="33"/>
      <c r="C879" s="132" t="s">
        <v>1369</v>
      </c>
      <c r="D879" s="132" t="s">
        <v>229</v>
      </c>
      <c r="E879" s="133" t="s">
        <v>1370</v>
      </c>
      <c r="F879" s="134" t="s">
        <v>1371</v>
      </c>
      <c r="G879" s="135" t="s">
        <v>244</v>
      </c>
      <c r="H879" s="136">
        <v>3.1459999999999999</v>
      </c>
      <c r="I879" s="137"/>
      <c r="J879" s="138">
        <f>ROUND(I879*H879,2)</f>
        <v>0</v>
      </c>
      <c r="K879" s="134" t="s">
        <v>233</v>
      </c>
      <c r="L879" s="33"/>
      <c r="M879" s="139" t="s">
        <v>21</v>
      </c>
      <c r="N879" s="140" t="s">
        <v>45</v>
      </c>
      <c r="P879" s="141">
        <f>O879*H879</f>
        <v>0</v>
      </c>
      <c r="Q879" s="141">
        <v>0</v>
      </c>
      <c r="R879" s="141">
        <f>Q879*H879</f>
        <v>0</v>
      </c>
      <c r="S879" s="141">
        <v>0</v>
      </c>
      <c r="T879" s="142">
        <f>S879*H879</f>
        <v>0</v>
      </c>
      <c r="AR879" s="143" t="s">
        <v>234</v>
      </c>
      <c r="AT879" s="143" t="s">
        <v>229</v>
      </c>
      <c r="AU879" s="143" t="s">
        <v>86</v>
      </c>
      <c r="AY879" s="18" t="s">
        <v>227</v>
      </c>
      <c r="BE879" s="144">
        <f>IF(N879="základní",J879,0)</f>
        <v>0</v>
      </c>
      <c r="BF879" s="144">
        <f>IF(N879="snížená",J879,0)</f>
        <v>0</v>
      </c>
      <c r="BG879" s="144">
        <f>IF(N879="zákl. přenesená",J879,0)</f>
        <v>0</v>
      </c>
      <c r="BH879" s="144">
        <f>IF(N879="sníž. přenesená",J879,0)</f>
        <v>0</v>
      </c>
      <c r="BI879" s="144">
        <f>IF(N879="nulová",J879,0)</f>
        <v>0</v>
      </c>
      <c r="BJ879" s="18" t="s">
        <v>86</v>
      </c>
      <c r="BK879" s="144">
        <f>ROUND(I879*H879,2)</f>
        <v>0</v>
      </c>
      <c r="BL879" s="18" t="s">
        <v>234</v>
      </c>
      <c r="BM879" s="143" t="s">
        <v>1372</v>
      </c>
    </row>
    <row r="880" spans="2:65" s="1" customFormat="1" ht="11.25">
      <c r="B880" s="33"/>
      <c r="D880" s="145" t="s">
        <v>236</v>
      </c>
      <c r="F880" s="146" t="s">
        <v>1373</v>
      </c>
      <c r="I880" s="147"/>
      <c r="L880" s="33"/>
      <c r="M880" s="148"/>
      <c r="T880" s="54"/>
      <c r="AT880" s="18" t="s">
        <v>236</v>
      </c>
      <c r="AU880" s="18" t="s">
        <v>86</v>
      </c>
    </row>
    <row r="881" spans="2:65" s="12" customFormat="1" ht="11.25">
      <c r="B881" s="149"/>
      <c r="D881" s="150" t="s">
        <v>238</v>
      </c>
      <c r="E881" s="151" t="s">
        <v>21</v>
      </c>
      <c r="F881" s="152" t="s">
        <v>1347</v>
      </c>
      <c r="H881" s="151" t="s">
        <v>21</v>
      </c>
      <c r="I881" s="153"/>
      <c r="L881" s="149"/>
      <c r="M881" s="154"/>
      <c r="T881" s="155"/>
      <c r="AT881" s="151" t="s">
        <v>238</v>
      </c>
      <c r="AU881" s="151" t="s">
        <v>86</v>
      </c>
      <c r="AV881" s="12" t="s">
        <v>80</v>
      </c>
      <c r="AW881" s="12" t="s">
        <v>33</v>
      </c>
      <c r="AX881" s="12" t="s">
        <v>73</v>
      </c>
      <c r="AY881" s="151" t="s">
        <v>227</v>
      </c>
    </row>
    <row r="882" spans="2:65" s="13" customFormat="1" ht="11.25">
      <c r="B882" s="156"/>
      <c r="D882" s="150" t="s">
        <v>238</v>
      </c>
      <c r="E882" s="157" t="s">
        <v>21</v>
      </c>
      <c r="F882" s="158" t="s">
        <v>1348</v>
      </c>
      <c r="H882" s="159">
        <v>3.1459999999999999</v>
      </c>
      <c r="I882" s="160"/>
      <c r="L882" s="156"/>
      <c r="M882" s="161"/>
      <c r="T882" s="162"/>
      <c r="AT882" s="157" t="s">
        <v>238</v>
      </c>
      <c r="AU882" s="157" t="s">
        <v>86</v>
      </c>
      <c r="AV882" s="13" t="s">
        <v>86</v>
      </c>
      <c r="AW882" s="13" t="s">
        <v>33</v>
      </c>
      <c r="AX882" s="13" t="s">
        <v>73</v>
      </c>
      <c r="AY882" s="157" t="s">
        <v>227</v>
      </c>
    </row>
    <row r="883" spans="2:65" s="14" customFormat="1" ht="11.25">
      <c r="B883" s="163"/>
      <c r="D883" s="150" t="s">
        <v>238</v>
      </c>
      <c r="E883" s="164" t="s">
        <v>21</v>
      </c>
      <c r="F883" s="165" t="s">
        <v>241</v>
      </c>
      <c r="H883" s="166">
        <v>3.1459999999999999</v>
      </c>
      <c r="I883" s="167"/>
      <c r="L883" s="163"/>
      <c r="M883" s="168"/>
      <c r="T883" s="169"/>
      <c r="AT883" s="164" t="s">
        <v>238</v>
      </c>
      <c r="AU883" s="164" t="s">
        <v>86</v>
      </c>
      <c r="AV883" s="14" t="s">
        <v>234</v>
      </c>
      <c r="AW883" s="14" t="s">
        <v>33</v>
      </c>
      <c r="AX883" s="14" t="s">
        <v>80</v>
      </c>
      <c r="AY883" s="164" t="s">
        <v>227</v>
      </c>
    </row>
    <row r="884" spans="2:65" s="1" customFormat="1" ht="37.9" customHeight="1">
      <c r="B884" s="33"/>
      <c r="C884" s="132" t="s">
        <v>1374</v>
      </c>
      <c r="D884" s="132" t="s">
        <v>229</v>
      </c>
      <c r="E884" s="133" t="s">
        <v>1375</v>
      </c>
      <c r="F884" s="134" t="s">
        <v>1376</v>
      </c>
      <c r="G884" s="135" t="s">
        <v>244</v>
      </c>
      <c r="H884" s="136">
        <v>12.584</v>
      </c>
      <c r="I884" s="137"/>
      <c r="J884" s="138">
        <f>ROUND(I884*H884,2)</f>
        <v>0</v>
      </c>
      <c r="K884" s="134" t="s">
        <v>233</v>
      </c>
      <c r="L884" s="33"/>
      <c r="M884" s="139" t="s">
        <v>21</v>
      </c>
      <c r="N884" s="140" t="s">
        <v>45</v>
      </c>
      <c r="P884" s="141">
        <f>O884*H884</f>
        <v>0</v>
      </c>
      <c r="Q884" s="141">
        <v>0</v>
      </c>
      <c r="R884" s="141">
        <f>Q884*H884</f>
        <v>0</v>
      </c>
      <c r="S884" s="141">
        <v>0</v>
      </c>
      <c r="T884" s="142">
        <f>S884*H884</f>
        <v>0</v>
      </c>
      <c r="AR884" s="143" t="s">
        <v>234</v>
      </c>
      <c r="AT884" s="143" t="s">
        <v>229</v>
      </c>
      <c r="AU884" s="143" t="s">
        <v>86</v>
      </c>
      <c r="AY884" s="18" t="s">
        <v>227</v>
      </c>
      <c r="BE884" s="144">
        <f>IF(N884="základní",J884,0)</f>
        <v>0</v>
      </c>
      <c r="BF884" s="144">
        <f>IF(N884="snížená",J884,0)</f>
        <v>0</v>
      </c>
      <c r="BG884" s="144">
        <f>IF(N884="zákl. přenesená",J884,0)</f>
        <v>0</v>
      </c>
      <c r="BH884" s="144">
        <f>IF(N884="sníž. přenesená",J884,0)</f>
        <v>0</v>
      </c>
      <c r="BI884" s="144">
        <f>IF(N884="nulová",J884,0)</f>
        <v>0</v>
      </c>
      <c r="BJ884" s="18" t="s">
        <v>86</v>
      </c>
      <c r="BK884" s="144">
        <f>ROUND(I884*H884,2)</f>
        <v>0</v>
      </c>
      <c r="BL884" s="18" t="s">
        <v>234</v>
      </c>
      <c r="BM884" s="143" t="s">
        <v>1377</v>
      </c>
    </row>
    <row r="885" spans="2:65" s="1" customFormat="1" ht="11.25">
      <c r="B885" s="33"/>
      <c r="D885" s="145" t="s">
        <v>236</v>
      </c>
      <c r="F885" s="146" t="s">
        <v>1378</v>
      </c>
      <c r="I885" s="147"/>
      <c r="L885" s="33"/>
      <c r="M885" s="148"/>
      <c r="T885" s="54"/>
      <c r="AT885" s="18" t="s">
        <v>236</v>
      </c>
      <c r="AU885" s="18" t="s">
        <v>86</v>
      </c>
    </row>
    <row r="886" spans="2:65" s="13" customFormat="1" ht="11.25">
      <c r="B886" s="156"/>
      <c r="D886" s="150" t="s">
        <v>238</v>
      </c>
      <c r="E886" s="157" t="s">
        <v>21</v>
      </c>
      <c r="F886" s="158" t="s">
        <v>1368</v>
      </c>
      <c r="H886" s="159">
        <v>12.584</v>
      </c>
      <c r="I886" s="160"/>
      <c r="L886" s="156"/>
      <c r="M886" s="161"/>
      <c r="T886" s="162"/>
      <c r="AT886" s="157" t="s">
        <v>238</v>
      </c>
      <c r="AU886" s="157" t="s">
        <v>86</v>
      </c>
      <c r="AV886" s="13" t="s">
        <v>86</v>
      </c>
      <c r="AW886" s="13" t="s">
        <v>33</v>
      </c>
      <c r="AX886" s="13" t="s">
        <v>73</v>
      </c>
      <c r="AY886" s="157" t="s">
        <v>227</v>
      </c>
    </row>
    <row r="887" spans="2:65" s="14" customFormat="1" ht="11.25">
      <c r="B887" s="163"/>
      <c r="D887" s="150" t="s">
        <v>238</v>
      </c>
      <c r="E887" s="164" t="s">
        <v>21</v>
      </c>
      <c r="F887" s="165" t="s">
        <v>241</v>
      </c>
      <c r="H887" s="166">
        <v>12.584</v>
      </c>
      <c r="I887" s="167"/>
      <c r="L887" s="163"/>
      <c r="M887" s="168"/>
      <c r="T887" s="169"/>
      <c r="AT887" s="164" t="s">
        <v>238</v>
      </c>
      <c r="AU887" s="164" t="s">
        <v>86</v>
      </c>
      <c r="AV887" s="14" t="s">
        <v>234</v>
      </c>
      <c r="AW887" s="14" t="s">
        <v>33</v>
      </c>
      <c r="AX887" s="14" t="s">
        <v>80</v>
      </c>
      <c r="AY887" s="164" t="s">
        <v>227</v>
      </c>
    </row>
    <row r="888" spans="2:65" s="1" customFormat="1" ht="49.15" customHeight="1">
      <c r="B888" s="33"/>
      <c r="C888" s="132" t="s">
        <v>1379</v>
      </c>
      <c r="D888" s="132" t="s">
        <v>229</v>
      </c>
      <c r="E888" s="133" t="s">
        <v>1380</v>
      </c>
      <c r="F888" s="134" t="s">
        <v>1381</v>
      </c>
      <c r="G888" s="135" t="s">
        <v>244</v>
      </c>
      <c r="H888" s="136">
        <v>123.67400000000001</v>
      </c>
      <c r="I888" s="137"/>
      <c r="J888" s="138">
        <f>ROUND(I888*H888,2)</f>
        <v>0</v>
      </c>
      <c r="K888" s="134" t="s">
        <v>233</v>
      </c>
      <c r="L888" s="33"/>
      <c r="M888" s="139" t="s">
        <v>21</v>
      </c>
      <c r="N888" s="140" t="s">
        <v>45</v>
      </c>
      <c r="P888" s="141">
        <f>O888*H888</f>
        <v>0</v>
      </c>
      <c r="Q888" s="141">
        <v>0.02</v>
      </c>
      <c r="R888" s="141">
        <f>Q888*H888</f>
        <v>2.4734800000000003</v>
      </c>
      <c r="S888" s="141">
        <v>0</v>
      </c>
      <c r="T888" s="142">
        <f>S888*H888</f>
        <v>0</v>
      </c>
      <c r="AR888" s="143" t="s">
        <v>234</v>
      </c>
      <c r="AT888" s="143" t="s">
        <v>229</v>
      </c>
      <c r="AU888" s="143" t="s">
        <v>86</v>
      </c>
      <c r="AY888" s="18" t="s">
        <v>227</v>
      </c>
      <c r="BE888" s="144">
        <f>IF(N888="základní",J888,0)</f>
        <v>0</v>
      </c>
      <c r="BF888" s="144">
        <f>IF(N888="snížená",J888,0)</f>
        <v>0</v>
      </c>
      <c r="BG888" s="144">
        <f>IF(N888="zákl. přenesená",J888,0)</f>
        <v>0</v>
      </c>
      <c r="BH888" s="144">
        <f>IF(N888="sníž. přenesená",J888,0)</f>
        <v>0</v>
      </c>
      <c r="BI888" s="144">
        <f>IF(N888="nulová",J888,0)</f>
        <v>0</v>
      </c>
      <c r="BJ888" s="18" t="s">
        <v>86</v>
      </c>
      <c r="BK888" s="144">
        <f>ROUND(I888*H888,2)</f>
        <v>0</v>
      </c>
      <c r="BL888" s="18" t="s">
        <v>234</v>
      </c>
      <c r="BM888" s="143" t="s">
        <v>1382</v>
      </c>
    </row>
    <row r="889" spans="2:65" s="1" customFormat="1" ht="11.25">
      <c r="B889" s="33"/>
      <c r="D889" s="145" t="s">
        <v>236</v>
      </c>
      <c r="F889" s="146" t="s">
        <v>1383</v>
      </c>
      <c r="I889" s="147"/>
      <c r="L889" s="33"/>
      <c r="M889" s="148"/>
      <c r="T889" s="54"/>
      <c r="AT889" s="18" t="s">
        <v>236</v>
      </c>
      <c r="AU889" s="18" t="s">
        <v>86</v>
      </c>
    </row>
    <row r="890" spans="2:65" s="12" customFormat="1" ht="11.25">
      <c r="B890" s="149"/>
      <c r="D890" s="150" t="s">
        <v>238</v>
      </c>
      <c r="E890" s="151" t="s">
        <v>21</v>
      </c>
      <c r="F890" s="152" t="s">
        <v>1354</v>
      </c>
      <c r="H890" s="151" t="s">
        <v>21</v>
      </c>
      <c r="I890" s="153"/>
      <c r="L890" s="149"/>
      <c r="M890" s="154"/>
      <c r="T890" s="155"/>
      <c r="AT890" s="151" t="s">
        <v>238</v>
      </c>
      <c r="AU890" s="151" t="s">
        <v>86</v>
      </c>
      <c r="AV890" s="12" t="s">
        <v>80</v>
      </c>
      <c r="AW890" s="12" t="s">
        <v>33</v>
      </c>
      <c r="AX890" s="12" t="s">
        <v>73</v>
      </c>
      <c r="AY890" s="151" t="s">
        <v>227</v>
      </c>
    </row>
    <row r="891" spans="2:65" s="12" customFormat="1" ht="11.25">
      <c r="B891" s="149"/>
      <c r="D891" s="150" t="s">
        <v>238</v>
      </c>
      <c r="E891" s="151" t="s">
        <v>21</v>
      </c>
      <c r="F891" s="152" t="s">
        <v>814</v>
      </c>
      <c r="H891" s="151" t="s">
        <v>21</v>
      </c>
      <c r="I891" s="153"/>
      <c r="L891" s="149"/>
      <c r="M891" s="154"/>
      <c r="T891" s="155"/>
      <c r="AT891" s="151" t="s">
        <v>238</v>
      </c>
      <c r="AU891" s="151" t="s">
        <v>86</v>
      </c>
      <c r="AV891" s="12" t="s">
        <v>80</v>
      </c>
      <c r="AW891" s="12" t="s">
        <v>33</v>
      </c>
      <c r="AX891" s="12" t="s">
        <v>73</v>
      </c>
      <c r="AY891" s="151" t="s">
        <v>227</v>
      </c>
    </row>
    <row r="892" spans="2:65" s="13" customFormat="1" ht="11.25">
      <c r="B892" s="156"/>
      <c r="D892" s="150" t="s">
        <v>238</v>
      </c>
      <c r="E892" s="157" t="s">
        <v>21</v>
      </c>
      <c r="F892" s="158" t="s">
        <v>1355</v>
      </c>
      <c r="H892" s="159">
        <v>1144.76</v>
      </c>
      <c r="I892" s="160"/>
      <c r="L892" s="156"/>
      <c r="M892" s="161"/>
      <c r="T892" s="162"/>
      <c r="AT892" s="157" t="s">
        <v>238</v>
      </c>
      <c r="AU892" s="157" t="s">
        <v>86</v>
      </c>
      <c r="AV892" s="13" t="s">
        <v>86</v>
      </c>
      <c r="AW892" s="13" t="s">
        <v>33</v>
      </c>
      <c r="AX892" s="13" t="s">
        <v>73</v>
      </c>
      <c r="AY892" s="157" t="s">
        <v>227</v>
      </c>
    </row>
    <row r="893" spans="2:65" s="13" customFormat="1" ht="11.25">
      <c r="B893" s="156"/>
      <c r="D893" s="150" t="s">
        <v>238</v>
      </c>
      <c r="E893" s="157" t="s">
        <v>21</v>
      </c>
      <c r="F893" s="158" t="s">
        <v>1356</v>
      </c>
      <c r="H893" s="159">
        <v>4.09</v>
      </c>
      <c r="I893" s="160"/>
      <c r="L893" s="156"/>
      <c r="M893" s="161"/>
      <c r="T893" s="162"/>
      <c r="AT893" s="157" t="s">
        <v>238</v>
      </c>
      <c r="AU893" s="157" t="s">
        <v>86</v>
      </c>
      <c r="AV893" s="13" t="s">
        <v>86</v>
      </c>
      <c r="AW893" s="13" t="s">
        <v>33</v>
      </c>
      <c r="AX893" s="13" t="s">
        <v>73</v>
      </c>
      <c r="AY893" s="157" t="s">
        <v>227</v>
      </c>
    </row>
    <row r="894" spans="2:65" s="13" customFormat="1" ht="11.25">
      <c r="B894" s="156"/>
      <c r="D894" s="150" t="s">
        <v>238</v>
      </c>
      <c r="E894" s="157" t="s">
        <v>21</v>
      </c>
      <c r="F894" s="158" t="s">
        <v>1357</v>
      </c>
      <c r="H894" s="159">
        <v>13.26</v>
      </c>
      <c r="I894" s="160"/>
      <c r="L894" s="156"/>
      <c r="M894" s="161"/>
      <c r="T894" s="162"/>
      <c r="AT894" s="157" t="s">
        <v>238</v>
      </c>
      <c r="AU894" s="157" t="s">
        <v>86</v>
      </c>
      <c r="AV894" s="13" t="s">
        <v>86</v>
      </c>
      <c r="AW894" s="13" t="s">
        <v>33</v>
      </c>
      <c r="AX894" s="13" t="s">
        <v>73</v>
      </c>
      <c r="AY894" s="157" t="s">
        <v>227</v>
      </c>
    </row>
    <row r="895" spans="2:65" s="13" customFormat="1" ht="11.25">
      <c r="B895" s="156"/>
      <c r="D895" s="150" t="s">
        <v>238</v>
      </c>
      <c r="E895" s="157" t="s">
        <v>21</v>
      </c>
      <c r="F895" s="158" t="s">
        <v>1358</v>
      </c>
      <c r="H895" s="159">
        <v>7.57</v>
      </c>
      <c r="I895" s="160"/>
      <c r="L895" s="156"/>
      <c r="M895" s="161"/>
      <c r="T895" s="162"/>
      <c r="AT895" s="157" t="s">
        <v>238</v>
      </c>
      <c r="AU895" s="157" t="s">
        <v>86</v>
      </c>
      <c r="AV895" s="13" t="s">
        <v>86</v>
      </c>
      <c r="AW895" s="13" t="s">
        <v>33</v>
      </c>
      <c r="AX895" s="13" t="s">
        <v>73</v>
      </c>
      <c r="AY895" s="157" t="s">
        <v>227</v>
      </c>
    </row>
    <row r="896" spans="2:65" s="13" customFormat="1" ht="11.25">
      <c r="B896" s="156"/>
      <c r="D896" s="150" t="s">
        <v>238</v>
      </c>
      <c r="E896" s="157" t="s">
        <v>21</v>
      </c>
      <c r="F896" s="158" t="s">
        <v>1359</v>
      </c>
      <c r="H896" s="159">
        <v>4.1399999999999997</v>
      </c>
      <c r="I896" s="160"/>
      <c r="L896" s="156"/>
      <c r="M896" s="161"/>
      <c r="T896" s="162"/>
      <c r="AT896" s="157" t="s">
        <v>238</v>
      </c>
      <c r="AU896" s="157" t="s">
        <v>86</v>
      </c>
      <c r="AV896" s="13" t="s">
        <v>86</v>
      </c>
      <c r="AW896" s="13" t="s">
        <v>33</v>
      </c>
      <c r="AX896" s="13" t="s">
        <v>73</v>
      </c>
      <c r="AY896" s="157" t="s">
        <v>227</v>
      </c>
    </row>
    <row r="897" spans="2:65" s="15" customFormat="1" ht="11.25">
      <c r="B897" s="193"/>
      <c r="D897" s="150" t="s">
        <v>238</v>
      </c>
      <c r="E897" s="194" t="s">
        <v>21</v>
      </c>
      <c r="F897" s="195" t="s">
        <v>765</v>
      </c>
      <c r="H897" s="196">
        <v>1173.82</v>
      </c>
      <c r="I897" s="197"/>
      <c r="L897" s="193"/>
      <c r="M897" s="198"/>
      <c r="T897" s="199"/>
      <c r="AT897" s="194" t="s">
        <v>238</v>
      </c>
      <c r="AU897" s="194" t="s">
        <v>86</v>
      </c>
      <c r="AV897" s="15" t="s">
        <v>120</v>
      </c>
      <c r="AW897" s="15" t="s">
        <v>33</v>
      </c>
      <c r="AX897" s="15" t="s">
        <v>73</v>
      </c>
      <c r="AY897" s="194" t="s">
        <v>227</v>
      </c>
    </row>
    <row r="898" spans="2:65" s="12" customFormat="1" ht="11.25">
      <c r="B898" s="149"/>
      <c r="D898" s="150" t="s">
        <v>238</v>
      </c>
      <c r="E898" s="151" t="s">
        <v>21</v>
      </c>
      <c r="F898" s="152" t="s">
        <v>659</v>
      </c>
      <c r="H898" s="151" t="s">
        <v>21</v>
      </c>
      <c r="I898" s="153"/>
      <c r="L898" s="149"/>
      <c r="M898" s="154"/>
      <c r="T898" s="155"/>
      <c r="AT898" s="151" t="s">
        <v>238</v>
      </c>
      <c r="AU898" s="151" t="s">
        <v>86</v>
      </c>
      <c r="AV898" s="12" t="s">
        <v>80</v>
      </c>
      <c r="AW898" s="12" t="s">
        <v>33</v>
      </c>
      <c r="AX898" s="12" t="s">
        <v>73</v>
      </c>
      <c r="AY898" s="151" t="s">
        <v>227</v>
      </c>
    </row>
    <row r="899" spans="2:65" s="13" customFormat="1" ht="11.25">
      <c r="B899" s="156"/>
      <c r="D899" s="150" t="s">
        <v>238</v>
      </c>
      <c r="E899" s="157" t="s">
        <v>21</v>
      </c>
      <c r="F899" s="158" t="s">
        <v>1360</v>
      </c>
      <c r="H899" s="159">
        <v>62.920999999999999</v>
      </c>
      <c r="I899" s="160"/>
      <c r="L899" s="156"/>
      <c r="M899" s="161"/>
      <c r="T899" s="162"/>
      <c r="AT899" s="157" t="s">
        <v>238</v>
      </c>
      <c r="AU899" s="157" t="s">
        <v>86</v>
      </c>
      <c r="AV899" s="13" t="s">
        <v>86</v>
      </c>
      <c r="AW899" s="13" t="s">
        <v>33</v>
      </c>
      <c r="AX899" s="13" t="s">
        <v>73</v>
      </c>
      <c r="AY899" s="157" t="s">
        <v>227</v>
      </c>
    </row>
    <row r="900" spans="2:65" s="15" customFormat="1" ht="11.25">
      <c r="B900" s="193"/>
      <c r="D900" s="150" t="s">
        <v>238</v>
      </c>
      <c r="E900" s="194" t="s">
        <v>21</v>
      </c>
      <c r="F900" s="195" t="s">
        <v>765</v>
      </c>
      <c r="H900" s="196">
        <v>62.920999999999999</v>
      </c>
      <c r="I900" s="197"/>
      <c r="L900" s="193"/>
      <c r="M900" s="198"/>
      <c r="T900" s="199"/>
      <c r="AT900" s="194" t="s">
        <v>238</v>
      </c>
      <c r="AU900" s="194" t="s">
        <v>86</v>
      </c>
      <c r="AV900" s="15" t="s">
        <v>120</v>
      </c>
      <c r="AW900" s="15" t="s">
        <v>33</v>
      </c>
      <c r="AX900" s="15" t="s">
        <v>73</v>
      </c>
      <c r="AY900" s="194" t="s">
        <v>227</v>
      </c>
    </row>
    <row r="901" spans="2:65" s="12" customFormat="1" ht="11.25">
      <c r="B901" s="149"/>
      <c r="D901" s="150" t="s">
        <v>238</v>
      </c>
      <c r="E901" s="151" t="s">
        <v>21</v>
      </c>
      <c r="F901" s="152" t="s">
        <v>1361</v>
      </c>
      <c r="H901" s="151" t="s">
        <v>21</v>
      </c>
      <c r="I901" s="153"/>
      <c r="L901" s="149"/>
      <c r="M901" s="154"/>
      <c r="T901" s="155"/>
      <c r="AT901" s="151" t="s">
        <v>238</v>
      </c>
      <c r="AU901" s="151" t="s">
        <v>86</v>
      </c>
      <c r="AV901" s="12" t="s">
        <v>80</v>
      </c>
      <c r="AW901" s="12" t="s">
        <v>33</v>
      </c>
      <c r="AX901" s="12" t="s">
        <v>73</v>
      </c>
      <c r="AY901" s="151" t="s">
        <v>227</v>
      </c>
    </row>
    <row r="902" spans="2:65" s="13" customFormat="1" ht="11.25">
      <c r="B902" s="156"/>
      <c r="D902" s="150" t="s">
        <v>238</v>
      </c>
      <c r="E902" s="157" t="s">
        <v>21</v>
      </c>
      <c r="F902" s="158" t="s">
        <v>1362</v>
      </c>
      <c r="H902" s="159">
        <v>123.67400000000001</v>
      </c>
      <c r="I902" s="160"/>
      <c r="L902" s="156"/>
      <c r="M902" s="161"/>
      <c r="T902" s="162"/>
      <c r="AT902" s="157" t="s">
        <v>238</v>
      </c>
      <c r="AU902" s="157" t="s">
        <v>86</v>
      </c>
      <c r="AV902" s="13" t="s">
        <v>86</v>
      </c>
      <c r="AW902" s="13" t="s">
        <v>33</v>
      </c>
      <c r="AX902" s="13" t="s">
        <v>80</v>
      </c>
      <c r="AY902" s="157" t="s">
        <v>227</v>
      </c>
    </row>
    <row r="903" spans="2:65" s="1" customFormat="1" ht="44.25" customHeight="1">
      <c r="B903" s="33"/>
      <c r="C903" s="132" t="s">
        <v>1384</v>
      </c>
      <c r="D903" s="132" t="s">
        <v>229</v>
      </c>
      <c r="E903" s="133" t="s">
        <v>1385</v>
      </c>
      <c r="F903" s="134" t="s">
        <v>1386</v>
      </c>
      <c r="G903" s="135" t="s">
        <v>244</v>
      </c>
      <c r="H903" s="136">
        <v>12.584</v>
      </c>
      <c r="I903" s="137"/>
      <c r="J903" s="138">
        <f>ROUND(I903*H903,2)</f>
        <v>0</v>
      </c>
      <c r="K903" s="134" t="s">
        <v>233</v>
      </c>
      <c r="L903" s="33"/>
      <c r="M903" s="139" t="s">
        <v>21</v>
      </c>
      <c r="N903" s="140" t="s">
        <v>45</v>
      </c>
      <c r="P903" s="141">
        <f>O903*H903</f>
        <v>0</v>
      </c>
      <c r="Q903" s="141">
        <v>0</v>
      </c>
      <c r="R903" s="141">
        <f>Q903*H903</f>
        <v>0</v>
      </c>
      <c r="S903" s="141">
        <v>0</v>
      </c>
      <c r="T903" s="142">
        <f>S903*H903</f>
        <v>0</v>
      </c>
      <c r="AR903" s="143" t="s">
        <v>234</v>
      </c>
      <c r="AT903" s="143" t="s">
        <v>229</v>
      </c>
      <c r="AU903" s="143" t="s">
        <v>86</v>
      </c>
      <c r="AY903" s="18" t="s">
        <v>227</v>
      </c>
      <c r="BE903" s="144">
        <f>IF(N903="základní",J903,0)</f>
        <v>0</v>
      </c>
      <c r="BF903" s="144">
        <f>IF(N903="snížená",J903,0)</f>
        <v>0</v>
      </c>
      <c r="BG903" s="144">
        <f>IF(N903="zákl. přenesená",J903,0)</f>
        <v>0</v>
      </c>
      <c r="BH903" s="144">
        <f>IF(N903="sníž. přenesená",J903,0)</f>
        <v>0</v>
      </c>
      <c r="BI903" s="144">
        <f>IF(N903="nulová",J903,0)</f>
        <v>0</v>
      </c>
      <c r="BJ903" s="18" t="s">
        <v>86</v>
      </c>
      <c r="BK903" s="144">
        <f>ROUND(I903*H903,2)</f>
        <v>0</v>
      </c>
      <c r="BL903" s="18" t="s">
        <v>234</v>
      </c>
      <c r="BM903" s="143" t="s">
        <v>1387</v>
      </c>
    </row>
    <row r="904" spans="2:65" s="1" customFormat="1" ht="11.25">
      <c r="B904" s="33"/>
      <c r="D904" s="145" t="s">
        <v>236</v>
      </c>
      <c r="F904" s="146" t="s">
        <v>1388</v>
      </c>
      <c r="I904" s="147"/>
      <c r="L904" s="33"/>
      <c r="M904" s="148"/>
      <c r="T904" s="54"/>
      <c r="AT904" s="18" t="s">
        <v>236</v>
      </c>
      <c r="AU904" s="18" t="s">
        <v>86</v>
      </c>
    </row>
    <row r="905" spans="2:65" s="13" customFormat="1" ht="11.25">
      <c r="B905" s="156"/>
      <c r="D905" s="150" t="s">
        <v>238</v>
      </c>
      <c r="E905" s="157" t="s">
        <v>21</v>
      </c>
      <c r="F905" s="158" t="s">
        <v>1368</v>
      </c>
      <c r="H905" s="159">
        <v>12.584</v>
      </c>
      <c r="I905" s="160"/>
      <c r="L905" s="156"/>
      <c r="M905" s="161"/>
      <c r="T905" s="162"/>
      <c r="AT905" s="157" t="s">
        <v>238</v>
      </c>
      <c r="AU905" s="157" t="s">
        <v>86</v>
      </c>
      <c r="AV905" s="13" t="s">
        <v>86</v>
      </c>
      <c r="AW905" s="13" t="s">
        <v>33</v>
      </c>
      <c r="AX905" s="13" t="s">
        <v>73</v>
      </c>
      <c r="AY905" s="157" t="s">
        <v>227</v>
      </c>
    </row>
    <row r="906" spans="2:65" s="14" customFormat="1" ht="11.25">
      <c r="B906" s="163"/>
      <c r="D906" s="150" t="s">
        <v>238</v>
      </c>
      <c r="E906" s="164" t="s">
        <v>21</v>
      </c>
      <c r="F906" s="165" t="s">
        <v>241</v>
      </c>
      <c r="H906" s="166">
        <v>12.584</v>
      </c>
      <c r="I906" s="167"/>
      <c r="L906" s="163"/>
      <c r="M906" s="168"/>
      <c r="T906" s="169"/>
      <c r="AT906" s="164" t="s">
        <v>238</v>
      </c>
      <c r="AU906" s="164" t="s">
        <v>86</v>
      </c>
      <c r="AV906" s="14" t="s">
        <v>234</v>
      </c>
      <c r="AW906" s="14" t="s">
        <v>33</v>
      </c>
      <c r="AX906" s="14" t="s">
        <v>80</v>
      </c>
      <c r="AY906" s="164" t="s">
        <v>227</v>
      </c>
    </row>
    <row r="907" spans="2:65" s="1" customFormat="1" ht="37.9" customHeight="1">
      <c r="B907" s="33"/>
      <c r="C907" s="132" t="s">
        <v>1389</v>
      </c>
      <c r="D907" s="132" t="s">
        <v>229</v>
      </c>
      <c r="E907" s="133" t="s">
        <v>1390</v>
      </c>
      <c r="F907" s="134" t="s">
        <v>1391</v>
      </c>
      <c r="G907" s="135" t="s">
        <v>244</v>
      </c>
      <c r="H907" s="136">
        <v>123.67400000000001</v>
      </c>
      <c r="I907" s="137"/>
      <c r="J907" s="138">
        <f>ROUND(I907*H907,2)</f>
        <v>0</v>
      </c>
      <c r="K907" s="134" t="s">
        <v>233</v>
      </c>
      <c r="L907" s="33"/>
      <c r="M907" s="139" t="s">
        <v>21</v>
      </c>
      <c r="N907" s="140" t="s">
        <v>45</v>
      </c>
      <c r="P907" s="141">
        <f>O907*H907</f>
        <v>0</v>
      </c>
      <c r="Q907" s="141">
        <v>3.0300000000000001E-2</v>
      </c>
      <c r="R907" s="141">
        <f>Q907*H907</f>
        <v>3.7473222000000002</v>
      </c>
      <c r="S907" s="141">
        <v>0</v>
      </c>
      <c r="T907" s="142">
        <f>S907*H907</f>
        <v>0</v>
      </c>
      <c r="AR907" s="143" t="s">
        <v>234</v>
      </c>
      <c r="AT907" s="143" t="s">
        <v>229</v>
      </c>
      <c r="AU907" s="143" t="s">
        <v>86</v>
      </c>
      <c r="AY907" s="18" t="s">
        <v>227</v>
      </c>
      <c r="BE907" s="144">
        <f>IF(N907="základní",J907,0)</f>
        <v>0</v>
      </c>
      <c r="BF907" s="144">
        <f>IF(N907="snížená",J907,0)</f>
        <v>0</v>
      </c>
      <c r="BG907" s="144">
        <f>IF(N907="zákl. přenesená",J907,0)</f>
        <v>0</v>
      </c>
      <c r="BH907" s="144">
        <f>IF(N907="sníž. přenesená",J907,0)</f>
        <v>0</v>
      </c>
      <c r="BI907" s="144">
        <f>IF(N907="nulová",J907,0)</f>
        <v>0</v>
      </c>
      <c r="BJ907" s="18" t="s">
        <v>86</v>
      </c>
      <c r="BK907" s="144">
        <f>ROUND(I907*H907,2)</f>
        <v>0</v>
      </c>
      <c r="BL907" s="18" t="s">
        <v>234</v>
      </c>
      <c r="BM907" s="143" t="s">
        <v>1392</v>
      </c>
    </row>
    <row r="908" spans="2:65" s="1" customFormat="1" ht="11.25">
      <c r="B908" s="33"/>
      <c r="D908" s="145" t="s">
        <v>236</v>
      </c>
      <c r="F908" s="146" t="s">
        <v>1393</v>
      </c>
      <c r="I908" s="147"/>
      <c r="L908" s="33"/>
      <c r="M908" s="148"/>
      <c r="T908" s="54"/>
      <c r="AT908" s="18" t="s">
        <v>236</v>
      </c>
      <c r="AU908" s="18" t="s">
        <v>86</v>
      </c>
    </row>
    <row r="909" spans="2:65" s="1" customFormat="1" ht="21.75" customHeight="1">
      <c r="B909" s="33"/>
      <c r="C909" s="132" t="s">
        <v>1394</v>
      </c>
      <c r="D909" s="132" t="s">
        <v>229</v>
      </c>
      <c r="E909" s="133" t="s">
        <v>1395</v>
      </c>
      <c r="F909" s="134" t="s">
        <v>1396</v>
      </c>
      <c r="G909" s="135" t="s">
        <v>273</v>
      </c>
      <c r="H909" s="136">
        <v>0.41499999999999998</v>
      </c>
      <c r="I909" s="137"/>
      <c r="J909" s="138">
        <f>ROUND(I909*H909,2)</f>
        <v>0</v>
      </c>
      <c r="K909" s="134" t="s">
        <v>233</v>
      </c>
      <c r="L909" s="33"/>
      <c r="M909" s="139" t="s">
        <v>21</v>
      </c>
      <c r="N909" s="140" t="s">
        <v>45</v>
      </c>
      <c r="P909" s="141">
        <f>O909*H909</f>
        <v>0</v>
      </c>
      <c r="Q909" s="141">
        <v>1.06277</v>
      </c>
      <c r="R909" s="141">
        <f>Q909*H909</f>
        <v>0.44104954999999996</v>
      </c>
      <c r="S909" s="141">
        <v>0</v>
      </c>
      <c r="T909" s="142">
        <f>S909*H909</f>
        <v>0</v>
      </c>
      <c r="AR909" s="143" t="s">
        <v>234</v>
      </c>
      <c r="AT909" s="143" t="s">
        <v>229</v>
      </c>
      <c r="AU909" s="143" t="s">
        <v>86</v>
      </c>
      <c r="AY909" s="18" t="s">
        <v>227</v>
      </c>
      <c r="BE909" s="144">
        <f>IF(N909="základní",J909,0)</f>
        <v>0</v>
      </c>
      <c r="BF909" s="144">
        <f>IF(N909="snížená",J909,0)</f>
        <v>0</v>
      </c>
      <c r="BG909" s="144">
        <f>IF(N909="zákl. přenesená",J909,0)</f>
        <v>0</v>
      </c>
      <c r="BH909" s="144">
        <f>IF(N909="sníž. přenesená",J909,0)</f>
        <v>0</v>
      </c>
      <c r="BI909" s="144">
        <f>IF(N909="nulová",J909,0)</f>
        <v>0</v>
      </c>
      <c r="BJ909" s="18" t="s">
        <v>86</v>
      </c>
      <c r="BK909" s="144">
        <f>ROUND(I909*H909,2)</f>
        <v>0</v>
      </c>
      <c r="BL909" s="18" t="s">
        <v>234</v>
      </c>
      <c r="BM909" s="143" t="s">
        <v>1397</v>
      </c>
    </row>
    <row r="910" spans="2:65" s="1" customFormat="1" ht="11.25">
      <c r="B910" s="33"/>
      <c r="D910" s="145" t="s">
        <v>236</v>
      </c>
      <c r="F910" s="146" t="s">
        <v>1398</v>
      </c>
      <c r="I910" s="147"/>
      <c r="L910" s="33"/>
      <c r="M910" s="148"/>
      <c r="T910" s="54"/>
      <c r="AT910" s="18" t="s">
        <v>236</v>
      </c>
      <c r="AU910" s="18" t="s">
        <v>86</v>
      </c>
    </row>
    <row r="911" spans="2:65" s="13" customFormat="1" ht="11.25">
      <c r="B911" s="156"/>
      <c r="D911" s="150" t="s">
        <v>238</v>
      </c>
      <c r="E911" s="157" t="s">
        <v>21</v>
      </c>
      <c r="F911" s="158" t="s">
        <v>1399</v>
      </c>
      <c r="H911" s="159">
        <v>0.41499999999999998</v>
      </c>
      <c r="I911" s="160"/>
      <c r="L911" s="156"/>
      <c r="M911" s="161"/>
      <c r="T911" s="162"/>
      <c r="AT911" s="157" t="s">
        <v>238</v>
      </c>
      <c r="AU911" s="157" t="s">
        <v>86</v>
      </c>
      <c r="AV911" s="13" t="s">
        <v>86</v>
      </c>
      <c r="AW911" s="13" t="s">
        <v>33</v>
      </c>
      <c r="AX911" s="13" t="s">
        <v>73</v>
      </c>
      <c r="AY911" s="157" t="s">
        <v>227</v>
      </c>
    </row>
    <row r="912" spans="2:65" s="14" customFormat="1" ht="11.25">
      <c r="B912" s="163"/>
      <c r="D912" s="150" t="s">
        <v>238</v>
      </c>
      <c r="E912" s="164" t="s">
        <v>21</v>
      </c>
      <c r="F912" s="165" t="s">
        <v>241</v>
      </c>
      <c r="H912" s="166">
        <v>0.41499999999999998</v>
      </c>
      <c r="I912" s="167"/>
      <c r="L912" s="163"/>
      <c r="M912" s="168"/>
      <c r="T912" s="169"/>
      <c r="AT912" s="164" t="s">
        <v>238</v>
      </c>
      <c r="AU912" s="164" t="s">
        <v>86</v>
      </c>
      <c r="AV912" s="14" t="s">
        <v>234</v>
      </c>
      <c r="AW912" s="14" t="s">
        <v>33</v>
      </c>
      <c r="AX912" s="14" t="s">
        <v>80</v>
      </c>
      <c r="AY912" s="164" t="s">
        <v>227</v>
      </c>
    </row>
    <row r="913" spans="2:65" s="1" customFormat="1" ht="24.2" customHeight="1">
      <c r="B913" s="33"/>
      <c r="C913" s="132" t="s">
        <v>1400</v>
      </c>
      <c r="D913" s="132" t="s">
        <v>229</v>
      </c>
      <c r="E913" s="133" t="s">
        <v>1401</v>
      </c>
      <c r="F913" s="134" t="s">
        <v>1402</v>
      </c>
      <c r="G913" s="135" t="s">
        <v>232</v>
      </c>
      <c r="H913" s="136">
        <v>1913.68</v>
      </c>
      <c r="I913" s="137"/>
      <c r="J913" s="138">
        <f>ROUND(I913*H913,2)</f>
        <v>0</v>
      </c>
      <c r="K913" s="134" t="s">
        <v>233</v>
      </c>
      <c r="L913" s="33"/>
      <c r="M913" s="139" t="s">
        <v>21</v>
      </c>
      <c r="N913" s="140" t="s">
        <v>45</v>
      </c>
      <c r="P913" s="141">
        <f>O913*H913</f>
        <v>0</v>
      </c>
      <c r="Q913" s="141">
        <v>0.11219999999999999</v>
      </c>
      <c r="R913" s="141">
        <f>Q913*H913</f>
        <v>214.71489600000001</v>
      </c>
      <c r="S913" s="141">
        <v>0</v>
      </c>
      <c r="T913" s="142">
        <f>S913*H913</f>
        <v>0</v>
      </c>
      <c r="AR913" s="143" t="s">
        <v>234</v>
      </c>
      <c r="AT913" s="143" t="s">
        <v>229</v>
      </c>
      <c r="AU913" s="143" t="s">
        <v>86</v>
      </c>
      <c r="AY913" s="18" t="s">
        <v>227</v>
      </c>
      <c r="BE913" s="144">
        <f>IF(N913="základní",J913,0)</f>
        <v>0</v>
      </c>
      <c r="BF913" s="144">
        <f>IF(N913="snížená",J913,0)</f>
        <v>0</v>
      </c>
      <c r="BG913" s="144">
        <f>IF(N913="zákl. přenesená",J913,0)</f>
        <v>0</v>
      </c>
      <c r="BH913" s="144">
        <f>IF(N913="sníž. přenesená",J913,0)</f>
        <v>0</v>
      </c>
      <c r="BI913" s="144">
        <f>IF(N913="nulová",J913,0)</f>
        <v>0</v>
      </c>
      <c r="BJ913" s="18" t="s">
        <v>86</v>
      </c>
      <c r="BK913" s="144">
        <f>ROUND(I913*H913,2)</f>
        <v>0</v>
      </c>
      <c r="BL913" s="18" t="s">
        <v>234</v>
      </c>
      <c r="BM913" s="143" t="s">
        <v>1403</v>
      </c>
    </row>
    <row r="914" spans="2:65" s="1" customFormat="1" ht="11.25">
      <c r="B914" s="33"/>
      <c r="D914" s="145" t="s">
        <v>236</v>
      </c>
      <c r="F914" s="146" t="s">
        <v>1404</v>
      </c>
      <c r="I914" s="147"/>
      <c r="L914" s="33"/>
      <c r="M914" s="148"/>
      <c r="T914" s="54"/>
      <c r="AT914" s="18" t="s">
        <v>236</v>
      </c>
      <c r="AU914" s="18" t="s">
        <v>86</v>
      </c>
    </row>
    <row r="915" spans="2:65" s="13" customFormat="1" ht="11.25">
      <c r="B915" s="156"/>
      <c r="D915" s="150" t="s">
        <v>238</v>
      </c>
      <c r="E915" s="157" t="s">
        <v>21</v>
      </c>
      <c r="F915" s="158" t="s">
        <v>636</v>
      </c>
      <c r="H915" s="159">
        <v>1676.78</v>
      </c>
      <c r="I915" s="160"/>
      <c r="L915" s="156"/>
      <c r="M915" s="161"/>
      <c r="T915" s="162"/>
      <c r="AT915" s="157" t="s">
        <v>238</v>
      </c>
      <c r="AU915" s="157" t="s">
        <v>86</v>
      </c>
      <c r="AV915" s="13" t="s">
        <v>86</v>
      </c>
      <c r="AW915" s="13" t="s">
        <v>33</v>
      </c>
      <c r="AX915" s="13" t="s">
        <v>73</v>
      </c>
      <c r="AY915" s="157" t="s">
        <v>227</v>
      </c>
    </row>
    <row r="916" spans="2:65" s="13" customFormat="1" ht="11.25">
      <c r="B916" s="156"/>
      <c r="D916" s="150" t="s">
        <v>238</v>
      </c>
      <c r="E916" s="157" t="s">
        <v>21</v>
      </c>
      <c r="F916" s="158" t="s">
        <v>639</v>
      </c>
      <c r="H916" s="159">
        <v>236.9</v>
      </c>
      <c r="I916" s="160"/>
      <c r="L916" s="156"/>
      <c r="M916" s="161"/>
      <c r="T916" s="162"/>
      <c r="AT916" s="157" t="s">
        <v>238</v>
      </c>
      <c r="AU916" s="157" t="s">
        <v>86</v>
      </c>
      <c r="AV916" s="13" t="s">
        <v>86</v>
      </c>
      <c r="AW916" s="13" t="s">
        <v>33</v>
      </c>
      <c r="AX916" s="13" t="s">
        <v>73</v>
      </c>
      <c r="AY916" s="157" t="s">
        <v>227</v>
      </c>
    </row>
    <row r="917" spans="2:65" s="14" customFormat="1" ht="11.25">
      <c r="B917" s="163"/>
      <c r="D917" s="150" t="s">
        <v>238</v>
      </c>
      <c r="E917" s="164" t="s">
        <v>21</v>
      </c>
      <c r="F917" s="165" t="s">
        <v>241</v>
      </c>
      <c r="H917" s="166">
        <v>1913.68</v>
      </c>
      <c r="I917" s="167"/>
      <c r="L917" s="163"/>
      <c r="M917" s="168"/>
      <c r="T917" s="169"/>
      <c r="AT917" s="164" t="s">
        <v>238</v>
      </c>
      <c r="AU917" s="164" t="s">
        <v>86</v>
      </c>
      <c r="AV917" s="14" t="s">
        <v>234</v>
      </c>
      <c r="AW917" s="14" t="s">
        <v>33</v>
      </c>
      <c r="AX917" s="14" t="s">
        <v>80</v>
      </c>
      <c r="AY917" s="164" t="s">
        <v>227</v>
      </c>
    </row>
    <row r="918" spans="2:65" s="1" customFormat="1" ht="37.9" customHeight="1">
      <c r="B918" s="33"/>
      <c r="C918" s="132" t="s">
        <v>1405</v>
      </c>
      <c r="D918" s="132" t="s">
        <v>229</v>
      </c>
      <c r="E918" s="133" t="s">
        <v>1406</v>
      </c>
      <c r="F918" s="134" t="s">
        <v>1407</v>
      </c>
      <c r="G918" s="135" t="s">
        <v>232</v>
      </c>
      <c r="H918" s="136">
        <v>7654.72</v>
      </c>
      <c r="I918" s="137"/>
      <c r="J918" s="138">
        <f>ROUND(I918*H918,2)</f>
        <v>0</v>
      </c>
      <c r="K918" s="134" t="s">
        <v>233</v>
      </c>
      <c r="L918" s="33"/>
      <c r="M918" s="139" t="s">
        <v>21</v>
      </c>
      <c r="N918" s="140" t="s">
        <v>45</v>
      </c>
      <c r="P918" s="141">
        <f>O918*H918</f>
        <v>0</v>
      </c>
      <c r="Q918" s="141">
        <v>1.1220000000000001E-2</v>
      </c>
      <c r="R918" s="141">
        <f>Q918*H918</f>
        <v>85.885958400000007</v>
      </c>
      <c r="S918" s="141">
        <v>0</v>
      </c>
      <c r="T918" s="142">
        <f>S918*H918</f>
        <v>0</v>
      </c>
      <c r="AR918" s="143" t="s">
        <v>234</v>
      </c>
      <c r="AT918" s="143" t="s">
        <v>229</v>
      </c>
      <c r="AU918" s="143" t="s">
        <v>86</v>
      </c>
      <c r="AY918" s="18" t="s">
        <v>227</v>
      </c>
      <c r="BE918" s="144">
        <f>IF(N918="základní",J918,0)</f>
        <v>0</v>
      </c>
      <c r="BF918" s="144">
        <f>IF(N918="snížená",J918,0)</f>
        <v>0</v>
      </c>
      <c r="BG918" s="144">
        <f>IF(N918="zákl. přenesená",J918,0)</f>
        <v>0</v>
      </c>
      <c r="BH918" s="144">
        <f>IF(N918="sníž. přenesená",J918,0)</f>
        <v>0</v>
      </c>
      <c r="BI918" s="144">
        <f>IF(N918="nulová",J918,0)</f>
        <v>0</v>
      </c>
      <c r="BJ918" s="18" t="s">
        <v>86</v>
      </c>
      <c r="BK918" s="144">
        <f>ROUND(I918*H918,2)</f>
        <v>0</v>
      </c>
      <c r="BL918" s="18" t="s">
        <v>234</v>
      </c>
      <c r="BM918" s="143" t="s">
        <v>1408</v>
      </c>
    </row>
    <row r="919" spans="2:65" s="1" customFormat="1" ht="11.25">
      <c r="B919" s="33"/>
      <c r="D919" s="145" t="s">
        <v>236</v>
      </c>
      <c r="F919" s="146" t="s">
        <v>1409</v>
      </c>
      <c r="I919" s="147"/>
      <c r="L919" s="33"/>
      <c r="M919" s="148"/>
      <c r="T919" s="54"/>
      <c r="AT919" s="18" t="s">
        <v>236</v>
      </c>
      <c r="AU919" s="18" t="s">
        <v>86</v>
      </c>
    </row>
    <row r="920" spans="2:65" s="13" customFormat="1" ht="11.25">
      <c r="B920" s="156"/>
      <c r="D920" s="150" t="s">
        <v>238</v>
      </c>
      <c r="E920" s="157" t="s">
        <v>21</v>
      </c>
      <c r="F920" s="158" t="s">
        <v>1410</v>
      </c>
      <c r="H920" s="159">
        <v>6707.12</v>
      </c>
      <c r="I920" s="160"/>
      <c r="L920" s="156"/>
      <c r="M920" s="161"/>
      <c r="T920" s="162"/>
      <c r="AT920" s="157" t="s">
        <v>238</v>
      </c>
      <c r="AU920" s="157" t="s">
        <v>86</v>
      </c>
      <c r="AV920" s="13" t="s">
        <v>86</v>
      </c>
      <c r="AW920" s="13" t="s">
        <v>33</v>
      </c>
      <c r="AX920" s="13" t="s">
        <v>73</v>
      </c>
      <c r="AY920" s="157" t="s">
        <v>227</v>
      </c>
    </row>
    <row r="921" spans="2:65" s="13" customFormat="1" ht="11.25">
      <c r="B921" s="156"/>
      <c r="D921" s="150" t="s">
        <v>238</v>
      </c>
      <c r="E921" s="157" t="s">
        <v>21</v>
      </c>
      <c r="F921" s="158" t="s">
        <v>1411</v>
      </c>
      <c r="H921" s="159">
        <v>947.6</v>
      </c>
      <c r="I921" s="160"/>
      <c r="L921" s="156"/>
      <c r="M921" s="161"/>
      <c r="T921" s="162"/>
      <c r="AT921" s="157" t="s">
        <v>238</v>
      </c>
      <c r="AU921" s="157" t="s">
        <v>86</v>
      </c>
      <c r="AV921" s="13" t="s">
        <v>86</v>
      </c>
      <c r="AW921" s="13" t="s">
        <v>33</v>
      </c>
      <c r="AX921" s="13" t="s">
        <v>73</v>
      </c>
      <c r="AY921" s="157" t="s">
        <v>227</v>
      </c>
    </row>
    <row r="922" spans="2:65" s="14" customFormat="1" ht="11.25">
      <c r="B922" s="163"/>
      <c r="D922" s="150" t="s">
        <v>238</v>
      </c>
      <c r="E922" s="164" t="s">
        <v>21</v>
      </c>
      <c r="F922" s="165" t="s">
        <v>241</v>
      </c>
      <c r="H922" s="166">
        <v>7654.72</v>
      </c>
      <c r="I922" s="167"/>
      <c r="L922" s="163"/>
      <c r="M922" s="168"/>
      <c r="T922" s="169"/>
      <c r="AT922" s="164" t="s">
        <v>238</v>
      </c>
      <c r="AU922" s="164" t="s">
        <v>86</v>
      </c>
      <c r="AV922" s="14" t="s">
        <v>234</v>
      </c>
      <c r="AW922" s="14" t="s">
        <v>33</v>
      </c>
      <c r="AX922" s="14" t="s">
        <v>80</v>
      </c>
      <c r="AY922" s="164" t="s">
        <v>227</v>
      </c>
    </row>
    <row r="923" spans="2:65" s="1" customFormat="1" ht="24.2" customHeight="1">
      <c r="B923" s="33"/>
      <c r="C923" s="132" t="s">
        <v>1412</v>
      </c>
      <c r="D923" s="132" t="s">
        <v>229</v>
      </c>
      <c r="E923" s="133" t="s">
        <v>1413</v>
      </c>
      <c r="F923" s="134" t="s">
        <v>1414</v>
      </c>
      <c r="G923" s="135" t="s">
        <v>232</v>
      </c>
      <c r="H923" s="136">
        <v>459.51</v>
      </c>
      <c r="I923" s="137"/>
      <c r="J923" s="138">
        <f>ROUND(I923*H923,2)</f>
        <v>0</v>
      </c>
      <c r="K923" s="134" t="s">
        <v>233</v>
      </c>
      <c r="L923" s="33"/>
      <c r="M923" s="139" t="s">
        <v>21</v>
      </c>
      <c r="N923" s="140" t="s">
        <v>45</v>
      </c>
      <c r="P923" s="141">
        <f>O923*H923</f>
        <v>0</v>
      </c>
      <c r="Q923" s="141">
        <v>0.11</v>
      </c>
      <c r="R923" s="141">
        <f>Q923*H923</f>
        <v>50.546100000000003</v>
      </c>
      <c r="S923" s="141">
        <v>0</v>
      </c>
      <c r="T923" s="142">
        <f>S923*H923</f>
        <v>0</v>
      </c>
      <c r="AR923" s="143" t="s">
        <v>234</v>
      </c>
      <c r="AT923" s="143" t="s">
        <v>229</v>
      </c>
      <c r="AU923" s="143" t="s">
        <v>86</v>
      </c>
      <c r="AY923" s="18" t="s">
        <v>227</v>
      </c>
      <c r="BE923" s="144">
        <f>IF(N923="základní",J923,0)</f>
        <v>0</v>
      </c>
      <c r="BF923" s="144">
        <f>IF(N923="snížená",J923,0)</f>
        <v>0</v>
      </c>
      <c r="BG923" s="144">
        <f>IF(N923="zákl. přenesená",J923,0)</f>
        <v>0</v>
      </c>
      <c r="BH923" s="144">
        <f>IF(N923="sníž. přenesená",J923,0)</f>
        <v>0</v>
      </c>
      <c r="BI923" s="144">
        <f>IF(N923="nulová",J923,0)</f>
        <v>0</v>
      </c>
      <c r="BJ923" s="18" t="s">
        <v>86</v>
      </c>
      <c r="BK923" s="144">
        <f>ROUND(I923*H923,2)</f>
        <v>0</v>
      </c>
      <c r="BL923" s="18" t="s">
        <v>234</v>
      </c>
      <c r="BM923" s="143" t="s">
        <v>1415</v>
      </c>
    </row>
    <row r="924" spans="2:65" s="1" customFormat="1" ht="11.25">
      <c r="B924" s="33"/>
      <c r="D924" s="145" t="s">
        <v>236</v>
      </c>
      <c r="F924" s="146" t="s">
        <v>1416</v>
      </c>
      <c r="I924" s="147"/>
      <c r="L924" s="33"/>
      <c r="M924" s="148"/>
      <c r="T924" s="54"/>
      <c r="AT924" s="18" t="s">
        <v>236</v>
      </c>
      <c r="AU924" s="18" t="s">
        <v>86</v>
      </c>
    </row>
    <row r="925" spans="2:65" s="13" customFormat="1" ht="11.25">
      <c r="B925" s="156"/>
      <c r="D925" s="150" t="s">
        <v>238</v>
      </c>
      <c r="E925" s="157" t="s">
        <v>21</v>
      </c>
      <c r="F925" s="158" t="s">
        <v>633</v>
      </c>
      <c r="H925" s="159">
        <v>140.59</v>
      </c>
      <c r="I925" s="160"/>
      <c r="L925" s="156"/>
      <c r="M925" s="161"/>
      <c r="T925" s="162"/>
      <c r="AT925" s="157" t="s">
        <v>238</v>
      </c>
      <c r="AU925" s="157" t="s">
        <v>86</v>
      </c>
      <c r="AV925" s="13" t="s">
        <v>86</v>
      </c>
      <c r="AW925" s="13" t="s">
        <v>33</v>
      </c>
      <c r="AX925" s="13" t="s">
        <v>73</v>
      </c>
      <c r="AY925" s="157" t="s">
        <v>227</v>
      </c>
    </row>
    <row r="926" spans="2:65" s="13" customFormat="1" ht="11.25">
      <c r="B926" s="156"/>
      <c r="D926" s="150" t="s">
        <v>238</v>
      </c>
      <c r="E926" s="157" t="s">
        <v>21</v>
      </c>
      <c r="F926" s="158" t="s">
        <v>652</v>
      </c>
      <c r="H926" s="159">
        <v>17.28</v>
      </c>
      <c r="I926" s="160"/>
      <c r="L926" s="156"/>
      <c r="M926" s="161"/>
      <c r="T926" s="162"/>
      <c r="AT926" s="157" t="s">
        <v>238</v>
      </c>
      <c r="AU926" s="157" t="s">
        <v>86</v>
      </c>
      <c r="AV926" s="13" t="s">
        <v>86</v>
      </c>
      <c r="AW926" s="13" t="s">
        <v>33</v>
      </c>
      <c r="AX926" s="13" t="s">
        <v>73</v>
      </c>
      <c r="AY926" s="157" t="s">
        <v>227</v>
      </c>
    </row>
    <row r="927" spans="2:65" s="13" customFormat="1" ht="11.25">
      <c r="B927" s="156"/>
      <c r="D927" s="150" t="s">
        <v>238</v>
      </c>
      <c r="E927" s="157" t="s">
        <v>21</v>
      </c>
      <c r="F927" s="158" t="s">
        <v>655</v>
      </c>
      <c r="H927" s="159">
        <v>301.64</v>
      </c>
      <c r="I927" s="160"/>
      <c r="L927" s="156"/>
      <c r="M927" s="161"/>
      <c r="T927" s="162"/>
      <c r="AT927" s="157" t="s">
        <v>238</v>
      </c>
      <c r="AU927" s="157" t="s">
        <v>86</v>
      </c>
      <c r="AV927" s="13" t="s">
        <v>86</v>
      </c>
      <c r="AW927" s="13" t="s">
        <v>33</v>
      </c>
      <c r="AX927" s="13" t="s">
        <v>73</v>
      </c>
      <c r="AY927" s="157" t="s">
        <v>227</v>
      </c>
    </row>
    <row r="928" spans="2:65" s="14" customFormat="1" ht="11.25">
      <c r="B928" s="163"/>
      <c r="D928" s="150" t="s">
        <v>238</v>
      </c>
      <c r="E928" s="164" t="s">
        <v>21</v>
      </c>
      <c r="F928" s="165" t="s">
        <v>241</v>
      </c>
      <c r="H928" s="166">
        <v>459.51</v>
      </c>
      <c r="I928" s="167"/>
      <c r="L928" s="163"/>
      <c r="M928" s="168"/>
      <c r="T928" s="169"/>
      <c r="AT928" s="164" t="s">
        <v>238</v>
      </c>
      <c r="AU928" s="164" t="s">
        <v>86</v>
      </c>
      <c r="AV928" s="14" t="s">
        <v>234</v>
      </c>
      <c r="AW928" s="14" t="s">
        <v>33</v>
      </c>
      <c r="AX928" s="14" t="s">
        <v>80</v>
      </c>
      <c r="AY928" s="164" t="s">
        <v>227</v>
      </c>
    </row>
    <row r="929" spans="2:65" s="1" customFormat="1" ht="37.9" customHeight="1">
      <c r="B929" s="33"/>
      <c r="C929" s="132" t="s">
        <v>1417</v>
      </c>
      <c r="D929" s="132" t="s">
        <v>229</v>
      </c>
      <c r="E929" s="133" t="s">
        <v>1418</v>
      </c>
      <c r="F929" s="134" t="s">
        <v>1419</v>
      </c>
      <c r="G929" s="135" t="s">
        <v>232</v>
      </c>
      <c r="H929" s="136">
        <v>2757.06</v>
      </c>
      <c r="I929" s="137"/>
      <c r="J929" s="138">
        <f>ROUND(I929*H929,2)</f>
        <v>0</v>
      </c>
      <c r="K929" s="134" t="s">
        <v>233</v>
      </c>
      <c r="L929" s="33"/>
      <c r="M929" s="139" t="s">
        <v>21</v>
      </c>
      <c r="N929" s="140" t="s">
        <v>45</v>
      </c>
      <c r="P929" s="141">
        <f>O929*H929</f>
        <v>0</v>
      </c>
      <c r="Q929" s="141">
        <v>1.0999999999999999E-2</v>
      </c>
      <c r="R929" s="141">
        <f>Q929*H929</f>
        <v>30.327659999999998</v>
      </c>
      <c r="S929" s="141">
        <v>0</v>
      </c>
      <c r="T929" s="142">
        <f>S929*H929</f>
        <v>0</v>
      </c>
      <c r="AR929" s="143" t="s">
        <v>234</v>
      </c>
      <c r="AT929" s="143" t="s">
        <v>229</v>
      </c>
      <c r="AU929" s="143" t="s">
        <v>86</v>
      </c>
      <c r="AY929" s="18" t="s">
        <v>227</v>
      </c>
      <c r="BE929" s="144">
        <f>IF(N929="základní",J929,0)</f>
        <v>0</v>
      </c>
      <c r="BF929" s="144">
        <f>IF(N929="snížená",J929,0)</f>
        <v>0</v>
      </c>
      <c r="BG929" s="144">
        <f>IF(N929="zákl. přenesená",J929,0)</f>
        <v>0</v>
      </c>
      <c r="BH929" s="144">
        <f>IF(N929="sníž. přenesená",J929,0)</f>
        <v>0</v>
      </c>
      <c r="BI929" s="144">
        <f>IF(N929="nulová",J929,0)</f>
        <v>0</v>
      </c>
      <c r="BJ929" s="18" t="s">
        <v>86</v>
      </c>
      <c r="BK929" s="144">
        <f>ROUND(I929*H929,2)</f>
        <v>0</v>
      </c>
      <c r="BL929" s="18" t="s">
        <v>234</v>
      </c>
      <c r="BM929" s="143" t="s">
        <v>1420</v>
      </c>
    </row>
    <row r="930" spans="2:65" s="1" customFormat="1" ht="11.25">
      <c r="B930" s="33"/>
      <c r="D930" s="145" t="s">
        <v>236</v>
      </c>
      <c r="F930" s="146" t="s">
        <v>1421</v>
      </c>
      <c r="I930" s="147"/>
      <c r="L930" s="33"/>
      <c r="M930" s="148"/>
      <c r="T930" s="54"/>
      <c r="AT930" s="18" t="s">
        <v>236</v>
      </c>
      <c r="AU930" s="18" t="s">
        <v>86</v>
      </c>
    </row>
    <row r="931" spans="2:65" s="13" customFormat="1" ht="11.25">
      <c r="B931" s="156"/>
      <c r="D931" s="150" t="s">
        <v>238</v>
      </c>
      <c r="E931" s="157" t="s">
        <v>21</v>
      </c>
      <c r="F931" s="158" t="s">
        <v>1422</v>
      </c>
      <c r="H931" s="159">
        <v>843.54</v>
      </c>
      <c r="I931" s="160"/>
      <c r="L931" s="156"/>
      <c r="M931" s="161"/>
      <c r="T931" s="162"/>
      <c r="AT931" s="157" t="s">
        <v>238</v>
      </c>
      <c r="AU931" s="157" t="s">
        <v>86</v>
      </c>
      <c r="AV931" s="13" t="s">
        <v>86</v>
      </c>
      <c r="AW931" s="13" t="s">
        <v>33</v>
      </c>
      <c r="AX931" s="13" t="s">
        <v>73</v>
      </c>
      <c r="AY931" s="157" t="s">
        <v>227</v>
      </c>
    </row>
    <row r="932" spans="2:65" s="13" customFormat="1" ht="11.25">
      <c r="B932" s="156"/>
      <c r="D932" s="150" t="s">
        <v>238</v>
      </c>
      <c r="E932" s="157" t="s">
        <v>21</v>
      </c>
      <c r="F932" s="158" t="s">
        <v>1423</v>
      </c>
      <c r="H932" s="159">
        <v>103.68</v>
      </c>
      <c r="I932" s="160"/>
      <c r="L932" s="156"/>
      <c r="M932" s="161"/>
      <c r="T932" s="162"/>
      <c r="AT932" s="157" t="s">
        <v>238</v>
      </c>
      <c r="AU932" s="157" t="s">
        <v>86</v>
      </c>
      <c r="AV932" s="13" t="s">
        <v>86</v>
      </c>
      <c r="AW932" s="13" t="s">
        <v>33</v>
      </c>
      <c r="AX932" s="13" t="s">
        <v>73</v>
      </c>
      <c r="AY932" s="157" t="s">
        <v>227</v>
      </c>
    </row>
    <row r="933" spans="2:65" s="13" customFormat="1" ht="11.25">
      <c r="B933" s="156"/>
      <c r="D933" s="150" t="s">
        <v>238</v>
      </c>
      <c r="E933" s="157" t="s">
        <v>21</v>
      </c>
      <c r="F933" s="158" t="s">
        <v>1424</v>
      </c>
      <c r="H933" s="159">
        <v>1809.84</v>
      </c>
      <c r="I933" s="160"/>
      <c r="L933" s="156"/>
      <c r="M933" s="161"/>
      <c r="T933" s="162"/>
      <c r="AT933" s="157" t="s">
        <v>238</v>
      </c>
      <c r="AU933" s="157" t="s">
        <v>86</v>
      </c>
      <c r="AV933" s="13" t="s">
        <v>86</v>
      </c>
      <c r="AW933" s="13" t="s">
        <v>33</v>
      </c>
      <c r="AX933" s="13" t="s">
        <v>73</v>
      </c>
      <c r="AY933" s="157" t="s">
        <v>227</v>
      </c>
    </row>
    <row r="934" spans="2:65" s="14" customFormat="1" ht="11.25">
      <c r="B934" s="163"/>
      <c r="D934" s="150" t="s">
        <v>238</v>
      </c>
      <c r="E934" s="164" t="s">
        <v>21</v>
      </c>
      <c r="F934" s="165" t="s">
        <v>241</v>
      </c>
      <c r="H934" s="166">
        <v>2757.06</v>
      </c>
      <c r="I934" s="167"/>
      <c r="L934" s="163"/>
      <c r="M934" s="168"/>
      <c r="T934" s="169"/>
      <c r="AT934" s="164" t="s">
        <v>238</v>
      </c>
      <c r="AU934" s="164" t="s">
        <v>86</v>
      </c>
      <c r="AV934" s="14" t="s">
        <v>234</v>
      </c>
      <c r="AW934" s="14" t="s">
        <v>33</v>
      </c>
      <c r="AX934" s="14" t="s">
        <v>80</v>
      </c>
      <c r="AY934" s="164" t="s">
        <v>227</v>
      </c>
    </row>
    <row r="935" spans="2:65" s="1" customFormat="1" ht="24.2" customHeight="1">
      <c r="B935" s="33"/>
      <c r="C935" s="132" t="s">
        <v>1425</v>
      </c>
      <c r="D935" s="132" t="s">
        <v>229</v>
      </c>
      <c r="E935" s="133" t="s">
        <v>1426</v>
      </c>
      <c r="F935" s="134" t="s">
        <v>1427</v>
      </c>
      <c r="G935" s="135" t="s">
        <v>232</v>
      </c>
      <c r="H935" s="136">
        <v>459.51</v>
      </c>
      <c r="I935" s="137"/>
      <c r="J935" s="138">
        <f>ROUND(I935*H935,2)</f>
        <v>0</v>
      </c>
      <c r="K935" s="134" t="s">
        <v>233</v>
      </c>
      <c r="L935" s="33"/>
      <c r="M935" s="139" t="s">
        <v>21</v>
      </c>
      <c r="N935" s="140" t="s">
        <v>45</v>
      </c>
      <c r="P935" s="141">
        <f>O935*H935</f>
        <v>0</v>
      </c>
      <c r="Q935" s="141">
        <v>0</v>
      </c>
      <c r="R935" s="141">
        <f>Q935*H935</f>
        <v>0</v>
      </c>
      <c r="S935" s="141">
        <v>0</v>
      </c>
      <c r="T935" s="142">
        <f>S935*H935</f>
        <v>0</v>
      </c>
      <c r="AR935" s="143" t="s">
        <v>234</v>
      </c>
      <c r="AT935" s="143" t="s">
        <v>229</v>
      </c>
      <c r="AU935" s="143" t="s">
        <v>86</v>
      </c>
      <c r="AY935" s="18" t="s">
        <v>227</v>
      </c>
      <c r="BE935" s="144">
        <f>IF(N935="základní",J935,0)</f>
        <v>0</v>
      </c>
      <c r="BF935" s="144">
        <f>IF(N935="snížená",J935,0)</f>
        <v>0</v>
      </c>
      <c r="BG935" s="144">
        <f>IF(N935="zákl. přenesená",J935,0)</f>
        <v>0</v>
      </c>
      <c r="BH935" s="144">
        <f>IF(N935="sníž. přenesená",J935,0)</f>
        <v>0</v>
      </c>
      <c r="BI935" s="144">
        <f>IF(N935="nulová",J935,0)</f>
        <v>0</v>
      </c>
      <c r="BJ935" s="18" t="s">
        <v>86</v>
      </c>
      <c r="BK935" s="144">
        <f>ROUND(I935*H935,2)</f>
        <v>0</v>
      </c>
      <c r="BL935" s="18" t="s">
        <v>234</v>
      </c>
      <c r="BM935" s="143" t="s">
        <v>1428</v>
      </c>
    </row>
    <row r="936" spans="2:65" s="1" customFormat="1" ht="11.25">
      <c r="B936" s="33"/>
      <c r="D936" s="145" t="s">
        <v>236</v>
      </c>
      <c r="F936" s="146" t="s">
        <v>1429</v>
      </c>
      <c r="I936" s="147"/>
      <c r="L936" s="33"/>
      <c r="M936" s="148"/>
      <c r="T936" s="54"/>
      <c r="AT936" s="18" t="s">
        <v>236</v>
      </c>
      <c r="AU936" s="18" t="s">
        <v>86</v>
      </c>
    </row>
    <row r="937" spans="2:65" s="13" customFormat="1" ht="11.25">
      <c r="B937" s="156"/>
      <c r="D937" s="150" t="s">
        <v>238</v>
      </c>
      <c r="E937" s="157" t="s">
        <v>21</v>
      </c>
      <c r="F937" s="158" t="s">
        <v>633</v>
      </c>
      <c r="H937" s="159">
        <v>140.59</v>
      </c>
      <c r="I937" s="160"/>
      <c r="L937" s="156"/>
      <c r="M937" s="161"/>
      <c r="T937" s="162"/>
      <c r="AT937" s="157" t="s">
        <v>238</v>
      </c>
      <c r="AU937" s="157" t="s">
        <v>86</v>
      </c>
      <c r="AV937" s="13" t="s">
        <v>86</v>
      </c>
      <c r="AW937" s="13" t="s">
        <v>33</v>
      </c>
      <c r="AX937" s="13" t="s">
        <v>73</v>
      </c>
      <c r="AY937" s="157" t="s">
        <v>227</v>
      </c>
    </row>
    <row r="938" spans="2:65" s="13" customFormat="1" ht="11.25">
      <c r="B938" s="156"/>
      <c r="D938" s="150" t="s">
        <v>238</v>
      </c>
      <c r="E938" s="157" t="s">
        <v>21</v>
      </c>
      <c r="F938" s="158" t="s">
        <v>652</v>
      </c>
      <c r="H938" s="159">
        <v>17.28</v>
      </c>
      <c r="I938" s="160"/>
      <c r="L938" s="156"/>
      <c r="M938" s="161"/>
      <c r="T938" s="162"/>
      <c r="AT938" s="157" t="s">
        <v>238</v>
      </c>
      <c r="AU938" s="157" t="s">
        <v>86</v>
      </c>
      <c r="AV938" s="13" t="s">
        <v>86</v>
      </c>
      <c r="AW938" s="13" t="s">
        <v>33</v>
      </c>
      <c r="AX938" s="13" t="s">
        <v>73</v>
      </c>
      <c r="AY938" s="157" t="s">
        <v>227</v>
      </c>
    </row>
    <row r="939" spans="2:65" s="13" customFormat="1" ht="11.25">
      <c r="B939" s="156"/>
      <c r="D939" s="150" t="s">
        <v>238</v>
      </c>
      <c r="E939" s="157" t="s">
        <v>21</v>
      </c>
      <c r="F939" s="158" t="s">
        <v>655</v>
      </c>
      <c r="H939" s="159">
        <v>301.64</v>
      </c>
      <c r="I939" s="160"/>
      <c r="L939" s="156"/>
      <c r="M939" s="161"/>
      <c r="T939" s="162"/>
      <c r="AT939" s="157" t="s">
        <v>238</v>
      </c>
      <c r="AU939" s="157" t="s">
        <v>86</v>
      </c>
      <c r="AV939" s="13" t="s">
        <v>86</v>
      </c>
      <c r="AW939" s="13" t="s">
        <v>33</v>
      </c>
      <c r="AX939" s="13" t="s">
        <v>73</v>
      </c>
      <c r="AY939" s="157" t="s">
        <v>227</v>
      </c>
    </row>
    <row r="940" spans="2:65" s="14" customFormat="1" ht="11.25">
      <c r="B940" s="163"/>
      <c r="D940" s="150" t="s">
        <v>238</v>
      </c>
      <c r="E940" s="164" t="s">
        <v>21</v>
      </c>
      <c r="F940" s="165" t="s">
        <v>241</v>
      </c>
      <c r="H940" s="166">
        <v>459.51</v>
      </c>
      <c r="I940" s="167"/>
      <c r="L940" s="163"/>
      <c r="M940" s="168"/>
      <c r="T940" s="169"/>
      <c r="AT940" s="164" t="s">
        <v>238</v>
      </c>
      <c r="AU940" s="164" t="s">
        <v>86</v>
      </c>
      <c r="AV940" s="14" t="s">
        <v>234</v>
      </c>
      <c r="AW940" s="14" t="s">
        <v>33</v>
      </c>
      <c r="AX940" s="14" t="s">
        <v>80</v>
      </c>
      <c r="AY940" s="164" t="s">
        <v>227</v>
      </c>
    </row>
    <row r="941" spans="2:65" s="1" customFormat="1" ht="24.2" customHeight="1">
      <c r="B941" s="33"/>
      <c r="C941" s="132" t="s">
        <v>1430</v>
      </c>
      <c r="D941" s="132" t="s">
        <v>229</v>
      </c>
      <c r="E941" s="133" t="s">
        <v>1431</v>
      </c>
      <c r="F941" s="134" t="s">
        <v>1432</v>
      </c>
      <c r="G941" s="135" t="s">
        <v>232</v>
      </c>
      <c r="H941" s="136">
        <v>299.76</v>
      </c>
      <c r="I941" s="137"/>
      <c r="J941" s="138">
        <f>ROUND(I941*H941,2)</f>
        <v>0</v>
      </c>
      <c r="K941" s="134" t="s">
        <v>233</v>
      </c>
      <c r="L941" s="33"/>
      <c r="M941" s="139" t="s">
        <v>21</v>
      </c>
      <c r="N941" s="140" t="s">
        <v>45</v>
      </c>
      <c r="P941" s="141">
        <f>O941*H941</f>
        <v>0</v>
      </c>
      <c r="Q941" s="141">
        <v>0</v>
      </c>
      <c r="R941" s="141">
        <f>Q941*H941</f>
        <v>0</v>
      </c>
      <c r="S941" s="141">
        <v>0</v>
      </c>
      <c r="T941" s="142">
        <f>S941*H941</f>
        <v>0</v>
      </c>
      <c r="AR941" s="143" t="s">
        <v>234</v>
      </c>
      <c r="AT941" s="143" t="s">
        <v>229</v>
      </c>
      <c r="AU941" s="143" t="s">
        <v>86</v>
      </c>
      <c r="AY941" s="18" t="s">
        <v>227</v>
      </c>
      <c r="BE941" s="144">
        <f>IF(N941="základní",J941,0)</f>
        <v>0</v>
      </c>
      <c r="BF941" s="144">
        <f>IF(N941="snížená",J941,0)</f>
        <v>0</v>
      </c>
      <c r="BG941" s="144">
        <f>IF(N941="zákl. přenesená",J941,0)</f>
        <v>0</v>
      </c>
      <c r="BH941" s="144">
        <f>IF(N941="sníž. přenesená",J941,0)</f>
        <v>0</v>
      </c>
      <c r="BI941" s="144">
        <f>IF(N941="nulová",J941,0)</f>
        <v>0</v>
      </c>
      <c r="BJ941" s="18" t="s">
        <v>86</v>
      </c>
      <c r="BK941" s="144">
        <f>ROUND(I941*H941,2)</f>
        <v>0</v>
      </c>
      <c r="BL941" s="18" t="s">
        <v>234</v>
      </c>
      <c r="BM941" s="143" t="s">
        <v>1433</v>
      </c>
    </row>
    <row r="942" spans="2:65" s="1" customFormat="1" ht="11.25">
      <c r="B942" s="33"/>
      <c r="D942" s="145" t="s">
        <v>236</v>
      </c>
      <c r="F942" s="146" t="s">
        <v>1434</v>
      </c>
      <c r="I942" s="147"/>
      <c r="L942" s="33"/>
      <c r="M942" s="148"/>
      <c r="T942" s="54"/>
      <c r="AT942" s="18" t="s">
        <v>236</v>
      </c>
      <c r="AU942" s="18" t="s">
        <v>86</v>
      </c>
    </row>
    <row r="943" spans="2:65" s="13" customFormat="1" ht="11.25">
      <c r="B943" s="156"/>
      <c r="D943" s="150" t="s">
        <v>238</v>
      </c>
      <c r="E943" s="157" t="s">
        <v>21</v>
      </c>
      <c r="F943" s="158" t="s">
        <v>915</v>
      </c>
      <c r="H943" s="159">
        <v>3.96</v>
      </c>
      <c r="I943" s="160"/>
      <c r="L943" s="156"/>
      <c r="M943" s="161"/>
      <c r="T943" s="162"/>
      <c r="AT943" s="157" t="s">
        <v>238</v>
      </c>
      <c r="AU943" s="157" t="s">
        <v>86</v>
      </c>
      <c r="AV943" s="13" t="s">
        <v>86</v>
      </c>
      <c r="AW943" s="13" t="s">
        <v>33</v>
      </c>
      <c r="AX943" s="13" t="s">
        <v>73</v>
      </c>
      <c r="AY943" s="157" t="s">
        <v>227</v>
      </c>
    </row>
    <row r="944" spans="2:65" s="13" customFormat="1" ht="11.25">
      <c r="B944" s="156"/>
      <c r="D944" s="150" t="s">
        <v>238</v>
      </c>
      <c r="E944" s="157" t="s">
        <v>21</v>
      </c>
      <c r="F944" s="158" t="s">
        <v>916</v>
      </c>
      <c r="H944" s="159">
        <v>2.04</v>
      </c>
      <c r="I944" s="160"/>
      <c r="L944" s="156"/>
      <c r="M944" s="161"/>
      <c r="T944" s="162"/>
      <c r="AT944" s="157" t="s">
        <v>238</v>
      </c>
      <c r="AU944" s="157" t="s">
        <v>86</v>
      </c>
      <c r="AV944" s="13" t="s">
        <v>86</v>
      </c>
      <c r="AW944" s="13" t="s">
        <v>33</v>
      </c>
      <c r="AX944" s="13" t="s">
        <v>73</v>
      </c>
      <c r="AY944" s="157" t="s">
        <v>227</v>
      </c>
    </row>
    <row r="945" spans="2:65" s="13" customFormat="1" ht="11.25">
      <c r="B945" s="156"/>
      <c r="D945" s="150" t="s">
        <v>238</v>
      </c>
      <c r="E945" s="157" t="s">
        <v>21</v>
      </c>
      <c r="F945" s="158" t="s">
        <v>917</v>
      </c>
      <c r="H945" s="159">
        <v>1.56</v>
      </c>
      <c r="I945" s="160"/>
      <c r="L945" s="156"/>
      <c r="M945" s="161"/>
      <c r="T945" s="162"/>
      <c r="AT945" s="157" t="s">
        <v>238</v>
      </c>
      <c r="AU945" s="157" t="s">
        <v>86</v>
      </c>
      <c r="AV945" s="13" t="s">
        <v>86</v>
      </c>
      <c r="AW945" s="13" t="s">
        <v>33</v>
      </c>
      <c r="AX945" s="13" t="s">
        <v>73</v>
      </c>
      <c r="AY945" s="157" t="s">
        <v>227</v>
      </c>
    </row>
    <row r="946" spans="2:65" s="13" customFormat="1" ht="11.25">
      <c r="B946" s="156"/>
      <c r="D946" s="150" t="s">
        <v>238</v>
      </c>
      <c r="E946" s="157" t="s">
        <v>21</v>
      </c>
      <c r="F946" s="158" t="s">
        <v>1435</v>
      </c>
      <c r="H946" s="159">
        <v>94.5</v>
      </c>
      <c r="I946" s="160"/>
      <c r="L946" s="156"/>
      <c r="M946" s="161"/>
      <c r="T946" s="162"/>
      <c r="AT946" s="157" t="s">
        <v>238</v>
      </c>
      <c r="AU946" s="157" t="s">
        <v>86</v>
      </c>
      <c r="AV946" s="13" t="s">
        <v>86</v>
      </c>
      <c r="AW946" s="13" t="s">
        <v>33</v>
      </c>
      <c r="AX946" s="13" t="s">
        <v>73</v>
      </c>
      <c r="AY946" s="157" t="s">
        <v>227</v>
      </c>
    </row>
    <row r="947" spans="2:65" s="13" customFormat="1" ht="11.25">
      <c r="B947" s="156"/>
      <c r="D947" s="150" t="s">
        <v>238</v>
      </c>
      <c r="E947" s="157" t="s">
        <v>21</v>
      </c>
      <c r="F947" s="158" t="s">
        <v>1436</v>
      </c>
      <c r="H947" s="159">
        <v>138.9</v>
      </c>
      <c r="I947" s="160"/>
      <c r="L947" s="156"/>
      <c r="M947" s="161"/>
      <c r="T947" s="162"/>
      <c r="AT947" s="157" t="s">
        <v>238</v>
      </c>
      <c r="AU947" s="157" t="s">
        <v>86</v>
      </c>
      <c r="AV947" s="13" t="s">
        <v>86</v>
      </c>
      <c r="AW947" s="13" t="s">
        <v>33</v>
      </c>
      <c r="AX947" s="13" t="s">
        <v>73</v>
      </c>
      <c r="AY947" s="157" t="s">
        <v>227</v>
      </c>
    </row>
    <row r="948" spans="2:65" s="13" customFormat="1" ht="11.25">
      <c r="B948" s="156"/>
      <c r="D948" s="150" t="s">
        <v>238</v>
      </c>
      <c r="E948" s="157" t="s">
        <v>21</v>
      </c>
      <c r="F948" s="158" t="s">
        <v>1437</v>
      </c>
      <c r="H948" s="159">
        <v>16.68</v>
      </c>
      <c r="I948" s="160"/>
      <c r="L948" s="156"/>
      <c r="M948" s="161"/>
      <c r="T948" s="162"/>
      <c r="AT948" s="157" t="s">
        <v>238</v>
      </c>
      <c r="AU948" s="157" t="s">
        <v>86</v>
      </c>
      <c r="AV948" s="13" t="s">
        <v>86</v>
      </c>
      <c r="AW948" s="13" t="s">
        <v>33</v>
      </c>
      <c r="AX948" s="13" t="s">
        <v>73</v>
      </c>
      <c r="AY948" s="157" t="s">
        <v>227</v>
      </c>
    </row>
    <row r="949" spans="2:65" s="13" customFormat="1" ht="11.25">
      <c r="B949" s="156"/>
      <c r="D949" s="150" t="s">
        <v>238</v>
      </c>
      <c r="E949" s="157" t="s">
        <v>21</v>
      </c>
      <c r="F949" s="158" t="s">
        <v>1438</v>
      </c>
      <c r="H949" s="159">
        <v>42.12</v>
      </c>
      <c r="I949" s="160"/>
      <c r="L949" s="156"/>
      <c r="M949" s="161"/>
      <c r="T949" s="162"/>
      <c r="AT949" s="157" t="s">
        <v>238</v>
      </c>
      <c r="AU949" s="157" t="s">
        <v>86</v>
      </c>
      <c r="AV949" s="13" t="s">
        <v>86</v>
      </c>
      <c r="AW949" s="13" t="s">
        <v>33</v>
      </c>
      <c r="AX949" s="13" t="s">
        <v>73</v>
      </c>
      <c r="AY949" s="157" t="s">
        <v>227</v>
      </c>
    </row>
    <row r="950" spans="2:65" s="14" customFormat="1" ht="11.25">
      <c r="B950" s="163"/>
      <c r="D950" s="150" t="s">
        <v>238</v>
      </c>
      <c r="E950" s="164" t="s">
        <v>21</v>
      </c>
      <c r="F950" s="165" t="s">
        <v>241</v>
      </c>
      <c r="H950" s="166">
        <v>299.76</v>
      </c>
      <c r="I950" s="167"/>
      <c r="L950" s="163"/>
      <c r="M950" s="168"/>
      <c r="T950" s="169"/>
      <c r="AT950" s="164" t="s">
        <v>238</v>
      </c>
      <c r="AU950" s="164" t="s">
        <v>86</v>
      </c>
      <c r="AV950" s="14" t="s">
        <v>234</v>
      </c>
      <c r="AW950" s="14" t="s">
        <v>33</v>
      </c>
      <c r="AX950" s="14" t="s">
        <v>80</v>
      </c>
      <c r="AY950" s="164" t="s">
        <v>227</v>
      </c>
    </row>
    <row r="951" spans="2:65" s="1" customFormat="1" ht="24.2" customHeight="1">
      <c r="B951" s="33"/>
      <c r="C951" s="132" t="s">
        <v>1439</v>
      </c>
      <c r="D951" s="132" t="s">
        <v>229</v>
      </c>
      <c r="E951" s="133" t="s">
        <v>1440</v>
      </c>
      <c r="F951" s="134" t="s">
        <v>1441</v>
      </c>
      <c r="G951" s="135" t="s">
        <v>232</v>
      </c>
      <c r="H951" s="136">
        <v>318.92</v>
      </c>
      <c r="I951" s="137"/>
      <c r="J951" s="138">
        <f>ROUND(I951*H951,2)</f>
        <v>0</v>
      </c>
      <c r="K951" s="134" t="s">
        <v>233</v>
      </c>
      <c r="L951" s="33"/>
      <c r="M951" s="139" t="s">
        <v>21</v>
      </c>
      <c r="N951" s="140" t="s">
        <v>45</v>
      </c>
      <c r="P951" s="141">
        <f>O951*H951</f>
        <v>0</v>
      </c>
      <c r="Q951" s="141">
        <v>5.6999999999999998E-4</v>
      </c>
      <c r="R951" s="141">
        <f>Q951*H951</f>
        <v>0.18178440000000001</v>
      </c>
      <c r="S951" s="141">
        <v>0</v>
      </c>
      <c r="T951" s="142">
        <f>S951*H951</f>
        <v>0</v>
      </c>
      <c r="AR951" s="143" t="s">
        <v>234</v>
      </c>
      <c r="AT951" s="143" t="s">
        <v>229</v>
      </c>
      <c r="AU951" s="143" t="s">
        <v>86</v>
      </c>
      <c r="AY951" s="18" t="s">
        <v>227</v>
      </c>
      <c r="BE951" s="144">
        <f>IF(N951="základní",J951,0)</f>
        <v>0</v>
      </c>
      <c r="BF951" s="144">
        <f>IF(N951="snížená",J951,0)</f>
        <v>0</v>
      </c>
      <c r="BG951" s="144">
        <f>IF(N951="zákl. přenesená",J951,0)</f>
        <v>0</v>
      </c>
      <c r="BH951" s="144">
        <f>IF(N951="sníž. přenesená",J951,0)</f>
        <v>0</v>
      </c>
      <c r="BI951" s="144">
        <f>IF(N951="nulová",J951,0)</f>
        <v>0</v>
      </c>
      <c r="BJ951" s="18" t="s">
        <v>86</v>
      </c>
      <c r="BK951" s="144">
        <f>ROUND(I951*H951,2)</f>
        <v>0</v>
      </c>
      <c r="BL951" s="18" t="s">
        <v>234</v>
      </c>
      <c r="BM951" s="143" t="s">
        <v>1442</v>
      </c>
    </row>
    <row r="952" spans="2:65" s="1" customFormat="1" ht="11.25">
      <c r="B952" s="33"/>
      <c r="D952" s="145" t="s">
        <v>236</v>
      </c>
      <c r="F952" s="146" t="s">
        <v>1443</v>
      </c>
      <c r="I952" s="147"/>
      <c r="L952" s="33"/>
      <c r="M952" s="148"/>
      <c r="T952" s="54"/>
      <c r="AT952" s="18" t="s">
        <v>236</v>
      </c>
      <c r="AU952" s="18" t="s">
        <v>86</v>
      </c>
    </row>
    <row r="953" spans="2:65" s="13" customFormat="1" ht="11.25">
      <c r="B953" s="156"/>
      <c r="D953" s="150" t="s">
        <v>238</v>
      </c>
      <c r="E953" s="157" t="s">
        <v>21</v>
      </c>
      <c r="F953" s="158" t="s">
        <v>652</v>
      </c>
      <c r="H953" s="159">
        <v>17.28</v>
      </c>
      <c r="I953" s="160"/>
      <c r="L953" s="156"/>
      <c r="M953" s="161"/>
      <c r="T953" s="162"/>
      <c r="AT953" s="157" t="s">
        <v>238</v>
      </c>
      <c r="AU953" s="157" t="s">
        <v>86</v>
      </c>
      <c r="AV953" s="13" t="s">
        <v>86</v>
      </c>
      <c r="AW953" s="13" t="s">
        <v>33</v>
      </c>
      <c r="AX953" s="13" t="s">
        <v>73</v>
      </c>
      <c r="AY953" s="157" t="s">
        <v>227</v>
      </c>
    </row>
    <row r="954" spans="2:65" s="13" customFormat="1" ht="11.25">
      <c r="B954" s="156"/>
      <c r="D954" s="150" t="s">
        <v>238</v>
      </c>
      <c r="E954" s="157" t="s">
        <v>21</v>
      </c>
      <c r="F954" s="158" t="s">
        <v>655</v>
      </c>
      <c r="H954" s="159">
        <v>301.64</v>
      </c>
      <c r="I954" s="160"/>
      <c r="L954" s="156"/>
      <c r="M954" s="161"/>
      <c r="T954" s="162"/>
      <c r="AT954" s="157" t="s">
        <v>238</v>
      </c>
      <c r="AU954" s="157" t="s">
        <v>86</v>
      </c>
      <c r="AV954" s="13" t="s">
        <v>86</v>
      </c>
      <c r="AW954" s="13" t="s">
        <v>33</v>
      </c>
      <c r="AX954" s="13" t="s">
        <v>73</v>
      </c>
      <c r="AY954" s="157" t="s">
        <v>227</v>
      </c>
    </row>
    <row r="955" spans="2:65" s="14" customFormat="1" ht="11.25">
      <c r="B955" s="163"/>
      <c r="D955" s="150" t="s">
        <v>238</v>
      </c>
      <c r="E955" s="164" t="s">
        <v>21</v>
      </c>
      <c r="F955" s="165" t="s">
        <v>241</v>
      </c>
      <c r="H955" s="166">
        <v>318.92</v>
      </c>
      <c r="I955" s="167"/>
      <c r="L955" s="163"/>
      <c r="M955" s="168"/>
      <c r="T955" s="169"/>
      <c r="AT955" s="164" t="s">
        <v>238</v>
      </c>
      <c r="AU955" s="164" t="s">
        <v>86</v>
      </c>
      <c r="AV955" s="14" t="s">
        <v>234</v>
      </c>
      <c r="AW955" s="14" t="s">
        <v>33</v>
      </c>
      <c r="AX955" s="14" t="s">
        <v>80</v>
      </c>
      <c r="AY955" s="164" t="s">
        <v>227</v>
      </c>
    </row>
    <row r="956" spans="2:65" s="1" customFormat="1" ht="37.9" customHeight="1">
      <c r="B956" s="33"/>
      <c r="C956" s="132" t="s">
        <v>1444</v>
      </c>
      <c r="D956" s="132" t="s">
        <v>229</v>
      </c>
      <c r="E956" s="133" t="s">
        <v>1445</v>
      </c>
      <c r="F956" s="134" t="s">
        <v>1446</v>
      </c>
      <c r="G956" s="135" t="s">
        <v>326</v>
      </c>
      <c r="H956" s="136">
        <v>1113.067</v>
      </c>
      <c r="I956" s="137"/>
      <c r="J956" s="138">
        <f>ROUND(I956*H956,2)</f>
        <v>0</v>
      </c>
      <c r="K956" s="134" t="s">
        <v>233</v>
      </c>
      <c r="L956" s="33"/>
      <c r="M956" s="139" t="s">
        <v>21</v>
      </c>
      <c r="N956" s="140" t="s">
        <v>45</v>
      </c>
      <c r="P956" s="141">
        <f>O956*H956</f>
        <v>0</v>
      </c>
      <c r="Q956" s="141">
        <v>2.0000000000000002E-5</v>
      </c>
      <c r="R956" s="141">
        <f>Q956*H956</f>
        <v>2.2261340000000001E-2</v>
      </c>
      <c r="S956" s="141">
        <v>0</v>
      </c>
      <c r="T956" s="142">
        <f>S956*H956</f>
        <v>0</v>
      </c>
      <c r="AR956" s="143" t="s">
        <v>234</v>
      </c>
      <c r="AT956" s="143" t="s">
        <v>229</v>
      </c>
      <c r="AU956" s="143" t="s">
        <v>86</v>
      </c>
      <c r="AY956" s="18" t="s">
        <v>227</v>
      </c>
      <c r="BE956" s="144">
        <f>IF(N956="základní",J956,0)</f>
        <v>0</v>
      </c>
      <c r="BF956" s="144">
        <f>IF(N956="snížená",J956,0)</f>
        <v>0</v>
      </c>
      <c r="BG956" s="144">
        <f>IF(N956="zákl. přenesená",J956,0)</f>
        <v>0</v>
      </c>
      <c r="BH956" s="144">
        <f>IF(N956="sníž. přenesená",J956,0)</f>
        <v>0</v>
      </c>
      <c r="BI956" s="144">
        <f>IF(N956="nulová",J956,0)</f>
        <v>0</v>
      </c>
      <c r="BJ956" s="18" t="s">
        <v>86</v>
      </c>
      <c r="BK956" s="144">
        <f>ROUND(I956*H956,2)</f>
        <v>0</v>
      </c>
      <c r="BL956" s="18" t="s">
        <v>234</v>
      </c>
      <c r="BM956" s="143" t="s">
        <v>1447</v>
      </c>
    </row>
    <row r="957" spans="2:65" s="1" customFormat="1" ht="11.25">
      <c r="B957" s="33"/>
      <c r="D957" s="145" t="s">
        <v>236</v>
      </c>
      <c r="F957" s="146" t="s">
        <v>1448</v>
      </c>
      <c r="I957" s="147"/>
      <c r="L957" s="33"/>
      <c r="M957" s="148"/>
      <c r="T957" s="54"/>
      <c r="AT957" s="18" t="s">
        <v>236</v>
      </c>
      <c r="AU957" s="18" t="s">
        <v>86</v>
      </c>
    </row>
    <row r="958" spans="2:65" s="13" customFormat="1" ht="11.25">
      <c r="B958" s="156"/>
      <c r="D958" s="150" t="s">
        <v>238</v>
      </c>
      <c r="E958" s="157" t="s">
        <v>21</v>
      </c>
      <c r="F958" s="158" t="s">
        <v>1449</v>
      </c>
      <c r="H958" s="159">
        <v>1056.4380000000001</v>
      </c>
      <c r="I958" s="160"/>
      <c r="L958" s="156"/>
      <c r="M958" s="161"/>
      <c r="T958" s="162"/>
      <c r="AT958" s="157" t="s">
        <v>238</v>
      </c>
      <c r="AU958" s="157" t="s">
        <v>86</v>
      </c>
      <c r="AV958" s="13" t="s">
        <v>86</v>
      </c>
      <c r="AW958" s="13" t="s">
        <v>33</v>
      </c>
      <c r="AX958" s="13" t="s">
        <v>73</v>
      </c>
      <c r="AY958" s="157" t="s">
        <v>227</v>
      </c>
    </row>
    <row r="959" spans="2:65" s="13" customFormat="1" ht="11.25">
      <c r="B959" s="156"/>
      <c r="D959" s="150" t="s">
        <v>238</v>
      </c>
      <c r="E959" s="157" t="s">
        <v>21</v>
      </c>
      <c r="F959" s="158" t="s">
        <v>1450</v>
      </c>
      <c r="H959" s="159">
        <v>56.628999999999998</v>
      </c>
      <c r="I959" s="160"/>
      <c r="L959" s="156"/>
      <c r="M959" s="161"/>
      <c r="T959" s="162"/>
      <c r="AT959" s="157" t="s">
        <v>238</v>
      </c>
      <c r="AU959" s="157" t="s">
        <v>86</v>
      </c>
      <c r="AV959" s="13" t="s">
        <v>86</v>
      </c>
      <c r="AW959" s="13" t="s">
        <v>33</v>
      </c>
      <c r="AX959" s="13" t="s">
        <v>73</v>
      </c>
      <c r="AY959" s="157" t="s">
        <v>227</v>
      </c>
    </row>
    <row r="960" spans="2:65" s="14" customFormat="1" ht="11.25">
      <c r="B960" s="163"/>
      <c r="D960" s="150" t="s">
        <v>238</v>
      </c>
      <c r="E960" s="164" t="s">
        <v>21</v>
      </c>
      <c r="F960" s="165" t="s">
        <v>241</v>
      </c>
      <c r="H960" s="166">
        <v>1113.067</v>
      </c>
      <c r="I960" s="167"/>
      <c r="L960" s="163"/>
      <c r="M960" s="168"/>
      <c r="T960" s="169"/>
      <c r="AT960" s="164" t="s">
        <v>238</v>
      </c>
      <c r="AU960" s="164" t="s">
        <v>86</v>
      </c>
      <c r="AV960" s="14" t="s">
        <v>234</v>
      </c>
      <c r="AW960" s="14" t="s">
        <v>33</v>
      </c>
      <c r="AX960" s="14" t="s">
        <v>80</v>
      </c>
      <c r="AY960" s="164" t="s">
        <v>227</v>
      </c>
    </row>
    <row r="961" spans="2:65" s="1" customFormat="1" ht="37.9" customHeight="1">
      <c r="B961" s="33"/>
      <c r="C961" s="132" t="s">
        <v>1451</v>
      </c>
      <c r="D961" s="132" t="s">
        <v>229</v>
      </c>
      <c r="E961" s="133" t="s">
        <v>1452</v>
      </c>
      <c r="F961" s="134" t="s">
        <v>1453</v>
      </c>
      <c r="G961" s="135" t="s">
        <v>326</v>
      </c>
      <c r="H961" s="136">
        <v>2135.8710000000001</v>
      </c>
      <c r="I961" s="137"/>
      <c r="J961" s="138">
        <f>ROUND(I961*H961,2)</f>
        <v>0</v>
      </c>
      <c r="K961" s="134" t="s">
        <v>233</v>
      </c>
      <c r="L961" s="33"/>
      <c r="M961" s="139" t="s">
        <v>21</v>
      </c>
      <c r="N961" s="140" t="s">
        <v>45</v>
      </c>
      <c r="P961" s="141">
        <f>O961*H961</f>
        <v>0</v>
      </c>
      <c r="Q961" s="141">
        <v>2.0000000000000002E-5</v>
      </c>
      <c r="R961" s="141">
        <f>Q961*H961</f>
        <v>4.2717420000000006E-2</v>
      </c>
      <c r="S961" s="141">
        <v>0</v>
      </c>
      <c r="T961" s="142">
        <f>S961*H961</f>
        <v>0</v>
      </c>
      <c r="AR961" s="143" t="s">
        <v>234</v>
      </c>
      <c r="AT961" s="143" t="s">
        <v>229</v>
      </c>
      <c r="AU961" s="143" t="s">
        <v>86</v>
      </c>
      <c r="AY961" s="18" t="s">
        <v>227</v>
      </c>
      <c r="BE961" s="144">
        <f>IF(N961="základní",J961,0)</f>
        <v>0</v>
      </c>
      <c r="BF961" s="144">
        <f>IF(N961="snížená",J961,0)</f>
        <v>0</v>
      </c>
      <c r="BG961" s="144">
        <f>IF(N961="zákl. přenesená",J961,0)</f>
        <v>0</v>
      </c>
      <c r="BH961" s="144">
        <f>IF(N961="sníž. přenesená",J961,0)</f>
        <v>0</v>
      </c>
      <c r="BI961" s="144">
        <f>IF(N961="nulová",J961,0)</f>
        <v>0</v>
      </c>
      <c r="BJ961" s="18" t="s">
        <v>86</v>
      </c>
      <c r="BK961" s="144">
        <f>ROUND(I961*H961,2)</f>
        <v>0</v>
      </c>
      <c r="BL961" s="18" t="s">
        <v>234</v>
      </c>
      <c r="BM961" s="143" t="s">
        <v>1454</v>
      </c>
    </row>
    <row r="962" spans="2:65" s="1" customFormat="1" ht="11.25">
      <c r="B962" s="33"/>
      <c r="D962" s="145" t="s">
        <v>236</v>
      </c>
      <c r="F962" s="146" t="s">
        <v>1455</v>
      </c>
      <c r="I962" s="147"/>
      <c r="L962" s="33"/>
      <c r="M962" s="148"/>
      <c r="T962" s="54"/>
      <c r="AT962" s="18" t="s">
        <v>236</v>
      </c>
      <c r="AU962" s="18" t="s">
        <v>86</v>
      </c>
    </row>
    <row r="963" spans="2:65" s="13" customFormat="1" ht="11.25">
      <c r="B963" s="156"/>
      <c r="D963" s="150" t="s">
        <v>238</v>
      </c>
      <c r="E963" s="157" t="s">
        <v>21</v>
      </c>
      <c r="F963" s="158" t="s">
        <v>1456</v>
      </c>
      <c r="H963" s="159">
        <v>126.53100000000001</v>
      </c>
      <c r="I963" s="160"/>
      <c r="L963" s="156"/>
      <c r="M963" s="161"/>
      <c r="T963" s="162"/>
      <c r="AT963" s="157" t="s">
        <v>238</v>
      </c>
      <c r="AU963" s="157" t="s">
        <v>86</v>
      </c>
      <c r="AV963" s="13" t="s">
        <v>86</v>
      </c>
      <c r="AW963" s="13" t="s">
        <v>33</v>
      </c>
      <c r="AX963" s="13" t="s">
        <v>73</v>
      </c>
      <c r="AY963" s="157" t="s">
        <v>227</v>
      </c>
    </row>
    <row r="964" spans="2:65" s="13" customFormat="1" ht="11.25">
      <c r="B964" s="156"/>
      <c r="D964" s="150" t="s">
        <v>238</v>
      </c>
      <c r="E964" s="157" t="s">
        <v>21</v>
      </c>
      <c r="F964" s="158" t="s">
        <v>1457</v>
      </c>
      <c r="H964" s="159">
        <v>1509.1020000000001</v>
      </c>
      <c r="I964" s="160"/>
      <c r="L964" s="156"/>
      <c r="M964" s="161"/>
      <c r="T964" s="162"/>
      <c r="AT964" s="157" t="s">
        <v>238</v>
      </c>
      <c r="AU964" s="157" t="s">
        <v>86</v>
      </c>
      <c r="AV964" s="13" t="s">
        <v>86</v>
      </c>
      <c r="AW964" s="13" t="s">
        <v>33</v>
      </c>
      <c r="AX964" s="13" t="s">
        <v>73</v>
      </c>
      <c r="AY964" s="157" t="s">
        <v>227</v>
      </c>
    </row>
    <row r="965" spans="2:65" s="13" customFormat="1" ht="11.25">
      <c r="B965" s="156"/>
      <c r="D965" s="150" t="s">
        <v>238</v>
      </c>
      <c r="E965" s="157" t="s">
        <v>21</v>
      </c>
      <c r="F965" s="158" t="s">
        <v>1458</v>
      </c>
      <c r="H965" s="159">
        <v>213.21</v>
      </c>
      <c r="I965" s="160"/>
      <c r="L965" s="156"/>
      <c r="M965" s="161"/>
      <c r="T965" s="162"/>
      <c r="AT965" s="157" t="s">
        <v>238</v>
      </c>
      <c r="AU965" s="157" t="s">
        <v>86</v>
      </c>
      <c r="AV965" s="13" t="s">
        <v>86</v>
      </c>
      <c r="AW965" s="13" t="s">
        <v>33</v>
      </c>
      <c r="AX965" s="13" t="s">
        <v>73</v>
      </c>
      <c r="AY965" s="157" t="s">
        <v>227</v>
      </c>
    </row>
    <row r="966" spans="2:65" s="13" customFormat="1" ht="11.25">
      <c r="B966" s="156"/>
      <c r="D966" s="150" t="s">
        <v>238</v>
      </c>
      <c r="E966" s="157" t="s">
        <v>21</v>
      </c>
      <c r="F966" s="158" t="s">
        <v>1459</v>
      </c>
      <c r="H966" s="159">
        <v>15.552</v>
      </c>
      <c r="I966" s="160"/>
      <c r="L966" s="156"/>
      <c r="M966" s="161"/>
      <c r="T966" s="162"/>
      <c r="AT966" s="157" t="s">
        <v>238</v>
      </c>
      <c r="AU966" s="157" t="s">
        <v>86</v>
      </c>
      <c r="AV966" s="13" t="s">
        <v>86</v>
      </c>
      <c r="AW966" s="13" t="s">
        <v>33</v>
      </c>
      <c r="AX966" s="13" t="s">
        <v>73</v>
      </c>
      <c r="AY966" s="157" t="s">
        <v>227</v>
      </c>
    </row>
    <row r="967" spans="2:65" s="13" customFormat="1" ht="11.25">
      <c r="B967" s="156"/>
      <c r="D967" s="150" t="s">
        <v>238</v>
      </c>
      <c r="E967" s="157" t="s">
        <v>21</v>
      </c>
      <c r="F967" s="158" t="s">
        <v>1460</v>
      </c>
      <c r="H967" s="159">
        <v>271.476</v>
      </c>
      <c r="I967" s="160"/>
      <c r="L967" s="156"/>
      <c r="M967" s="161"/>
      <c r="T967" s="162"/>
      <c r="AT967" s="157" t="s">
        <v>238</v>
      </c>
      <c r="AU967" s="157" t="s">
        <v>86</v>
      </c>
      <c r="AV967" s="13" t="s">
        <v>86</v>
      </c>
      <c r="AW967" s="13" t="s">
        <v>33</v>
      </c>
      <c r="AX967" s="13" t="s">
        <v>73</v>
      </c>
      <c r="AY967" s="157" t="s">
        <v>227</v>
      </c>
    </row>
    <row r="968" spans="2:65" s="14" customFormat="1" ht="11.25">
      <c r="B968" s="163"/>
      <c r="D968" s="150" t="s">
        <v>238</v>
      </c>
      <c r="E968" s="164" t="s">
        <v>21</v>
      </c>
      <c r="F968" s="165" t="s">
        <v>241</v>
      </c>
      <c r="H968" s="166">
        <v>2135.8710000000001</v>
      </c>
      <c r="I968" s="167"/>
      <c r="L968" s="163"/>
      <c r="M968" s="168"/>
      <c r="T968" s="169"/>
      <c r="AT968" s="164" t="s">
        <v>238</v>
      </c>
      <c r="AU968" s="164" t="s">
        <v>86</v>
      </c>
      <c r="AV968" s="14" t="s">
        <v>234</v>
      </c>
      <c r="AW968" s="14" t="s">
        <v>33</v>
      </c>
      <c r="AX968" s="14" t="s">
        <v>80</v>
      </c>
      <c r="AY968" s="164" t="s">
        <v>227</v>
      </c>
    </row>
    <row r="969" spans="2:65" s="1" customFormat="1" ht="24.2" customHeight="1">
      <c r="B969" s="33"/>
      <c r="C969" s="132" t="s">
        <v>1461</v>
      </c>
      <c r="D969" s="132" t="s">
        <v>229</v>
      </c>
      <c r="E969" s="133" t="s">
        <v>1462</v>
      </c>
      <c r="F969" s="134" t="s">
        <v>1463</v>
      </c>
      <c r="G969" s="135" t="s">
        <v>244</v>
      </c>
      <c r="H969" s="136">
        <v>51.323999999999998</v>
      </c>
      <c r="I969" s="137"/>
      <c r="J969" s="138">
        <f>ROUND(I969*H969,2)</f>
        <v>0</v>
      </c>
      <c r="K969" s="134" t="s">
        <v>233</v>
      </c>
      <c r="L969" s="33"/>
      <c r="M969" s="139" t="s">
        <v>21</v>
      </c>
      <c r="N969" s="140" t="s">
        <v>45</v>
      </c>
      <c r="P969" s="141">
        <f>O969*H969</f>
        <v>0</v>
      </c>
      <c r="Q969" s="141">
        <v>0.42</v>
      </c>
      <c r="R969" s="141">
        <f>Q969*H969</f>
        <v>21.556079999999998</v>
      </c>
      <c r="S969" s="141">
        <v>0</v>
      </c>
      <c r="T969" s="142">
        <f>S969*H969</f>
        <v>0</v>
      </c>
      <c r="AR969" s="143" t="s">
        <v>234</v>
      </c>
      <c r="AT969" s="143" t="s">
        <v>229</v>
      </c>
      <c r="AU969" s="143" t="s">
        <v>86</v>
      </c>
      <c r="AY969" s="18" t="s">
        <v>227</v>
      </c>
      <c r="BE969" s="144">
        <f>IF(N969="základní",J969,0)</f>
        <v>0</v>
      </c>
      <c r="BF969" s="144">
        <f>IF(N969="snížená",J969,0)</f>
        <v>0</v>
      </c>
      <c r="BG969" s="144">
        <f>IF(N969="zákl. přenesená",J969,0)</f>
        <v>0</v>
      </c>
      <c r="BH969" s="144">
        <f>IF(N969="sníž. přenesená",J969,0)</f>
        <v>0</v>
      </c>
      <c r="BI969" s="144">
        <f>IF(N969="nulová",J969,0)</f>
        <v>0</v>
      </c>
      <c r="BJ969" s="18" t="s">
        <v>86</v>
      </c>
      <c r="BK969" s="144">
        <f>ROUND(I969*H969,2)</f>
        <v>0</v>
      </c>
      <c r="BL969" s="18" t="s">
        <v>234</v>
      </c>
      <c r="BM969" s="143" t="s">
        <v>1464</v>
      </c>
    </row>
    <row r="970" spans="2:65" s="1" customFormat="1" ht="11.25">
      <c r="B970" s="33"/>
      <c r="D970" s="145" t="s">
        <v>236</v>
      </c>
      <c r="F970" s="146" t="s">
        <v>1465</v>
      </c>
      <c r="I970" s="147"/>
      <c r="L970" s="33"/>
      <c r="M970" s="148"/>
      <c r="T970" s="54"/>
      <c r="AT970" s="18" t="s">
        <v>236</v>
      </c>
      <c r="AU970" s="18" t="s">
        <v>86</v>
      </c>
    </row>
    <row r="971" spans="2:65" s="12" customFormat="1" ht="11.25">
      <c r="B971" s="149"/>
      <c r="D971" s="150" t="s">
        <v>238</v>
      </c>
      <c r="E971" s="151" t="s">
        <v>21</v>
      </c>
      <c r="F971" s="152" t="s">
        <v>1466</v>
      </c>
      <c r="H971" s="151" t="s">
        <v>21</v>
      </c>
      <c r="I971" s="153"/>
      <c r="L971" s="149"/>
      <c r="M971" s="154"/>
      <c r="T971" s="155"/>
      <c r="AT971" s="151" t="s">
        <v>238</v>
      </c>
      <c r="AU971" s="151" t="s">
        <v>86</v>
      </c>
      <c r="AV971" s="12" t="s">
        <v>80</v>
      </c>
      <c r="AW971" s="12" t="s">
        <v>33</v>
      </c>
      <c r="AX971" s="12" t="s">
        <v>73</v>
      </c>
      <c r="AY971" s="151" t="s">
        <v>227</v>
      </c>
    </row>
    <row r="972" spans="2:65" s="13" customFormat="1" ht="11.25">
      <c r="B972" s="156"/>
      <c r="D972" s="150" t="s">
        <v>238</v>
      </c>
      <c r="E972" s="157" t="s">
        <v>21</v>
      </c>
      <c r="F972" s="158" t="s">
        <v>651</v>
      </c>
      <c r="H972" s="159">
        <v>183.3</v>
      </c>
      <c r="I972" s="160"/>
      <c r="L972" s="156"/>
      <c r="M972" s="161"/>
      <c r="T972" s="162"/>
      <c r="AT972" s="157" t="s">
        <v>238</v>
      </c>
      <c r="AU972" s="157" t="s">
        <v>86</v>
      </c>
      <c r="AV972" s="13" t="s">
        <v>86</v>
      </c>
      <c r="AW972" s="13" t="s">
        <v>33</v>
      </c>
      <c r="AX972" s="13" t="s">
        <v>73</v>
      </c>
      <c r="AY972" s="157" t="s">
        <v>227</v>
      </c>
    </row>
    <row r="973" spans="2:65" s="15" customFormat="1" ht="11.25">
      <c r="B973" s="193"/>
      <c r="D973" s="150" t="s">
        <v>238</v>
      </c>
      <c r="E973" s="194" t="s">
        <v>649</v>
      </c>
      <c r="F973" s="195" t="s">
        <v>765</v>
      </c>
      <c r="H973" s="196">
        <v>183.3</v>
      </c>
      <c r="I973" s="197"/>
      <c r="L973" s="193"/>
      <c r="M973" s="198"/>
      <c r="T973" s="199"/>
      <c r="AT973" s="194" t="s">
        <v>238</v>
      </c>
      <c r="AU973" s="194" t="s">
        <v>86</v>
      </c>
      <c r="AV973" s="15" t="s">
        <v>120</v>
      </c>
      <c r="AW973" s="15" t="s">
        <v>33</v>
      </c>
      <c r="AX973" s="15" t="s">
        <v>73</v>
      </c>
      <c r="AY973" s="194" t="s">
        <v>227</v>
      </c>
    </row>
    <row r="974" spans="2:65" s="12" customFormat="1" ht="11.25">
      <c r="B974" s="149"/>
      <c r="D974" s="150" t="s">
        <v>238</v>
      </c>
      <c r="E974" s="151" t="s">
        <v>21</v>
      </c>
      <c r="F974" s="152" t="s">
        <v>1467</v>
      </c>
      <c r="H974" s="151" t="s">
        <v>21</v>
      </c>
      <c r="I974" s="153"/>
      <c r="L974" s="149"/>
      <c r="M974" s="154"/>
      <c r="T974" s="155"/>
      <c r="AT974" s="151" t="s">
        <v>238</v>
      </c>
      <c r="AU974" s="151" t="s">
        <v>86</v>
      </c>
      <c r="AV974" s="12" t="s">
        <v>80</v>
      </c>
      <c r="AW974" s="12" t="s">
        <v>33</v>
      </c>
      <c r="AX974" s="12" t="s">
        <v>73</v>
      </c>
      <c r="AY974" s="151" t="s">
        <v>227</v>
      </c>
    </row>
    <row r="975" spans="2:65" s="13" customFormat="1" ht="11.25">
      <c r="B975" s="156"/>
      <c r="D975" s="150" t="s">
        <v>238</v>
      </c>
      <c r="E975" s="157" t="s">
        <v>21</v>
      </c>
      <c r="F975" s="158" t="s">
        <v>1468</v>
      </c>
      <c r="H975" s="159">
        <v>51.323999999999998</v>
      </c>
      <c r="I975" s="160"/>
      <c r="L975" s="156"/>
      <c r="M975" s="161"/>
      <c r="T975" s="162"/>
      <c r="AT975" s="157" t="s">
        <v>238</v>
      </c>
      <c r="AU975" s="157" t="s">
        <v>86</v>
      </c>
      <c r="AV975" s="13" t="s">
        <v>86</v>
      </c>
      <c r="AW975" s="13" t="s">
        <v>33</v>
      </c>
      <c r="AX975" s="13" t="s">
        <v>80</v>
      </c>
      <c r="AY975" s="157" t="s">
        <v>227</v>
      </c>
    </row>
    <row r="976" spans="2:65" s="1" customFormat="1" ht="37.9" customHeight="1">
      <c r="B976" s="33"/>
      <c r="C976" s="132" t="s">
        <v>1469</v>
      </c>
      <c r="D976" s="132" t="s">
        <v>229</v>
      </c>
      <c r="E976" s="133" t="s">
        <v>1470</v>
      </c>
      <c r="F976" s="134" t="s">
        <v>1471</v>
      </c>
      <c r="G976" s="135" t="s">
        <v>396</v>
      </c>
      <c r="H976" s="136">
        <v>126</v>
      </c>
      <c r="I976" s="137"/>
      <c r="J976" s="138">
        <f>ROUND(I976*H976,2)</f>
        <v>0</v>
      </c>
      <c r="K976" s="134" t="s">
        <v>233</v>
      </c>
      <c r="L976" s="33"/>
      <c r="M976" s="139" t="s">
        <v>21</v>
      </c>
      <c r="N976" s="140" t="s">
        <v>45</v>
      </c>
      <c r="P976" s="141">
        <f>O976*H976</f>
        <v>0</v>
      </c>
      <c r="Q976" s="141">
        <v>1.7770000000000001E-2</v>
      </c>
      <c r="R976" s="141">
        <f>Q976*H976</f>
        <v>2.23902</v>
      </c>
      <c r="S976" s="141">
        <v>0</v>
      </c>
      <c r="T976" s="142">
        <f>S976*H976</f>
        <v>0</v>
      </c>
      <c r="AR976" s="143" t="s">
        <v>234</v>
      </c>
      <c r="AT976" s="143" t="s">
        <v>229</v>
      </c>
      <c r="AU976" s="143" t="s">
        <v>86</v>
      </c>
      <c r="AY976" s="18" t="s">
        <v>227</v>
      </c>
      <c r="BE976" s="144">
        <f>IF(N976="základní",J976,0)</f>
        <v>0</v>
      </c>
      <c r="BF976" s="144">
        <f>IF(N976="snížená",J976,0)</f>
        <v>0</v>
      </c>
      <c r="BG976" s="144">
        <f>IF(N976="zákl. přenesená",J976,0)</f>
        <v>0</v>
      </c>
      <c r="BH976" s="144">
        <f>IF(N976="sníž. přenesená",J976,0)</f>
        <v>0</v>
      </c>
      <c r="BI976" s="144">
        <f>IF(N976="nulová",J976,0)</f>
        <v>0</v>
      </c>
      <c r="BJ976" s="18" t="s">
        <v>86</v>
      </c>
      <c r="BK976" s="144">
        <f>ROUND(I976*H976,2)</f>
        <v>0</v>
      </c>
      <c r="BL976" s="18" t="s">
        <v>234</v>
      </c>
      <c r="BM976" s="143" t="s">
        <v>1472</v>
      </c>
    </row>
    <row r="977" spans="2:65" s="1" customFormat="1" ht="11.25">
      <c r="B977" s="33"/>
      <c r="D977" s="145" t="s">
        <v>236</v>
      </c>
      <c r="F977" s="146" t="s">
        <v>1473</v>
      </c>
      <c r="I977" s="147"/>
      <c r="L977" s="33"/>
      <c r="M977" s="148"/>
      <c r="T977" s="54"/>
      <c r="AT977" s="18" t="s">
        <v>236</v>
      </c>
      <c r="AU977" s="18" t="s">
        <v>86</v>
      </c>
    </row>
    <row r="978" spans="2:65" s="13" customFormat="1" ht="11.25">
      <c r="B978" s="156"/>
      <c r="D978" s="150" t="s">
        <v>238</v>
      </c>
      <c r="E978" s="157" t="s">
        <v>21</v>
      </c>
      <c r="F978" s="158" t="s">
        <v>1474</v>
      </c>
      <c r="H978" s="159">
        <v>50</v>
      </c>
      <c r="I978" s="160"/>
      <c r="L978" s="156"/>
      <c r="M978" s="161"/>
      <c r="T978" s="162"/>
      <c r="AT978" s="157" t="s">
        <v>238</v>
      </c>
      <c r="AU978" s="157" t="s">
        <v>86</v>
      </c>
      <c r="AV978" s="13" t="s">
        <v>86</v>
      </c>
      <c r="AW978" s="13" t="s">
        <v>33</v>
      </c>
      <c r="AX978" s="13" t="s">
        <v>73</v>
      </c>
      <c r="AY978" s="157" t="s">
        <v>227</v>
      </c>
    </row>
    <row r="979" spans="2:65" s="13" customFormat="1" ht="11.25">
      <c r="B979" s="156"/>
      <c r="D979" s="150" t="s">
        <v>238</v>
      </c>
      <c r="E979" s="157" t="s">
        <v>21</v>
      </c>
      <c r="F979" s="158" t="s">
        <v>1475</v>
      </c>
      <c r="H979" s="159">
        <v>20</v>
      </c>
      <c r="I979" s="160"/>
      <c r="L979" s="156"/>
      <c r="M979" s="161"/>
      <c r="T979" s="162"/>
      <c r="AT979" s="157" t="s">
        <v>238</v>
      </c>
      <c r="AU979" s="157" t="s">
        <v>86</v>
      </c>
      <c r="AV979" s="13" t="s">
        <v>86</v>
      </c>
      <c r="AW979" s="13" t="s">
        <v>33</v>
      </c>
      <c r="AX979" s="13" t="s">
        <v>73</v>
      </c>
      <c r="AY979" s="157" t="s">
        <v>227</v>
      </c>
    </row>
    <row r="980" spans="2:65" s="13" customFormat="1" ht="11.25">
      <c r="B980" s="156"/>
      <c r="D980" s="150" t="s">
        <v>238</v>
      </c>
      <c r="E980" s="157" t="s">
        <v>21</v>
      </c>
      <c r="F980" s="158" t="s">
        <v>1476</v>
      </c>
      <c r="H980" s="159">
        <v>28</v>
      </c>
      <c r="I980" s="160"/>
      <c r="L980" s="156"/>
      <c r="M980" s="161"/>
      <c r="T980" s="162"/>
      <c r="AT980" s="157" t="s">
        <v>238</v>
      </c>
      <c r="AU980" s="157" t="s">
        <v>86</v>
      </c>
      <c r="AV980" s="13" t="s">
        <v>86</v>
      </c>
      <c r="AW980" s="13" t="s">
        <v>33</v>
      </c>
      <c r="AX980" s="13" t="s">
        <v>73</v>
      </c>
      <c r="AY980" s="157" t="s">
        <v>227</v>
      </c>
    </row>
    <row r="981" spans="2:65" s="13" customFormat="1" ht="11.25">
      <c r="B981" s="156"/>
      <c r="D981" s="150" t="s">
        <v>238</v>
      </c>
      <c r="E981" s="157" t="s">
        <v>21</v>
      </c>
      <c r="F981" s="158" t="s">
        <v>1477</v>
      </c>
      <c r="H981" s="159">
        <v>20</v>
      </c>
      <c r="I981" s="160"/>
      <c r="L981" s="156"/>
      <c r="M981" s="161"/>
      <c r="T981" s="162"/>
      <c r="AT981" s="157" t="s">
        <v>238</v>
      </c>
      <c r="AU981" s="157" t="s">
        <v>86</v>
      </c>
      <c r="AV981" s="13" t="s">
        <v>86</v>
      </c>
      <c r="AW981" s="13" t="s">
        <v>33</v>
      </c>
      <c r="AX981" s="13" t="s">
        <v>73</v>
      </c>
      <c r="AY981" s="157" t="s">
        <v>227</v>
      </c>
    </row>
    <row r="982" spans="2:65" s="13" customFormat="1" ht="11.25">
      <c r="B982" s="156"/>
      <c r="D982" s="150" t="s">
        <v>238</v>
      </c>
      <c r="E982" s="157" t="s">
        <v>21</v>
      </c>
      <c r="F982" s="158" t="s">
        <v>1478</v>
      </c>
      <c r="H982" s="159">
        <v>2</v>
      </c>
      <c r="I982" s="160"/>
      <c r="L982" s="156"/>
      <c r="M982" s="161"/>
      <c r="T982" s="162"/>
      <c r="AT982" s="157" t="s">
        <v>238</v>
      </c>
      <c r="AU982" s="157" t="s">
        <v>86</v>
      </c>
      <c r="AV982" s="13" t="s">
        <v>86</v>
      </c>
      <c r="AW982" s="13" t="s">
        <v>33</v>
      </c>
      <c r="AX982" s="13" t="s">
        <v>73</v>
      </c>
      <c r="AY982" s="157" t="s">
        <v>227</v>
      </c>
    </row>
    <row r="983" spans="2:65" s="13" customFormat="1" ht="11.25">
      <c r="B983" s="156"/>
      <c r="D983" s="150" t="s">
        <v>238</v>
      </c>
      <c r="E983" s="157" t="s">
        <v>21</v>
      </c>
      <c r="F983" s="158" t="s">
        <v>1479</v>
      </c>
      <c r="H983" s="159">
        <v>2</v>
      </c>
      <c r="I983" s="160"/>
      <c r="L983" s="156"/>
      <c r="M983" s="161"/>
      <c r="T983" s="162"/>
      <c r="AT983" s="157" t="s">
        <v>238</v>
      </c>
      <c r="AU983" s="157" t="s">
        <v>86</v>
      </c>
      <c r="AV983" s="13" t="s">
        <v>86</v>
      </c>
      <c r="AW983" s="13" t="s">
        <v>33</v>
      </c>
      <c r="AX983" s="13" t="s">
        <v>73</v>
      </c>
      <c r="AY983" s="157" t="s">
        <v>227</v>
      </c>
    </row>
    <row r="984" spans="2:65" s="13" customFormat="1" ht="11.25">
      <c r="B984" s="156"/>
      <c r="D984" s="150" t="s">
        <v>238</v>
      </c>
      <c r="E984" s="157" t="s">
        <v>21</v>
      </c>
      <c r="F984" s="158" t="s">
        <v>1480</v>
      </c>
      <c r="H984" s="159">
        <v>2</v>
      </c>
      <c r="I984" s="160"/>
      <c r="L984" s="156"/>
      <c r="M984" s="161"/>
      <c r="T984" s="162"/>
      <c r="AT984" s="157" t="s">
        <v>238</v>
      </c>
      <c r="AU984" s="157" t="s">
        <v>86</v>
      </c>
      <c r="AV984" s="13" t="s">
        <v>86</v>
      </c>
      <c r="AW984" s="13" t="s">
        <v>33</v>
      </c>
      <c r="AX984" s="13" t="s">
        <v>73</v>
      </c>
      <c r="AY984" s="157" t="s">
        <v>227</v>
      </c>
    </row>
    <row r="985" spans="2:65" s="13" customFormat="1" ht="11.25">
      <c r="B985" s="156"/>
      <c r="D985" s="150" t="s">
        <v>238</v>
      </c>
      <c r="E985" s="157" t="s">
        <v>21</v>
      </c>
      <c r="F985" s="158" t="s">
        <v>1481</v>
      </c>
      <c r="H985" s="159">
        <v>1</v>
      </c>
      <c r="I985" s="160"/>
      <c r="L985" s="156"/>
      <c r="M985" s="161"/>
      <c r="T985" s="162"/>
      <c r="AT985" s="157" t="s">
        <v>238</v>
      </c>
      <c r="AU985" s="157" t="s">
        <v>86</v>
      </c>
      <c r="AV985" s="13" t="s">
        <v>86</v>
      </c>
      <c r="AW985" s="13" t="s">
        <v>33</v>
      </c>
      <c r="AX985" s="13" t="s">
        <v>73</v>
      </c>
      <c r="AY985" s="157" t="s">
        <v>227</v>
      </c>
    </row>
    <row r="986" spans="2:65" s="13" customFormat="1" ht="11.25">
      <c r="B986" s="156"/>
      <c r="D986" s="150" t="s">
        <v>238</v>
      </c>
      <c r="E986" s="157" t="s">
        <v>21</v>
      </c>
      <c r="F986" s="158" t="s">
        <v>1482</v>
      </c>
      <c r="H986" s="159">
        <v>1</v>
      </c>
      <c r="I986" s="160"/>
      <c r="L986" s="156"/>
      <c r="M986" s="161"/>
      <c r="T986" s="162"/>
      <c r="AT986" s="157" t="s">
        <v>238</v>
      </c>
      <c r="AU986" s="157" t="s">
        <v>86</v>
      </c>
      <c r="AV986" s="13" t="s">
        <v>86</v>
      </c>
      <c r="AW986" s="13" t="s">
        <v>33</v>
      </c>
      <c r="AX986" s="13" t="s">
        <v>73</v>
      </c>
      <c r="AY986" s="157" t="s">
        <v>227</v>
      </c>
    </row>
    <row r="987" spans="2:65" s="14" customFormat="1" ht="11.25">
      <c r="B987" s="163"/>
      <c r="D987" s="150" t="s">
        <v>238</v>
      </c>
      <c r="E987" s="164" t="s">
        <v>21</v>
      </c>
      <c r="F987" s="165" t="s">
        <v>241</v>
      </c>
      <c r="H987" s="166">
        <v>126</v>
      </c>
      <c r="I987" s="167"/>
      <c r="L987" s="163"/>
      <c r="M987" s="168"/>
      <c r="T987" s="169"/>
      <c r="AT987" s="164" t="s">
        <v>238</v>
      </c>
      <c r="AU987" s="164" t="s">
        <v>86</v>
      </c>
      <c r="AV987" s="14" t="s">
        <v>234</v>
      </c>
      <c r="AW987" s="14" t="s">
        <v>33</v>
      </c>
      <c r="AX987" s="14" t="s">
        <v>80</v>
      </c>
      <c r="AY987" s="164" t="s">
        <v>227</v>
      </c>
    </row>
    <row r="988" spans="2:65" s="1" customFormat="1" ht="24.2" customHeight="1">
      <c r="B988" s="33"/>
      <c r="C988" s="170" t="s">
        <v>1483</v>
      </c>
      <c r="D988" s="170" t="s">
        <v>291</v>
      </c>
      <c r="E988" s="171" t="s">
        <v>1484</v>
      </c>
      <c r="F988" s="172" t="s">
        <v>1485</v>
      </c>
      <c r="G988" s="173" t="s">
        <v>488</v>
      </c>
      <c r="H988" s="174">
        <v>126</v>
      </c>
      <c r="I988" s="175"/>
      <c r="J988" s="176">
        <f>ROUND(I988*H988,2)</f>
        <v>0</v>
      </c>
      <c r="K988" s="172" t="s">
        <v>336</v>
      </c>
      <c r="L988" s="177"/>
      <c r="M988" s="178" t="s">
        <v>21</v>
      </c>
      <c r="N988" s="179" t="s">
        <v>45</v>
      </c>
      <c r="P988" s="141">
        <f>O988*H988</f>
        <v>0</v>
      </c>
      <c r="Q988" s="141">
        <v>1.1999999999999999E-3</v>
      </c>
      <c r="R988" s="141">
        <f>Q988*H988</f>
        <v>0.15119999999999997</v>
      </c>
      <c r="S988" s="141">
        <v>0</v>
      </c>
      <c r="T988" s="142">
        <f>S988*H988</f>
        <v>0</v>
      </c>
      <c r="AR988" s="143" t="s">
        <v>283</v>
      </c>
      <c r="AT988" s="143" t="s">
        <v>291</v>
      </c>
      <c r="AU988" s="143" t="s">
        <v>86</v>
      </c>
      <c r="AY988" s="18" t="s">
        <v>227</v>
      </c>
      <c r="BE988" s="144">
        <f>IF(N988="základní",J988,0)</f>
        <v>0</v>
      </c>
      <c r="BF988" s="144">
        <f>IF(N988="snížená",J988,0)</f>
        <v>0</v>
      </c>
      <c r="BG988" s="144">
        <f>IF(N988="zákl. přenesená",J988,0)</f>
        <v>0</v>
      </c>
      <c r="BH988" s="144">
        <f>IF(N988="sníž. přenesená",J988,0)</f>
        <v>0</v>
      </c>
      <c r="BI988" s="144">
        <f>IF(N988="nulová",J988,0)</f>
        <v>0</v>
      </c>
      <c r="BJ988" s="18" t="s">
        <v>86</v>
      </c>
      <c r="BK988" s="144">
        <f>ROUND(I988*H988,2)</f>
        <v>0</v>
      </c>
      <c r="BL988" s="18" t="s">
        <v>234</v>
      </c>
      <c r="BM988" s="143" t="s">
        <v>1486</v>
      </c>
    </row>
    <row r="989" spans="2:65" s="13" customFormat="1" ht="11.25">
      <c r="B989" s="156"/>
      <c r="D989" s="150" t="s">
        <v>238</v>
      </c>
      <c r="E989" s="157" t="s">
        <v>21</v>
      </c>
      <c r="F989" s="158" t="s">
        <v>1487</v>
      </c>
      <c r="H989" s="159">
        <v>126</v>
      </c>
      <c r="I989" s="160"/>
      <c r="L989" s="156"/>
      <c r="M989" s="161"/>
      <c r="T989" s="162"/>
      <c r="AT989" s="157" t="s">
        <v>238</v>
      </c>
      <c r="AU989" s="157" t="s">
        <v>86</v>
      </c>
      <c r="AV989" s="13" t="s">
        <v>86</v>
      </c>
      <c r="AW989" s="13" t="s">
        <v>33</v>
      </c>
      <c r="AX989" s="13" t="s">
        <v>73</v>
      </c>
      <c r="AY989" s="157" t="s">
        <v>227</v>
      </c>
    </row>
    <row r="990" spans="2:65" s="14" customFormat="1" ht="11.25">
      <c r="B990" s="163"/>
      <c r="D990" s="150" t="s">
        <v>238</v>
      </c>
      <c r="E990" s="164" t="s">
        <v>21</v>
      </c>
      <c r="F990" s="165" t="s">
        <v>241</v>
      </c>
      <c r="H990" s="166">
        <v>126</v>
      </c>
      <c r="I990" s="167"/>
      <c r="L990" s="163"/>
      <c r="M990" s="168"/>
      <c r="T990" s="169"/>
      <c r="AT990" s="164" t="s">
        <v>238</v>
      </c>
      <c r="AU990" s="164" t="s">
        <v>86</v>
      </c>
      <c r="AV990" s="14" t="s">
        <v>234</v>
      </c>
      <c r="AW990" s="14" t="s">
        <v>33</v>
      </c>
      <c r="AX990" s="14" t="s">
        <v>80</v>
      </c>
      <c r="AY990" s="164" t="s">
        <v>227</v>
      </c>
    </row>
    <row r="991" spans="2:65" s="1" customFormat="1" ht="37.9" customHeight="1">
      <c r="B991" s="33"/>
      <c r="C991" s="132" t="s">
        <v>1488</v>
      </c>
      <c r="D991" s="132" t="s">
        <v>229</v>
      </c>
      <c r="E991" s="133" t="s">
        <v>1489</v>
      </c>
      <c r="F991" s="134" t="s">
        <v>1490</v>
      </c>
      <c r="G991" s="135" t="s">
        <v>396</v>
      </c>
      <c r="H991" s="136">
        <v>50</v>
      </c>
      <c r="I991" s="137"/>
      <c r="J991" s="138">
        <f>ROUND(I991*H991,2)</f>
        <v>0</v>
      </c>
      <c r="K991" s="134" t="s">
        <v>233</v>
      </c>
      <c r="L991" s="33"/>
      <c r="M991" s="139" t="s">
        <v>21</v>
      </c>
      <c r="N991" s="140" t="s">
        <v>45</v>
      </c>
      <c r="P991" s="141">
        <f>O991*H991</f>
        <v>0</v>
      </c>
      <c r="Q991" s="141">
        <v>0.42153000000000002</v>
      </c>
      <c r="R991" s="141">
        <f>Q991*H991</f>
        <v>21.076499999999999</v>
      </c>
      <c r="S991" s="141">
        <v>0</v>
      </c>
      <c r="T991" s="142">
        <f>S991*H991</f>
        <v>0</v>
      </c>
      <c r="AR991" s="143" t="s">
        <v>234</v>
      </c>
      <c r="AT991" s="143" t="s">
        <v>229</v>
      </c>
      <c r="AU991" s="143" t="s">
        <v>86</v>
      </c>
      <c r="AY991" s="18" t="s">
        <v>227</v>
      </c>
      <c r="BE991" s="144">
        <f>IF(N991="základní",J991,0)</f>
        <v>0</v>
      </c>
      <c r="BF991" s="144">
        <f>IF(N991="snížená",J991,0)</f>
        <v>0</v>
      </c>
      <c r="BG991" s="144">
        <f>IF(N991="zákl. přenesená",J991,0)</f>
        <v>0</v>
      </c>
      <c r="BH991" s="144">
        <f>IF(N991="sníž. přenesená",J991,0)</f>
        <v>0</v>
      </c>
      <c r="BI991" s="144">
        <f>IF(N991="nulová",J991,0)</f>
        <v>0</v>
      </c>
      <c r="BJ991" s="18" t="s">
        <v>86</v>
      </c>
      <c r="BK991" s="144">
        <f>ROUND(I991*H991,2)</f>
        <v>0</v>
      </c>
      <c r="BL991" s="18" t="s">
        <v>234</v>
      </c>
      <c r="BM991" s="143" t="s">
        <v>1491</v>
      </c>
    </row>
    <row r="992" spans="2:65" s="1" customFormat="1" ht="11.25">
      <c r="B992" s="33"/>
      <c r="D992" s="145" t="s">
        <v>236</v>
      </c>
      <c r="F992" s="146" t="s">
        <v>1492</v>
      </c>
      <c r="I992" s="147"/>
      <c r="L992" s="33"/>
      <c r="M992" s="148"/>
      <c r="T992" s="54"/>
      <c r="AT992" s="18" t="s">
        <v>236</v>
      </c>
      <c r="AU992" s="18" t="s">
        <v>86</v>
      </c>
    </row>
    <row r="993" spans="2:65" s="13" customFormat="1" ht="11.25">
      <c r="B993" s="156"/>
      <c r="D993" s="150" t="s">
        <v>238</v>
      </c>
      <c r="E993" s="157" t="s">
        <v>21</v>
      </c>
      <c r="F993" s="158" t="s">
        <v>1493</v>
      </c>
      <c r="H993" s="159">
        <v>50</v>
      </c>
      <c r="I993" s="160"/>
      <c r="L993" s="156"/>
      <c r="M993" s="161"/>
      <c r="T993" s="162"/>
      <c r="AT993" s="157" t="s">
        <v>238</v>
      </c>
      <c r="AU993" s="157" t="s">
        <v>86</v>
      </c>
      <c r="AV993" s="13" t="s">
        <v>86</v>
      </c>
      <c r="AW993" s="13" t="s">
        <v>33</v>
      </c>
      <c r="AX993" s="13" t="s">
        <v>73</v>
      </c>
      <c r="AY993" s="157" t="s">
        <v>227</v>
      </c>
    </row>
    <row r="994" spans="2:65" s="14" customFormat="1" ht="11.25">
      <c r="B994" s="163"/>
      <c r="D994" s="150" t="s">
        <v>238</v>
      </c>
      <c r="E994" s="164" t="s">
        <v>21</v>
      </c>
      <c r="F994" s="165" t="s">
        <v>241</v>
      </c>
      <c r="H994" s="166">
        <v>50</v>
      </c>
      <c r="I994" s="167"/>
      <c r="L994" s="163"/>
      <c r="M994" s="168"/>
      <c r="T994" s="169"/>
      <c r="AT994" s="164" t="s">
        <v>238</v>
      </c>
      <c r="AU994" s="164" t="s">
        <v>86</v>
      </c>
      <c r="AV994" s="14" t="s">
        <v>234</v>
      </c>
      <c r="AW994" s="14" t="s">
        <v>33</v>
      </c>
      <c r="AX994" s="14" t="s">
        <v>80</v>
      </c>
      <c r="AY994" s="164" t="s">
        <v>227</v>
      </c>
    </row>
    <row r="995" spans="2:65" s="1" customFormat="1" ht="24.2" customHeight="1">
      <c r="B995" s="33"/>
      <c r="C995" s="170" t="s">
        <v>1494</v>
      </c>
      <c r="D995" s="170" t="s">
        <v>291</v>
      </c>
      <c r="E995" s="171" t="s">
        <v>1495</v>
      </c>
      <c r="F995" s="172" t="s">
        <v>1496</v>
      </c>
      <c r="G995" s="173" t="s">
        <v>396</v>
      </c>
      <c r="H995" s="174">
        <v>50</v>
      </c>
      <c r="I995" s="175"/>
      <c r="J995" s="176">
        <f>ROUND(I995*H995,2)</f>
        <v>0</v>
      </c>
      <c r="K995" s="172" t="s">
        <v>336</v>
      </c>
      <c r="L995" s="177"/>
      <c r="M995" s="178" t="s">
        <v>21</v>
      </c>
      <c r="N995" s="179" t="s">
        <v>45</v>
      </c>
      <c r="P995" s="141">
        <f>O995*H995</f>
        <v>0</v>
      </c>
      <c r="Q995" s="141">
        <v>2.3959999999999999E-2</v>
      </c>
      <c r="R995" s="141">
        <f>Q995*H995</f>
        <v>1.198</v>
      </c>
      <c r="S995" s="141">
        <v>0</v>
      </c>
      <c r="T995" s="142">
        <f>S995*H995</f>
        <v>0</v>
      </c>
      <c r="AR995" s="143" t="s">
        <v>283</v>
      </c>
      <c r="AT995" s="143" t="s">
        <v>291</v>
      </c>
      <c r="AU995" s="143" t="s">
        <v>86</v>
      </c>
      <c r="AY995" s="18" t="s">
        <v>227</v>
      </c>
      <c r="BE995" s="144">
        <f>IF(N995="základní",J995,0)</f>
        <v>0</v>
      </c>
      <c r="BF995" s="144">
        <f>IF(N995="snížená",J995,0)</f>
        <v>0</v>
      </c>
      <c r="BG995" s="144">
        <f>IF(N995="zákl. přenesená",J995,0)</f>
        <v>0</v>
      </c>
      <c r="BH995" s="144">
        <f>IF(N995="sníž. přenesená",J995,0)</f>
        <v>0</v>
      </c>
      <c r="BI995" s="144">
        <f>IF(N995="nulová",J995,0)</f>
        <v>0</v>
      </c>
      <c r="BJ995" s="18" t="s">
        <v>86</v>
      </c>
      <c r="BK995" s="144">
        <f>ROUND(I995*H995,2)</f>
        <v>0</v>
      </c>
      <c r="BL995" s="18" t="s">
        <v>234</v>
      </c>
      <c r="BM995" s="143" t="s">
        <v>1497</v>
      </c>
    </row>
    <row r="996" spans="2:65" s="13" customFormat="1" ht="11.25">
      <c r="B996" s="156"/>
      <c r="D996" s="150" t="s">
        <v>238</v>
      </c>
      <c r="E996" s="157" t="s">
        <v>21</v>
      </c>
      <c r="F996" s="158" t="s">
        <v>1493</v>
      </c>
      <c r="H996" s="159">
        <v>50</v>
      </c>
      <c r="I996" s="160"/>
      <c r="L996" s="156"/>
      <c r="M996" s="161"/>
      <c r="T996" s="162"/>
      <c r="AT996" s="157" t="s">
        <v>238</v>
      </c>
      <c r="AU996" s="157" t="s">
        <v>86</v>
      </c>
      <c r="AV996" s="13" t="s">
        <v>86</v>
      </c>
      <c r="AW996" s="13" t="s">
        <v>33</v>
      </c>
      <c r="AX996" s="13" t="s">
        <v>73</v>
      </c>
      <c r="AY996" s="157" t="s">
        <v>227</v>
      </c>
    </row>
    <row r="997" spans="2:65" s="14" customFormat="1" ht="11.25">
      <c r="B997" s="163"/>
      <c r="D997" s="150" t="s">
        <v>238</v>
      </c>
      <c r="E997" s="164" t="s">
        <v>21</v>
      </c>
      <c r="F997" s="165" t="s">
        <v>241</v>
      </c>
      <c r="H997" s="166">
        <v>50</v>
      </c>
      <c r="I997" s="167"/>
      <c r="L997" s="163"/>
      <c r="M997" s="168"/>
      <c r="T997" s="169"/>
      <c r="AT997" s="164" t="s">
        <v>238</v>
      </c>
      <c r="AU997" s="164" t="s">
        <v>86</v>
      </c>
      <c r="AV997" s="14" t="s">
        <v>234</v>
      </c>
      <c r="AW997" s="14" t="s">
        <v>33</v>
      </c>
      <c r="AX997" s="14" t="s">
        <v>80</v>
      </c>
      <c r="AY997" s="164" t="s">
        <v>227</v>
      </c>
    </row>
    <row r="998" spans="2:65" s="11" customFormat="1" ht="22.9" customHeight="1">
      <c r="B998" s="120"/>
      <c r="D998" s="121" t="s">
        <v>72</v>
      </c>
      <c r="E998" s="130" t="s">
        <v>290</v>
      </c>
      <c r="F998" s="130" t="s">
        <v>1498</v>
      </c>
      <c r="I998" s="123"/>
      <c r="J998" s="131">
        <f>BK998</f>
        <v>0</v>
      </c>
      <c r="L998" s="120"/>
      <c r="M998" s="125"/>
      <c r="P998" s="126">
        <f>SUM(P999:P1098)</f>
        <v>0</v>
      </c>
      <c r="R998" s="126">
        <f>SUM(R999:R1098)</f>
        <v>41.228263620000007</v>
      </c>
      <c r="T998" s="127">
        <f>SUM(T999:T1098)</f>
        <v>0</v>
      </c>
      <c r="AR998" s="121" t="s">
        <v>80</v>
      </c>
      <c r="AT998" s="128" t="s">
        <v>72</v>
      </c>
      <c r="AU998" s="128" t="s">
        <v>80</v>
      </c>
      <c r="AY998" s="121" t="s">
        <v>227</v>
      </c>
      <c r="BK998" s="129">
        <f>SUM(BK999:BK1098)</f>
        <v>0</v>
      </c>
    </row>
    <row r="999" spans="2:65" s="1" customFormat="1" ht="49.15" customHeight="1">
      <c r="B999" s="33"/>
      <c r="C999" s="132" t="s">
        <v>1499</v>
      </c>
      <c r="D999" s="132" t="s">
        <v>229</v>
      </c>
      <c r="E999" s="133" t="s">
        <v>1500</v>
      </c>
      <c r="F999" s="134" t="s">
        <v>1501</v>
      </c>
      <c r="G999" s="135" t="s">
        <v>326</v>
      </c>
      <c r="H999" s="136">
        <v>275.08100000000002</v>
      </c>
      <c r="I999" s="137"/>
      <c r="J999" s="138">
        <f>ROUND(I999*H999,2)</f>
        <v>0</v>
      </c>
      <c r="K999" s="134" t="s">
        <v>233</v>
      </c>
      <c r="L999" s="33"/>
      <c r="M999" s="139" t="s">
        <v>21</v>
      </c>
      <c r="N999" s="140" t="s">
        <v>45</v>
      </c>
      <c r="P999" s="141">
        <f>O999*H999</f>
        <v>0</v>
      </c>
      <c r="Q999" s="141">
        <v>0.14041999999999999</v>
      </c>
      <c r="R999" s="141">
        <f>Q999*H999</f>
        <v>38.626874020000002</v>
      </c>
      <c r="S999" s="141">
        <v>0</v>
      </c>
      <c r="T999" s="142">
        <f>S999*H999</f>
        <v>0</v>
      </c>
      <c r="AR999" s="143" t="s">
        <v>234</v>
      </c>
      <c r="AT999" s="143" t="s">
        <v>229</v>
      </c>
      <c r="AU999" s="143" t="s">
        <v>86</v>
      </c>
      <c r="AY999" s="18" t="s">
        <v>227</v>
      </c>
      <c r="BE999" s="144">
        <f>IF(N999="základní",J999,0)</f>
        <v>0</v>
      </c>
      <c r="BF999" s="144">
        <f>IF(N999="snížená",J999,0)</f>
        <v>0</v>
      </c>
      <c r="BG999" s="144">
        <f>IF(N999="zákl. přenesená",J999,0)</f>
        <v>0</v>
      </c>
      <c r="BH999" s="144">
        <f>IF(N999="sníž. přenesená",J999,0)</f>
        <v>0</v>
      </c>
      <c r="BI999" s="144">
        <f>IF(N999="nulová",J999,0)</f>
        <v>0</v>
      </c>
      <c r="BJ999" s="18" t="s">
        <v>86</v>
      </c>
      <c r="BK999" s="144">
        <f>ROUND(I999*H999,2)</f>
        <v>0</v>
      </c>
      <c r="BL999" s="18" t="s">
        <v>234</v>
      </c>
      <c r="BM999" s="143" t="s">
        <v>1502</v>
      </c>
    </row>
    <row r="1000" spans="2:65" s="1" customFormat="1" ht="11.25">
      <c r="B1000" s="33"/>
      <c r="D1000" s="145" t="s">
        <v>236</v>
      </c>
      <c r="F1000" s="146" t="s">
        <v>1503</v>
      </c>
      <c r="I1000" s="147"/>
      <c r="L1000" s="33"/>
      <c r="M1000" s="148"/>
      <c r="T1000" s="54"/>
      <c r="AT1000" s="18" t="s">
        <v>236</v>
      </c>
      <c r="AU1000" s="18" t="s">
        <v>86</v>
      </c>
    </row>
    <row r="1001" spans="2:65" s="12" customFormat="1" ht="11.25">
      <c r="B1001" s="149"/>
      <c r="D1001" s="150" t="s">
        <v>238</v>
      </c>
      <c r="E1001" s="151" t="s">
        <v>21</v>
      </c>
      <c r="F1001" s="152" t="s">
        <v>1504</v>
      </c>
      <c r="H1001" s="151" t="s">
        <v>21</v>
      </c>
      <c r="I1001" s="153"/>
      <c r="L1001" s="149"/>
      <c r="M1001" s="154"/>
      <c r="T1001" s="155"/>
      <c r="AT1001" s="151" t="s">
        <v>238</v>
      </c>
      <c r="AU1001" s="151" t="s">
        <v>86</v>
      </c>
      <c r="AV1001" s="12" t="s">
        <v>80</v>
      </c>
      <c r="AW1001" s="12" t="s">
        <v>33</v>
      </c>
      <c r="AX1001" s="12" t="s">
        <v>73</v>
      </c>
      <c r="AY1001" s="151" t="s">
        <v>227</v>
      </c>
    </row>
    <row r="1002" spans="2:65" s="13" customFormat="1" ht="11.25">
      <c r="B1002" s="156"/>
      <c r="D1002" s="150" t="s">
        <v>238</v>
      </c>
      <c r="E1002" s="157" t="s">
        <v>21</v>
      </c>
      <c r="F1002" s="158" t="s">
        <v>1505</v>
      </c>
      <c r="H1002" s="159">
        <v>49.795000000000002</v>
      </c>
      <c r="I1002" s="160"/>
      <c r="L1002" s="156"/>
      <c r="M1002" s="161"/>
      <c r="T1002" s="162"/>
      <c r="AT1002" s="157" t="s">
        <v>238</v>
      </c>
      <c r="AU1002" s="157" t="s">
        <v>86</v>
      </c>
      <c r="AV1002" s="13" t="s">
        <v>86</v>
      </c>
      <c r="AW1002" s="13" t="s">
        <v>33</v>
      </c>
      <c r="AX1002" s="13" t="s">
        <v>73</v>
      </c>
      <c r="AY1002" s="157" t="s">
        <v>227</v>
      </c>
    </row>
    <row r="1003" spans="2:65" s="12" customFormat="1" ht="11.25">
      <c r="B1003" s="149"/>
      <c r="D1003" s="150" t="s">
        <v>238</v>
      </c>
      <c r="E1003" s="151" t="s">
        <v>21</v>
      </c>
      <c r="F1003" s="152" t="s">
        <v>1506</v>
      </c>
      <c r="H1003" s="151" t="s">
        <v>21</v>
      </c>
      <c r="I1003" s="153"/>
      <c r="L1003" s="149"/>
      <c r="M1003" s="154"/>
      <c r="T1003" s="155"/>
      <c r="AT1003" s="151" t="s">
        <v>238</v>
      </c>
      <c r="AU1003" s="151" t="s">
        <v>86</v>
      </c>
      <c r="AV1003" s="12" t="s">
        <v>80</v>
      </c>
      <c r="AW1003" s="12" t="s">
        <v>33</v>
      </c>
      <c r="AX1003" s="12" t="s">
        <v>73</v>
      </c>
      <c r="AY1003" s="151" t="s">
        <v>227</v>
      </c>
    </row>
    <row r="1004" spans="2:65" s="13" customFormat="1" ht="11.25">
      <c r="B1004" s="156"/>
      <c r="D1004" s="150" t="s">
        <v>238</v>
      </c>
      <c r="E1004" s="157" t="s">
        <v>21</v>
      </c>
      <c r="F1004" s="158" t="s">
        <v>1507</v>
      </c>
      <c r="H1004" s="159">
        <v>101.999</v>
      </c>
      <c r="I1004" s="160"/>
      <c r="L1004" s="156"/>
      <c r="M1004" s="161"/>
      <c r="T1004" s="162"/>
      <c r="AT1004" s="157" t="s">
        <v>238</v>
      </c>
      <c r="AU1004" s="157" t="s">
        <v>86</v>
      </c>
      <c r="AV1004" s="13" t="s">
        <v>86</v>
      </c>
      <c r="AW1004" s="13" t="s">
        <v>33</v>
      </c>
      <c r="AX1004" s="13" t="s">
        <v>73</v>
      </c>
      <c r="AY1004" s="157" t="s">
        <v>227</v>
      </c>
    </row>
    <row r="1005" spans="2:65" s="12" customFormat="1" ht="11.25">
      <c r="B1005" s="149"/>
      <c r="D1005" s="150" t="s">
        <v>238</v>
      </c>
      <c r="E1005" s="151" t="s">
        <v>21</v>
      </c>
      <c r="F1005" s="152" t="s">
        <v>1508</v>
      </c>
      <c r="H1005" s="151" t="s">
        <v>21</v>
      </c>
      <c r="I1005" s="153"/>
      <c r="L1005" s="149"/>
      <c r="M1005" s="154"/>
      <c r="T1005" s="155"/>
      <c r="AT1005" s="151" t="s">
        <v>238</v>
      </c>
      <c r="AU1005" s="151" t="s">
        <v>86</v>
      </c>
      <c r="AV1005" s="12" t="s">
        <v>80</v>
      </c>
      <c r="AW1005" s="12" t="s">
        <v>33</v>
      </c>
      <c r="AX1005" s="12" t="s">
        <v>73</v>
      </c>
      <c r="AY1005" s="151" t="s">
        <v>227</v>
      </c>
    </row>
    <row r="1006" spans="2:65" s="13" customFormat="1" ht="11.25">
      <c r="B1006" s="156"/>
      <c r="D1006" s="150" t="s">
        <v>238</v>
      </c>
      <c r="E1006" s="157" t="s">
        <v>21</v>
      </c>
      <c r="F1006" s="158" t="s">
        <v>1509</v>
      </c>
      <c r="H1006" s="159">
        <v>123.28700000000001</v>
      </c>
      <c r="I1006" s="160"/>
      <c r="L1006" s="156"/>
      <c r="M1006" s="161"/>
      <c r="T1006" s="162"/>
      <c r="AT1006" s="157" t="s">
        <v>238</v>
      </c>
      <c r="AU1006" s="157" t="s">
        <v>86</v>
      </c>
      <c r="AV1006" s="13" t="s">
        <v>86</v>
      </c>
      <c r="AW1006" s="13" t="s">
        <v>33</v>
      </c>
      <c r="AX1006" s="13" t="s">
        <v>73</v>
      </c>
      <c r="AY1006" s="157" t="s">
        <v>227</v>
      </c>
    </row>
    <row r="1007" spans="2:65" s="14" customFormat="1" ht="11.25">
      <c r="B1007" s="163"/>
      <c r="D1007" s="150" t="s">
        <v>238</v>
      </c>
      <c r="E1007" s="164" t="s">
        <v>21</v>
      </c>
      <c r="F1007" s="165" t="s">
        <v>241</v>
      </c>
      <c r="H1007" s="166">
        <v>275.08100000000002</v>
      </c>
      <c r="I1007" s="167"/>
      <c r="L1007" s="163"/>
      <c r="M1007" s="168"/>
      <c r="T1007" s="169"/>
      <c r="AT1007" s="164" t="s">
        <v>238</v>
      </c>
      <c r="AU1007" s="164" t="s">
        <v>86</v>
      </c>
      <c r="AV1007" s="14" t="s">
        <v>234</v>
      </c>
      <c r="AW1007" s="14" t="s">
        <v>33</v>
      </c>
      <c r="AX1007" s="14" t="s">
        <v>80</v>
      </c>
      <c r="AY1007" s="164" t="s">
        <v>227</v>
      </c>
    </row>
    <row r="1008" spans="2:65" s="1" customFormat="1" ht="16.5" customHeight="1">
      <c r="B1008" s="33"/>
      <c r="C1008" s="170" t="s">
        <v>1510</v>
      </c>
      <c r="D1008" s="170" t="s">
        <v>291</v>
      </c>
      <c r="E1008" s="171" t="s">
        <v>1511</v>
      </c>
      <c r="F1008" s="172" t="s">
        <v>1512</v>
      </c>
      <c r="G1008" s="173" t="s">
        <v>273</v>
      </c>
      <c r="H1008" s="174">
        <v>2.343</v>
      </c>
      <c r="I1008" s="175"/>
      <c r="J1008" s="176">
        <f>ROUND(I1008*H1008,2)</f>
        <v>0</v>
      </c>
      <c r="K1008" s="172" t="s">
        <v>233</v>
      </c>
      <c r="L1008" s="177"/>
      <c r="M1008" s="178" t="s">
        <v>21</v>
      </c>
      <c r="N1008" s="179" t="s">
        <v>45</v>
      </c>
      <c r="P1008" s="141">
        <f>O1008*H1008</f>
        <v>0</v>
      </c>
      <c r="Q1008" s="141">
        <v>1</v>
      </c>
      <c r="R1008" s="141">
        <f>Q1008*H1008</f>
        <v>2.343</v>
      </c>
      <c r="S1008" s="141">
        <v>0</v>
      </c>
      <c r="T1008" s="142">
        <f>S1008*H1008</f>
        <v>0</v>
      </c>
      <c r="AR1008" s="143" t="s">
        <v>283</v>
      </c>
      <c r="AT1008" s="143" t="s">
        <v>291</v>
      </c>
      <c r="AU1008" s="143" t="s">
        <v>86</v>
      </c>
      <c r="AY1008" s="18" t="s">
        <v>227</v>
      </c>
      <c r="BE1008" s="144">
        <f>IF(N1008="základní",J1008,0)</f>
        <v>0</v>
      </c>
      <c r="BF1008" s="144">
        <f>IF(N1008="snížená",J1008,0)</f>
        <v>0</v>
      </c>
      <c r="BG1008" s="144">
        <f>IF(N1008="zákl. přenesená",J1008,0)</f>
        <v>0</v>
      </c>
      <c r="BH1008" s="144">
        <f>IF(N1008="sníž. přenesená",J1008,0)</f>
        <v>0</v>
      </c>
      <c r="BI1008" s="144">
        <f>IF(N1008="nulová",J1008,0)</f>
        <v>0</v>
      </c>
      <c r="BJ1008" s="18" t="s">
        <v>86</v>
      </c>
      <c r="BK1008" s="144">
        <f>ROUND(I1008*H1008,2)</f>
        <v>0</v>
      </c>
      <c r="BL1008" s="18" t="s">
        <v>234</v>
      </c>
      <c r="BM1008" s="143" t="s">
        <v>1513</v>
      </c>
    </row>
    <row r="1009" spans="2:65" s="13" customFormat="1" ht="11.25">
      <c r="B1009" s="156"/>
      <c r="D1009" s="150" t="s">
        <v>238</v>
      </c>
      <c r="E1009" s="157" t="s">
        <v>21</v>
      </c>
      <c r="F1009" s="158" t="s">
        <v>1514</v>
      </c>
      <c r="H1009" s="159">
        <v>2.2970000000000002</v>
      </c>
      <c r="I1009" s="160"/>
      <c r="L1009" s="156"/>
      <c r="M1009" s="161"/>
      <c r="T1009" s="162"/>
      <c r="AT1009" s="157" t="s">
        <v>238</v>
      </c>
      <c r="AU1009" s="157" t="s">
        <v>86</v>
      </c>
      <c r="AV1009" s="13" t="s">
        <v>86</v>
      </c>
      <c r="AW1009" s="13" t="s">
        <v>33</v>
      </c>
      <c r="AX1009" s="13" t="s">
        <v>73</v>
      </c>
      <c r="AY1009" s="157" t="s">
        <v>227</v>
      </c>
    </row>
    <row r="1010" spans="2:65" s="14" customFormat="1" ht="11.25">
      <c r="B1010" s="163"/>
      <c r="D1010" s="150" t="s">
        <v>238</v>
      </c>
      <c r="E1010" s="164" t="s">
        <v>21</v>
      </c>
      <c r="F1010" s="165" t="s">
        <v>241</v>
      </c>
      <c r="H1010" s="166">
        <v>2.2970000000000002</v>
      </c>
      <c r="I1010" s="167"/>
      <c r="L1010" s="163"/>
      <c r="M1010" s="168"/>
      <c r="T1010" s="169"/>
      <c r="AT1010" s="164" t="s">
        <v>238</v>
      </c>
      <c r="AU1010" s="164" t="s">
        <v>86</v>
      </c>
      <c r="AV1010" s="14" t="s">
        <v>234</v>
      </c>
      <c r="AW1010" s="14" t="s">
        <v>33</v>
      </c>
      <c r="AX1010" s="14" t="s">
        <v>80</v>
      </c>
      <c r="AY1010" s="164" t="s">
        <v>227</v>
      </c>
    </row>
    <row r="1011" spans="2:65" s="13" customFormat="1" ht="11.25">
      <c r="B1011" s="156"/>
      <c r="D1011" s="150" t="s">
        <v>238</v>
      </c>
      <c r="F1011" s="158" t="s">
        <v>1515</v>
      </c>
      <c r="H1011" s="159">
        <v>2.343</v>
      </c>
      <c r="I1011" s="160"/>
      <c r="L1011" s="156"/>
      <c r="M1011" s="161"/>
      <c r="T1011" s="162"/>
      <c r="AT1011" s="157" t="s">
        <v>238</v>
      </c>
      <c r="AU1011" s="157" t="s">
        <v>86</v>
      </c>
      <c r="AV1011" s="13" t="s">
        <v>86</v>
      </c>
      <c r="AW1011" s="13" t="s">
        <v>4</v>
      </c>
      <c r="AX1011" s="13" t="s">
        <v>80</v>
      </c>
      <c r="AY1011" s="157" t="s">
        <v>227</v>
      </c>
    </row>
    <row r="1012" spans="2:65" s="1" customFormat="1" ht="44.25" customHeight="1">
      <c r="B1012" s="33"/>
      <c r="C1012" s="132" t="s">
        <v>1516</v>
      </c>
      <c r="D1012" s="132" t="s">
        <v>229</v>
      </c>
      <c r="E1012" s="133" t="s">
        <v>1517</v>
      </c>
      <c r="F1012" s="134" t="s">
        <v>1518</v>
      </c>
      <c r="G1012" s="135" t="s">
        <v>232</v>
      </c>
      <c r="H1012" s="136">
        <v>1940.97</v>
      </c>
      <c r="I1012" s="137"/>
      <c r="J1012" s="138">
        <f>ROUND(I1012*H1012,2)</f>
        <v>0</v>
      </c>
      <c r="K1012" s="134" t="s">
        <v>233</v>
      </c>
      <c r="L1012" s="33"/>
      <c r="M1012" s="139" t="s">
        <v>21</v>
      </c>
      <c r="N1012" s="140" t="s">
        <v>45</v>
      </c>
      <c r="P1012" s="141">
        <f>O1012*H1012</f>
        <v>0</v>
      </c>
      <c r="Q1012" s="141">
        <v>0</v>
      </c>
      <c r="R1012" s="141">
        <f>Q1012*H1012</f>
        <v>0</v>
      </c>
      <c r="S1012" s="141">
        <v>0</v>
      </c>
      <c r="T1012" s="142">
        <f>S1012*H1012</f>
        <v>0</v>
      </c>
      <c r="AR1012" s="143" t="s">
        <v>234</v>
      </c>
      <c r="AT1012" s="143" t="s">
        <v>229</v>
      </c>
      <c r="AU1012" s="143" t="s">
        <v>86</v>
      </c>
      <c r="AY1012" s="18" t="s">
        <v>227</v>
      </c>
      <c r="BE1012" s="144">
        <f>IF(N1012="základní",J1012,0)</f>
        <v>0</v>
      </c>
      <c r="BF1012" s="144">
        <f>IF(N1012="snížená",J1012,0)</f>
        <v>0</v>
      </c>
      <c r="BG1012" s="144">
        <f>IF(N1012="zákl. přenesená",J1012,0)</f>
        <v>0</v>
      </c>
      <c r="BH1012" s="144">
        <f>IF(N1012="sníž. přenesená",J1012,0)</f>
        <v>0</v>
      </c>
      <c r="BI1012" s="144">
        <f>IF(N1012="nulová",J1012,0)</f>
        <v>0</v>
      </c>
      <c r="BJ1012" s="18" t="s">
        <v>86</v>
      </c>
      <c r="BK1012" s="144">
        <f>ROUND(I1012*H1012,2)</f>
        <v>0</v>
      </c>
      <c r="BL1012" s="18" t="s">
        <v>234</v>
      </c>
      <c r="BM1012" s="143" t="s">
        <v>1519</v>
      </c>
    </row>
    <row r="1013" spans="2:65" s="1" customFormat="1" ht="11.25">
      <c r="B1013" s="33"/>
      <c r="D1013" s="145" t="s">
        <v>236</v>
      </c>
      <c r="F1013" s="146" t="s">
        <v>1520</v>
      </c>
      <c r="I1013" s="147"/>
      <c r="L1013" s="33"/>
      <c r="M1013" s="148"/>
      <c r="T1013" s="54"/>
      <c r="AT1013" s="18" t="s">
        <v>236</v>
      </c>
      <c r="AU1013" s="18" t="s">
        <v>86</v>
      </c>
    </row>
    <row r="1014" spans="2:65" s="13" customFormat="1" ht="11.25">
      <c r="B1014" s="156"/>
      <c r="D1014" s="150" t="s">
        <v>238</v>
      </c>
      <c r="E1014" s="157" t="s">
        <v>21</v>
      </c>
      <c r="F1014" s="158" t="s">
        <v>1521</v>
      </c>
      <c r="H1014" s="159">
        <v>1940.97</v>
      </c>
      <c r="I1014" s="160"/>
      <c r="L1014" s="156"/>
      <c r="M1014" s="161"/>
      <c r="T1014" s="162"/>
      <c r="AT1014" s="157" t="s">
        <v>238</v>
      </c>
      <c r="AU1014" s="157" t="s">
        <v>86</v>
      </c>
      <c r="AV1014" s="13" t="s">
        <v>86</v>
      </c>
      <c r="AW1014" s="13" t="s">
        <v>33</v>
      </c>
      <c r="AX1014" s="13" t="s">
        <v>73</v>
      </c>
      <c r="AY1014" s="157" t="s">
        <v>227</v>
      </c>
    </row>
    <row r="1015" spans="2:65" s="14" customFormat="1" ht="11.25">
      <c r="B1015" s="163"/>
      <c r="D1015" s="150" t="s">
        <v>238</v>
      </c>
      <c r="E1015" s="164" t="s">
        <v>21</v>
      </c>
      <c r="F1015" s="165" t="s">
        <v>241</v>
      </c>
      <c r="H1015" s="166">
        <v>1940.97</v>
      </c>
      <c r="I1015" s="167"/>
      <c r="L1015" s="163"/>
      <c r="M1015" s="168"/>
      <c r="T1015" s="169"/>
      <c r="AT1015" s="164" t="s">
        <v>238</v>
      </c>
      <c r="AU1015" s="164" t="s">
        <v>86</v>
      </c>
      <c r="AV1015" s="14" t="s">
        <v>234</v>
      </c>
      <c r="AW1015" s="14" t="s">
        <v>33</v>
      </c>
      <c r="AX1015" s="14" t="s">
        <v>80</v>
      </c>
      <c r="AY1015" s="164" t="s">
        <v>227</v>
      </c>
    </row>
    <row r="1016" spans="2:65" s="1" customFormat="1" ht="49.15" customHeight="1">
      <c r="B1016" s="33"/>
      <c r="C1016" s="132" t="s">
        <v>1522</v>
      </c>
      <c r="D1016" s="132" t="s">
        <v>229</v>
      </c>
      <c r="E1016" s="133" t="s">
        <v>1523</v>
      </c>
      <c r="F1016" s="134" t="s">
        <v>1524</v>
      </c>
      <c r="G1016" s="135" t="s">
        <v>232</v>
      </c>
      <c r="H1016" s="136">
        <v>116458.2</v>
      </c>
      <c r="I1016" s="137"/>
      <c r="J1016" s="138">
        <f>ROUND(I1016*H1016,2)</f>
        <v>0</v>
      </c>
      <c r="K1016" s="134" t="s">
        <v>233</v>
      </c>
      <c r="L1016" s="33"/>
      <c r="M1016" s="139" t="s">
        <v>21</v>
      </c>
      <c r="N1016" s="140" t="s">
        <v>45</v>
      </c>
      <c r="P1016" s="141">
        <f>O1016*H1016</f>
        <v>0</v>
      </c>
      <c r="Q1016" s="141">
        <v>0</v>
      </c>
      <c r="R1016" s="141">
        <f>Q1016*H1016</f>
        <v>0</v>
      </c>
      <c r="S1016" s="141">
        <v>0</v>
      </c>
      <c r="T1016" s="142">
        <f>S1016*H1016</f>
        <v>0</v>
      </c>
      <c r="AR1016" s="143" t="s">
        <v>234</v>
      </c>
      <c r="AT1016" s="143" t="s">
        <v>229</v>
      </c>
      <c r="AU1016" s="143" t="s">
        <v>86</v>
      </c>
      <c r="AY1016" s="18" t="s">
        <v>227</v>
      </c>
      <c r="BE1016" s="144">
        <f>IF(N1016="základní",J1016,0)</f>
        <v>0</v>
      </c>
      <c r="BF1016" s="144">
        <f>IF(N1016="snížená",J1016,0)</f>
        <v>0</v>
      </c>
      <c r="BG1016" s="144">
        <f>IF(N1016="zákl. přenesená",J1016,0)</f>
        <v>0</v>
      </c>
      <c r="BH1016" s="144">
        <f>IF(N1016="sníž. přenesená",J1016,0)</f>
        <v>0</v>
      </c>
      <c r="BI1016" s="144">
        <f>IF(N1016="nulová",J1016,0)</f>
        <v>0</v>
      </c>
      <c r="BJ1016" s="18" t="s">
        <v>86</v>
      </c>
      <c r="BK1016" s="144">
        <f>ROUND(I1016*H1016,2)</f>
        <v>0</v>
      </c>
      <c r="BL1016" s="18" t="s">
        <v>234</v>
      </c>
      <c r="BM1016" s="143" t="s">
        <v>1525</v>
      </c>
    </row>
    <row r="1017" spans="2:65" s="1" customFormat="1" ht="11.25">
      <c r="B1017" s="33"/>
      <c r="D1017" s="145" t="s">
        <v>236</v>
      </c>
      <c r="F1017" s="146" t="s">
        <v>1526</v>
      </c>
      <c r="I1017" s="147"/>
      <c r="L1017" s="33"/>
      <c r="M1017" s="148"/>
      <c r="T1017" s="54"/>
      <c r="AT1017" s="18" t="s">
        <v>236</v>
      </c>
      <c r="AU1017" s="18" t="s">
        <v>86</v>
      </c>
    </row>
    <row r="1018" spans="2:65" s="13" customFormat="1" ht="11.25">
      <c r="B1018" s="156"/>
      <c r="D1018" s="150" t="s">
        <v>238</v>
      </c>
      <c r="E1018" s="157" t="s">
        <v>21</v>
      </c>
      <c r="F1018" s="158" t="s">
        <v>1527</v>
      </c>
      <c r="H1018" s="159">
        <v>116458.2</v>
      </c>
      <c r="I1018" s="160"/>
      <c r="L1018" s="156"/>
      <c r="M1018" s="161"/>
      <c r="T1018" s="162"/>
      <c r="AT1018" s="157" t="s">
        <v>238</v>
      </c>
      <c r="AU1018" s="157" t="s">
        <v>86</v>
      </c>
      <c r="AV1018" s="13" t="s">
        <v>86</v>
      </c>
      <c r="AW1018" s="13" t="s">
        <v>33</v>
      </c>
      <c r="AX1018" s="13" t="s">
        <v>73</v>
      </c>
      <c r="AY1018" s="157" t="s">
        <v>227</v>
      </c>
    </row>
    <row r="1019" spans="2:65" s="14" customFormat="1" ht="11.25">
      <c r="B1019" s="163"/>
      <c r="D1019" s="150" t="s">
        <v>238</v>
      </c>
      <c r="E1019" s="164" t="s">
        <v>21</v>
      </c>
      <c r="F1019" s="165" t="s">
        <v>241</v>
      </c>
      <c r="H1019" s="166">
        <v>116458.2</v>
      </c>
      <c r="I1019" s="167"/>
      <c r="L1019" s="163"/>
      <c r="M1019" s="168"/>
      <c r="T1019" s="169"/>
      <c r="AT1019" s="164" t="s">
        <v>238</v>
      </c>
      <c r="AU1019" s="164" t="s">
        <v>86</v>
      </c>
      <c r="AV1019" s="14" t="s">
        <v>234</v>
      </c>
      <c r="AW1019" s="14" t="s">
        <v>33</v>
      </c>
      <c r="AX1019" s="14" t="s">
        <v>80</v>
      </c>
      <c r="AY1019" s="164" t="s">
        <v>227</v>
      </c>
    </row>
    <row r="1020" spans="2:65" s="1" customFormat="1" ht="44.25" customHeight="1">
      <c r="B1020" s="33"/>
      <c r="C1020" s="132" t="s">
        <v>1528</v>
      </c>
      <c r="D1020" s="132" t="s">
        <v>229</v>
      </c>
      <c r="E1020" s="133" t="s">
        <v>1529</v>
      </c>
      <c r="F1020" s="134" t="s">
        <v>1530</v>
      </c>
      <c r="G1020" s="135" t="s">
        <v>232</v>
      </c>
      <c r="H1020" s="136">
        <v>1940.97</v>
      </c>
      <c r="I1020" s="137"/>
      <c r="J1020" s="138">
        <f>ROUND(I1020*H1020,2)</f>
        <v>0</v>
      </c>
      <c r="K1020" s="134" t="s">
        <v>233</v>
      </c>
      <c r="L1020" s="33"/>
      <c r="M1020" s="139" t="s">
        <v>21</v>
      </c>
      <c r="N1020" s="140" t="s">
        <v>45</v>
      </c>
      <c r="P1020" s="141">
        <f>O1020*H1020</f>
        <v>0</v>
      </c>
      <c r="Q1020" s="141">
        <v>0</v>
      </c>
      <c r="R1020" s="141">
        <f>Q1020*H1020</f>
        <v>0</v>
      </c>
      <c r="S1020" s="141">
        <v>0</v>
      </c>
      <c r="T1020" s="142">
        <f>S1020*H1020</f>
        <v>0</v>
      </c>
      <c r="AR1020" s="143" t="s">
        <v>234</v>
      </c>
      <c r="AT1020" s="143" t="s">
        <v>229</v>
      </c>
      <c r="AU1020" s="143" t="s">
        <v>86</v>
      </c>
      <c r="AY1020" s="18" t="s">
        <v>227</v>
      </c>
      <c r="BE1020" s="144">
        <f>IF(N1020="základní",J1020,0)</f>
        <v>0</v>
      </c>
      <c r="BF1020" s="144">
        <f>IF(N1020="snížená",J1020,0)</f>
        <v>0</v>
      </c>
      <c r="BG1020" s="144">
        <f>IF(N1020="zákl. přenesená",J1020,0)</f>
        <v>0</v>
      </c>
      <c r="BH1020" s="144">
        <f>IF(N1020="sníž. přenesená",J1020,0)</f>
        <v>0</v>
      </c>
      <c r="BI1020" s="144">
        <f>IF(N1020="nulová",J1020,0)</f>
        <v>0</v>
      </c>
      <c r="BJ1020" s="18" t="s">
        <v>86</v>
      </c>
      <c r="BK1020" s="144">
        <f>ROUND(I1020*H1020,2)</f>
        <v>0</v>
      </c>
      <c r="BL1020" s="18" t="s">
        <v>234</v>
      </c>
      <c r="BM1020" s="143" t="s">
        <v>1531</v>
      </c>
    </row>
    <row r="1021" spans="2:65" s="1" customFormat="1" ht="11.25">
      <c r="B1021" s="33"/>
      <c r="D1021" s="145" t="s">
        <v>236</v>
      </c>
      <c r="F1021" s="146" t="s">
        <v>1532</v>
      </c>
      <c r="I1021" s="147"/>
      <c r="L1021" s="33"/>
      <c r="M1021" s="148"/>
      <c r="T1021" s="54"/>
      <c r="AT1021" s="18" t="s">
        <v>236</v>
      </c>
      <c r="AU1021" s="18" t="s">
        <v>86</v>
      </c>
    </row>
    <row r="1022" spans="2:65" s="1" customFormat="1" ht="37.9" customHeight="1">
      <c r="B1022" s="33"/>
      <c r="C1022" s="132" t="s">
        <v>1533</v>
      </c>
      <c r="D1022" s="132" t="s">
        <v>229</v>
      </c>
      <c r="E1022" s="133" t="s">
        <v>1534</v>
      </c>
      <c r="F1022" s="134" t="s">
        <v>1535</v>
      </c>
      <c r="G1022" s="135" t="s">
        <v>244</v>
      </c>
      <c r="H1022" s="136">
        <v>3430.83</v>
      </c>
      <c r="I1022" s="137"/>
      <c r="J1022" s="138">
        <f>ROUND(I1022*H1022,2)</f>
        <v>0</v>
      </c>
      <c r="K1022" s="134" t="s">
        <v>233</v>
      </c>
      <c r="L1022" s="33"/>
      <c r="M1022" s="139" t="s">
        <v>21</v>
      </c>
      <c r="N1022" s="140" t="s">
        <v>45</v>
      </c>
      <c r="P1022" s="141">
        <f>O1022*H1022</f>
        <v>0</v>
      </c>
      <c r="Q1022" s="141">
        <v>0</v>
      </c>
      <c r="R1022" s="141">
        <f>Q1022*H1022</f>
        <v>0</v>
      </c>
      <c r="S1022" s="141">
        <v>0</v>
      </c>
      <c r="T1022" s="142">
        <f>S1022*H1022</f>
        <v>0</v>
      </c>
      <c r="AR1022" s="143" t="s">
        <v>234</v>
      </c>
      <c r="AT1022" s="143" t="s">
        <v>229</v>
      </c>
      <c r="AU1022" s="143" t="s">
        <v>86</v>
      </c>
      <c r="AY1022" s="18" t="s">
        <v>227</v>
      </c>
      <c r="BE1022" s="144">
        <f>IF(N1022="základní",J1022,0)</f>
        <v>0</v>
      </c>
      <c r="BF1022" s="144">
        <f>IF(N1022="snížená",J1022,0)</f>
        <v>0</v>
      </c>
      <c r="BG1022" s="144">
        <f>IF(N1022="zákl. přenesená",J1022,0)</f>
        <v>0</v>
      </c>
      <c r="BH1022" s="144">
        <f>IF(N1022="sníž. přenesená",J1022,0)</f>
        <v>0</v>
      </c>
      <c r="BI1022" s="144">
        <f>IF(N1022="nulová",J1022,0)</f>
        <v>0</v>
      </c>
      <c r="BJ1022" s="18" t="s">
        <v>86</v>
      </c>
      <c r="BK1022" s="144">
        <f>ROUND(I1022*H1022,2)</f>
        <v>0</v>
      </c>
      <c r="BL1022" s="18" t="s">
        <v>234</v>
      </c>
      <c r="BM1022" s="143" t="s">
        <v>1536</v>
      </c>
    </row>
    <row r="1023" spans="2:65" s="1" customFormat="1" ht="11.25">
      <c r="B1023" s="33"/>
      <c r="D1023" s="145" t="s">
        <v>236</v>
      </c>
      <c r="F1023" s="146" t="s">
        <v>1537</v>
      </c>
      <c r="I1023" s="147"/>
      <c r="L1023" s="33"/>
      <c r="M1023" s="148"/>
      <c r="T1023" s="54"/>
      <c r="AT1023" s="18" t="s">
        <v>236</v>
      </c>
      <c r="AU1023" s="18" t="s">
        <v>86</v>
      </c>
    </row>
    <row r="1024" spans="2:65" s="12" customFormat="1" ht="11.25">
      <c r="B1024" s="149"/>
      <c r="D1024" s="150" t="s">
        <v>238</v>
      </c>
      <c r="E1024" s="151" t="s">
        <v>21</v>
      </c>
      <c r="F1024" s="152" t="s">
        <v>1538</v>
      </c>
      <c r="H1024" s="151" t="s">
        <v>21</v>
      </c>
      <c r="I1024" s="153"/>
      <c r="L1024" s="149"/>
      <c r="M1024" s="154"/>
      <c r="T1024" s="155"/>
      <c r="AT1024" s="151" t="s">
        <v>238</v>
      </c>
      <c r="AU1024" s="151" t="s">
        <v>86</v>
      </c>
      <c r="AV1024" s="12" t="s">
        <v>80</v>
      </c>
      <c r="AW1024" s="12" t="s">
        <v>33</v>
      </c>
      <c r="AX1024" s="12" t="s">
        <v>73</v>
      </c>
      <c r="AY1024" s="151" t="s">
        <v>227</v>
      </c>
    </row>
    <row r="1025" spans="2:65" s="13" customFormat="1" ht="11.25">
      <c r="B1025" s="156"/>
      <c r="D1025" s="150" t="s">
        <v>238</v>
      </c>
      <c r="E1025" s="157" t="s">
        <v>21</v>
      </c>
      <c r="F1025" s="158" t="s">
        <v>1539</v>
      </c>
      <c r="H1025" s="159">
        <v>3430.83</v>
      </c>
      <c r="I1025" s="160"/>
      <c r="L1025" s="156"/>
      <c r="M1025" s="161"/>
      <c r="T1025" s="162"/>
      <c r="AT1025" s="157" t="s">
        <v>238</v>
      </c>
      <c r="AU1025" s="157" t="s">
        <v>86</v>
      </c>
      <c r="AV1025" s="13" t="s">
        <v>86</v>
      </c>
      <c r="AW1025" s="13" t="s">
        <v>33</v>
      </c>
      <c r="AX1025" s="13" t="s">
        <v>73</v>
      </c>
      <c r="AY1025" s="157" t="s">
        <v>227</v>
      </c>
    </row>
    <row r="1026" spans="2:65" s="14" customFormat="1" ht="11.25">
      <c r="B1026" s="163"/>
      <c r="D1026" s="150" t="s">
        <v>238</v>
      </c>
      <c r="E1026" s="164" t="s">
        <v>21</v>
      </c>
      <c r="F1026" s="165" t="s">
        <v>241</v>
      </c>
      <c r="H1026" s="166">
        <v>3430.83</v>
      </c>
      <c r="I1026" s="167"/>
      <c r="L1026" s="163"/>
      <c r="M1026" s="168"/>
      <c r="T1026" s="169"/>
      <c r="AT1026" s="164" t="s">
        <v>238</v>
      </c>
      <c r="AU1026" s="164" t="s">
        <v>86</v>
      </c>
      <c r="AV1026" s="14" t="s">
        <v>234</v>
      </c>
      <c r="AW1026" s="14" t="s">
        <v>33</v>
      </c>
      <c r="AX1026" s="14" t="s">
        <v>80</v>
      </c>
      <c r="AY1026" s="164" t="s">
        <v>227</v>
      </c>
    </row>
    <row r="1027" spans="2:65" s="1" customFormat="1" ht="44.25" customHeight="1">
      <c r="B1027" s="33"/>
      <c r="C1027" s="132" t="s">
        <v>1540</v>
      </c>
      <c r="D1027" s="132" t="s">
        <v>229</v>
      </c>
      <c r="E1027" s="133" t="s">
        <v>1541</v>
      </c>
      <c r="F1027" s="134" t="s">
        <v>1542</v>
      </c>
      <c r="G1027" s="135" t="s">
        <v>244</v>
      </c>
      <c r="H1027" s="136">
        <v>118442.4</v>
      </c>
      <c r="I1027" s="137"/>
      <c r="J1027" s="138">
        <f>ROUND(I1027*H1027,2)</f>
        <v>0</v>
      </c>
      <c r="K1027" s="134" t="s">
        <v>233</v>
      </c>
      <c r="L1027" s="33"/>
      <c r="M1027" s="139" t="s">
        <v>21</v>
      </c>
      <c r="N1027" s="140" t="s">
        <v>45</v>
      </c>
      <c r="P1027" s="141">
        <f>O1027*H1027</f>
        <v>0</v>
      </c>
      <c r="Q1027" s="141">
        <v>0</v>
      </c>
      <c r="R1027" s="141">
        <f>Q1027*H1027</f>
        <v>0</v>
      </c>
      <c r="S1027" s="141">
        <v>0</v>
      </c>
      <c r="T1027" s="142">
        <f>S1027*H1027</f>
        <v>0</v>
      </c>
      <c r="AR1027" s="143" t="s">
        <v>234</v>
      </c>
      <c r="AT1027" s="143" t="s">
        <v>229</v>
      </c>
      <c r="AU1027" s="143" t="s">
        <v>86</v>
      </c>
      <c r="AY1027" s="18" t="s">
        <v>227</v>
      </c>
      <c r="BE1027" s="144">
        <f>IF(N1027="základní",J1027,0)</f>
        <v>0</v>
      </c>
      <c r="BF1027" s="144">
        <f>IF(N1027="snížená",J1027,0)</f>
        <v>0</v>
      </c>
      <c r="BG1027" s="144">
        <f>IF(N1027="zákl. přenesená",J1027,0)</f>
        <v>0</v>
      </c>
      <c r="BH1027" s="144">
        <f>IF(N1027="sníž. přenesená",J1027,0)</f>
        <v>0</v>
      </c>
      <c r="BI1027" s="144">
        <f>IF(N1027="nulová",J1027,0)</f>
        <v>0</v>
      </c>
      <c r="BJ1027" s="18" t="s">
        <v>86</v>
      </c>
      <c r="BK1027" s="144">
        <f>ROUND(I1027*H1027,2)</f>
        <v>0</v>
      </c>
      <c r="BL1027" s="18" t="s">
        <v>234</v>
      </c>
      <c r="BM1027" s="143" t="s">
        <v>1543</v>
      </c>
    </row>
    <row r="1028" spans="2:65" s="1" customFormat="1" ht="11.25">
      <c r="B1028" s="33"/>
      <c r="D1028" s="145" t="s">
        <v>236</v>
      </c>
      <c r="F1028" s="146" t="s">
        <v>1544</v>
      </c>
      <c r="I1028" s="147"/>
      <c r="L1028" s="33"/>
      <c r="M1028" s="148"/>
      <c r="T1028" s="54"/>
      <c r="AT1028" s="18" t="s">
        <v>236</v>
      </c>
      <c r="AU1028" s="18" t="s">
        <v>86</v>
      </c>
    </row>
    <row r="1029" spans="2:65" s="13" customFormat="1" ht="11.25">
      <c r="B1029" s="156"/>
      <c r="D1029" s="150" t="s">
        <v>238</v>
      </c>
      <c r="E1029" s="157" t="s">
        <v>21</v>
      </c>
      <c r="F1029" s="158" t="s">
        <v>1545</v>
      </c>
      <c r="H1029" s="159">
        <v>118442.4</v>
      </c>
      <c r="I1029" s="160"/>
      <c r="L1029" s="156"/>
      <c r="M1029" s="161"/>
      <c r="T1029" s="162"/>
      <c r="AT1029" s="157" t="s">
        <v>238</v>
      </c>
      <c r="AU1029" s="157" t="s">
        <v>86</v>
      </c>
      <c r="AV1029" s="13" t="s">
        <v>86</v>
      </c>
      <c r="AW1029" s="13" t="s">
        <v>33</v>
      </c>
      <c r="AX1029" s="13" t="s">
        <v>73</v>
      </c>
      <c r="AY1029" s="157" t="s">
        <v>227</v>
      </c>
    </row>
    <row r="1030" spans="2:65" s="14" customFormat="1" ht="11.25">
      <c r="B1030" s="163"/>
      <c r="D1030" s="150" t="s">
        <v>238</v>
      </c>
      <c r="E1030" s="164" t="s">
        <v>21</v>
      </c>
      <c r="F1030" s="165" t="s">
        <v>241</v>
      </c>
      <c r="H1030" s="166">
        <v>118442.4</v>
      </c>
      <c r="I1030" s="167"/>
      <c r="L1030" s="163"/>
      <c r="M1030" s="168"/>
      <c r="T1030" s="169"/>
      <c r="AT1030" s="164" t="s">
        <v>238</v>
      </c>
      <c r="AU1030" s="164" t="s">
        <v>86</v>
      </c>
      <c r="AV1030" s="14" t="s">
        <v>234</v>
      </c>
      <c r="AW1030" s="14" t="s">
        <v>33</v>
      </c>
      <c r="AX1030" s="14" t="s">
        <v>80</v>
      </c>
      <c r="AY1030" s="164" t="s">
        <v>227</v>
      </c>
    </row>
    <row r="1031" spans="2:65" s="1" customFormat="1" ht="37.9" customHeight="1">
      <c r="B1031" s="33"/>
      <c r="C1031" s="132" t="s">
        <v>1546</v>
      </c>
      <c r="D1031" s="132" t="s">
        <v>229</v>
      </c>
      <c r="E1031" s="133" t="s">
        <v>1547</v>
      </c>
      <c r="F1031" s="134" t="s">
        <v>1548</v>
      </c>
      <c r="G1031" s="135" t="s">
        <v>244</v>
      </c>
      <c r="H1031" s="136">
        <v>3948.08</v>
      </c>
      <c r="I1031" s="137"/>
      <c r="J1031" s="138">
        <f>ROUND(I1031*H1031,2)</f>
        <v>0</v>
      </c>
      <c r="K1031" s="134" t="s">
        <v>233</v>
      </c>
      <c r="L1031" s="33"/>
      <c r="M1031" s="139" t="s">
        <v>21</v>
      </c>
      <c r="N1031" s="140" t="s">
        <v>45</v>
      </c>
      <c r="P1031" s="141">
        <f>O1031*H1031</f>
        <v>0</v>
      </c>
      <c r="Q1031" s="141">
        <v>0</v>
      </c>
      <c r="R1031" s="141">
        <f>Q1031*H1031</f>
        <v>0</v>
      </c>
      <c r="S1031" s="141">
        <v>0</v>
      </c>
      <c r="T1031" s="142">
        <f>S1031*H1031</f>
        <v>0</v>
      </c>
      <c r="AR1031" s="143" t="s">
        <v>234</v>
      </c>
      <c r="AT1031" s="143" t="s">
        <v>229</v>
      </c>
      <c r="AU1031" s="143" t="s">
        <v>86</v>
      </c>
      <c r="AY1031" s="18" t="s">
        <v>227</v>
      </c>
      <c r="BE1031" s="144">
        <f>IF(N1031="základní",J1031,0)</f>
        <v>0</v>
      </c>
      <c r="BF1031" s="144">
        <f>IF(N1031="snížená",J1031,0)</f>
        <v>0</v>
      </c>
      <c r="BG1031" s="144">
        <f>IF(N1031="zákl. přenesená",J1031,0)</f>
        <v>0</v>
      </c>
      <c r="BH1031" s="144">
        <f>IF(N1031="sníž. přenesená",J1031,0)</f>
        <v>0</v>
      </c>
      <c r="BI1031" s="144">
        <f>IF(N1031="nulová",J1031,0)</f>
        <v>0</v>
      </c>
      <c r="BJ1031" s="18" t="s">
        <v>86</v>
      </c>
      <c r="BK1031" s="144">
        <f>ROUND(I1031*H1031,2)</f>
        <v>0</v>
      </c>
      <c r="BL1031" s="18" t="s">
        <v>234</v>
      </c>
      <c r="BM1031" s="143" t="s">
        <v>1549</v>
      </c>
    </row>
    <row r="1032" spans="2:65" s="1" customFormat="1" ht="11.25">
      <c r="B1032" s="33"/>
      <c r="D1032" s="145" t="s">
        <v>236</v>
      </c>
      <c r="F1032" s="146" t="s">
        <v>1550</v>
      </c>
      <c r="I1032" s="147"/>
      <c r="L1032" s="33"/>
      <c r="M1032" s="148"/>
      <c r="T1032" s="54"/>
      <c r="AT1032" s="18" t="s">
        <v>236</v>
      </c>
      <c r="AU1032" s="18" t="s">
        <v>86</v>
      </c>
    </row>
    <row r="1033" spans="2:65" s="12" customFormat="1" ht="11.25">
      <c r="B1033" s="149"/>
      <c r="D1033" s="150" t="s">
        <v>238</v>
      </c>
      <c r="E1033" s="151" t="s">
        <v>21</v>
      </c>
      <c r="F1033" s="152" t="s">
        <v>1551</v>
      </c>
      <c r="H1033" s="151" t="s">
        <v>21</v>
      </c>
      <c r="I1033" s="153"/>
      <c r="L1033" s="149"/>
      <c r="M1033" s="154"/>
      <c r="T1033" s="155"/>
      <c r="AT1033" s="151" t="s">
        <v>238</v>
      </c>
      <c r="AU1033" s="151" t="s">
        <v>86</v>
      </c>
      <c r="AV1033" s="12" t="s">
        <v>80</v>
      </c>
      <c r="AW1033" s="12" t="s">
        <v>33</v>
      </c>
      <c r="AX1033" s="12" t="s">
        <v>73</v>
      </c>
      <c r="AY1033" s="151" t="s">
        <v>227</v>
      </c>
    </row>
    <row r="1034" spans="2:65" s="13" customFormat="1" ht="11.25">
      <c r="B1034" s="156"/>
      <c r="D1034" s="150" t="s">
        <v>238</v>
      </c>
      <c r="E1034" s="157" t="s">
        <v>21</v>
      </c>
      <c r="F1034" s="158" t="s">
        <v>1552</v>
      </c>
      <c r="H1034" s="159">
        <v>3948.08</v>
      </c>
      <c r="I1034" s="160"/>
      <c r="L1034" s="156"/>
      <c r="M1034" s="161"/>
      <c r="T1034" s="162"/>
      <c r="AT1034" s="157" t="s">
        <v>238</v>
      </c>
      <c r="AU1034" s="157" t="s">
        <v>86</v>
      </c>
      <c r="AV1034" s="13" t="s">
        <v>86</v>
      </c>
      <c r="AW1034" s="13" t="s">
        <v>33</v>
      </c>
      <c r="AX1034" s="13" t="s">
        <v>73</v>
      </c>
      <c r="AY1034" s="157" t="s">
        <v>227</v>
      </c>
    </row>
    <row r="1035" spans="2:65" s="14" customFormat="1" ht="11.25">
      <c r="B1035" s="163"/>
      <c r="D1035" s="150" t="s">
        <v>238</v>
      </c>
      <c r="E1035" s="164" t="s">
        <v>21</v>
      </c>
      <c r="F1035" s="165" t="s">
        <v>241</v>
      </c>
      <c r="H1035" s="166">
        <v>3948.08</v>
      </c>
      <c r="I1035" s="167"/>
      <c r="L1035" s="163"/>
      <c r="M1035" s="168"/>
      <c r="T1035" s="169"/>
      <c r="AT1035" s="164" t="s">
        <v>238</v>
      </c>
      <c r="AU1035" s="164" t="s">
        <v>86</v>
      </c>
      <c r="AV1035" s="14" t="s">
        <v>234</v>
      </c>
      <c r="AW1035" s="14" t="s">
        <v>33</v>
      </c>
      <c r="AX1035" s="14" t="s">
        <v>80</v>
      </c>
      <c r="AY1035" s="164" t="s">
        <v>227</v>
      </c>
    </row>
    <row r="1036" spans="2:65" s="1" customFormat="1" ht="24.2" customHeight="1">
      <c r="B1036" s="33"/>
      <c r="C1036" s="132" t="s">
        <v>1553</v>
      </c>
      <c r="D1036" s="132" t="s">
        <v>229</v>
      </c>
      <c r="E1036" s="133" t="s">
        <v>1554</v>
      </c>
      <c r="F1036" s="134" t="s">
        <v>1555</v>
      </c>
      <c r="G1036" s="135" t="s">
        <v>232</v>
      </c>
      <c r="H1036" s="136">
        <v>1940.97</v>
      </c>
      <c r="I1036" s="137"/>
      <c r="J1036" s="138">
        <f>ROUND(I1036*H1036,2)</f>
        <v>0</v>
      </c>
      <c r="K1036" s="134" t="s">
        <v>233</v>
      </c>
      <c r="L1036" s="33"/>
      <c r="M1036" s="139" t="s">
        <v>21</v>
      </c>
      <c r="N1036" s="140" t="s">
        <v>45</v>
      </c>
      <c r="P1036" s="141">
        <f>O1036*H1036</f>
        <v>0</v>
      </c>
      <c r="Q1036" s="141">
        <v>0</v>
      </c>
      <c r="R1036" s="141">
        <f>Q1036*H1036</f>
        <v>0</v>
      </c>
      <c r="S1036" s="141">
        <v>0</v>
      </c>
      <c r="T1036" s="142">
        <f>S1036*H1036</f>
        <v>0</v>
      </c>
      <c r="AR1036" s="143" t="s">
        <v>234</v>
      </c>
      <c r="AT1036" s="143" t="s">
        <v>229</v>
      </c>
      <c r="AU1036" s="143" t="s">
        <v>86</v>
      </c>
      <c r="AY1036" s="18" t="s">
        <v>227</v>
      </c>
      <c r="BE1036" s="144">
        <f>IF(N1036="základní",J1036,0)</f>
        <v>0</v>
      </c>
      <c r="BF1036" s="144">
        <f>IF(N1036="snížená",J1036,0)</f>
        <v>0</v>
      </c>
      <c r="BG1036" s="144">
        <f>IF(N1036="zákl. přenesená",J1036,0)</f>
        <v>0</v>
      </c>
      <c r="BH1036" s="144">
        <f>IF(N1036="sníž. přenesená",J1036,0)</f>
        <v>0</v>
      </c>
      <c r="BI1036" s="144">
        <f>IF(N1036="nulová",J1036,0)</f>
        <v>0</v>
      </c>
      <c r="BJ1036" s="18" t="s">
        <v>86</v>
      </c>
      <c r="BK1036" s="144">
        <f>ROUND(I1036*H1036,2)</f>
        <v>0</v>
      </c>
      <c r="BL1036" s="18" t="s">
        <v>234</v>
      </c>
      <c r="BM1036" s="143" t="s">
        <v>1556</v>
      </c>
    </row>
    <row r="1037" spans="2:65" s="1" customFormat="1" ht="11.25">
      <c r="B1037" s="33"/>
      <c r="D1037" s="145" t="s">
        <v>236</v>
      </c>
      <c r="F1037" s="146" t="s">
        <v>1557</v>
      </c>
      <c r="I1037" s="147"/>
      <c r="L1037" s="33"/>
      <c r="M1037" s="148"/>
      <c r="T1037" s="54"/>
      <c r="AT1037" s="18" t="s">
        <v>236</v>
      </c>
      <c r="AU1037" s="18" t="s">
        <v>86</v>
      </c>
    </row>
    <row r="1038" spans="2:65" s="13" customFormat="1" ht="11.25">
      <c r="B1038" s="156"/>
      <c r="D1038" s="150" t="s">
        <v>238</v>
      </c>
      <c r="E1038" s="157" t="s">
        <v>21</v>
      </c>
      <c r="F1038" s="158" t="s">
        <v>1558</v>
      </c>
      <c r="H1038" s="159">
        <v>1940.97</v>
      </c>
      <c r="I1038" s="160"/>
      <c r="L1038" s="156"/>
      <c r="M1038" s="161"/>
      <c r="T1038" s="162"/>
      <c r="AT1038" s="157" t="s">
        <v>238</v>
      </c>
      <c r="AU1038" s="157" t="s">
        <v>86</v>
      </c>
      <c r="AV1038" s="13" t="s">
        <v>86</v>
      </c>
      <c r="AW1038" s="13" t="s">
        <v>33</v>
      </c>
      <c r="AX1038" s="13" t="s">
        <v>73</v>
      </c>
      <c r="AY1038" s="157" t="s">
        <v>227</v>
      </c>
    </row>
    <row r="1039" spans="2:65" s="14" customFormat="1" ht="11.25">
      <c r="B1039" s="163"/>
      <c r="D1039" s="150" t="s">
        <v>238</v>
      </c>
      <c r="E1039" s="164" t="s">
        <v>21</v>
      </c>
      <c r="F1039" s="165" t="s">
        <v>241</v>
      </c>
      <c r="H1039" s="166">
        <v>1940.97</v>
      </c>
      <c r="I1039" s="167"/>
      <c r="L1039" s="163"/>
      <c r="M1039" s="168"/>
      <c r="T1039" s="169"/>
      <c r="AT1039" s="164" t="s">
        <v>238</v>
      </c>
      <c r="AU1039" s="164" t="s">
        <v>86</v>
      </c>
      <c r="AV1039" s="14" t="s">
        <v>234</v>
      </c>
      <c r="AW1039" s="14" t="s">
        <v>33</v>
      </c>
      <c r="AX1039" s="14" t="s">
        <v>80</v>
      </c>
      <c r="AY1039" s="164" t="s">
        <v>227</v>
      </c>
    </row>
    <row r="1040" spans="2:65" s="1" customFormat="1" ht="33" customHeight="1">
      <c r="B1040" s="33"/>
      <c r="C1040" s="132" t="s">
        <v>1559</v>
      </c>
      <c r="D1040" s="132" t="s">
        <v>229</v>
      </c>
      <c r="E1040" s="133" t="s">
        <v>1560</v>
      </c>
      <c r="F1040" s="134" t="s">
        <v>1561</v>
      </c>
      <c r="G1040" s="135" t="s">
        <v>232</v>
      </c>
      <c r="H1040" s="136">
        <v>118442.4</v>
      </c>
      <c r="I1040" s="137"/>
      <c r="J1040" s="138">
        <f>ROUND(I1040*H1040,2)</f>
        <v>0</v>
      </c>
      <c r="K1040" s="134" t="s">
        <v>233</v>
      </c>
      <c r="L1040" s="33"/>
      <c r="M1040" s="139" t="s">
        <v>21</v>
      </c>
      <c r="N1040" s="140" t="s">
        <v>45</v>
      </c>
      <c r="P1040" s="141">
        <f>O1040*H1040</f>
        <v>0</v>
      </c>
      <c r="Q1040" s="141">
        <v>0</v>
      </c>
      <c r="R1040" s="141">
        <f>Q1040*H1040</f>
        <v>0</v>
      </c>
      <c r="S1040" s="141">
        <v>0</v>
      </c>
      <c r="T1040" s="142">
        <f>S1040*H1040</f>
        <v>0</v>
      </c>
      <c r="AR1040" s="143" t="s">
        <v>234</v>
      </c>
      <c r="AT1040" s="143" t="s">
        <v>229</v>
      </c>
      <c r="AU1040" s="143" t="s">
        <v>86</v>
      </c>
      <c r="AY1040" s="18" t="s">
        <v>227</v>
      </c>
      <c r="BE1040" s="144">
        <f>IF(N1040="základní",J1040,0)</f>
        <v>0</v>
      </c>
      <c r="BF1040" s="144">
        <f>IF(N1040="snížená",J1040,0)</f>
        <v>0</v>
      </c>
      <c r="BG1040" s="144">
        <f>IF(N1040="zákl. přenesená",J1040,0)</f>
        <v>0</v>
      </c>
      <c r="BH1040" s="144">
        <f>IF(N1040="sníž. přenesená",J1040,0)</f>
        <v>0</v>
      </c>
      <c r="BI1040" s="144">
        <f>IF(N1040="nulová",J1040,0)</f>
        <v>0</v>
      </c>
      <c r="BJ1040" s="18" t="s">
        <v>86</v>
      </c>
      <c r="BK1040" s="144">
        <f>ROUND(I1040*H1040,2)</f>
        <v>0</v>
      </c>
      <c r="BL1040" s="18" t="s">
        <v>234</v>
      </c>
      <c r="BM1040" s="143" t="s">
        <v>1562</v>
      </c>
    </row>
    <row r="1041" spans="2:65" s="1" customFormat="1" ht="11.25">
      <c r="B1041" s="33"/>
      <c r="D1041" s="145" t="s">
        <v>236</v>
      </c>
      <c r="F1041" s="146" t="s">
        <v>1563</v>
      </c>
      <c r="I1041" s="147"/>
      <c r="L1041" s="33"/>
      <c r="M1041" s="148"/>
      <c r="T1041" s="54"/>
      <c r="AT1041" s="18" t="s">
        <v>236</v>
      </c>
      <c r="AU1041" s="18" t="s">
        <v>86</v>
      </c>
    </row>
    <row r="1042" spans="2:65" s="13" customFormat="1" ht="11.25">
      <c r="B1042" s="156"/>
      <c r="D1042" s="150" t="s">
        <v>238</v>
      </c>
      <c r="E1042" s="157" t="s">
        <v>21</v>
      </c>
      <c r="F1042" s="158" t="s">
        <v>1545</v>
      </c>
      <c r="H1042" s="159">
        <v>118442.4</v>
      </c>
      <c r="I1042" s="160"/>
      <c r="L1042" s="156"/>
      <c r="M1042" s="161"/>
      <c r="T1042" s="162"/>
      <c r="AT1042" s="157" t="s">
        <v>238</v>
      </c>
      <c r="AU1042" s="157" t="s">
        <v>86</v>
      </c>
      <c r="AV1042" s="13" t="s">
        <v>86</v>
      </c>
      <c r="AW1042" s="13" t="s">
        <v>33</v>
      </c>
      <c r="AX1042" s="13" t="s">
        <v>73</v>
      </c>
      <c r="AY1042" s="157" t="s">
        <v>227</v>
      </c>
    </row>
    <row r="1043" spans="2:65" s="14" customFormat="1" ht="11.25">
      <c r="B1043" s="163"/>
      <c r="D1043" s="150" t="s">
        <v>238</v>
      </c>
      <c r="E1043" s="164" t="s">
        <v>21</v>
      </c>
      <c r="F1043" s="165" t="s">
        <v>241</v>
      </c>
      <c r="H1043" s="166">
        <v>118442.4</v>
      </c>
      <c r="I1043" s="167"/>
      <c r="L1043" s="163"/>
      <c r="M1043" s="168"/>
      <c r="T1043" s="169"/>
      <c r="AT1043" s="164" t="s">
        <v>238</v>
      </c>
      <c r="AU1043" s="164" t="s">
        <v>86</v>
      </c>
      <c r="AV1043" s="14" t="s">
        <v>234</v>
      </c>
      <c r="AW1043" s="14" t="s">
        <v>33</v>
      </c>
      <c r="AX1043" s="14" t="s">
        <v>80</v>
      </c>
      <c r="AY1043" s="164" t="s">
        <v>227</v>
      </c>
    </row>
    <row r="1044" spans="2:65" s="1" customFormat="1" ht="24.2" customHeight="1">
      <c r="B1044" s="33"/>
      <c r="C1044" s="132" t="s">
        <v>1564</v>
      </c>
      <c r="D1044" s="132" t="s">
        <v>229</v>
      </c>
      <c r="E1044" s="133" t="s">
        <v>1565</v>
      </c>
      <c r="F1044" s="134" t="s">
        <v>1566</v>
      </c>
      <c r="G1044" s="135" t="s">
        <v>232</v>
      </c>
      <c r="H1044" s="136">
        <v>1940.97</v>
      </c>
      <c r="I1044" s="137"/>
      <c r="J1044" s="138">
        <f>ROUND(I1044*H1044,2)</f>
        <v>0</v>
      </c>
      <c r="K1044" s="134" t="s">
        <v>233</v>
      </c>
      <c r="L1044" s="33"/>
      <c r="M1044" s="139" t="s">
        <v>21</v>
      </c>
      <c r="N1044" s="140" t="s">
        <v>45</v>
      </c>
      <c r="P1044" s="141">
        <f>O1044*H1044</f>
        <v>0</v>
      </c>
      <c r="Q1044" s="141">
        <v>0</v>
      </c>
      <c r="R1044" s="141">
        <f>Q1044*H1044</f>
        <v>0</v>
      </c>
      <c r="S1044" s="141">
        <v>0</v>
      </c>
      <c r="T1044" s="142">
        <f>S1044*H1044</f>
        <v>0</v>
      </c>
      <c r="AR1044" s="143" t="s">
        <v>234</v>
      </c>
      <c r="AT1044" s="143" t="s">
        <v>229</v>
      </c>
      <c r="AU1044" s="143" t="s">
        <v>86</v>
      </c>
      <c r="AY1044" s="18" t="s">
        <v>227</v>
      </c>
      <c r="BE1044" s="144">
        <f>IF(N1044="základní",J1044,0)</f>
        <v>0</v>
      </c>
      <c r="BF1044" s="144">
        <f>IF(N1044="snížená",J1044,0)</f>
        <v>0</v>
      </c>
      <c r="BG1044" s="144">
        <f>IF(N1044="zákl. přenesená",J1044,0)</f>
        <v>0</v>
      </c>
      <c r="BH1044" s="144">
        <f>IF(N1044="sníž. přenesená",J1044,0)</f>
        <v>0</v>
      </c>
      <c r="BI1044" s="144">
        <f>IF(N1044="nulová",J1044,0)</f>
        <v>0</v>
      </c>
      <c r="BJ1044" s="18" t="s">
        <v>86</v>
      </c>
      <c r="BK1044" s="144">
        <f>ROUND(I1044*H1044,2)</f>
        <v>0</v>
      </c>
      <c r="BL1044" s="18" t="s">
        <v>234</v>
      </c>
      <c r="BM1044" s="143" t="s">
        <v>1567</v>
      </c>
    </row>
    <row r="1045" spans="2:65" s="1" customFormat="1" ht="11.25">
      <c r="B1045" s="33"/>
      <c r="D1045" s="145" t="s">
        <v>236</v>
      </c>
      <c r="F1045" s="146" t="s">
        <v>1568</v>
      </c>
      <c r="I1045" s="147"/>
      <c r="L1045" s="33"/>
      <c r="M1045" s="148"/>
      <c r="T1045" s="54"/>
      <c r="AT1045" s="18" t="s">
        <v>236</v>
      </c>
      <c r="AU1045" s="18" t="s">
        <v>86</v>
      </c>
    </row>
    <row r="1046" spans="2:65" s="1" customFormat="1" ht="37.9" customHeight="1">
      <c r="B1046" s="33"/>
      <c r="C1046" s="132" t="s">
        <v>1569</v>
      </c>
      <c r="D1046" s="132" t="s">
        <v>229</v>
      </c>
      <c r="E1046" s="133" t="s">
        <v>1570</v>
      </c>
      <c r="F1046" s="134" t="s">
        <v>1571</v>
      </c>
      <c r="G1046" s="135" t="s">
        <v>232</v>
      </c>
      <c r="H1046" s="136">
        <v>3685.13</v>
      </c>
      <c r="I1046" s="137"/>
      <c r="J1046" s="138">
        <f>ROUND(I1046*H1046,2)</f>
        <v>0</v>
      </c>
      <c r="K1046" s="134" t="s">
        <v>233</v>
      </c>
      <c r="L1046" s="33"/>
      <c r="M1046" s="139" t="s">
        <v>21</v>
      </c>
      <c r="N1046" s="140" t="s">
        <v>45</v>
      </c>
      <c r="P1046" s="141">
        <f>O1046*H1046</f>
        <v>0</v>
      </c>
      <c r="Q1046" s="141">
        <v>0</v>
      </c>
      <c r="R1046" s="141">
        <f>Q1046*H1046</f>
        <v>0</v>
      </c>
      <c r="S1046" s="141">
        <v>0</v>
      </c>
      <c r="T1046" s="142">
        <f>S1046*H1046</f>
        <v>0</v>
      </c>
      <c r="AR1046" s="143" t="s">
        <v>234</v>
      </c>
      <c r="AT1046" s="143" t="s">
        <v>229</v>
      </c>
      <c r="AU1046" s="143" t="s">
        <v>86</v>
      </c>
      <c r="AY1046" s="18" t="s">
        <v>227</v>
      </c>
      <c r="BE1046" s="144">
        <f>IF(N1046="základní",J1046,0)</f>
        <v>0</v>
      </c>
      <c r="BF1046" s="144">
        <f>IF(N1046="snížená",J1046,0)</f>
        <v>0</v>
      </c>
      <c r="BG1046" s="144">
        <f>IF(N1046="zákl. přenesená",J1046,0)</f>
        <v>0</v>
      </c>
      <c r="BH1046" s="144">
        <f>IF(N1046="sníž. přenesená",J1046,0)</f>
        <v>0</v>
      </c>
      <c r="BI1046" s="144">
        <f>IF(N1046="nulová",J1046,0)</f>
        <v>0</v>
      </c>
      <c r="BJ1046" s="18" t="s">
        <v>86</v>
      </c>
      <c r="BK1046" s="144">
        <f>ROUND(I1046*H1046,2)</f>
        <v>0</v>
      </c>
      <c r="BL1046" s="18" t="s">
        <v>234</v>
      </c>
      <c r="BM1046" s="143" t="s">
        <v>1572</v>
      </c>
    </row>
    <row r="1047" spans="2:65" s="1" customFormat="1" ht="11.25">
      <c r="B1047" s="33"/>
      <c r="D1047" s="145" t="s">
        <v>236</v>
      </c>
      <c r="F1047" s="146" t="s">
        <v>1573</v>
      </c>
      <c r="I1047" s="147"/>
      <c r="L1047" s="33"/>
      <c r="M1047" s="148"/>
      <c r="T1047" s="54"/>
      <c r="AT1047" s="18" t="s">
        <v>236</v>
      </c>
      <c r="AU1047" s="18" t="s">
        <v>86</v>
      </c>
    </row>
    <row r="1048" spans="2:65" s="12" customFormat="1" ht="11.25">
      <c r="B1048" s="149"/>
      <c r="D1048" s="150" t="s">
        <v>238</v>
      </c>
      <c r="E1048" s="151" t="s">
        <v>21</v>
      </c>
      <c r="F1048" s="152" t="s">
        <v>814</v>
      </c>
      <c r="H1048" s="151" t="s">
        <v>21</v>
      </c>
      <c r="I1048" s="153"/>
      <c r="L1048" s="149"/>
      <c r="M1048" s="154"/>
      <c r="T1048" s="155"/>
      <c r="AT1048" s="151" t="s">
        <v>238</v>
      </c>
      <c r="AU1048" s="151" t="s">
        <v>86</v>
      </c>
      <c r="AV1048" s="12" t="s">
        <v>80</v>
      </c>
      <c r="AW1048" s="12" t="s">
        <v>33</v>
      </c>
      <c r="AX1048" s="12" t="s">
        <v>73</v>
      </c>
      <c r="AY1048" s="151" t="s">
        <v>227</v>
      </c>
    </row>
    <row r="1049" spans="2:65" s="13" customFormat="1" ht="11.25">
      <c r="B1049" s="156"/>
      <c r="D1049" s="150" t="s">
        <v>238</v>
      </c>
      <c r="E1049" s="157" t="s">
        <v>21</v>
      </c>
      <c r="F1049" s="158" t="s">
        <v>1574</v>
      </c>
      <c r="H1049" s="159">
        <v>1162.92</v>
      </c>
      <c r="I1049" s="160"/>
      <c r="L1049" s="156"/>
      <c r="M1049" s="161"/>
      <c r="T1049" s="162"/>
      <c r="AT1049" s="157" t="s">
        <v>238</v>
      </c>
      <c r="AU1049" s="157" t="s">
        <v>86</v>
      </c>
      <c r="AV1049" s="13" t="s">
        <v>86</v>
      </c>
      <c r="AW1049" s="13" t="s">
        <v>33</v>
      </c>
      <c r="AX1049" s="13" t="s">
        <v>73</v>
      </c>
      <c r="AY1049" s="157" t="s">
        <v>227</v>
      </c>
    </row>
    <row r="1050" spans="2:65" s="12" customFormat="1" ht="11.25">
      <c r="B1050" s="149"/>
      <c r="D1050" s="150" t="s">
        <v>238</v>
      </c>
      <c r="E1050" s="151" t="s">
        <v>21</v>
      </c>
      <c r="F1050" s="152" t="s">
        <v>748</v>
      </c>
      <c r="H1050" s="151" t="s">
        <v>21</v>
      </c>
      <c r="I1050" s="153"/>
      <c r="L1050" s="149"/>
      <c r="M1050" s="154"/>
      <c r="T1050" s="155"/>
      <c r="AT1050" s="151" t="s">
        <v>238</v>
      </c>
      <c r="AU1050" s="151" t="s">
        <v>86</v>
      </c>
      <c r="AV1050" s="12" t="s">
        <v>80</v>
      </c>
      <c r="AW1050" s="12" t="s">
        <v>33</v>
      </c>
      <c r="AX1050" s="12" t="s">
        <v>73</v>
      </c>
      <c r="AY1050" s="151" t="s">
        <v>227</v>
      </c>
    </row>
    <row r="1051" spans="2:65" s="13" customFormat="1" ht="11.25">
      <c r="B1051" s="156"/>
      <c r="D1051" s="150" t="s">
        <v>238</v>
      </c>
      <c r="E1051" s="157" t="s">
        <v>21</v>
      </c>
      <c r="F1051" s="158" t="s">
        <v>1575</v>
      </c>
      <c r="H1051" s="159">
        <v>170.23</v>
      </c>
      <c r="I1051" s="160"/>
      <c r="L1051" s="156"/>
      <c r="M1051" s="161"/>
      <c r="T1051" s="162"/>
      <c r="AT1051" s="157" t="s">
        <v>238</v>
      </c>
      <c r="AU1051" s="157" t="s">
        <v>86</v>
      </c>
      <c r="AV1051" s="13" t="s">
        <v>86</v>
      </c>
      <c r="AW1051" s="13" t="s">
        <v>33</v>
      </c>
      <c r="AX1051" s="13" t="s">
        <v>73</v>
      </c>
      <c r="AY1051" s="157" t="s">
        <v>227</v>
      </c>
    </row>
    <row r="1052" spans="2:65" s="12" customFormat="1" ht="11.25">
      <c r="B1052" s="149"/>
      <c r="D1052" s="150" t="s">
        <v>238</v>
      </c>
      <c r="E1052" s="151" t="s">
        <v>21</v>
      </c>
      <c r="F1052" s="152" t="s">
        <v>766</v>
      </c>
      <c r="H1052" s="151" t="s">
        <v>21</v>
      </c>
      <c r="I1052" s="153"/>
      <c r="L1052" s="149"/>
      <c r="M1052" s="154"/>
      <c r="T1052" s="155"/>
      <c r="AT1052" s="151" t="s">
        <v>238</v>
      </c>
      <c r="AU1052" s="151" t="s">
        <v>86</v>
      </c>
      <c r="AV1052" s="12" t="s">
        <v>80</v>
      </c>
      <c r="AW1052" s="12" t="s">
        <v>33</v>
      </c>
      <c r="AX1052" s="12" t="s">
        <v>73</v>
      </c>
      <c r="AY1052" s="151" t="s">
        <v>227</v>
      </c>
    </row>
    <row r="1053" spans="2:65" s="13" customFormat="1" ht="11.25">
      <c r="B1053" s="156"/>
      <c r="D1053" s="150" t="s">
        <v>238</v>
      </c>
      <c r="E1053" s="157" t="s">
        <v>21</v>
      </c>
      <c r="F1053" s="158" t="s">
        <v>1576</v>
      </c>
      <c r="H1053" s="159">
        <v>216.42</v>
      </c>
      <c r="I1053" s="160"/>
      <c r="L1053" s="156"/>
      <c r="M1053" s="161"/>
      <c r="T1053" s="162"/>
      <c r="AT1053" s="157" t="s">
        <v>238</v>
      </c>
      <c r="AU1053" s="157" t="s">
        <v>86</v>
      </c>
      <c r="AV1053" s="13" t="s">
        <v>86</v>
      </c>
      <c r="AW1053" s="13" t="s">
        <v>33</v>
      </c>
      <c r="AX1053" s="13" t="s">
        <v>73</v>
      </c>
      <c r="AY1053" s="157" t="s">
        <v>227</v>
      </c>
    </row>
    <row r="1054" spans="2:65" s="12" customFormat="1" ht="11.25">
      <c r="B1054" s="149"/>
      <c r="D1054" s="150" t="s">
        <v>238</v>
      </c>
      <c r="E1054" s="151" t="s">
        <v>21</v>
      </c>
      <c r="F1054" s="152" t="s">
        <v>771</v>
      </c>
      <c r="H1054" s="151" t="s">
        <v>21</v>
      </c>
      <c r="I1054" s="153"/>
      <c r="L1054" s="149"/>
      <c r="M1054" s="154"/>
      <c r="T1054" s="155"/>
      <c r="AT1054" s="151" t="s">
        <v>238</v>
      </c>
      <c r="AU1054" s="151" t="s">
        <v>86</v>
      </c>
      <c r="AV1054" s="12" t="s">
        <v>80</v>
      </c>
      <c r="AW1054" s="12" t="s">
        <v>33</v>
      </c>
      <c r="AX1054" s="12" t="s">
        <v>73</v>
      </c>
      <c r="AY1054" s="151" t="s">
        <v>227</v>
      </c>
    </row>
    <row r="1055" spans="2:65" s="13" customFormat="1" ht="11.25">
      <c r="B1055" s="156"/>
      <c r="D1055" s="150" t="s">
        <v>238</v>
      </c>
      <c r="E1055" s="157" t="s">
        <v>21</v>
      </c>
      <c r="F1055" s="158" t="s">
        <v>1576</v>
      </c>
      <c r="H1055" s="159">
        <v>216.42</v>
      </c>
      <c r="I1055" s="160"/>
      <c r="L1055" s="156"/>
      <c r="M1055" s="161"/>
      <c r="T1055" s="162"/>
      <c r="AT1055" s="157" t="s">
        <v>238</v>
      </c>
      <c r="AU1055" s="157" t="s">
        <v>86</v>
      </c>
      <c r="AV1055" s="13" t="s">
        <v>86</v>
      </c>
      <c r="AW1055" s="13" t="s">
        <v>33</v>
      </c>
      <c r="AX1055" s="13" t="s">
        <v>73</v>
      </c>
      <c r="AY1055" s="157" t="s">
        <v>227</v>
      </c>
    </row>
    <row r="1056" spans="2:65" s="15" customFormat="1" ht="11.25">
      <c r="B1056" s="193"/>
      <c r="D1056" s="150" t="s">
        <v>238</v>
      </c>
      <c r="E1056" s="194" t="s">
        <v>21</v>
      </c>
      <c r="F1056" s="195" t="s">
        <v>765</v>
      </c>
      <c r="H1056" s="196">
        <v>1765.99</v>
      </c>
      <c r="I1056" s="197"/>
      <c r="L1056" s="193"/>
      <c r="M1056" s="198"/>
      <c r="T1056" s="199"/>
      <c r="AT1056" s="194" t="s">
        <v>238</v>
      </c>
      <c r="AU1056" s="194" t="s">
        <v>86</v>
      </c>
      <c r="AV1056" s="15" t="s">
        <v>120</v>
      </c>
      <c r="AW1056" s="15" t="s">
        <v>33</v>
      </c>
      <c r="AX1056" s="15" t="s">
        <v>73</v>
      </c>
      <c r="AY1056" s="194" t="s">
        <v>227</v>
      </c>
    </row>
    <row r="1057" spans="2:65" s="12" customFormat="1" ht="11.25">
      <c r="B1057" s="149"/>
      <c r="D1057" s="150" t="s">
        <v>238</v>
      </c>
      <c r="E1057" s="151" t="s">
        <v>21</v>
      </c>
      <c r="F1057" s="152" t="s">
        <v>1577</v>
      </c>
      <c r="H1057" s="151" t="s">
        <v>21</v>
      </c>
      <c r="I1057" s="153"/>
      <c r="L1057" s="149"/>
      <c r="M1057" s="154"/>
      <c r="T1057" s="155"/>
      <c r="AT1057" s="151" t="s">
        <v>238</v>
      </c>
      <c r="AU1057" s="151" t="s">
        <v>86</v>
      </c>
      <c r="AV1057" s="12" t="s">
        <v>80</v>
      </c>
      <c r="AW1057" s="12" t="s">
        <v>33</v>
      </c>
      <c r="AX1057" s="12" t="s">
        <v>73</v>
      </c>
      <c r="AY1057" s="151" t="s">
        <v>227</v>
      </c>
    </row>
    <row r="1058" spans="2:65" s="13" customFormat="1" ht="11.25">
      <c r="B1058" s="156"/>
      <c r="D1058" s="150" t="s">
        <v>238</v>
      </c>
      <c r="E1058" s="157" t="s">
        <v>21</v>
      </c>
      <c r="F1058" s="158" t="s">
        <v>1578</v>
      </c>
      <c r="H1058" s="159">
        <v>720.9</v>
      </c>
      <c r="I1058" s="160"/>
      <c r="L1058" s="156"/>
      <c r="M1058" s="161"/>
      <c r="T1058" s="162"/>
      <c r="AT1058" s="157" t="s">
        <v>238</v>
      </c>
      <c r="AU1058" s="157" t="s">
        <v>86</v>
      </c>
      <c r="AV1058" s="13" t="s">
        <v>86</v>
      </c>
      <c r="AW1058" s="13" t="s">
        <v>33</v>
      </c>
      <c r="AX1058" s="13" t="s">
        <v>73</v>
      </c>
      <c r="AY1058" s="157" t="s">
        <v>227</v>
      </c>
    </row>
    <row r="1059" spans="2:65" s="13" customFormat="1" ht="11.25">
      <c r="B1059" s="156"/>
      <c r="D1059" s="150" t="s">
        <v>238</v>
      </c>
      <c r="E1059" s="157" t="s">
        <v>21</v>
      </c>
      <c r="F1059" s="158" t="s">
        <v>1579</v>
      </c>
      <c r="H1059" s="159">
        <v>596.88</v>
      </c>
      <c r="I1059" s="160"/>
      <c r="L1059" s="156"/>
      <c r="M1059" s="161"/>
      <c r="T1059" s="162"/>
      <c r="AT1059" s="157" t="s">
        <v>238</v>
      </c>
      <c r="AU1059" s="157" t="s">
        <v>86</v>
      </c>
      <c r="AV1059" s="13" t="s">
        <v>86</v>
      </c>
      <c r="AW1059" s="13" t="s">
        <v>33</v>
      </c>
      <c r="AX1059" s="13" t="s">
        <v>73</v>
      </c>
      <c r="AY1059" s="157" t="s">
        <v>227</v>
      </c>
    </row>
    <row r="1060" spans="2:65" s="13" customFormat="1" ht="11.25">
      <c r="B1060" s="156"/>
      <c r="D1060" s="150" t="s">
        <v>238</v>
      </c>
      <c r="E1060" s="157" t="s">
        <v>21</v>
      </c>
      <c r="F1060" s="158" t="s">
        <v>1580</v>
      </c>
      <c r="H1060" s="159">
        <v>601.36</v>
      </c>
      <c r="I1060" s="160"/>
      <c r="L1060" s="156"/>
      <c r="M1060" s="161"/>
      <c r="T1060" s="162"/>
      <c r="AT1060" s="157" t="s">
        <v>238</v>
      </c>
      <c r="AU1060" s="157" t="s">
        <v>86</v>
      </c>
      <c r="AV1060" s="13" t="s">
        <v>86</v>
      </c>
      <c r="AW1060" s="13" t="s">
        <v>33</v>
      </c>
      <c r="AX1060" s="13" t="s">
        <v>73</v>
      </c>
      <c r="AY1060" s="157" t="s">
        <v>227</v>
      </c>
    </row>
    <row r="1061" spans="2:65" s="15" customFormat="1" ht="11.25">
      <c r="B1061" s="193"/>
      <c r="D1061" s="150" t="s">
        <v>238</v>
      </c>
      <c r="E1061" s="194" t="s">
        <v>21</v>
      </c>
      <c r="F1061" s="195" t="s">
        <v>765</v>
      </c>
      <c r="H1061" s="196">
        <v>1919.14</v>
      </c>
      <c r="I1061" s="197"/>
      <c r="L1061" s="193"/>
      <c r="M1061" s="198"/>
      <c r="T1061" s="199"/>
      <c r="AT1061" s="194" t="s">
        <v>238</v>
      </c>
      <c r="AU1061" s="194" t="s">
        <v>86</v>
      </c>
      <c r="AV1061" s="15" t="s">
        <v>120</v>
      </c>
      <c r="AW1061" s="15" t="s">
        <v>33</v>
      </c>
      <c r="AX1061" s="15" t="s">
        <v>73</v>
      </c>
      <c r="AY1061" s="194" t="s">
        <v>227</v>
      </c>
    </row>
    <row r="1062" spans="2:65" s="14" customFormat="1" ht="11.25">
      <c r="B1062" s="163"/>
      <c r="D1062" s="150" t="s">
        <v>238</v>
      </c>
      <c r="E1062" s="164" t="s">
        <v>21</v>
      </c>
      <c r="F1062" s="165" t="s">
        <v>241</v>
      </c>
      <c r="H1062" s="166">
        <v>3685.13</v>
      </c>
      <c r="I1062" s="167"/>
      <c r="L1062" s="163"/>
      <c r="M1062" s="168"/>
      <c r="T1062" s="169"/>
      <c r="AT1062" s="164" t="s">
        <v>238</v>
      </c>
      <c r="AU1062" s="164" t="s">
        <v>86</v>
      </c>
      <c r="AV1062" s="14" t="s">
        <v>234</v>
      </c>
      <c r="AW1062" s="14" t="s">
        <v>33</v>
      </c>
      <c r="AX1062" s="14" t="s">
        <v>80</v>
      </c>
      <c r="AY1062" s="164" t="s">
        <v>227</v>
      </c>
    </row>
    <row r="1063" spans="2:65" s="1" customFormat="1" ht="37.9" customHeight="1">
      <c r="B1063" s="33"/>
      <c r="C1063" s="132" t="s">
        <v>1581</v>
      </c>
      <c r="D1063" s="132" t="s">
        <v>229</v>
      </c>
      <c r="E1063" s="133" t="s">
        <v>1582</v>
      </c>
      <c r="F1063" s="134" t="s">
        <v>1583</v>
      </c>
      <c r="G1063" s="135" t="s">
        <v>326</v>
      </c>
      <c r="H1063" s="136">
        <v>14.1</v>
      </c>
      <c r="I1063" s="137"/>
      <c r="J1063" s="138">
        <f>ROUND(I1063*H1063,2)</f>
        <v>0</v>
      </c>
      <c r="K1063" s="134" t="s">
        <v>233</v>
      </c>
      <c r="L1063" s="33"/>
      <c r="M1063" s="139" t="s">
        <v>21</v>
      </c>
      <c r="N1063" s="140" t="s">
        <v>45</v>
      </c>
      <c r="P1063" s="141">
        <f>O1063*H1063</f>
        <v>0</v>
      </c>
      <c r="Q1063" s="141">
        <v>0</v>
      </c>
      <c r="R1063" s="141">
        <f>Q1063*H1063</f>
        <v>0</v>
      </c>
      <c r="S1063" s="141">
        <v>0</v>
      </c>
      <c r="T1063" s="142">
        <f>S1063*H1063</f>
        <v>0</v>
      </c>
      <c r="AR1063" s="143" t="s">
        <v>234</v>
      </c>
      <c r="AT1063" s="143" t="s">
        <v>229</v>
      </c>
      <c r="AU1063" s="143" t="s">
        <v>86</v>
      </c>
      <c r="AY1063" s="18" t="s">
        <v>227</v>
      </c>
      <c r="BE1063" s="144">
        <f>IF(N1063="základní",J1063,0)</f>
        <v>0</v>
      </c>
      <c r="BF1063" s="144">
        <f>IF(N1063="snížená",J1063,0)</f>
        <v>0</v>
      </c>
      <c r="BG1063" s="144">
        <f>IF(N1063="zákl. přenesená",J1063,0)</f>
        <v>0</v>
      </c>
      <c r="BH1063" s="144">
        <f>IF(N1063="sníž. přenesená",J1063,0)</f>
        <v>0</v>
      </c>
      <c r="BI1063" s="144">
        <f>IF(N1063="nulová",J1063,0)</f>
        <v>0</v>
      </c>
      <c r="BJ1063" s="18" t="s">
        <v>86</v>
      </c>
      <c r="BK1063" s="144">
        <f>ROUND(I1063*H1063,2)</f>
        <v>0</v>
      </c>
      <c r="BL1063" s="18" t="s">
        <v>234</v>
      </c>
      <c r="BM1063" s="143" t="s">
        <v>1584</v>
      </c>
    </row>
    <row r="1064" spans="2:65" s="1" customFormat="1" ht="11.25">
      <c r="B1064" s="33"/>
      <c r="D1064" s="145" t="s">
        <v>236</v>
      </c>
      <c r="F1064" s="146" t="s">
        <v>1585</v>
      </c>
      <c r="I1064" s="147"/>
      <c r="L1064" s="33"/>
      <c r="M1064" s="148"/>
      <c r="T1064" s="54"/>
      <c r="AT1064" s="18" t="s">
        <v>236</v>
      </c>
      <c r="AU1064" s="18" t="s">
        <v>86</v>
      </c>
    </row>
    <row r="1065" spans="2:65" s="13" customFormat="1" ht="11.25">
      <c r="B1065" s="156"/>
      <c r="D1065" s="150" t="s">
        <v>238</v>
      </c>
      <c r="E1065" s="157" t="s">
        <v>21</v>
      </c>
      <c r="F1065" s="158" t="s">
        <v>1586</v>
      </c>
      <c r="H1065" s="159">
        <v>14.1</v>
      </c>
      <c r="I1065" s="160"/>
      <c r="L1065" s="156"/>
      <c r="M1065" s="161"/>
      <c r="T1065" s="162"/>
      <c r="AT1065" s="157" t="s">
        <v>238</v>
      </c>
      <c r="AU1065" s="157" t="s">
        <v>86</v>
      </c>
      <c r="AV1065" s="13" t="s">
        <v>86</v>
      </c>
      <c r="AW1065" s="13" t="s">
        <v>33</v>
      </c>
      <c r="AX1065" s="13" t="s">
        <v>73</v>
      </c>
      <c r="AY1065" s="157" t="s">
        <v>227</v>
      </c>
    </row>
    <row r="1066" spans="2:65" s="14" customFormat="1" ht="11.25">
      <c r="B1066" s="163"/>
      <c r="D1066" s="150" t="s">
        <v>238</v>
      </c>
      <c r="E1066" s="164" t="s">
        <v>21</v>
      </c>
      <c r="F1066" s="165" t="s">
        <v>241</v>
      </c>
      <c r="H1066" s="166">
        <v>14.1</v>
      </c>
      <c r="I1066" s="167"/>
      <c r="L1066" s="163"/>
      <c r="M1066" s="168"/>
      <c r="T1066" s="169"/>
      <c r="AT1066" s="164" t="s">
        <v>238</v>
      </c>
      <c r="AU1066" s="164" t="s">
        <v>86</v>
      </c>
      <c r="AV1066" s="14" t="s">
        <v>234</v>
      </c>
      <c r="AW1066" s="14" t="s">
        <v>33</v>
      </c>
      <c r="AX1066" s="14" t="s">
        <v>80</v>
      </c>
      <c r="AY1066" s="164" t="s">
        <v>227</v>
      </c>
    </row>
    <row r="1067" spans="2:65" s="1" customFormat="1" ht="37.9" customHeight="1">
      <c r="B1067" s="33"/>
      <c r="C1067" s="132" t="s">
        <v>1587</v>
      </c>
      <c r="D1067" s="132" t="s">
        <v>229</v>
      </c>
      <c r="E1067" s="133" t="s">
        <v>1588</v>
      </c>
      <c r="F1067" s="134" t="s">
        <v>1589</v>
      </c>
      <c r="G1067" s="135" t="s">
        <v>326</v>
      </c>
      <c r="H1067" s="136">
        <v>423</v>
      </c>
      <c r="I1067" s="137"/>
      <c r="J1067" s="138">
        <f>ROUND(I1067*H1067,2)</f>
        <v>0</v>
      </c>
      <c r="K1067" s="134" t="s">
        <v>233</v>
      </c>
      <c r="L1067" s="33"/>
      <c r="M1067" s="139" t="s">
        <v>21</v>
      </c>
      <c r="N1067" s="140" t="s">
        <v>45</v>
      </c>
      <c r="P1067" s="141">
        <f>O1067*H1067</f>
        <v>0</v>
      </c>
      <c r="Q1067" s="141">
        <v>0</v>
      </c>
      <c r="R1067" s="141">
        <f>Q1067*H1067</f>
        <v>0</v>
      </c>
      <c r="S1067" s="141">
        <v>0</v>
      </c>
      <c r="T1067" s="142">
        <f>S1067*H1067</f>
        <v>0</v>
      </c>
      <c r="AR1067" s="143" t="s">
        <v>234</v>
      </c>
      <c r="AT1067" s="143" t="s">
        <v>229</v>
      </c>
      <c r="AU1067" s="143" t="s">
        <v>86</v>
      </c>
      <c r="AY1067" s="18" t="s">
        <v>227</v>
      </c>
      <c r="BE1067" s="144">
        <f>IF(N1067="základní",J1067,0)</f>
        <v>0</v>
      </c>
      <c r="BF1067" s="144">
        <f>IF(N1067="snížená",J1067,0)</f>
        <v>0</v>
      </c>
      <c r="BG1067" s="144">
        <f>IF(N1067="zákl. přenesená",J1067,0)</f>
        <v>0</v>
      </c>
      <c r="BH1067" s="144">
        <f>IF(N1067="sníž. přenesená",J1067,0)</f>
        <v>0</v>
      </c>
      <c r="BI1067" s="144">
        <f>IF(N1067="nulová",J1067,0)</f>
        <v>0</v>
      </c>
      <c r="BJ1067" s="18" t="s">
        <v>86</v>
      </c>
      <c r="BK1067" s="144">
        <f>ROUND(I1067*H1067,2)</f>
        <v>0</v>
      </c>
      <c r="BL1067" s="18" t="s">
        <v>234</v>
      </c>
      <c r="BM1067" s="143" t="s">
        <v>1590</v>
      </c>
    </row>
    <row r="1068" spans="2:65" s="1" customFormat="1" ht="11.25">
      <c r="B1068" s="33"/>
      <c r="D1068" s="145" t="s">
        <v>236</v>
      </c>
      <c r="F1068" s="146" t="s">
        <v>1591</v>
      </c>
      <c r="I1068" s="147"/>
      <c r="L1068" s="33"/>
      <c r="M1068" s="148"/>
      <c r="T1068" s="54"/>
      <c r="AT1068" s="18" t="s">
        <v>236</v>
      </c>
      <c r="AU1068" s="18" t="s">
        <v>86</v>
      </c>
    </row>
    <row r="1069" spans="2:65" s="13" customFormat="1" ht="11.25">
      <c r="B1069" s="156"/>
      <c r="D1069" s="150" t="s">
        <v>238</v>
      </c>
      <c r="E1069" s="157" t="s">
        <v>21</v>
      </c>
      <c r="F1069" s="158" t="s">
        <v>1592</v>
      </c>
      <c r="H1069" s="159">
        <v>423</v>
      </c>
      <c r="I1069" s="160"/>
      <c r="L1069" s="156"/>
      <c r="M1069" s="161"/>
      <c r="T1069" s="162"/>
      <c r="AT1069" s="157" t="s">
        <v>238</v>
      </c>
      <c r="AU1069" s="157" t="s">
        <v>86</v>
      </c>
      <c r="AV1069" s="13" t="s">
        <v>86</v>
      </c>
      <c r="AW1069" s="13" t="s">
        <v>33</v>
      </c>
      <c r="AX1069" s="13" t="s">
        <v>73</v>
      </c>
      <c r="AY1069" s="157" t="s">
        <v>227</v>
      </c>
    </row>
    <row r="1070" spans="2:65" s="14" customFormat="1" ht="11.25">
      <c r="B1070" s="163"/>
      <c r="D1070" s="150" t="s">
        <v>238</v>
      </c>
      <c r="E1070" s="164" t="s">
        <v>21</v>
      </c>
      <c r="F1070" s="165" t="s">
        <v>241</v>
      </c>
      <c r="H1070" s="166">
        <v>423</v>
      </c>
      <c r="I1070" s="167"/>
      <c r="L1070" s="163"/>
      <c r="M1070" s="168"/>
      <c r="T1070" s="169"/>
      <c r="AT1070" s="164" t="s">
        <v>238</v>
      </c>
      <c r="AU1070" s="164" t="s">
        <v>86</v>
      </c>
      <c r="AV1070" s="14" t="s">
        <v>234</v>
      </c>
      <c r="AW1070" s="14" t="s">
        <v>33</v>
      </c>
      <c r="AX1070" s="14" t="s">
        <v>80</v>
      </c>
      <c r="AY1070" s="164" t="s">
        <v>227</v>
      </c>
    </row>
    <row r="1071" spans="2:65" s="1" customFormat="1" ht="37.9" customHeight="1">
      <c r="B1071" s="33"/>
      <c r="C1071" s="132" t="s">
        <v>1593</v>
      </c>
      <c r="D1071" s="132" t="s">
        <v>229</v>
      </c>
      <c r="E1071" s="133" t="s">
        <v>1594</v>
      </c>
      <c r="F1071" s="134" t="s">
        <v>1595</v>
      </c>
      <c r="G1071" s="135" t="s">
        <v>326</v>
      </c>
      <c r="H1071" s="136">
        <v>14.1</v>
      </c>
      <c r="I1071" s="137"/>
      <c r="J1071" s="138">
        <f>ROUND(I1071*H1071,2)</f>
        <v>0</v>
      </c>
      <c r="K1071" s="134" t="s">
        <v>233</v>
      </c>
      <c r="L1071" s="33"/>
      <c r="M1071" s="139" t="s">
        <v>21</v>
      </c>
      <c r="N1071" s="140" t="s">
        <v>45</v>
      </c>
      <c r="P1071" s="141">
        <f>O1071*H1071</f>
        <v>0</v>
      </c>
      <c r="Q1071" s="141">
        <v>0</v>
      </c>
      <c r="R1071" s="141">
        <f>Q1071*H1071</f>
        <v>0</v>
      </c>
      <c r="S1071" s="141">
        <v>0</v>
      </c>
      <c r="T1071" s="142">
        <f>S1071*H1071</f>
        <v>0</v>
      </c>
      <c r="AR1071" s="143" t="s">
        <v>234</v>
      </c>
      <c r="AT1071" s="143" t="s">
        <v>229</v>
      </c>
      <c r="AU1071" s="143" t="s">
        <v>86</v>
      </c>
      <c r="AY1071" s="18" t="s">
        <v>227</v>
      </c>
      <c r="BE1071" s="144">
        <f>IF(N1071="základní",J1071,0)</f>
        <v>0</v>
      </c>
      <c r="BF1071" s="144">
        <f>IF(N1071="snížená",J1071,0)</f>
        <v>0</v>
      </c>
      <c r="BG1071" s="144">
        <f>IF(N1071="zákl. přenesená",J1071,0)</f>
        <v>0</v>
      </c>
      <c r="BH1071" s="144">
        <f>IF(N1071="sníž. přenesená",J1071,0)</f>
        <v>0</v>
      </c>
      <c r="BI1071" s="144">
        <f>IF(N1071="nulová",J1071,0)</f>
        <v>0</v>
      </c>
      <c r="BJ1071" s="18" t="s">
        <v>86</v>
      </c>
      <c r="BK1071" s="144">
        <f>ROUND(I1071*H1071,2)</f>
        <v>0</v>
      </c>
      <c r="BL1071" s="18" t="s">
        <v>234</v>
      </c>
      <c r="BM1071" s="143" t="s">
        <v>1596</v>
      </c>
    </row>
    <row r="1072" spans="2:65" s="1" customFormat="1" ht="11.25">
      <c r="B1072" s="33"/>
      <c r="D1072" s="145" t="s">
        <v>236</v>
      </c>
      <c r="F1072" s="146" t="s">
        <v>1597</v>
      </c>
      <c r="I1072" s="147"/>
      <c r="L1072" s="33"/>
      <c r="M1072" s="148"/>
      <c r="T1072" s="54"/>
      <c r="AT1072" s="18" t="s">
        <v>236</v>
      </c>
      <c r="AU1072" s="18" t="s">
        <v>86</v>
      </c>
    </row>
    <row r="1073" spans="2:65" s="13" customFormat="1" ht="11.25">
      <c r="B1073" s="156"/>
      <c r="D1073" s="150" t="s">
        <v>238</v>
      </c>
      <c r="E1073" s="157" t="s">
        <v>21</v>
      </c>
      <c r="F1073" s="158" t="s">
        <v>1586</v>
      </c>
      <c r="H1073" s="159">
        <v>14.1</v>
      </c>
      <c r="I1073" s="160"/>
      <c r="L1073" s="156"/>
      <c r="M1073" s="161"/>
      <c r="T1073" s="162"/>
      <c r="AT1073" s="157" t="s">
        <v>238</v>
      </c>
      <c r="AU1073" s="157" t="s">
        <v>86</v>
      </c>
      <c r="AV1073" s="13" t="s">
        <v>86</v>
      </c>
      <c r="AW1073" s="13" t="s">
        <v>33</v>
      </c>
      <c r="AX1073" s="13" t="s">
        <v>73</v>
      </c>
      <c r="AY1073" s="157" t="s">
        <v>227</v>
      </c>
    </row>
    <row r="1074" spans="2:65" s="14" customFormat="1" ht="11.25">
      <c r="B1074" s="163"/>
      <c r="D1074" s="150" t="s">
        <v>238</v>
      </c>
      <c r="E1074" s="164" t="s">
        <v>21</v>
      </c>
      <c r="F1074" s="165" t="s">
        <v>241</v>
      </c>
      <c r="H1074" s="166">
        <v>14.1</v>
      </c>
      <c r="I1074" s="167"/>
      <c r="L1074" s="163"/>
      <c r="M1074" s="168"/>
      <c r="T1074" s="169"/>
      <c r="AT1074" s="164" t="s">
        <v>238</v>
      </c>
      <c r="AU1074" s="164" t="s">
        <v>86</v>
      </c>
      <c r="AV1074" s="14" t="s">
        <v>234</v>
      </c>
      <c r="AW1074" s="14" t="s">
        <v>33</v>
      </c>
      <c r="AX1074" s="14" t="s">
        <v>80</v>
      </c>
      <c r="AY1074" s="164" t="s">
        <v>227</v>
      </c>
    </row>
    <row r="1075" spans="2:65" s="1" customFormat="1" ht="37.9" customHeight="1">
      <c r="B1075" s="33"/>
      <c r="C1075" s="132" t="s">
        <v>1598</v>
      </c>
      <c r="D1075" s="132" t="s">
        <v>229</v>
      </c>
      <c r="E1075" s="133" t="s">
        <v>1599</v>
      </c>
      <c r="F1075" s="134" t="s">
        <v>1600</v>
      </c>
      <c r="G1075" s="135" t="s">
        <v>232</v>
      </c>
      <c r="H1075" s="136">
        <v>4037.74</v>
      </c>
      <c r="I1075" s="137"/>
      <c r="J1075" s="138">
        <f>ROUND(I1075*H1075,2)</f>
        <v>0</v>
      </c>
      <c r="K1075" s="134" t="s">
        <v>233</v>
      </c>
      <c r="L1075" s="33"/>
      <c r="M1075" s="139" t="s">
        <v>21</v>
      </c>
      <c r="N1075" s="140" t="s">
        <v>45</v>
      </c>
      <c r="P1075" s="141">
        <f>O1075*H1075</f>
        <v>0</v>
      </c>
      <c r="Q1075" s="141">
        <v>4.0000000000000003E-5</v>
      </c>
      <c r="R1075" s="141">
        <f>Q1075*H1075</f>
        <v>0.1615096</v>
      </c>
      <c r="S1075" s="141">
        <v>0</v>
      </c>
      <c r="T1075" s="142">
        <f>S1075*H1075</f>
        <v>0</v>
      </c>
      <c r="AR1075" s="143" t="s">
        <v>234</v>
      </c>
      <c r="AT1075" s="143" t="s">
        <v>229</v>
      </c>
      <c r="AU1075" s="143" t="s">
        <v>86</v>
      </c>
      <c r="AY1075" s="18" t="s">
        <v>227</v>
      </c>
      <c r="BE1075" s="144">
        <f>IF(N1075="základní",J1075,0)</f>
        <v>0</v>
      </c>
      <c r="BF1075" s="144">
        <f>IF(N1075="snížená",J1075,0)</f>
        <v>0</v>
      </c>
      <c r="BG1075" s="144">
        <f>IF(N1075="zákl. přenesená",J1075,0)</f>
        <v>0</v>
      </c>
      <c r="BH1075" s="144">
        <f>IF(N1075="sníž. přenesená",J1075,0)</f>
        <v>0</v>
      </c>
      <c r="BI1075" s="144">
        <f>IF(N1075="nulová",J1075,0)</f>
        <v>0</v>
      </c>
      <c r="BJ1075" s="18" t="s">
        <v>86</v>
      </c>
      <c r="BK1075" s="144">
        <f>ROUND(I1075*H1075,2)</f>
        <v>0</v>
      </c>
      <c r="BL1075" s="18" t="s">
        <v>234</v>
      </c>
      <c r="BM1075" s="143" t="s">
        <v>1601</v>
      </c>
    </row>
    <row r="1076" spans="2:65" s="1" customFormat="1" ht="11.25">
      <c r="B1076" s="33"/>
      <c r="D1076" s="145" t="s">
        <v>236</v>
      </c>
      <c r="F1076" s="146" t="s">
        <v>1602</v>
      </c>
      <c r="I1076" s="147"/>
      <c r="L1076" s="33"/>
      <c r="M1076" s="148"/>
      <c r="T1076" s="54"/>
      <c r="AT1076" s="18" t="s">
        <v>236</v>
      </c>
      <c r="AU1076" s="18" t="s">
        <v>86</v>
      </c>
    </row>
    <row r="1077" spans="2:65" s="12" customFormat="1" ht="11.25">
      <c r="B1077" s="149"/>
      <c r="D1077" s="150" t="s">
        <v>238</v>
      </c>
      <c r="E1077" s="151" t="s">
        <v>21</v>
      </c>
      <c r="F1077" s="152" t="s">
        <v>814</v>
      </c>
      <c r="H1077" s="151" t="s">
        <v>21</v>
      </c>
      <c r="I1077" s="153"/>
      <c r="L1077" s="149"/>
      <c r="M1077" s="154"/>
      <c r="T1077" s="155"/>
      <c r="AT1077" s="151" t="s">
        <v>238</v>
      </c>
      <c r="AU1077" s="151" t="s">
        <v>86</v>
      </c>
      <c r="AV1077" s="12" t="s">
        <v>80</v>
      </c>
      <c r="AW1077" s="12" t="s">
        <v>33</v>
      </c>
      <c r="AX1077" s="12" t="s">
        <v>73</v>
      </c>
      <c r="AY1077" s="151" t="s">
        <v>227</v>
      </c>
    </row>
    <row r="1078" spans="2:65" s="13" customFormat="1" ht="11.25">
      <c r="B1078" s="156"/>
      <c r="D1078" s="150" t="s">
        <v>238</v>
      </c>
      <c r="E1078" s="157" t="s">
        <v>21</v>
      </c>
      <c r="F1078" s="158" t="s">
        <v>1574</v>
      </c>
      <c r="H1078" s="159">
        <v>1162.92</v>
      </c>
      <c r="I1078" s="160"/>
      <c r="L1078" s="156"/>
      <c r="M1078" s="161"/>
      <c r="T1078" s="162"/>
      <c r="AT1078" s="157" t="s">
        <v>238</v>
      </c>
      <c r="AU1078" s="157" t="s">
        <v>86</v>
      </c>
      <c r="AV1078" s="13" t="s">
        <v>86</v>
      </c>
      <c r="AW1078" s="13" t="s">
        <v>33</v>
      </c>
      <c r="AX1078" s="13" t="s">
        <v>73</v>
      </c>
      <c r="AY1078" s="157" t="s">
        <v>227</v>
      </c>
    </row>
    <row r="1079" spans="2:65" s="12" customFormat="1" ht="11.25">
      <c r="B1079" s="149"/>
      <c r="D1079" s="150" t="s">
        <v>238</v>
      </c>
      <c r="E1079" s="151" t="s">
        <v>21</v>
      </c>
      <c r="F1079" s="152" t="s">
        <v>748</v>
      </c>
      <c r="H1079" s="151" t="s">
        <v>21</v>
      </c>
      <c r="I1079" s="153"/>
      <c r="L1079" s="149"/>
      <c r="M1079" s="154"/>
      <c r="T1079" s="155"/>
      <c r="AT1079" s="151" t="s">
        <v>238</v>
      </c>
      <c r="AU1079" s="151" t="s">
        <v>86</v>
      </c>
      <c r="AV1079" s="12" t="s">
        <v>80</v>
      </c>
      <c r="AW1079" s="12" t="s">
        <v>33</v>
      </c>
      <c r="AX1079" s="12" t="s">
        <v>73</v>
      </c>
      <c r="AY1079" s="151" t="s">
        <v>227</v>
      </c>
    </row>
    <row r="1080" spans="2:65" s="13" customFormat="1" ht="11.25">
      <c r="B1080" s="156"/>
      <c r="D1080" s="150" t="s">
        <v>238</v>
      </c>
      <c r="E1080" s="157" t="s">
        <v>21</v>
      </c>
      <c r="F1080" s="158" t="s">
        <v>1603</v>
      </c>
      <c r="H1080" s="159">
        <v>522.84</v>
      </c>
      <c r="I1080" s="160"/>
      <c r="L1080" s="156"/>
      <c r="M1080" s="161"/>
      <c r="T1080" s="162"/>
      <c r="AT1080" s="157" t="s">
        <v>238</v>
      </c>
      <c r="AU1080" s="157" t="s">
        <v>86</v>
      </c>
      <c r="AV1080" s="13" t="s">
        <v>86</v>
      </c>
      <c r="AW1080" s="13" t="s">
        <v>33</v>
      </c>
      <c r="AX1080" s="13" t="s">
        <v>73</v>
      </c>
      <c r="AY1080" s="157" t="s">
        <v>227</v>
      </c>
    </row>
    <row r="1081" spans="2:65" s="12" customFormat="1" ht="11.25">
      <c r="B1081" s="149"/>
      <c r="D1081" s="150" t="s">
        <v>238</v>
      </c>
      <c r="E1081" s="151" t="s">
        <v>21</v>
      </c>
      <c r="F1081" s="152" t="s">
        <v>766</v>
      </c>
      <c r="H1081" s="151" t="s">
        <v>21</v>
      </c>
      <c r="I1081" s="153"/>
      <c r="L1081" s="149"/>
      <c r="M1081" s="154"/>
      <c r="T1081" s="155"/>
      <c r="AT1081" s="151" t="s">
        <v>238</v>
      </c>
      <c r="AU1081" s="151" t="s">
        <v>86</v>
      </c>
      <c r="AV1081" s="12" t="s">
        <v>80</v>
      </c>
      <c r="AW1081" s="12" t="s">
        <v>33</v>
      </c>
      <c r="AX1081" s="12" t="s">
        <v>73</v>
      </c>
      <c r="AY1081" s="151" t="s">
        <v>227</v>
      </c>
    </row>
    <row r="1082" spans="2:65" s="13" customFormat="1" ht="11.25">
      <c r="B1082" s="156"/>
      <c r="D1082" s="150" t="s">
        <v>238</v>
      </c>
      <c r="E1082" s="157" t="s">
        <v>21</v>
      </c>
      <c r="F1082" s="158" t="s">
        <v>1576</v>
      </c>
      <c r="H1082" s="159">
        <v>216.42</v>
      </c>
      <c r="I1082" s="160"/>
      <c r="L1082" s="156"/>
      <c r="M1082" s="161"/>
      <c r="T1082" s="162"/>
      <c r="AT1082" s="157" t="s">
        <v>238</v>
      </c>
      <c r="AU1082" s="157" t="s">
        <v>86</v>
      </c>
      <c r="AV1082" s="13" t="s">
        <v>86</v>
      </c>
      <c r="AW1082" s="13" t="s">
        <v>33</v>
      </c>
      <c r="AX1082" s="13" t="s">
        <v>73</v>
      </c>
      <c r="AY1082" s="157" t="s">
        <v>227</v>
      </c>
    </row>
    <row r="1083" spans="2:65" s="12" customFormat="1" ht="11.25">
      <c r="B1083" s="149"/>
      <c r="D1083" s="150" t="s">
        <v>238</v>
      </c>
      <c r="E1083" s="151" t="s">
        <v>21</v>
      </c>
      <c r="F1083" s="152" t="s">
        <v>771</v>
      </c>
      <c r="H1083" s="151" t="s">
        <v>21</v>
      </c>
      <c r="I1083" s="153"/>
      <c r="L1083" s="149"/>
      <c r="M1083" s="154"/>
      <c r="T1083" s="155"/>
      <c r="AT1083" s="151" t="s">
        <v>238</v>
      </c>
      <c r="AU1083" s="151" t="s">
        <v>86</v>
      </c>
      <c r="AV1083" s="12" t="s">
        <v>80</v>
      </c>
      <c r="AW1083" s="12" t="s">
        <v>33</v>
      </c>
      <c r="AX1083" s="12" t="s">
        <v>73</v>
      </c>
      <c r="AY1083" s="151" t="s">
        <v>227</v>
      </c>
    </row>
    <row r="1084" spans="2:65" s="13" customFormat="1" ht="11.25">
      <c r="B1084" s="156"/>
      <c r="D1084" s="150" t="s">
        <v>238</v>
      </c>
      <c r="E1084" s="157" t="s">
        <v>21</v>
      </c>
      <c r="F1084" s="158" t="s">
        <v>1576</v>
      </c>
      <c r="H1084" s="159">
        <v>216.42</v>
      </c>
      <c r="I1084" s="160"/>
      <c r="L1084" s="156"/>
      <c r="M1084" s="161"/>
      <c r="T1084" s="162"/>
      <c r="AT1084" s="157" t="s">
        <v>238</v>
      </c>
      <c r="AU1084" s="157" t="s">
        <v>86</v>
      </c>
      <c r="AV1084" s="13" t="s">
        <v>86</v>
      </c>
      <c r="AW1084" s="13" t="s">
        <v>33</v>
      </c>
      <c r="AX1084" s="13" t="s">
        <v>73</v>
      </c>
      <c r="AY1084" s="157" t="s">
        <v>227</v>
      </c>
    </row>
    <row r="1085" spans="2:65" s="15" customFormat="1" ht="11.25">
      <c r="B1085" s="193"/>
      <c r="D1085" s="150" t="s">
        <v>238</v>
      </c>
      <c r="E1085" s="194" t="s">
        <v>21</v>
      </c>
      <c r="F1085" s="195" t="s">
        <v>765</v>
      </c>
      <c r="H1085" s="196">
        <v>2118.6</v>
      </c>
      <c r="I1085" s="197"/>
      <c r="L1085" s="193"/>
      <c r="M1085" s="198"/>
      <c r="T1085" s="199"/>
      <c r="AT1085" s="194" t="s">
        <v>238</v>
      </c>
      <c r="AU1085" s="194" t="s">
        <v>86</v>
      </c>
      <c r="AV1085" s="15" t="s">
        <v>120</v>
      </c>
      <c r="AW1085" s="15" t="s">
        <v>33</v>
      </c>
      <c r="AX1085" s="15" t="s">
        <v>73</v>
      </c>
      <c r="AY1085" s="194" t="s">
        <v>227</v>
      </c>
    </row>
    <row r="1086" spans="2:65" s="12" customFormat="1" ht="11.25">
      <c r="B1086" s="149"/>
      <c r="D1086" s="150" t="s">
        <v>238</v>
      </c>
      <c r="E1086" s="151" t="s">
        <v>21</v>
      </c>
      <c r="F1086" s="152" t="s">
        <v>1577</v>
      </c>
      <c r="H1086" s="151" t="s">
        <v>21</v>
      </c>
      <c r="I1086" s="153"/>
      <c r="L1086" s="149"/>
      <c r="M1086" s="154"/>
      <c r="T1086" s="155"/>
      <c r="AT1086" s="151" t="s">
        <v>238</v>
      </c>
      <c r="AU1086" s="151" t="s">
        <v>86</v>
      </c>
      <c r="AV1086" s="12" t="s">
        <v>80</v>
      </c>
      <c r="AW1086" s="12" t="s">
        <v>33</v>
      </c>
      <c r="AX1086" s="12" t="s">
        <v>73</v>
      </c>
      <c r="AY1086" s="151" t="s">
        <v>227</v>
      </c>
    </row>
    <row r="1087" spans="2:65" s="13" customFormat="1" ht="11.25">
      <c r="B1087" s="156"/>
      <c r="D1087" s="150" t="s">
        <v>238</v>
      </c>
      <c r="E1087" s="157" t="s">
        <v>21</v>
      </c>
      <c r="F1087" s="158" t="s">
        <v>1578</v>
      </c>
      <c r="H1087" s="159">
        <v>720.9</v>
      </c>
      <c r="I1087" s="160"/>
      <c r="L1087" s="156"/>
      <c r="M1087" s="161"/>
      <c r="T1087" s="162"/>
      <c r="AT1087" s="157" t="s">
        <v>238</v>
      </c>
      <c r="AU1087" s="157" t="s">
        <v>86</v>
      </c>
      <c r="AV1087" s="13" t="s">
        <v>86</v>
      </c>
      <c r="AW1087" s="13" t="s">
        <v>33</v>
      </c>
      <c r="AX1087" s="13" t="s">
        <v>73</v>
      </c>
      <c r="AY1087" s="157" t="s">
        <v>227</v>
      </c>
    </row>
    <row r="1088" spans="2:65" s="13" customFormat="1" ht="11.25">
      <c r="B1088" s="156"/>
      <c r="D1088" s="150" t="s">
        <v>238</v>
      </c>
      <c r="E1088" s="157" t="s">
        <v>21</v>
      </c>
      <c r="F1088" s="158" t="s">
        <v>1579</v>
      </c>
      <c r="H1088" s="159">
        <v>596.88</v>
      </c>
      <c r="I1088" s="160"/>
      <c r="L1088" s="156"/>
      <c r="M1088" s="161"/>
      <c r="T1088" s="162"/>
      <c r="AT1088" s="157" t="s">
        <v>238</v>
      </c>
      <c r="AU1088" s="157" t="s">
        <v>86</v>
      </c>
      <c r="AV1088" s="13" t="s">
        <v>86</v>
      </c>
      <c r="AW1088" s="13" t="s">
        <v>33</v>
      </c>
      <c r="AX1088" s="13" t="s">
        <v>73</v>
      </c>
      <c r="AY1088" s="157" t="s">
        <v>227</v>
      </c>
    </row>
    <row r="1089" spans="2:65" s="13" customFormat="1" ht="11.25">
      <c r="B1089" s="156"/>
      <c r="D1089" s="150" t="s">
        <v>238</v>
      </c>
      <c r="E1089" s="157" t="s">
        <v>21</v>
      </c>
      <c r="F1089" s="158" t="s">
        <v>1580</v>
      </c>
      <c r="H1089" s="159">
        <v>601.36</v>
      </c>
      <c r="I1089" s="160"/>
      <c r="L1089" s="156"/>
      <c r="M1089" s="161"/>
      <c r="T1089" s="162"/>
      <c r="AT1089" s="157" t="s">
        <v>238</v>
      </c>
      <c r="AU1089" s="157" t="s">
        <v>86</v>
      </c>
      <c r="AV1089" s="13" t="s">
        <v>86</v>
      </c>
      <c r="AW1089" s="13" t="s">
        <v>33</v>
      </c>
      <c r="AX1089" s="13" t="s">
        <v>73</v>
      </c>
      <c r="AY1089" s="157" t="s">
        <v>227</v>
      </c>
    </row>
    <row r="1090" spans="2:65" s="15" customFormat="1" ht="11.25">
      <c r="B1090" s="193"/>
      <c r="D1090" s="150" t="s">
        <v>238</v>
      </c>
      <c r="E1090" s="194" t="s">
        <v>21</v>
      </c>
      <c r="F1090" s="195" t="s">
        <v>765</v>
      </c>
      <c r="H1090" s="196">
        <v>1919.14</v>
      </c>
      <c r="I1090" s="197"/>
      <c r="L1090" s="193"/>
      <c r="M1090" s="198"/>
      <c r="T1090" s="199"/>
      <c r="AT1090" s="194" t="s">
        <v>238</v>
      </c>
      <c r="AU1090" s="194" t="s">
        <v>86</v>
      </c>
      <c r="AV1090" s="15" t="s">
        <v>120</v>
      </c>
      <c r="AW1090" s="15" t="s">
        <v>33</v>
      </c>
      <c r="AX1090" s="15" t="s">
        <v>73</v>
      </c>
      <c r="AY1090" s="194" t="s">
        <v>227</v>
      </c>
    </row>
    <row r="1091" spans="2:65" s="14" customFormat="1" ht="11.25">
      <c r="B1091" s="163"/>
      <c r="D1091" s="150" t="s">
        <v>238</v>
      </c>
      <c r="E1091" s="164" t="s">
        <v>21</v>
      </c>
      <c r="F1091" s="165" t="s">
        <v>241</v>
      </c>
      <c r="H1091" s="166">
        <v>4037.74</v>
      </c>
      <c r="I1091" s="167"/>
      <c r="L1091" s="163"/>
      <c r="M1091" s="168"/>
      <c r="T1091" s="169"/>
      <c r="AT1091" s="164" t="s">
        <v>238</v>
      </c>
      <c r="AU1091" s="164" t="s">
        <v>86</v>
      </c>
      <c r="AV1091" s="14" t="s">
        <v>234</v>
      </c>
      <c r="AW1091" s="14" t="s">
        <v>33</v>
      </c>
      <c r="AX1091" s="14" t="s">
        <v>80</v>
      </c>
      <c r="AY1091" s="164" t="s">
        <v>227</v>
      </c>
    </row>
    <row r="1092" spans="2:65" s="1" customFormat="1" ht="16.5" customHeight="1">
      <c r="B1092" s="33"/>
      <c r="C1092" s="132" t="s">
        <v>1604</v>
      </c>
      <c r="D1092" s="132" t="s">
        <v>229</v>
      </c>
      <c r="E1092" s="133" t="s">
        <v>1605</v>
      </c>
      <c r="F1092" s="134" t="s">
        <v>1606</v>
      </c>
      <c r="G1092" s="135" t="s">
        <v>396</v>
      </c>
      <c r="H1092" s="136">
        <v>2</v>
      </c>
      <c r="I1092" s="137"/>
      <c r="J1092" s="138">
        <f>ROUND(I1092*H1092,2)</f>
        <v>0</v>
      </c>
      <c r="K1092" s="134" t="s">
        <v>336</v>
      </c>
      <c r="L1092" s="33"/>
      <c r="M1092" s="139" t="s">
        <v>21</v>
      </c>
      <c r="N1092" s="140" t="s">
        <v>45</v>
      </c>
      <c r="P1092" s="141">
        <f>O1092*H1092</f>
        <v>0</v>
      </c>
      <c r="Q1092" s="141">
        <v>0</v>
      </c>
      <c r="R1092" s="141">
        <f>Q1092*H1092</f>
        <v>0</v>
      </c>
      <c r="S1092" s="141">
        <v>0</v>
      </c>
      <c r="T1092" s="142">
        <f>S1092*H1092</f>
        <v>0</v>
      </c>
      <c r="AR1092" s="143" t="s">
        <v>234</v>
      </c>
      <c r="AT1092" s="143" t="s">
        <v>229</v>
      </c>
      <c r="AU1092" s="143" t="s">
        <v>86</v>
      </c>
      <c r="AY1092" s="18" t="s">
        <v>227</v>
      </c>
      <c r="BE1092" s="144">
        <f>IF(N1092="základní",J1092,0)</f>
        <v>0</v>
      </c>
      <c r="BF1092" s="144">
        <f>IF(N1092="snížená",J1092,0)</f>
        <v>0</v>
      </c>
      <c r="BG1092" s="144">
        <f>IF(N1092="zákl. přenesená",J1092,0)</f>
        <v>0</v>
      </c>
      <c r="BH1092" s="144">
        <f>IF(N1092="sníž. přenesená",J1092,0)</f>
        <v>0</v>
      </c>
      <c r="BI1092" s="144">
        <f>IF(N1092="nulová",J1092,0)</f>
        <v>0</v>
      </c>
      <c r="BJ1092" s="18" t="s">
        <v>86</v>
      </c>
      <c r="BK1092" s="144">
        <f>ROUND(I1092*H1092,2)</f>
        <v>0</v>
      </c>
      <c r="BL1092" s="18" t="s">
        <v>234</v>
      </c>
      <c r="BM1092" s="143" t="s">
        <v>1607</v>
      </c>
    </row>
    <row r="1093" spans="2:65" s="1" customFormat="1" ht="24.2" customHeight="1">
      <c r="B1093" s="33"/>
      <c r="C1093" s="132" t="s">
        <v>1608</v>
      </c>
      <c r="D1093" s="132" t="s">
        <v>229</v>
      </c>
      <c r="E1093" s="133" t="s">
        <v>1609</v>
      </c>
      <c r="F1093" s="134" t="s">
        <v>1610</v>
      </c>
      <c r="G1093" s="135" t="s">
        <v>396</v>
      </c>
      <c r="H1093" s="136">
        <v>8</v>
      </c>
      <c r="I1093" s="137"/>
      <c r="J1093" s="138">
        <f>ROUND(I1093*H1093,2)</f>
        <v>0</v>
      </c>
      <c r="K1093" s="134" t="s">
        <v>233</v>
      </c>
      <c r="L1093" s="33"/>
      <c r="M1093" s="139" t="s">
        <v>21</v>
      </c>
      <c r="N1093" s="140" t="s">
        <v>45</v>
      </c>
      <c r="P1093" s="141">
        <f>O1093*H1093</f>
        <v>0</v>
      </c>
      <c r="Q1093" s="141">
        <v>1.1E-4</v>
      </c>
      <c r="R1093" s="141">
        <f>Q1093*H1093</f>
        <v>8.8000000000000003E-4</v>
      </c>
      <c r="S1093" s="141">
        <v>0</v>
      </c>
      <c r="T1093" s="142">
        <f>S1093*H1093</f>
        <v>0</v>
      </c>
      <c r="AR1093" s="143" t="s">
        <v>234</v>
      </c>
      <c r="AT1093" s="143" t="s">
        <v>229</v>
      </c>
      <c r="AU1093" s="143" t="s">
        <v>86</v>
      </c>
      <c r="AY1093" s="18" t="s">
        <v>227</v>
      </c>
      <c r="BE1093" s="144">
        <f>IF(N1093="základní",J1093,0)</f>
        <v>0</v>
      </c>
      <c r="BF1093" s="144">
        <f>IF(N1093="snížená",J1093,0)</f>
        <v>0</v>
      </c>
      <c r="BG1093" s="144">
        <f>IF(N1093="zákl. přenesená",J1093,0)</f>
        <v>0</v>
      </c>
      <c r="BH1093" s="144">
        <f>IF(N1093="sníž. přenesená",J1093,0)</f>
        <v>0</v>
      </c>
      <c r="BI1093" s="144">
        <f>IF(N1093="nulová",J1093,0)</f>
        <v>0</v>
      </c>
      <c r="BJ1093" s="18" t="s">
        <v>86</v>
      </c>
      <c r="BK1093" s="144">
        <f>ROUND(I1093*H1093,2)</f>
        <v>0</v>
      </c>
      <c r="BL1093" s="18" t="s">
        <v>234</v>
      </c>
      <c r="BM1093" s="143" t="s">
        <v>1611</v>
      </c>
    </row>
    <row r="1094" spans="2:65" s="1" customFormat="1" ht="11.25">
      <c r="B1094" s="33"/>
      <c r="D1094" s="145" t="s">
        <v>236</v>
      </c>
      <c r="F1094" s="146" t="s">
        <v>1612</v>
      </c>
      <c r="I1094" s="147"/>
      <c r="L1094" s="33"/>
      <c r="M1094" s="148"/>
      <c r="T1094" s="54"/>
      <c r="AT1094" s="18" t="s">
        <v>236</v>
      </c>
      <c r="AU1094" s="18" t="s">
        <v>86</v>
      </c>
    </row>
    <row r="1095" spans="2:65" s="12" customFormat="1" ht="11.25">
      <c r="B1095" s="149"/>
      <c r="D1095" s="150" t="s">
        <v>238</v>
      </c>
      <c r="E1095" s="151" t="s">
        <v>21</v>
      </c>
      <c r="F1095" s="152" t="s">
        <v>1613</v>
      </c>
      <c r="H1095" s="151" t="s">
        <v>21</v>
      </c>
      <c r="I1095" s="153"/>
      <c r="L1095" s="149"/>
      <c r="M1095" s="154"/>
      <c r="T1095" s="155"/>
      <c r="AT1095" s="151" t="s">
        <v>238</v>
      </c>
      <c r="AU1095" s="151" t="s">
        <v>86</v>
      </c>
      <c r="AV1095" s="12" t="s">
        <v>80</v>
      </c>
      <c r="AW1095" s="12" t="s">
        <v>33</v>
      </c>
      <c r="AX1095" s="12" t="s">
        <v>73</v>
      </c>
      <c r="AY1095" s="151" t="s">
        <v>227</v>
      </c>
    </row>
    <row r="1096" spans="2:65" s="13" customFormat="1" ht="11.25">
      <c r="B1096" s="156"/>
      <c r="D1096" s="150" t="s">
        <v>238</v>
      </c>
      <c r="E1096" s="157" t="s">
        <v>21</v>
      </c>
      <c r="F1096" s="158" t="s">
        <v>283</v>
      </c>
      <c r="H1096" s="159">
        <v>8</v>
      </c>
      <c r="I1096" s="160"/>
      <c r="L1096" s="156"/>
      <c r="M1096" s="161"/>
      <c r="T1096" s="162"/>
      <c r="AT1096" s="157" t="s">
        <v>238</v>
      </c>
      <c r="AU1096" s="157" t="s">
        <v>86</v>
      </c>
      <c r="AV1096" s="13" t="s">
        <v>86</v>
      </c>
      <c r="AW1096" s="13" t="s">
        <v>33</v>
      </c>
      <c r="AX1096" s="13" t="s">
        <v>73</v>
      </c>
      <c r="AY1096" s="157" t="s">
        <v>227</v>
      </c>
    </row>
    <row r="1097" spans="2:65" s="14" customFormat="1" ht="11.25">
      <c r="B1097" s="163"/>
      <c r="D1097" s="150" t="s">
        <v>238</v>
      </c>
      <c r="E1097" s="164" t="s">
        <v>21</v>
      </c>
      <c r="F1097" s="165" t="s">
        <v>241</v>
      </c>
      <c r="H1097" s="166">
        <v>8</v>
      </c>
      <c r="I1097" s="167"/>
      <c r="L1097" s="163"/>
      <c r="M1097" s="168"/>
      <c r="T1097" s="169"/>
      <c r="AT1097" s="164" t="s">
        <v>238</v>
      </c>
      <c r="AU1097" s="164" t="s">
        <v>86</v>
      </c>
      <c r="AV1097" s="14" t="s">
        <v>234</v>
      </c>
      <c r="AW1097" s="14" t="s">
        <v>33</v>
      </c>
      <c r="AX1097" s="14" t="s">
        <v>80</v>
      </c>
      <c r="AY1097" s="164" t="s">
        <v>227</v>
      </c>
    </row>
    <row r="1098" spans="2:65" s="1" customFormat="1" ht="24.2" customHeight="1">
      <c r="B1098" s="33"/>
      <c r="C1098" s="170" t="s">
        <v>1614</v>
      </c>
      <c r="D1098" s="170" t="s">
        <v>291</v>
      </c>
      <c r="E1098" s="171" t="s">
        <v>1615</v>
      </c>
      <c r="F1098" s="172" t="s">
        <v>1616</v>
      </c>
      <c r="G1098" s="173" t="s">
        <v>396</v>
      </c>
      <c r="H1098" s="174">
        <v>8</v>
      </c>
      <c r="I1098" s="175"/>
      <c r="J1098" s="176">
        <f>ROUND(I1098*H1098,2)</f>
        <v>0</v>
      </c>
      <c r="K1098" s="172" t="s">
        <v>233</v>
      </c>
      <c r="L1098" s="177"/>
      <c r="M1098" s="178" t="s">
        <v>21</v>
      </c>
      <c r="N1098" s="179" t="s">
        <v>45</v>
      </c>
      <c r="P1098" s="141">
        <f>O1098*H1098</f>
        <v>0</v>
      </c>
      <c r="Q1098" s="141">
        <v>1.2E-2</v>
      </c>
      <c r="R1098" s="141">
        <f>Q1098*H1098</f>
        <v>9.6000000000000002E-2</v>
      </c>
      <c r="S1098" s="141">
        <v>0</v>
      </c>
      <c r="T1098" s="142">
        <f>S1098*H1098</f>
        <v>0</v>
      </c>
      <c r="AR1098" s="143" t="s">
        <v>283</v>
      </c>
      <c r="AT1098" s="143" t="s">
        <v>291</v>
      </c>
      <c r="AU1098" s="143" t="s">
        <v>86</v>
      </c>
      <c r="AY1098" s="18" t="s">
        <v>227</v>
      </c>
      <c r="BE1098" s="144">
        <f>IF(N1098="základní",J1098,0)</f>
        <v>0</v>
      </c>
      <c r="BF1098" s="144">
        <f>IF(N1098="snížená",J1098,0)</f>
        <v>0</v>
      </c>
      <c r="BG1098" s="144">
        <f>IF(N1098="zákl. přenesená",J1098,0)</f>
        <v>0</v>
      </c>
      <c r="BH1098" s="144">
        <f>IF(N1098="sníž. přenesená",J1098,0)</f>
        <v>0</v>
      </c>
      <c r="BI1098" s="144">
        <f>IF(N1098="nulová",J1098,0)</f>
        <v>0</v>
      </c>
      <c r="BJ1098" s="18" t="s">
        <v>86</v>
      </c>
      <c r="BK1098" s="144">
        <f>ROUND(I1098*H1098,2)</f>
        <v>0</v>
      </c>
      <c r="BL1098" s="18" t="s">
        <v>234</v>
      </c>
      <c r="BM1098" s="143" t="s">
        <v>1617</v>
      </c>
    </row>
    <row r="1099" spans="2:65" s="11" customFormat="1" ht="22.9" customHeight="1">
      <c r="B1099" s="120"/>
      <c r="D1099" s="121" t="s">
        <v>72</v>
      </c>
      <c r="E1099" s="130" t="s">
        <v>306</v>
      </c>
      <c r="F1099" s="130" t="s">
        <v>307</v>
      </c>
      <c r="I1099" s="123"/>
      <c r="J1099" s="131">
        <f>BK1099</f>
        <v>0</v>
      </c>
      <c r="L1099" s="120"/>
      <c r="M1099" s="125"/>
      <c r="P1099" s="126">
        <f>SUM(P1100:P1107)</f>
        <v>0</v>
      </c>
      <c r="R1099" s="126">
        <f>SUM(R1100:R1107)</f>
        <v>0</v>
      </c>
      <c r="T1099" s="127">
        <f>SUM(T1100:T1107)</f>
        <v>0</v>
      </c>
      <c r="AR1099" s="121" t="s">
        <v>80</v>
      </c>
      <c r="AT1099" s="128" t="s">
        <v>72</v>
      </c>
      <c r="AU1099" s="128" t="s">
        <v>80</v>
      </c>
      <c r="AY1099" s="121" t="s">
        <v>227</v>
      </c>
      <c r="BK1099" s="129">
        <f>SUM(BK1100:BK1107)</f>
        <v>0</v>
      </c>
    </row>
    <row r="1100" spans="2:65" s="1" customFormat="1" ht="62.65" customHeight="1">
      <c r="B1100" s="33"/>
      <c r="C1100" s="132" t="s">
        <v>1618</v>
      </c>
      <c r="D1100" s="132" t="s">
        <v>229</v>
      </c>
      <c r="E1100" s="133" t="s">
        <v>309</v>
      </c>
      <c r="F1100" s="134" t="s">
        <v>310</v>
      </c>
      <c r="G1100" s="135" t="s">
        <v>273</v>
      </c>
      <c r="H1100" s="136">
        <v>2384.221</v>
      </c>
      <c r="I1100" s="137"/>
      <c r="J1100" s="138">
        <f>ROUND(I1100*H1100,2)</f>
        <v>0</v>
      </c>
      <c r="K1100" s="134" t="s">
        <v>233</v>
      </c>
      <c r="L1100" s="33"/>
      <c r="M1100" s="139" t="s">
        <v>21</v>
      </c>
      <c r="N1100" s="140" t="s">
        <v>45</v>
      </c>
      <c r="P1100" s="141">
        <f>O1100*H1100</f>
        <v>0</v>
      </c>
      <c r="Q1100" s="141">
        <v>0</v>
      </c>
      <c r="R1100" s="141">
        <f>Q1100*H1100</f>
        <v>0</v>
      </c>
      <c r="S1100" s="141">
        <v>0</v>
      </c>
      <c r="T1100" s="142">
        <f>S1100*H1100</f>
        <v>0</v>
      </c>
      <c r="AR1100" s="143" t="s">
        <v>234</v>
      </c>
      <c r="AT1100" s="143" t="s">
        <v>229</v>
      </c>
      <c r="AU1100" s="143" t="s">
        <v>86</v>
      </c>
      <c r="AY1100" s="18" t="s">
        <v>227</v>
      </c>
      <c r="BE1100" s="144">
        <f>IF(N1100="základní",J1100,0)</f>
        <v>0</v>
      </c>
      <c r="BF1100" s="144">
        <f>IF(N1100="snížená",J1100,0)</f>
        <v>0</v>
      </c>
      <c r="BG1100" s="144">
        <f>IF(N1100="zákl. přenesená",J1100,0)</f>
        <v>0</v>
      </c>
      <c r="BH1100" s="144">
        <f>IF(N1100="sníž. přenesená",J1100,0)</f>
        <v>0</v>
      </c>
      <c r="BI1100" s="144">
        <f>IF(N1100="nulová",J1100,0)</f>
        <v>0</v>
      </c>
      <c r="BJ1100" s="18" t="s">
        <v>86</v>
      </c>
      <c r="BK1100" s="144">
        <f>ROUND(I1100*H1100,2)</f>
        <v>0</v>
      </c>
      <c r="BL1100" s="18" t="s">
        <v>234</v>
      </c>
      <c r="BM1100" s="143" t="s">
        <v>1619</v>
      </c>
    </row>
    <row r="1101" spans="2:65" s="1" customFormat="1" ht="11.25">
      <c r="B1101" s="33"/>
      <c r="D1101" s="145" t="s">
        <v>236</v>
      </c>
      <c r="F1101" s="146" t="s">
        <v>312</v>
      </c>
      <c r="I1101" s="147"/>
      <c r="L1101" s="33"/>
      <c r="M1101" s="148"/>
      <c r="T1101" s="54"/>
      <c r="AT1101" s="18" t="s">
        <v>236</v>
      </c>
      <c r="AU1101" s="18" t="s">
        <v>86</v>
      </c>
    </row>
    <row r="1102" spans="2:65" s="13" customFormat="1" ht="11.25">
      <c r="B1102" s="156"/>
      <c r="D1102" s="150" t="s">
        <v>238</v>
      </c>
      <c r="E1102" s="157" t="s">
        <v>21</v>
      </c>
      <c r="F1102" s="158" t="s">
        <v>1620</v>
      </c>
      <c r="H1102" s="159">
        <v>2384.221</v>
      </c>
      <c r="I1102" s="160"/>
      <c r="L1102" s="156"/>
      <c r="M1102" s="161"/>
      <c r="T1102" s="162"/>
      <c r="AT1102" s="157" t="s">
        <v>238</v>
      </c>
      <c r="AU1102" s="157" t="s">
        <v>86</v>
      </c>
      <c r="AV1102" s="13" t="s">
        <v>86</v>
      </c>
      <c r="AW1102" s="13" t="s">
        <v>33</v>
      </c>
      <c r="AX1102" s="13" t="s">
        <v>73</v>
      </c>
      <c r="AY1102" s="157" t="s">
        <v>227</v>
      </c>
    </row>
    <row r="1103" spans="2:65" s="14" customFormat="1" ht="11.25">
      <c r="B1103" s="163"/>
      <c r="D1103" s="150" t="s">
        <v>238</v>
      </c>
      <c r="E1103" s="164" t="s">
        <v>21</v>
      </c>
      <c r="F1103" s="165" t="s">
        <v>241</v>
      </c>
      <c r="H1103" s="166">
        <v>2384.221</v>
      </c>
      <c r="I1103" s="167"/>
      <c r="L1103" s="163"/>
      <c r="M1103" s="168"/>
      <c r="T1103" s="169"/>
      <c r="AT1103" s="164" t="s">
        <v>238</v>
      </c>
      <c r="AU1103" s="164" t="s">
        <v>86</v>
      </c>
      <c r="AV1103" s="14" t="s">
        <v>234</v>
      </c>
      <c r="AW1103" s="14" t="s">
        <v>33</v>
      </c>
      <c r="AX1103" s="14" t="s">
        <v>80</v>
      </c>
      <c r="AY1103" s="164" t="s">
        <v>227</v>
      </c>
    </row>
    <row r="1104" spans="2:65" s="1" customFormat="1" ht="37.9" customHeight="1">
      <c r="B1104" s="33"/>
      <c r="C1104" s="132" t="s">
        <v>1621</v>
      </c>
      <c r="D1104" s="132" t="s">
        <v>229</v>
      </c>
      <c r="E1104" s="133" t="s">
        <v>1622</v>
      </c>
      <c r="F1104" s="134" t="s">
        <v>1623</v>
      </c>
      <c r="G1104" s="135" t="s">
        <v>273</v>
      </c>
      <c r="H1104" s="136">
        <v>684.173</v>
      </c>
      <c r="I1104" s="137"/>
      <c r="J1104" s="138">
        <f>ROUND(I1104*H1104,2)</f>
        <v>0</v>
      </c>
      <c r="K1104" s="134" t="s">
        <v>233</v>
      </c>
      <c r="L1104" s="33"/>
      <c r="M1104" s="139" t="s">
        <v>21</v>
      </c>
      <c r="N1104" s="140" t="s">
        <v>45</v>
      </c>
      <c r="P1104" s="141">
        <f>O1104*H1104</f>
        <v>0</v>
      </c>
      <c r="Q1104" s="141">
        <v>0</v>
      </c>
      <c r="R1104" s="141">
        <f>Q1104*H1104</f>
        <v>0</v>
      </c>
      <c r="S1104" s="141">
        <v>0</v>
      </c>
      <c r="T1104" s="142">
        <f>S1104*H1104</f>
        <v>0</v>
      </c>
      <c r="AR1104" s="143" t="s">
        <v>234</v>
      </c>
      <c r="AT1104" s="143" t="s">
        <v>229</v>
      </c>
      <c r="AU1104" s="143" t="s">
        <v>86</v>
      </c>
      <c r="AY1104" s="18" t="s">
        <v>227</v>
      </c>
      <c r="BE1104" s="144">
        <f>IF(N1104="základní",J1104,0)</f>
        <v>0</v>
      </c>
      <c r="BF1104" s="144">
        <f>IF(N1104="snížená",J1104,0)</f>
        <v>0</v>
      </c>
      <c r="BG1104" s="144">
        <f>IF(N1104="zákl. přenesená",J1104,0)</f>
        <v>0</v>
      </c>
      <c r="BH1104" s="144">
        <f>IF(N1104="sníž. přenesená",J1104,0)</f>
        <v>0</v>
      </c>
      <c r="BI1104" s="144">
        <f>IF(N1104="nulová",J1104,0)</f>
        <v>0</v>
      </c>
      <c r="BJ1104" s="18" t="s">
        <v>86</v>
      </c>
      <c r="BK1104" s="144">
        <f>ROUND(I1104*H1104,2)</f>
        <v>0</v>
      </c>
      <c r="BL1104" s="18" t="s">
        <v>234</v>
      </c>
      <c r="BM1104" s="143" t="s">
        <v>1624</v>
      </c>
    </row>
    <row r="1105" spans="2:65" s="1" customFormat="1" ht="11.25">
      <c r="B1105" s="33"/>
      <c r="D1105" s="145" t="s">
        <v>236</v>
      </c>
      <c r="F1105" s="146" t="s">
        <v>1625</v>
      </c>
      <c r="I1105" s="147"/>
      <c r="L1105" s="33"/>
      <c r="M1105" s="148"/>
      <c r="T1105" s="54"/>
      <c r="AT1105" s="18" t="s">
        <v>236</v>
      </c>
      <c r="AU1105" s="18" t="s">
        <v>86</v>
      </c>
    </row>
    <row r="1106" spans="2:65" s="13" customFormat="1" ht="11.25">
      <c r="B1106" s="156"/>
      <c r="D1106" s="150" t="s">
        <v>238</v>
      </c>
      <c r="E1106" s="157" t="s">
        <v>21</v>
      </c>
      <c r="F1106" s="158" t="s">
        <v>1626</v>
      </c>
      <c r="H1106" s="159">
        <v>684.173</v>
      </c>
      <c r="I1106" s="160"/>
      <c r="L1106" s="156"/>
      <c r="M1106" s="161"/>
      <c r="T1106" s="162"/>
      <c r="AT1106" s="157" t="s">
        <v>238</v>
      </c>
      <c r="AU1106" s="157" t="s">
        <v>86</v>
      </c>
      <c r="AV1106" s="13" t="s">
        <v>86</v>
      </c>
      <c r="AW1106" s="13" t="s">
        <v>33</v>
      </c>
      <c r="AX1106" s="13" t="s">
        <v>73</v>
      </c>
      <c r="AY1106" s="157" t="s">
        <v>227</v>
      </c>
    </row>
    <row r="1107" spans="2:65" s="14" customFormat="1" ht="11.25">
      <c r="B1107" s="163"/>
      <c r="D1107" s="150" t="s">
        <v>238</v>
      </c>
      <c r="E1107" s="164" t="s">
        <v>21</v>
      </c>
      <c r="F1107" s="165" t="s">
        <v>241</v>
      </c>
      <c r="H1107" s="166">
        <v>684.173</v>
      </c>
      <c r="I1107" s="167"/>
      <c r="L1107" s="163"/>
      <c r="M1107" s="168"/>
      <c r="T1107" s="169"/>
      <c r="AT1107" s="164" t="s">
        <v>238</v>
      </c>
      <c r="AU1107" s="164" t="s">
        <v>86</v>
      </c>
      <c r="AV1107" s="14" t="s">
        <v>234</v>
      </c>
      <c r="AW1107" s="14" t="s">
        <v>33</v>
      </c>
      <c r="AX1107" s="14" t="s">
        <v>80</v>
      </c>
      <c r="AY1107" s="164" t="s">
        <v>227</v>
      </c>
    </row>
    <row r="1108" spans="2:65" s="11" customFormat="1" ht="25.9" customHeight="1">
      <c r="B1108" s="120"/>
      <c r="D1108" s="121" t="s">
        <v>72</v>
      </c>
      <c r="E1108" s="122" t="s">
        <v>455</v>
      </c>
      <c r="F1108" s="122" t="s">
        <v>456</v>
      </c>
      <c r="I1108" s="123"/>
      <c r="J1108" s="124">
        <f>BK1108</f>
        <v>0</v>
      </c>
      <c r="L1108" s="120"/>
      <c r="M1108" s="125"/>
      <c r="P1108" s="126">
        <f>P1109+P1213+P1253+P1416+P1425+P1433+P1501+P1555+P1719+P1900+P1942+P1976+P2045+P2104+P2218</f>
        <v>0</v>
      </c>
      <c r="R1108" s="126">
        <f>R1109+R1213+R1253+R1416+R1425+R1433+R1501+R1555+R1719+R1900+R1942+R1976+R2045+R2104+R2218</f>
        <v>379.33460434</v>
      </c>
      <c r="T1108" s="127">
        <f>T1109+T1213+T1253+T1416+T1425+T1433+T1501+T1555+T1719+T1900+T1942+T1976+T2045+T2104+T2218</f>
        <v>1.01226678</v>
      </c>
      <c r="AR1108" s="121" t="s">
        <v>86</v>
      </c>
      <c r="AT1108" s="128" t="s">
        <v>72</v>
      </c>
      <c r="AU1108" s="128" t="s">
        <v>73</v>
      </c>
      <c r="AY1108" s="121" t="s">
        <v>227</v>
      </c>
      <c r="BK1108" s="129">
        <f>BK1109+BK1213+BK1253+BK1416+BK1425+BK1433+BK1501+BK1555+BK1719+BK1900+BK1942+BK1976+BK2045+BK2104+BK2218</f>
        <v>0</v>
      </c>
    </row>
    <row r="1109" spans="2:65" s="11" customFormat="1" ht="22.9" customHeight="1">
      <c r="B1109" s="120"/>
      <c r="D1109" s="121" t="s">
        <v>72</v>
      </c>
      <c r="E1109" s="130" t="s">
        <v>1627</v>
      </c>
      <c r="F1109" s="130" t="s">
        <v>1628</v>
      </c>
      <c r="I1109" s="123"/>
      <c r="J1109" s="131">
        <f>BK1109</f>
        <v>0</v>
      </c>
      <c r="L1109" s="120"/>
      <c r="M1109" s="125"/>
      <c r="P1109" s="126">
        <f>SUM(P1110:P1212)</f>
        <v>0</v>
      </c>
      <c r="R1109" s="126">
        <f>SUM(R1110:R1212)</f>
        <v>13.847156399999999</v>
      </c>
      <c r="T1109" s="127">
        <f>SUM(T1110:T1212)</f>
        <v>0</v>
      </c>
      <c r="AR1109" s="121" t="s">
        <v>86</v>
      </c>
      <c r="AT1109" s="128" t="s">
        <v>72</v>
      </c>
      <c r="AU1109" s="128" t="s">
        <v>80</v>
      </c>
      <c r="AY1109" s="121" t="s">
        <v>227</v>
      </c>
      <c r="BK1109" s="129">
        <f>SUM(BK1110:BK1212)</f>
        <v>0</v>
      </c>
    </row>
    <row r="1110" spans="2:65" s="1" customFormat="1" ht="44.25" customHeight="1">
      <c r="B1110" s="33"/>
      <c r="C1110" s="132" t="s">
        <v>1629</v>
      </c>
      <c r="D1110" s="132" t="s">
        <v>229</v>
      </c>
      <c r="E1110" s="133" t="s">
        <v>1630</v>
      </c>
      <c r="F1110" s="134" t="s">
        <v>1631</v>
      </c>
      <c r="G1110" s="135" t="s">
        <v>232</v>
      </c>
      <c r="H1110" s="136">
        <v>54.468000000000004</v>
      </c>
      <c r="I1110" s="137"/>
      <c r="J1110" s="138">
        <f>ROUND(I1110*H1110,2)</f>
        <v>0</v>
      </c>
      <c r="K1110" s="134" t="s">
        <v>233</v>
      </c>
      <c r="L1110" s="33"/>
      <c r="M1110" s="139" t="s">
        <v>21</v>
      </c>
      <c r="N1110" s="140" t="s">
        <v>45</v>
      </c>
      <c r="P1110" s="141">
        <f>O1110*H1110</f>
        <v>0</v>
      </c>
      <c r="Q1110" s="141">
        <v>4.0000000000000001E-3</v>
      </c>
      <c r="R1110" s="141">
        <f>Q1110*H1110</f>
        <v>0.21787200000000001</v>
      </c>
      <c r="S1110" s="141">
        <v>0</v>
      </c>
      <c r="T1110" s="142">
        <f>S1110*H1110</f>
        <v>0</v>
      </c>
      <c r="AR1110" s="143" t="s">
        <v>388</v>
      </c>
      <c r="AT1110" s="143" t="s">
        <v>229</v>
      </c>
      <c r="AU1110" s="143" t="s">
        <v>86</v>
      </c>
      <c r="AY1110" s="18" t="s">
        <v>227</v>
      </c>
      <c r="BE1110" s="144">
        <f>IF(N1110="základní",J1110,0)</f>
        <v>0</v>
      </c>
      <c r="BF1110" s="144">
        <f>IF(N1110="snížená",J1110,0)</f>
        <v>0</v>
      </c>
      <c r="BG1110" s="144">
        <f>IF(N1110="zákl. přenesená",J1110,0)</f>
        <v>0</v>
      </c>
      <c r="BH1110" s="144">
        <f>IF(N1110="sníž. přenesená",J1110,0)</f>
        <v>0</v>
      </c>
      <c r="BI1110" s="144">
        <f>IF(N1110="nulová",J1110,0)</f>
        <v>0</v>
      </c>
      <c r="BJ1110" s="18" t="s">
        <v>86</v>
      </c>
      <c r="BK1110" s="144">
        <f>ROUND(I1110*H1110,2)</f>
        <v>0</v>
      </c>
      <c r="BL1110" s="18" t="s">
        <v>388</v>
      </c>
      <c r="BM1110" s="143" t="s">
        <v>1632</v>
      </c>
    </row>
    <row r="1111" spans="2:65" s="1" customFormat="1" ht="11.25">
      <c r="B1111" s="33"/>
      <c r="D1111" s="145" t="s">
        <v>236</v>
      </c>
      <c r="F1111" s="146" t="s">
        <v>1633</v>
      </c>
      <c r="I1111" s="147"/>
      <c r="L1111" s="33"/>
      <c r="M1111" s="148"/>
      <c r="T1111" s="54"/>
      <c r="AT1111" s="18" t="s">
        <v>236</v>
      </c>
      <c r="AU1111" s="18" t="s">
        <v>86</v>
      </c>
    </row>
    <row r="1112" spans="2:65" s="12" customFormat="1" ht="11.25">
      <c r="B1112" s="149"/>
      <c r="D1112" s="150" t="s">
        <v>238</v>
      </c>
      <c r="E1112" s="151" t="s">
        <v>21</v>
      </c>
      <c r="F1112" s="152" t="s">
        <v>1178</v>
      </c>
      <c r="H1112" s="151" t="s">
        <v>21</v>
      </c>
      <c r="I1112" s="153"/>
      <c r="L1112" s="149"/>
      <c r="M1112" s="154"/>
      <c r="T1112" s="155"/>
      <c r="AT1112" s="151" t="s">
        <v>238</v>
      </c>
      <c r="AU1112" s="151" t="s">
        <v>86</v>
      </c>
      <c r="AV1112" s="12" t="s">
        <v>80</v>
      </c>
      <c r="AW1112" s="12" t="s">
        <v>33</v>
      </c>
      <c r="AX1112" s="12" t="s">
        <v>73</v>
      </c>
      <c r="AY1112" s="151" t="s">
        <v>227</v>
      </c>
    </row>
    <row r="1113" spans="2:65" s="13" customFormat="1" ht="11.25">
      <c r="B1113" s="156"/>
      <c r="D1113" s="150" t="s">
        <v>238</v>
      </c>
      <c r="E1113" s="157" t="s">
        <v>21</v>
      </c>
      <c r="F1113" s="158" t="s">
        <v>1634</v>
      </c>
      <c r="H1113" s="159">
        <v>49.1</v>
      </c>
      <c r="I1113" s="160"/>
      <c r="L1113" s="156"/>
      <c r="M1113" s="161"/>
      <c r="T1113" s="162"/>
      <c r="AT1113" s="157" t="s">
        <v>238</v>
      </c>
      <c r="AU1113" s="157" t="s">
        <v>86</v>
      </c>
      <c r="AV1113" s="13" t="s">
        <v>86</v>
      </c>
      <c r="AW1113" s="13" t="s">
        <v>33</v>
      </c>
      <c r="AX1113" s="13" t="s">
        <v>73</v>
      </c>
      <c r="AY1113" s="157" t="s">
        <v>227</v>
      </c>
    </row>
    <row r="1114" spans="2:65" s="13" customFormat="1" ht="11.25">
      <c r="B1114" s="156"/>
      <c r="D1114" s="150" t="s">
        <v>238</v>
      </c>
      <c r="E1114" s="157" t="s">
        <v>21</v>
      </c>
      <c r="F1114" s="158" t="s">
        <v>1635</v>
      </c>
      <c r="H1114" s="159">
        <v>5.3680000000000003</v>
      </c>
      <c r="I1114" s="160"/>
      <c r="L1114" s="156"/>
      <c r="M1114" s="161"/>
      <c r="T1114" s="162"/>
      <c r="AT1114" s="157" t="s">
        <v>238</v>
      </c>
      <c r="AU1114" s="157" t="s">
        <v>86</v>
      </c>
      <c r="AV1114" s="13" t="s">
        <v>86</v>
      </c>
      <c r="AW1114" s="13" t="s">
        <v>33</v>
      </c>
      <c r="AX1114" s="13" t="s">
        <v>73</v>
      </c>
      <c r="AY1114" s="157" t="s">
        <v>227</v>
      </c>
    </row>
    <row r="1115" spans="2:65" s="14" customFormat="1" ht="11.25">
      <c r="B1115" s="163"/>
      <c r="D1115" s="150" t="s">
        <v>238</v>
      </c>
      <c r="E1115" s="164" t="s">
        <v>21</v>
      </c>
      <c r="F1115" s="165" t="s">
        <v>241</v>
      </c>
      <c r="H1115" s="166">
        <v>54.468000000000004</v>
      </c>
      <c r="I1115" s="167"/>
      <c r="L1115" s="163"/>
      <c r="M1115" s="168"/>
      <c r="T1115" s="169"/>
      <c r="AT1115" s="164" t="s">
        <v>238</v>
      </c>
      <c r="AU1115" s="164" t="s">
        <v>86</v>
      </c>
      <c r="AV1115" s="14" t="s">
        <v>234</v>
      </c>
      <c r="AW1115" s="14" t="s">
        <v>33</v>
      </c>
      <c r="AX1115" s="14" t="s">
        <v>80</v>
      </c>
      <c r="AY1115" s="164" t="s">
        <v>227</v>
      </c>
    </row>
    <row r="1116" spans="2:65" s="1" customFormat="1" ht="44.25" customHeight="1">
      <c r="B1116" s="33"/>
      <c r="C1116" s="132" t="s">
        <v>1636</v>
      </c>
      <c r="D1116" s="132" t="s">
        <v>229</v>
      </c>
      <c r="E1116" s="133" t="s">
        <v>1637</v>
      </c>
      <c r="F1116" s="134" t="s">
        <v>1638</v>
      </c>
      <c r="G1116" s="135" t="s">
        <v>232</v>
      </c>
      <c r="H1116" s="136">
        <v>663.73800000000006</v>
      </c>
      <c r="I1116" s="137"/>
      <c r="J1116" s="138">
        <f>ROUND(I1116*H1116,2)</f>
        <v>0</v>
      </c>
      <c r="K1116" s="134" t="s">
        <v>233</v>
      </c>
      <c r="L1116" s="33"/>
      <c r="M1116" s="139" t="s">
        <v>21</v>
      </c>
      <c r="N1116" s="140" t="s">
        <v>45</v>
      </c>
      <c r="P1116" s="141">
        <f>O1116*H1116</f>
        <v>0</v>
      </c>
      <c r="Q1116" s="141">
        <v>4.0000000000000002E-4</v>
      </c>
      <c r="R1116" s="141">
        <f>Q1116*H1116</f>
        <v>0.26549520000000004</v>
      </c>
      <c r="S1116" s="141">
        <v>0</v>
      </c>
      <c r="T1116" s="142">
        <f>S1116*H1116</f>
        <v>0</v>
      </c>
      <c r="AR1116" s="143" t="s">
        <v>388</v>
      </c>
      <c r="AT1116" s="143" t="s">
        <v>229</v>
      </c>
      <c r="AU1116" s="143" t="s">
        <v>86</v>
      </c>
      <c r="AY1116" s="18" t="s">
        <v>227</v>
      </c>
      <c r="BE1116" s="144">
        <f>IF(N1116="základní",J1116,0)</f>
        <v>0</v>
      </c>
      <c r="BF1116" s="144">
        <f>IF(N1116="snížená",J1116,0)</f>
        <v>0</v>
      </c>
      <c r="BG1116" s="144">
        <f>IF(N1116="zákl. přenesená",J1116,0)</f>
        <v>0</v>
      </c>
      <c r="BH1116" s="144">
        <f>IF(N1116="sníž. přenesená",J1116,0)</f>
        <v>0</v>
      </c>
      <c r="BI1116" s="144">
        <f>IF(N1116="nulová",J1116,0)</f>
        <v>0</v>
      </c>
      <c r="BJ1116" s="18" t="s">
        <v>86</v>
      </c>
      <c r="BK1116" s="144">
        <f>ROUND(I1116*H1116,2)</f>
        <v>0</v>
      </c>
      <c r="BL1116" s="18" t="s">
        <v>388</v>
      </c>
      <c r="BM1116" s="143" t="s">
        <v>1639</v>
      </c>
    </row>
    <row r="1117" spans="2:65" s="1" customFormat="1" ht="11.25">
      <c r="B1117" s="33"/>
      <c r="D1117" s="145" t="s">
        <v>236</v>
      </c>
      <c r="F1117" s="146" t="s">
        <v>1640</v>
      </c>
      <c r="I1117" s="147"/>
      <c r="L1117" s="33"/>
      <c r="M1117" s="148"/>
      <c r="T1117" s="54"/>
      <c r="AT1117" s="18" t="s">
        <v>236</v>
      </c>
      <c r="AU1117" s="18" t="s">
        <v>86</v>
      </c>
    </row>
    <row r="1118" spans="2:65" s="12" customFormat="1" ht="11.25">
      <c r="B1118" s="149"/>
      <c r="D1118" s="150" t="s">
        <v>238</v>
      </c>
      <c r="E1118" s="151" t="s">
        <v>21</v>
      </c>
      <c r="F1118" s="152" t="s">
        <v>1641</v>
      </c>
      <c r="H1118" s="151" t="s">
        <v>21</v>
      </c>
      <c r="I1118" s="153"/>
      <c r="L1118" s="149"/>
      <c r="M1118" s="154"/>
      <c r="T1118" s="155"/>
      <c r="AT1118" s="151" t="s">
        <v>238</v>
      </c>
      <c r="AU1118" s="151" t="s">
        <v>86</v>
      </c>
      <c r="AV1118" s="12" t="s">
        <v>80</v>
      </c>
      <c r="AW1118" s="12" t="s">
        <v>33</v>
      </c>
      <c r="AX1118" s="12" t="s">
        <v>73</v>
      </c>
      <c r="AY1118" s="151" t="s">
        <v>227</v>
      </c>
    </row>
    <row r="1119" spans="2:65" s="13" customFormat="1" ht="11.25">
      <c r="B1119" s="156"/>
      <c r="D1119" s="150" t="s">
        <v>238</v>
      </c>
      <c r="E1119" s="157" t="s">
        <v>21</v>
      </c>
      <c r="F1119" s="158" t="s">
        <v>1642</v>
      </c>
      <c r="H1119" s="159">
        <v>6</v>
      </c>
      <c r="I1119" s="160"/>
      <c r="L1119" s="156"/>
      <c r="M1119" s="161"/>
      <c r="T1119" s="162"/>
      <c r="AT1119" s="157" t="s">
        <v>238</v>
      </c>
      <c r="AU1119" s="157" t="s">
        <v>86</v>
      </c>
      <c r="AV1119" s="13" t="s">
        <v>86</v>
      </c>
      <c r="AW1119" s="13" t="s">
        <v>33</v>
      </c>
      <c r="AX1119" s="13" t="s">
        <v>73</v>
      </c>
      <c r="AY1119" s="157" t="s">
        <v>227</v>
      </c>
    </row>
    <row r="1120" spans="2:65" s="15" customFormat="1" ht="11.25">
      <c r="B1120" s="193"/>
      <c r="D1120" s="150" t="s">
        <v>238</v>
      </c>
      <c r="E1120" s="194" t="s">
        <v>1643</v>
      </c>
      <c r="F1120" s="195" t="s">
        <v>765</v>
      </c>
      <c r="H1120" s="196">
        <v>6</v>
      </c>
      <c r="I1120" s="197"/>
      <c r="L1120" s="193"/>
      <c r="M1120" s="198"/>
      <c r="T1120" s="199"/>
      <c r="AT1120" s="194" t="s">
        <v>238</v>
      </c>
      <c r="AU1120" s="194" t="s">
        <v>86</v>
      </c>
      <c r="AV1120" s="15" t="s">
        <v>120</v>
      </c>
      <c r="AW1120" s="15" t="s">
        <v>33</v>
      </c>
      <c r="AX1120" s="15" t="s">
        <v>73</v>
      </c>
      <c r="AY1120" s="194" t="s">
        <v>227</v>
      </c>
    </row>
    <row r="1121" spans="2:65" s="12" customFormat="1" ht="11.25">
      <c r="B1121" s="149"/>
      <c r="D1121" s="150" t="s">
        <v>238</v>
      </c>
      <c r="E1121" s="151" t="s">
        <v>21</v>
      </c>
      <c r="F1121" s="152" t="s">
        <v>1644</v>
      </c>
      <c r="H1121" s="151" t="s">
        <v>21</v>
      </c>
      <c r="I1121" s="153"/>
      <c r="L1121" s="149"/>
      <c r="M1121" s="154"/>
      <c r="T1121" s="155"/>
      <c r="AT1121" s="151" t="s">
        <v>238</v>
      </c>
      <c r="AU1121" s="151" t="s">
        <v>86</v>
      </c>
      <c r="AV1121" s="12" t="s">
        <v>80</v>
      </c>
      <c r="AW1121" s="12" t="s">
        <v>33</v>
      </c>
      <c r="AX1121" s="12" t="s">
        <v>73</v>
      </c>
      <c r="AY1121" s="151" t="s">
        <v>227</v>
      </c>
    </row>
    <row r="1122" spans="2:65" s="13" customFormat="1" ht="11.25">
      <c r="B1122" s="156"/>
      <c r="D1122" s="150" t="s">
        <v>238</v>
      </c>
      <c r="E1122" s="157" t="s">
        <v>21</v>
      </c>
      <c r="F1122" s="158" t="s">
        <v>264</v>
      </c>
      <c r="H1122" s="159">
        <v>5</v>
      </c>
      <c r="I1122" s="160"/>
      <c r="L1122" s="156"/>
      <c r="M1122" s="161"/>
      <c r="T1122" s="162"/>
      <c r="AT1122" s="157" t="s">
        <v>238</v>
      </c>
      <c r="AU1122" s="157" t="s">
        <v>86</v>
      </c>
      <c r="AV1122" s="13" t="s">
        <v>86</v>
      </c>
      <c r="AW1122" s="13" t="s">
        <v>33</v>
      </c>
      <c r="AX1122" s="13" t="s">
        <v>73</v>
      </c>
      <c r="AY1122" s="157" t="s">
        <v>227</v>
      </c>
    </row>
    <row r="1123" spans="2:65" s="15" customFormat="1" ht="11.25">
      <c r="B1123" s="193"/>
      <c r="D1123" s="150" t="s">
        <v>238</v>
      </c>
      <c r="E1123" s="194" t="s">
        <v>1645</v>
      </c>
      <c r="F1123" s="195" t="s">
        <v>765</v>
      </c>
      <c r="H1123" s="196">
        <v>5</v>
      </c>
      <c r="I1123" s="197"/>
      <c r="L1123" s="193"/>
      <c r="M1123" s="198"/>
      <c r="T1123" s="199"/>
      <c r="AT1123" s="194" t="s">
        <v>238</v>
      </c>
      <c r="AU1123" s="194" t="s">
        <v>86</v>
      </c>
      <c r="AV1123" s="15" t="s">
        <v>120</v>
      </c>
      <c r="AW1123" s="15" t="s">
        <v>33</v>
      </c>
      <c r="AX1123" s="15" t="s">
        <v>73</v>
      </c>
      <c r="AY1123" s="194" t="s">
        <v>227</v>
      </c>
    </row>
    <row r="1124" spans="2:65" s="12" customFormat="1" ht="11.25">
      <c r="B1124" s="149"/>
      <c r="D1124" s="150" t="s">
        <v>238</v>
      </c>
      <c r="E1124" s="151" t="s">
        <v>21</v>
      </c>
      <c r="F1124" s="152" t="s">
        <v>1646</v>
      </c>
      <c r="H1124" s="151" t="s">
        <v>21</v>
      </c>
      <c r="I1124" s="153"/>
      <c r="L1124" s="149"/>
      <c r="M1124" s="154"/>
      <c r="T1124" s="155"/>
      <c r="AT1124" s="151" t="s">
        <v>238</v>
      </c>
      <c r="AU1124" s="151" t="s">
        <v>86</v>
      </c>
      <c r="AV1124" s="12" t="s">
        <v>80</v>
      </c>
      <c r="AW1124" s="12" t="s">
        <v>33</v>
      </c>
      <c r="AX1124" s="12" t="s">
        <v>73</v>
      </c>
      <c r="AY1124" s="151" t="s">
        <v>227</v>
      </c>
    </row>
    <row r="1125" spans="2:65" s="13" customFormat="1" ht="11.25">
      <c r="B1125" s="156"/>
      <c r="D1125" s="150" t="s">
        <v>238</v>
      </c>
      <c r="E1125" s="157" t="s">
        <v>21</v>
      </c>
      <c r="F1125" s="158" t="s">
        <v>1647</v>
      </c>
      <c r="H1125" s="159">
        <v>123.54</v>
      </c>
      <c r="I1125" s="160"/>
      <c r="L1125" s="156"/>
      <c r="M1125" s="161"/>
      <c r="T1125" s="162"/>
      <c r="AT1125" s="157" t="s">
        <v>238</v>
      </c>
      <c r="AU1125" s="157" t="s">
        <v>86</v>
      </c>
      <c r="AV1125" s="13" t="s">
        <v>86</v>
      </c>
      <c r="AW1125" s="13" t="s">
        <v>33</v>
      </c>
      <c r="AX1125" s="13" t="s">
        <v>73</v>
      </c>
      <c r="AY1125" s="157" t="s">
        <v>227</v>
      </c>
    </row>
    <row r="1126" spans="2:65" s="13" customFormat="1" ht="11.25">
      <c r="B1126" s="156"/>
      <c r="D1126" s="150" t="s">
        <v>238</v>
      </c>
      <c r="E1126" s="157" t="s">
        <v>21</v>
      </c>
      <c r="F1126" s="158" t="s">
        <v>1648</v>
      </c>
      <c r="H1126" s="159">
        <v>343.68</v>
      </c>
      <c r="I1126" s="160"/>
      <c r="L1126" s="156"/>
      <c r="M1126" s="161"/>
      <c r="T1126" s="162"/>
      <c r="AT1126" s="157" t="s">
        <v>238</v>
      </c>
      <c r="AU1126" s="157" t="s">
        <v>86</v>
      </c>
      <c r="AV1126" s="13" t="s">
        <v>86</v>
      </c>
      <c r="AW1126" s="13" t="s">
        <v>33</v>
      </c>
      <c r="AX1126" s="13" t="s">
        <v>73</v>
      </c>
      <c r="AY1126" s="157" t="s">
        <v>227</v>
      </c>
    </row>
    <row r="1127" spans="2:65" s="13" customFormat="1" ht="11.25">
      <c r="B1127" s="156"/>
      <c r="D1127" s="150" t="s">
        <v>238</v>
      </c>
      <c r="E1127" s="157" t="s">
        <v>21</v>
      </c>
      <c r="F1127" s="158" t="s">
        <v>1649</v>
      </c>
      <c r="H1127" s="159">
        <v>76.5</v>
      </c>
      <c r="I1127" s="160"/>
      <c r="L1127" s="156"/>
      <c r="M1127" s="161"/>
      <c r="T1127" s="162"/>
      <c r="AT1127" s="157" t="s">
        <v>238</v>
      </c>
      <c r="AU1127" s="157" t="s">
        <v>86</v>
      </c>
      <c r="AV1127" s="13" t="s">
        <v>86</v>
      </c>
      <c r="AW1127" s="13" t="s">
        <v>33</v>
      </c>
      <c r="AX1127" s="13" t="s">
        <v>73</v>
      </c>
      <c r="AY1127" s="157" t="s">
        <v>227</v>
      </c>
    </row>
    <row r="1128" spans="2:65" s="15" customFormat="1" ht="11.25">
      <c r="B1128" s="193"/>
      <c r="D1128" s="150" t="s">
        <v>238</v>
      </c>
      <c r="E1128" s="194" t="s">
        <v>598</v>
      </c>
      <c r="F1128" s="195" t="s">
        <v>765</v>
      </c>
      <c r="H1128" s="196">
        <v>543.72</v>
      </c>
      <c r="I1128" s="197"/>
      <c r="L1128" s="193"/>
      <c r="M1128" s="198"/>
      <c r="T1128" s="199"/>
      <c r="AT1128" s="194" t="s">
        <v>238</v>
      </c>
      <c r="AU1128" s="194" t="s">
        <v>86</v>
      </c>
      <c r="AV1128" s="15" t="s">
        <v>120</v>
      </c>
      <c r="AW1128" s="15" t="s">
        <v>33</v>
      </c>
      <c r="AX1128" s="15" t="s">
        <v>73</v>
      </c>
      <c r="AY1128" s="194" t="s">
        <v>227</v>
      </c>
    </row>
    <row r="1129" spans="2:65" s="13" customFormat="1" ht="11.25">
      <c r="B1129" s="156"/>
      <c r="D1129" s="150" t="s">
        <v>238</v>
      </c>
      <c r="E1129" s="157" t="s">
        <v>21</v>
      </c>
      <c r="F1129" s="158" t="s">
        <v>592</v>
      </c>
      <c r="H1129" s="159">
        <v>109.018</v>
      </c>
      <c r="I1129" s="160"/>
      <c r="L1129" s="156"/>
      <c r="M1129" s="161"/>
      <c r="T1129" s="162"/>
      <c r="AT1129" s="157" t="s">
        <v>238</v>
      </c>
      <c r="AU1129" s="157" t="s">
        <v>86</v>
      </c>
      <c r="AV1129" s="13" t="s">
        <v>86</v>
      </c>
      <c r="AW1129" s="13" t="s">
        <v>33</v>
      </c>
      <c r="AX1129" s="13" t="s">
        <v>73</v>
      </c>
      <c r="AY1129" s="157" t="s">
        <v>227</v>
      </c>
    </row>
    <row r="1130" spans="2:65" s="15" customFormat="1" ht="11.25">
      <c r="B1130" s="193"/>
      <c r="D1130" s="150" t="s">
        <v>238</v>
      </c>
      <c r="E1130" s="194" t="s">
        <v>21</v>
      </c>
      <c r="F1130" s="195" t="s">
        <v>765</v>
      </c>
      <c r="H1130" s="196">
        <v>109.018</v>
      </c>
      <c r="I1130" s="197"/>
      <c r="L1130" s="193"/>
      <c r="M1130" s="198"/>
      <c r="T1130" s="199"/>
      <c r="AT1130" s="194" t="s">
        <v>238</v>
      </c>
      <c r="AU1130" s="194" t="s">
        <v>86</v>
      </c>
      <c r="AV1130" s="15" t="s">
        <v>120</v>
      </c>
      <c r="AW1130" s="15" t="s">
        <v>33</v>
      </c>
      <c r="AX1130" s="15" t="s">
        <v>73</v>
      </c>
      <c r="AY1130" s="194" t="s">
        <v>227</v>
      </c>
    </row>
    <row r="1131" spans="2:65" s="14" customFormat="1" ht="11.25">
      <c r="B1131" s="163"/>
      <c r="D1131" s="150" t="s">
        <v>238</v>
      </c>
      <c r="E1131" s="164" t="s">
        <v>21</v>
      </c>
      <c r="F1131" s="165" t="s">
        <v>241</v>
      </c>
      <c r="H1131" s="166">
        <v>663.73800000000006</v>
      </c>
      <c r="I1131" s="167"/>
      <c r="L1131" s="163"/>
      <c r="M1131" s="168"/>
      <c r="T1131" s="169"/>
      <c r="AT1131" s="164" t="s">
        <v>238</v>
      </c>
      <c r="AU1131" s="164" t="s">
        <v>86</v>
      </c>
      <c r="AV1131" s="14" t="s">
        <v>234</v>
      </c>
      <c r="AW1131" s="14" t="s">
        <v>33</v>
      </c>
      <c r="AX1131" s="14" t="s">
        <v>80</v>
      </c>
      <c r="AY1131" s="164" t="s">
        <v>227</v>
      </c>
    </row>
    <row r="1132" spans="2:65" s="1" customFormat="1" ht="24.2" customHeight="1">
      <c r="B1132" s="33"/>
      <c r="C1132" s="132" t="s">
        <v>1650</v>
      </c>
      <c r="D1132" s="132" t="s">
        <v>229</v>
      </c>
      <c r="E1132" s="133" t="s">
        <v>1651</v>
      </c>
      <c r="F1132" s="134" t="s">
        <v>1652</v>
      </c>
      <c r="G1132" s="135" t="s">
        <v>326</v>
      </c>
      <c r="H1132" s="136">
        <v>181.24</v>
      </c>
      <c r="I1132" s="137"/>
      <c r="J1132" s="138">
        <f>ROUND(I1132*H1132,2)</f>
        <v>0</v>
      </c>
      <c r="K1132" s="134" t="s">
        <v>233</v>
      </c>
      <c r="L1132" s="33"/>
      <c r="M1132" s="139" t="s">
        <v>21</v>
      </c>
      <c r="N1132" s="140" t="s">
        <v>45</v>
      </c>
      <c r="P1132" s="141">
        <f>O1132*H1132</f>
        <v>0</v>
      </c>
      <c r="Q1132" s="141">
        <v>1.6000000000000001E-4</v>
      </c>
      <c r="R1132" s="141">
        <f>Q1132*H1132</f>
        <v>2.8998400000000004E-2</v>
      </c>
      <c r="S1132" s="141">
        <v>0</v>
      </c>
      <c r="T1132" s="142">
        <f>S1132*H1132</f>
        <v>0</v>
      </c>
      <c r="AR1132" s="143" t="s">
        <v>388</v>
      </c>
      <c r="AT1132" s="143" t="s">
        <v>229</v>
      </c>
      <c r="AU1132" s="143" t="s">
        <v>86</v>
      </c>
      <c r="AY1132" s="18" t="s">
        <v>227</v>
      </c>
      <c r="BE1132" s="144">
        <f>IF(N1132="základní",J1132,0)</f>
        <v>0</v>
      </c>
      <c r="BF1132" s="144">
        <f>IF(N1132="snížená",J1132,0)</f>
        <v>0</v>
      </c>
      <c r="BG1132" s="144">
        <f>IF(N1132="zákl. přenesená",J1132,0)</f>
        <v>0</v>
      </c>
      <c r="BH1132" s="144">
        <f>IF(N1132="sníž. přenesená",J1132,0)</f>
        <v>0</v>
      </c>
      <c r="BI1132" s="144">
        <f>IF(N1132="nulová",J1132,0)</f>
        <v>0</v>
      </c>
      <c r="BJ1132" s="18" t="s">
        <v>86</v>
      </c>
      <c r="BK1132" s="144">
        <f>ROUND(I1132*H1132,2)</f>
        <v>0</v>
      </c>
      <c r="BL1132" s="18" t="s">
        <v>388</v>
      </c>
      <c r="BM1132" s="143" t="s">
        <v>1653</v>
      </c>
    </row>
    <row r="1133" spans="2:65" s="1" customFormat="1" ht="11.25">
      <c r="B1133" s="33"/>
      <c r="D1133" s="145" t="s">
        <v>236</v>
      </c>
      <c r="F1133" s="146" t="s">
        <v>1654</v>
      </c>
      <c r="I1133" s="147"/>
      <c r="L1133" s="33"/>
      <c r="M1133" s="148"/>
      <c r="T1133" s="54"/>
      <c r="AT1133" s="18" t="s">
        <v>236</v>
      </c>
      <c r="AU1133" s="18" t="s">
        <v>86</v>
      </c>
    </row>
    <row r="1134" spans="2:65" s="12" customFormat="1" ht="11.25">
      <c r="B1134" s="149"/>
      <c r="D1134" s="150" t="s">
        <v>238</v>
      </c>
      <c r="E1134" s="151" t="s">
        <v>21</v>
      </c>
      <c r="F1134" s="152" t="s">
        <v>1655</v>
      </c>
      <c r="H1134" s="151" t="s">
        <v>21</v>
      </c>
      <c r="I1134" s="153"/>
      <c r="L1134" s="149"/>
      <c r="M1134" s="154"/>
      <c r="T1134" s="155"/>
      <c r="AT1134" s="151" t="s">
        <v>238</v>
      </c>
      <c r="AU1134" s="151" t="s">
        <v>86</v>
      </c>
      <c r="AV1134" s="12" t="s">
        <v>80</v>
      </c>
      <c r="AW1134" s="12" t="s">
        <v>33</v>
      </c>
      <c r="AX1134" s="12" t="s">
        <v>73</v>
      </c>
      <c r="AY1134" s="151" t="s">
        <v>227</v>
      </c>
    </row>
    <row r="1135" spans="2:65" s="13" customFormat="1" ht="11.25">
      <c r="B1135" s="156"/>
      <c r="D1135" s="150" t="s">
        <v>238</v>
      </c>
      <c r="E1135" s="157" t="s">
        <v>21</v>
      </c>
      <c r="F1135" s="158" t="s">
        <v>1656</v>
      </c>
      <c r="H1135" s="159">
        <v>41.18</v>
      </c>
      <c r="I1135" s="160"/>
      <c r="L1135" s="156"/>
      <c r="M1135" s="161"/>
      <c r="T1135" s="162"/>
      <c r="AT1135" s="157" t="s">
        <v>238</v>
      </c>
      <c r="AU1135" s="157" t="s">
        <v>86</v>
      </c>
      <c r="AV1135" s="13" t="s">
        <v>86</v>
      </c>
      <c r="AW1135" s="13" t="s">
        <v>33</v>
      </c>
      <c r="AX1135" s="13" t="s">
        <v>73</v>
      </c>
      <c r="AY1135" s="157" t="s">
        <v>227</v>
      </c>
    </row>
    <row r="1136" spans="2:65" s="13" customFormat="1" ht="11.25">
      <c r="B1136" s="156"/>
      <c r="D1136" s="150" t="s">
        <v>238</v>
      </c>
      <c r="E1136" s="157" t="s">
        <v>21</v>
      </c>
      <c r="F1136" s="158" t="s">
        <v>1657</v>
      </c>
      <c r="H1136" s="159">
        <v>114.56</v>
      </c>
      <c r="I1136" s="160"/>
      <c r="L1136" s="156"/>
      <c r="M1136" s="161"/>
      <c r="T1136" s="162"/>
      <c r="AT1136" s="157" t="s">
        <v>238</v>
      </c>
      <c r="AU1136" s="157" t="s">
        <v>86</v>
      </c>
      <c r="AV1136" s="13" t="s">
        <v>86</v>
      </c>
      <c r="AW1136" s="13" t="s">
        <v>33</v>
      </c>
      <c r="AX1136" s="13" t="s">
        <v>73</v>
      </c>
      <c r="AY1136" s="157" t="s">
        <v>227</v>
      </c>
    </row>
    <row r="1137" spans="2:65" s="13" customFormat="1" ht="11.25">
      <c r="B1137" s="156"/>
      <c r="D1137" s="150" t="s">
        <v>238</v>
      </c>
      <c r="E1137" s="157" t="s">
        <v>21</v>
      </c>
      <c r="F1137" s="158" t="s">
        <v>1658</v>
      </c>
      <c r="H1137" s="159">
        <v>25.5</v>
      </c>
      <c r="I1137" s="160"/>
      <c r="L1137" s="156"/>
      <c r="M1137" s="161"/>
      <c r="T1137" s="162"/>
      <c r="AT1137" s="157" t="s">
        <v>238</v>
      </c>
      <c r="AU1137" s="157" t="s">
        <v>86</v>
      </c>
      <c r="AV1137" s="13" t="s">
        <v>86</v>
      </c>
      <c r="AW1137" s="13" t="s">
        <v>33</v>
      </c>
      <c r="AX1137" s="13" t="s">
        <v>73</v>
      </c>
      <c r="AY1137" s="157" t="s">
        <v>227</v>
      </c>
    </row>
    <row r="1138" spans="2:65" s="14" customFormat="1" ht="11.25">
      <c r="B1138" s="163"/>
      <c r="D1138" s="150" t="s">
        <v>238</v>
      </c>
      <c r="E1138" s="164" t="s">
        <v>21</v>
      </c>
      <c r="F1138" s="165" t="s">
        <v>241</v>
      </c>
      <c r="H1138" s="166">
        <v>181.24</v>
      </c>
      <c r="I1138" s="167"/>
      <c r="L1138" s="163"/>
      <c r="M1138" s="168"/>
      <c r="T1138" s="169"/>
      <c r="AT1138" s="164" t="s">
        <v>238</v>
      </c>
      <c r="AU1138" s="164" t="s">
        <v>86</v>
      </c>
      <c r="AV1138" s="14" t="s">
        <v>234</v>
      </c>
      <c r="AW1138" s="14" t="s">
        <v>33</v>
      </c>
      <c r="AX1138" s="14" t="s">
        <v>80</v>
      </c>
      <c r="AY1138" s="164" t="s">
        <v>227</v>
      </c>
    </row>
    <row r="1139" spans="2:65" s="1" customFormat="1" ht="44.25" customHeight="1">
      <c r="B1139" s="33"/>
      <c r="C1139" s="132" t="s">
        <v>1659</v>
      </c>
      <c r="D1139" s="132" t="s">
        <v>229</v>
      </c>
      <c r="E1139" s="133" t="s">
        <v>1660</v>
      </c>
      <c r="F1139" s="134" t="s">
        <v>1661</v>
      </c>
      <c r="G1139" s="135" t="s">
        <v>232</v>
      </c>
      <c r="H1139" s="136">
        <v>1130.931</v>
      </c>
      <c r="I1139" s="137"/>
      <c r="J1139" s="138">
        <f>ROUND(I1139*H1139,2)</f>
        <v>0</v>
      </c>
      <c r="K1139" s="134" t="s">
        <v>233</v>
      </c>
      <c r="L1139" s="33"/>
      <c r="M1139" s="139" t="s">
        <v>21</v>
      </c>
      <c r="N1139" s="140" t="s">
        <v>45</v>
      </c>
      <c r="P1139" s="141">
        <f>O1139*H1139</f>
        <v>0</v>
      </c>
      <c r="Q1139" s="141">
        <v>0</v>
      </c>
      <c r="R1139" s="141">
        <f>Q1139*H1139</f>
        <v>0</v>
      </c>
      <c r="S1139" s="141">
        <v>0</v>
      </c>
      <c r="T1139" s="142">
        <f>S1139*H1139</f>
        <v>0</v>
      </c>
      <c r="AR1139" s="143" t="s">
        <v>388</v>
      </c>
      <c r="AT1139" s="143" t="s">
        <v>229</v>
      </c>
      <c r="AU1139" s="143" t="s">
        <v>86</v>
      </c>
      <c r="AY1139" s="18" t="s">
        <v>227</v>
      </c>
      <c r="BE1139" s="144">
        <f>IF(N1139="základní",J1139,0)</f>
        <v>0</v>
      </c>
      <c r="BF1139" s="144">
        <f>IF(N1139="snížená",J1139,0)</f>
        <v>0</v>
      </c>
      <c r="BG1139" s="144">
        <f>IF(N1139="zákl. přenesená",J1139,0)</f>
        <v>0</v>
      </c>
      <c r="BH1139" s="144">
        <f>IF(N1139="sníž. přenesená",J1139,0)</f>
        <v>0</v>
      </c>
      <c r="BI1139" s="144">
        <f>IF(N1139="nulová",J1139,0)</f>
        <v>0</v>
      </c>
      <c r="BJ1139" s="18" t="s">
        <v>86</v>
      </c>
      <c r="BK1139" s="144">
        <f>ROUND(I1139*H1139,2)</f>
        <v>0</v>
      </c>
      <c r="BL1139" s="18" t="s">
        <v>388</v>
      </c>
      <c r="BM1139" s="143" t="s">
        <v>1662</v>
      </c>
    </row>
    <row r="1140" spans="2:65" s="1" customFormat="1" ht="11.25">
      <c r="B1140" s="33"/>
      <c r="D1140" s="145" t="s">
        <v>236</v>
      </c>
      <c r="F1140" s="146" t="s">
        <v>1663</v>
      </c>
      <c r="I1140" s="147"/>
      <c r="L1140" s="33"/>
      <c r="M1140" s="148"/>
      <c r="T1140" s="54"/>
      <c r="AT1140" s="18" t="s">
        <v>236</v>
      </c>
      <c r="AU1140" s="18" t="s">
        <v>86</v>
      </c>
    </row>
    <row r="1141" spans="2:65" s="13" customFormat="1" ht="11.25">
      <c r="B1141" s="156"/>
      <c r="D1141" s="150" t="s">
        <v>238</v>
      </c>
      <c r="E1141" s="157" t="s">
        <v>21</v>
      </c>
      <c r="F1141" s="158" t="s">
        <v>661</v>
      </c>
      <c r="H1141" s="159">
        <v>778.32100000000003</v>
      </c>
      <c r="I1141" s="160"/>
      <c r="L1141" s="156"/>
      <c r="M1141" s="161"/>
      <c r="T1141" s="162"/>
      <c r="AT1141" s="157" t="s">
        <v>238</v>
      </c>
      <c r="AU1141" s="157" t="s">
        <v>86</v>
      </c>
      <c r="AV1141" s="13" t="s">
        <v>86</v>
      </c>
      <c r="AW1141" s="13" t="s">
        <v>33</v>
      </c>
      <c r="AX1141" s="13" t="s">
        <v>73</v>
      </c>
      <c r="AY1141" s="157" t="s">
        <v>227</v>
      </c>
    </row>
    <row r="1142" spans="2:65" s="15" customFormat="1" ht="11.25">
      <c r="B1142" s="193"/>
      <c r="D1142" s="150" t="s">
        <v>238</v>
      </c>
      <c r="E1142" s="194" t="s">
        <v>21</v>
      </c>
      <c r="F1142" s="195" t="s">
        <v>765</v>
      </c>
      <c r="H1142" s="196">
        <v>778.32100000000003</v>
      </c>
      <c r="I1142" s="197"/>
      <c r="L1142" s="193"/>
      <c r="M1142" s="198"/>
      <c r="T1142" s="199"/>
      <c r="AT1142" s="194" t="s">
        <v>238</v>
      </c>
      <c r="AU1142" s="194" t="s">
        <v>86</v>
      </c>
      <c r="AV1142" s="15" t="s">
        <v>120</v>
      </c>
      <c r="AW1142" s="15" t="s">
        <v>33</v>
      </c>
      <c r="AX1142" s="15" t="s">
        <v>73</v>
      </c>
      <c r="AY1142" s="194" t="s">
        <v>227</v>
      </c>
    </row>
    <row r="1143" spans="2:65" s="12" customFormat="1" ht="11.25">
      <c r="B1143" s="149"/>
      <c r="D1143" s="150" t="s">
        <v>238</v>
      </c>
      <c r="E1143" s="151" t="s">
        <v>21</v>
      </c>
      <c r="F1143" s="152" t="s">
        <v>1664</v>
      </c>
      <c r="H1143" s="151" t="s">
        <v>21</v>
      </c>
      <c r="I1143" s="153"/>
      <c r="L1143" s="149"/>
      <c r="M1143" s="154"/>
      <c r="T1143" s="155"/>
      <c r="AT1143" s="151" t="s">
        <v>238</v>
      </c>
      <c r="AU1143" s="151" t="s">
        <v>86</v>
      </c>
      <c r="AV1143" s="12" t="s">
        <v>80</v>
      </c>
      <c r="AW1143" s="12" t="s">
        <v>33</v>
      </c>
      <c r="AX1143" s="12" t="s">
        <v>73</v>
      </c>
      <c r="AY1143" s="151" t="s">
        <v>227</v>
      </c>
    </row>
    <row r="1144" spans="2:65" s="13" customFormat="1" ht="11.25">
      <c r="B1144" s="156"/>
      <c r="D1144" s="150" t="s">
        <v>238</v>
      </c>
      <c r="E1144" s="157" t="s">
        <v>21</v>
      </c>
      <c r="F1144" s="158" t="s">
        <v>1665</v>
      </c>
      <c r="H1144" s="159">
        <v>352.61</v>
      </c>
      <c r="I1144" s="160"/>
      <c r="L1144" s="156"/>
      <c r="M1144" s="161"/>
      <c r="T1144" s="162"/>
      <c r="AT1144" s="157" t="s">
        <v>238</v>
      </c>
      <c r="AU1144" s="157" t="s">
        <v>86</v>
      </c>
      <c r="AV1144" s="13" t="s">
        <v>86</v>
      </c>
      <c r="AW1144" s="13" t="s">
        <v>33</v>
      </c>
      <c r="AX1144" s="13" t="s">
        <v>73</v>
      </c>
      <c r="AY1144" s="157" t="s">
        <v>227</v>
      </c>
    </row>
    <row r="1145" spans="2:65" s="15" customFormat="1" ht="11.25">
      <c r="B1145" s="193"/>
      <c r="D1145" s="150" t="s">
        <v>238</v>
      </c>
      <c r="E1145" s="194" t="s">
        <v>647</v>
      </c>
      <c r="F1145" s="195" t="s">
        <v>765</v>
      </c>
      <c r="H1145" s="196">
        <v>352.61</v>
      </c>
      <c r="I1145" s="197"/>
      <c r="L1145" s="193"/>
      <c r="M1145" s="198"/>
      <c r="T1145" s="199"/>
      <c r="AT1145" s="194" t="s">
        <v>238</v>
      </c>
      <c r="AU1145" s="194" t="s">
        <v>86</v>
      </c>
      <c r="AV1145" s="15" t="s">
        <v>120</v>
      </c>
      <c r="AW1145" s="15" t="s">
        <v>33</v>
      </c>
      <c r="AX1145" s="15" t="s">
        <v>73</v>
      </c>
      <c r="AY1145" s="194" t="s">
        <v>227</v>
      </c>
    </row>
    <row r="1146" spans="2:65" s="14" customFormat="1" ht="11.25">
      <c r="B1146" s="163"/>
      <c r="D1146" s="150" t="s">
        <v>238</v>
      </c>
      <c r="E1146" s="164" t="s">
        <v>21</v>
      </c>
      <c r="F1146" s="165" t="s">
        <v>241</v>
      </c>
      <c r="H1146" s="166">
        <v>1130.931</v>
      </c>
      <c r="I1146" s="167"/>
      <c r="L1146" s="163"/>
      <c r="M1146" s="168"/>
      <c r="T1146" s="169"/>
      <c r="AT1146" s="164" t="s">
        <v>238</v>
      </c>
      <c r="AU1146" s="164" t="s">
        <v>86</v>
      </c>
      <c r="AV1146" s="14" t="s">
        <v>234</v>
      </c>
      <c r="AW1146" s="14" t="s">
        <v>33</v>
      </c>
      <c r="AX1146" s="14" t="s">
        <v>80</v>
      </c>
      <c r="AY1146" s="164" t="s">
        <v>227</v>
      </c>
    </row>
    <row r="1147" spans="2:65" s="1" customFormat="1" ht="16.5" customHeight="1">
      <c r="B1147" s="33"/>
      <c r="C1147" s="170" t="s">
        <v>1666</v>
      </c>
      <c r="D1147" s="170" t="s">
        <v>291</v>
      </c>
      <c r="E1147" s="171" t="s">
        <v>1667</v>
      </c>
      <c r="F1147" s="172" t="s">
        <v>1668</v>
      </c>
      <c r="G1147" s="173" t="s">
        <v>273</v>
      </c>
      <c r="H1147" s="174">
        <v>0.373</v>
      </c>
      <c r="I1147" s="175"/>
      <c r="J1147" s="176">
        <f>ROUND(I1147*H1147,2)</f>
        <v>0</v>
      </c>
      <c r="K1147" s="172" t="s">
        <v>233</v>
      </c>
      <c r="L1147" s="177"/>
      <c r="M1147" s="178" t="s">
        <v>21</v>
      </c>
      <c r="N1147" s="179" t="s">
        <v>45</v>
      </c>
      <c r="P1147" s="141">
        <f>O1147*H1147</f>
        <v>0</v>
      </c>
      <c r="Q1147" s="141">
        <v>1</v>
      </c>
      <c r="R1147" s="141">
        <f>Q1147*H1147</f>
        <v>0.373</v>
      </c>
      <c r="S1147" s="141">
        <v>0</v>
      </c>
      <c r="T1147" s="142">
        <f>S1147*H1147</f>
        <v>0</v>
      </c>
      <c r="AR1147" s="143" t="s">
        <v>577</v>
      </c>
      <c r="AT1147" s="143" t="s">
        <v>291</v>
      </c>
      <c r="AU1147" s="143" t="s">
        <v>86</v>
      </c>
      <c r="AY1147" s="18" t="s">
        <v>227</v>
      </c>
      <c r="BE1147" s="144">
        <f>IF(N1147="základní",J1147,0)</f>
        <v>0</v>
      </c>
      <c r="BF1147" s="144">
        <f>IF(N1147="snížená",J1147,0)</f>
        <v>0</v>
      </c>
      <c r="BG1147" s="144">
        <f>IF(N1147="zákl. přenesená",J1147,0)</f>
        <v>0</v>
      </c>
      <c r="BH1147" s="144">
        <f>IF(N1147="sníž. přenesená",J1147,0)</f>
        <v>0</v>
      </c>
      <c r="BI1147" s="144">
        <f>IF(N1147="nulová",J1147,0)</f>
        <v>0</v>
      </c>
      <c r="BJ1147" s="18" t="s">
        <v>86</v>
      </c>
      <c r="BK1147" s="144">
        <f>ROUND(I1147*H1147,2)</f>
        <v>0</v>
      </c>
      <c r="BL1147" s="18" t="s">
        <v>388</v>
      </c>
      <c r="BM1147" s="143" t="s">
        <v>1669</v>
      </c>
    </row>
    <row r="1148" spans="2:65" s="13" customFormat="1" ht="11.25">
      <c r="B1148" s="156"/>
      <c r="D1148" s="150" t="s">
        <v>238</v>
      </c>
      <c r="F1148" s="158" t="s">
        <v>1670</v>
      </c>
      <c r="H1148" s="159">
        <v>0.373</v>
      </c>
      <c r="I1148" s="160"/>
      <c r="L1148" s="156"/>
      <c r="M1148" s="161"/>
      <c r="T1148" s="162"/>
      <c r="AT1148" s="157" t="s">
        <v>238</v>
      </c>
      <c r="AU1148" s="157" t="s">
        <v>86</v>
      </c>
      <c r="AV1148" s="13" t="s">
        <v>86</v>
      </c>
      <c r="AW1148" s="13" t="s">
        <v>4</v>
      </c>
      <c r="AX1148" s="13" t="s">
        <v>80</v>
      </c>
      <c r="AY1148" s="157" t="s">
        <v>227</v>
      </c>
    </row>
    <row r="1149" spans="2:65" s="1" customFormat="1" ht="37.9" customHeight="1">
      <c r="B1149" s="33"/>
      <c r="C1149" s="132" t="s">
        <v>1671</v>
      </c>
      <c r="D1149" s="132" t="s">
        <v>229</v>
      </c>
      <c r="E1149" s="133" t="s">
        <v>1672</v>
      </c>
      <c r="F1149" s="134" t="s">
        <v>1673</v>
      </c>
      <c r="G1149" s="135" t="s">
        <v>232</v>
      </c>
      <c r="H1149" s="136">
        <v>436.44900000000001</v>
      </c>
      <c r="I1149" s="137"/>
      <c r="J1149" s="138">
        <f>ROUND(I1149*H1149,2)</f>
        <v>0</v>
      </c>
      <c r="K1149" s="134" t="s">
        <v>233</v>
      </c>
      <c r="L1149" s="33"/>
      <c r="M1149" s="139" t="s">
        <v>21</v>
      </c>
      <c r="N1149" s="140" t="s">
        <v>45</v>
      </c>
      <c r="P1149" s="141">
        <f>O1149*H1149</f>
        <v>0</v>
      </c>
      <c r="Q1149" s="141">
        <v>0</v>
      </c>
      <c r="R1149" s="141">
        <f>Q1149*H1149</f>
        <v>0</v>
      </c>
      <c r="S1149" s="141">
        <v>0</v>
      </c>
      <c r="T1149" s="142">
        <f>S1149*H1149</f>
        <v>0</v>
      </c>
      <c r="AR1149" s="143" t="s">
        <v>388</v>
      </c>
      <c r="AT1149" s="143" t="s">
        <v>229</v>
      </c>
      <c r="AU1149" s="143" t="s">
        <v>86</v>
      </c>
      <c r="AY1149" s="18" t="s">
        <v>227</v>
      </c>
      <c r="BE1149" s="144">
        <f>IF(N1149="základní",J1149,0)</f>
        <v>0</v>
      </c>
      <c r="BF1149" s="144">
        <f>IF(N1149="snížená",J1149,0)</f>
        <v>0</v>
      </c>
      <c r="BG1149" s="144">
        <f>IF(N1149="zákl. přenesená",J1149,0)</f>
        <v>0</v>
      </c>
      <c r="BH1149" s="144">
        <f>IF(N1149="sníž. přenesená",J1149,0)</f>
        <v>0</v>
      </c>
      <c r="BI1149" s="144">
        <f>IF(N1149="nulová",J1149,0)</f>
        <v>0</v>
      </c>
      <c r="BJ1149" s="18" t="s">
        <v>86</v>
      </c>
      <c r="BK1149" s="144">
        <f>ROUND(I1149*H1149,2)</f>
        <v>0</v>
      </c>
      <c r="BL1149" s="18" t="s">
        <v>388</v>
      </c>
      <c r="BM1149" s="143" t="s">
        <v>1674</v>
      </c>
    </row>
    <row r="1150" spans="2:65" s="1" customFormat="1" ht="11.25">
      <c r="B1150" s="33"/>
      <c r="D1150" s="145" t="s">
        <v>236</v>
      </c>
      <c r="F1150" s="146" t="s">
        <v>1675</v>
      </c>
      <c r="I1150" s="147"/>
      <c r="L1150" s="33"/>
      <c r="M1150" s="148"/>
      <c r="T1150" s="54"/>
      <c r="AT1150" s="18" t="s">
        <v>236</v>
      </c>
      <c r="AU1150" s="18" t="s">
        <v>86</v>
      </c>
    </row>
    <row r="1151" spans="2:65" s="12" customFormat="1" ht="11.25">
      <c r="B1151" s="149"/>
      <c r="D1151" s="150" t="s">
        <v>238</v>
      </c>
      <c r="E1151" s="151" t="s">
        <v>21</v>
      </c>
      <c r="F1151" s="152" t="s">
        <v>1676</v>
      </c>
      <c r="H1151" s="151" t="s">
        <v>21</v>
      </c>
      <c r="I1151" s="153"/>
      <c r="L1151" s="149"/>
      <c r="M1151" s="154"/>
      <c r="T1151" s="155"/>
      <c r="AT1151" s="151" t="s">
        <v>238</v>
      </c>
      <c r="AU1151" s="151" t="s">
        <v>86</v>
      </c>
      <c r="AV1151" s="12" t="s">
        <v>80</v>
      </c>
      <c r="AW1151" s="12" t="s">
        <v>33</v>
      </c>
      <c r="AX1151" s="12" t="s">
        <v>73</v>
      </c>
      <c r="AY1151" s="151" t="s">
        <v>227</v>
      </c>
    </row>
    <row r="1152" spans="2:65" s="13" customFormat="1" ht="11.25">
      <c r="B1152" s="156"/>
      <c r="D1152" s="150" t="s">
        <v>238</v>
      </c>
      <c r="E1152" s="157" t="s">
        <v>21</v>
      </c>
      <c r="F1152" s="158" t="s">
        <v>1677</v>
      </c>
      <c r="H1152" s="159">
        <v>327.33600000000001</v>
      </c>
      <c r="I1152" s="160"/>
      <c r="L1152" s="156"/>
      <c r="M1152" s="161"/>
      <c r="T1152" s="162"/>
      <c r="AT1152" s="157" t="s">
        <v>238</v>
      </c>
      <c r="AU1152" s="157" t="s">
        <v>86</v>
      </c>
      <c r="AV1152" s="13" t="s">
        <v>86</v>
      </c>
      <c r="AW1152" s="13" t="s">
        <v>33</v>
      </c>
      <c r="AX1152" s="13" t="s">
        <v>73</v>
      </c>
      <c r="AY1152" s="157" t="s">
        <v>227</v>
      </c>
    </row>
    <row r="1153" spans="2:65" s="15" customFormat="1" ht="11.25">
      <c r="B1153" s="193"/>
      <c r="D1153" s="150" t="s">
        <v>238</v>
      </c>
      <c r="E1153" s="194" t="s">
        <v>21</v>
      </c>
      <c r="F1153" s="195" t="s">
        <v>765</v>
      </c>
      <c r="H1153" s="196">
        <v>327.33600000000001</v>
      </c>
      <c r="I1153" s="197"/>
      <c r="L1153" s="193"/>
      <c r="M1153" s="198"/>
      <c r="T1153" s="199"/>
      <c r="AT1153" s="194" t="s">
        <v>238</v>
      </c>
      <c r="AU1153" s="194" t="s">
        <v>86</v>
      </c>
      <c r="AV1153" s="15" t="s">
        <v>120</v>
      </c>
      <c r="AW1153" s="15" t="s">
        <v>33</v>
      </c>
      <c r="AX1153" s="15" t="s">
        <v>73</v>
      </c>
      <c r="AY1153" s="194" t="s">
        <v>227</v>
      </c>
    </row>
    <row r="1154" spans="2:65" s="12" customFormat="1" ht="11.25">
      <c r="B1154" s="149"/>
      <c r="D1154" s="150" t="s">
        <v>238</v>
      </c>
      <c r="E1154" s="151" t="s">
        <v>21</v>
      </c>
      <c r="F1154" s="152" t="s">
        <v>1678</v>
      </c>
      <c r="H1154" s="151" t="s">
        <v>21</v>
      </c>
      <c r="I1154" s="153"/>
      <c r="L1154" s="149"/>
      <c r="M1154" s="154"/>
      <c r="T1154" s="155"/>
      <c r="AT1154" s="151" t="s">
        <v>238</v>
      </c>
      <c r="AU1154" s="151" t="s">
        <v>86</v>
      </c>
      <c r="AV1154" s="12" t="s">
        <v>80</v>
      </c>
      <c r="AW1154" s="12" t="s">
        <v>33</v>
      </c>
      <c r="AX1154" s="12" t="s">
        <v>73</v>
      </c>
      <c r="AY1154" s="151" t="s">
        <v>227</v>
      </c>
    </row>
    <row r="1155" spans="2:65" s="13" customFormat="1" ht="11.25">
      <c r="B1155" s="156"/>
      <c r="D1155" s="150" t="s">
        <v>238</v>
      </c>
      <c r="E1155" s="157" t="s">
        <v>21</v>
      </c>
      <c r="F1155" s="158" t="s">
        <v>1679</v>
      </c>
      <c r="H1155" s="159">
        <v>32.802</v>
      </c>
      <c r="I1155" s="160"/>
      <c r="L1155" s="156"/>
      <c r="M1155" s="161"/>
      <c r="T1155" s="162"/>
      <c r="AT1155" s="157" t="s">
        <v>238</v>
      </c>
      <c r="AU1155" s="157" t="s">
        <v>86</v>
      </c>
      <c r="AV1155" s="13" t="s">
        <v>86</v>
      </c>
      <c r="AW1155" s="13" t="s">
        <v>33</v>
      </c>
      <c r="AX1155" s="13" t="s">
        <v>73</v>
      </c>
      <c r="AY1155" s="157" t="s">
        <v>227</v>
      </c>
    </row>
    <row r="1156" spans="2:65" s="15" customFormat="1" ht="11.25">
      <c r="B1156" s="193"/>
      <c r="D1156" s="150" t="s">
        <v>238</v>
      </c>
      <c r="E1156" s="194" t="s">
        <v>21</v>
      </c>
      <c r="F1156" s="195" t="s">
        <v>765</v>
      </c>
      <c r="H1156" s="196">
        <v>32.802</v>
      </c>
      <c r="I1156" s="197"/>
      <c r="L1156" s="193"/>
      <c r="M1156" s="198"/>
      <c r="T1156" s="199"/>
      <c r="AT1156" s="194" t="s">
        <v>238</v>
      </c>
      <c r="AU1156" s="194" t="s">
        <v>86</v>
      </c>
      <c r="AV1156" s="15" t="s">
        <v>120</v>
      </c>
      <c r="AW1156" s="15" t="s">
        <v>33</v>
      </c>
      <c r="AX1156" s="15" t="s">
        <v>73</v>
      </c>
      <c r="AY1156" s="194" t="s">
        <v>227</v>
      </c>
    </row>
    <row r="1157" spans="2:65" s="12" customFormat="1" ht="11.25">
      <c r="B1157" s="149"/>
      <c r="D1157" s="150" t="s">
        <v>238</v>
      </c>
      <c r="E1157" s="151" t="s">
        <v>21</v>
      </c>
      <c r="F1157" s="152" t="s">
        <v>1680</v>
      </c>
      <c r="H1157" s="151" t="s">
        <v>21</v>
      </c>
      <c r="I1157" s="153"/>
      <c r="L1157" s="149"/>
      <c r="M1157" s="154"/>
      <c r="T1157" s="155"/>
      <c r="AT1157" s="151" t="s">
        <v>238</v>
      </c>
      <c r="AU1157" s="151" t="s">
        <v>86</v>
      </c>
      <c r="AV1157" s="12" t="s">
        <v>80</v>
      </c>
      <c r="AW1157" s="12" t="s">
        <v>33</v>
      </c>
      <c r="AX1157" s="12" t="s">
        <v>73</v>
      </c>
      <c r="AY1157" s="151" t="s">
        <v>227</v>
      </c>
    </row>
    <row r="1158" spans="2:65" s="13" customFormat="1" ht="11.25">
      <c r="B1158" s="156"/>
      <c r="D1158" s="150" t="s">
        <v>238</v>
      </c>
      <c r="E1158" s="157" t="s">
        <v>21</v>
      </c>
      <c r="F1158" s="158" t="s">
        <v>1681</v>
      </c>
      <c r="H1158" s="159">
        <v>47.343000000000004</v>
      </c>
      <c r="I1158" s="160"/>
      <c r="L1158" s="156"/>
      <c r="M1158" s="161"/>
      <c r="T1158" s="162"/>
      <c r="AT1158" s="157" t="s">
        <v>238</v>
      </c>
      <c r="AU1158" s="157" t="s">
        <v>86</v>
      </c>
      <c r="AV1158" s="13" t="s">
        <v>86</v>
      </c>
      <c r="AW1158" s="13" t="s">
        <v>33</v>
      </c>
      <c r="AX1158" s="13" t="s">
        <v>73</v>
      </c>
      <c r="AY1158" s="157" t="s">
        <v>227</v>
      </c>
    </row>
    <row r="1159" spans="2:65" s="13" customFormat="1" ht="11.25">
      <c r="B1159" s="156"/>
      <c r="D1159" s="150" t="s">
        <v>238</v>
      </c>
      <c r="E1159" s="157" t="s">
        <v>21</v>
      </c>
      <c r="F1159" s="158" t="s">
        <v>1682</v>
      </c>
      <c r="H1159" s="159">
        <v>28.968</v>
      </c>
      <c r="I1159" s="160"/>
      <c r="L1159" s="156"/>
      <c r="M1159" s="161"/>
      <c r="T1159" s="162"/>
      <c r="AT1159" s="157" t="s">
        <v>238</v>
      </c>
      <c r="AU1159" s="157" t="s">
        <v>86</v>
      </c>
      <c r="AV1159" s="13" t="s">
        <v>86</v>
      </c>
      <c r="AW1159" s="13" t="s">
        <v>33</v>
      </c>
      <c r="AX1159" s="13" t="s">
        <v>73</v>
      </c>
      <c r="AY1159" s="157" t="s">
        <v>227</v>
      </c>
    </row>
    <row r="1160" spans="2:65" s="15" customFormat="1" ht="11.25">
      <c r="B1160" s="193"/>
      <c r="D1160" s="150" t="s">
        <v>238</v>
      </c>
      <c r="E1160" s="194" t="s">
        <v>21</v>
      </c>
      <c r="F1160" s="195" t="s">
        <v>765</v>
      </c>
      <c r="H1160" s="196">
        <v>76.311000000000007</v>
      </c>
      <c r="I1160" s="197"/>
      <c r="L1160" s="193"/>
      <c r="M1160" s="198"/>
      <c r="T1160" s="199"/>
      <c r="AT1160" s="194" t="s">
        <v>238</v>
      </c>
      <c r="AU1160" s="194" t="s">
        <v>86</v>
      </c>
      <c r="AV1160" s="15" t="s">
        <v>120</v>
      </c>
      <c r="AW1160" s="15" t="s">
        <v>33</v>
      </c>
      <c r="AX1160" s="15" t="s">
        <v>73</v>
      </c>
      <c r="AY1160" s="194" t="s">
        <v>227</v>
      </c>
    </row>
    <row r="1161" spans="2:65" s="14" customFormat="1" ht="11.25">
      <c r="B1161" s="163"/>
      <c r="D1161" s="150" t="s">
        <v>238</v>
      </c>
      <c r="E1161" s="164" t="s">
        <v>21</v>
      </c>
      <c r="F1161" s="165" t="s">
        <v>241</v>
      </c>
      <c r="H1161" s="166">
        <v>436.44900000000001</v>
      </c>
      <c r="I1161" s="167"/>
      <c r="L1161" s="163"/>
      <c r="M1161" s="168"/>
      <c r="T1161" s="169"/>
      <c r="AT1161" s="164" t="s">
        <v>238</v>
      </c>
      <c r="AU1161" s="164" t="s">
        <v>86</v>
      </c>
      <c r="AV1161" s="14" t="s">
        <v>234</v>
      </c>
      <c r="AW1161" s="14" t="s">
        <v>33</v>
      </c>
      <c r="AX1161" s="14" t="s">
        <v>80</v>
      </c>
      <c r="AY1161" s="164" t="s">
        <v>227</v>
      </c>
    </row>
    <row r="1162" spans="2:65" s="1" customFormat="1" ht="16.5" customHeight="1">
      <c r="B1162" s="33"/>
      <c r="C1162" s="170" t="s">
        <v>1683</v>
      </c>
      <c r="D1162" s="170" t="s">
        <v>291</v>
      </c>
      <c r="E1162" s="171" t="s">
        <v>1667</v>
      </c>
      <c r="F1162" s="172" t="s">
        <v>1668</v>
      </c>
      <c r="G1162" s="173" t="s">
        <v>273</v>
      </c>
      <c r="H1162" s="174">
        <v>0.14799999999999999</v>
      </c>
      <c r="I1162" s="175"/>
      <c r="J1162" s="176">
        <f>ROUND(I1162*H1162,2)</f>
        <v>0</v>
      </c>
      <c r="K1162" s="172" t="s">
        <v>233</v>
      </c>
      <c r="L1162" s="177"/>
      <c r="M1162" s="178" t="s">
        <v>21</v>
      </c>
      <c r="N1162" s="179" t="s">
        <v>45</v>
      </c>
      <c r="P1162" s="141">
        <f>O1162*H1162</f>
        <v>0</v>
      </c>
      <c r="Q1162" s="141">
        <v>1</v>
      </c>
      <c r="R1162" s="141">
        <f>Q1162*H1162</f>
        <v>0.14799999999999999</v>
      </c>
      <c r="S1162" s="141">
        <v>0</v>
      </c>
      <c r="T1162" s="142">
        <f>S1162*H1162</f>
        <v>0</v>
      </c>
      <c r="AR1162" s="143" t="s">
        <v>577</v>
      </c>
      <c r="AT1162" s="143" t="s">
        <v>291</v>
      </c>
      <c r="AU1162" s="143" t="s">
        <v>86</v>
      </c>
      <c r="AY1162" s="18" t="s">
        <v>227</v>
      </c>
      <c r="BE1162" s="144">
        <f>IF(N1162="základní",J1162,0)</f>
        <v>0</v>
      </c>
      <c r="BF1162" s="144">
        <f>IF(N1162="snížená",J1162,0)</f>
        <v>0</v>
      </c>
      <c r="BG1162" s="144">
        <f>IF(N1162="zákl. přenesená",J1162,0)</f>
        <v>0</v>
      </c>
      <c r="BH1162" s="144">
        <f>IF(N1162="sníž. přenesená",J1162,0)</f>
        <v>0</v>
      </c>
      <c r="BI1162" s="144">
        <f>IF(N1162="nulová",J1162,0)</f>
        <v>0</v>
      </c>
      <c r="BJ1162" s="18" t="s">
        <v>86</v>
      </c>
      <c r="BK1162" s="144">
        <f>ROUND(I1162*H1162,2)</f>
        <v>0</v>
      </c>
      <c r="BL1162" s="18" t="s">
        <v>388</v>
      </c>
      <c r="BM1162" s="143" t="s">
        <v>1684</v>
      </c>
    </row>
    <row r="1163" spans="2:65" s="13" customFormat="1" ht="11.25">
      <c r="B1163" s="156"/>
      <c r="D1163" s="150" t="s">
        <v>238</v>
      </c>
      <c r="F1163" s="158" t="s">
        <v>1685</v>
      </c>
      <c r="H1163" s="159">
        <v>0.14799999999999999</v>
      </c>
      <c r="I1163" s="160"/>
      <c r="L1163" s="156"/>
      <c r="M1163" s="161"/>
      <c r="T1163" s="162"/>
      <c r="AT1163" s="157" t="s">
        <v>238</v>
      </c>
      <c r="AU1163" s="157" t="s">
        <v>86</v>
      </c>
      <c r="AV1163" s="13" t="s">
        <v>86</v>
      </c>
      <c r="AW1163" s="13" t="s">
        <v>4</v>
      </c>
      <c r="AX1163" s="13" t="s">
        <v>80</v>
      </c>
      <c r="AY1163" s="157" t="s">
        <v>227</v>
      </c>
    </row>
    <row r="1164" spans="2:65" s="1" customFormat="1" ht="37.9" customHeight="1">
      <c r="B1164" s="33"/>
      <c r="C1164" s="132" t="s">
        <v>1686</v>
      </c>
      <c r="D1164" s="132" t="s">
        <v>229</v>
      </c>
      <c r="E1164" s="133" t="s">
        <v>1687</v>
      </c>
      <c r="F1164" s="134" t="s">
        <v>1688</v>
      </c>
      <c r="G1164" s="135" t="s">
        <v>232</v>
      </c>
      <c r="H1164" s="136">
        <v>1130.931</v>
      </c>
      <c r="I1164" s="137"/>
      <c r="J1164" s="138">
        <f>ROUND(I1164*H1164,2)</f>
        <v>0</v>
      </c>
      <c r="K1164" s="134" t="s">
        <v>233</v>
      </c>
      <c r="L1164" s="33"/>
      <c r="M1164" s="139" t="s">
        <v>21</v>
      </c>
      <c r="N1164" s="140" t="s">
        <v>45</v>
      </c>
      <c r="P1164" s="141">
        <f>O1164*H1164</f>
        <v>0</v>
      </c>
      <c r="Q1164" s="141">
        <v>4.0000000000000002E-4</v>
      </c>
      <c r="R1164" s="141">
        <f>Q1164*H1164</f>
        <v>0.45237240000000006</v>
      </c>
      <c r="S1164" s="141">
        <v>0</v>
      </c>
      <c r="T1164" s="142">
        <f>S1164*H1164</f>
        <v>0</v>
      </c>
      <c r="AR1164" s="143" t="s">
        <v>388</v>
      </c>
      <c r="AT1164" s="143" t="s">
        <v>229</v>
      </c>
      <c r="AU1164" s="143" t="s">
        <v>86</v>
      </c>
      <c r="AY1164" s="18" t="s">
        <v>227</v>
      </c>
      <c r="BE1164" s="144">
        <f>IF(N1164="základní",J1164,0)</f>
        <v>0</v>
      </c>
      <c r="BF1164" s="144">
        <f>IF(N1164="snížená",J1164,0)</f>
        <v>0</v>
      </c>
      <c r="BG1164" s="144">
        <f>IF(N1164="zákl. přenesená",J1164,0)</f>
        <v>0</v>
      </c>
      <c r="BH1164" s="144">
        <f>IF(N1164="sníž. přenesená",J1164,0)</f>
        <v>0</v>
      </c>
      <c r="BI1164" s="144">
        <f>IF(N1164="nulová",J1164,0)</f>
        <v>0</v>
      </c>
      <c r="BJ1164" s="18" t="s">
        <v>86</v>
      </c>
      <c r="BK1164" s="144">
        <f>ROUND(I1164*H1164,2)</f>
        <v>0</v>
      </c>
      <c r="BL1164" s="18" t="s">
        <v>388</v>
      </c>
      <c r="BM1164" s="143" t="s">
        <v>1689</v>
      </c>
    </row>
    <row r="1165" spans="2:65" s="1" customFormat="1" ht="11.25">
      <c r="B1165" s="33"/>
      <c r="D1165" s="145" t="s">
        <v>236</v>
      </c>
      <c r="F1165" s="146" t="s">
        <v>1690</v>
      </c>
      <c r="I1165" s="147"/>
      <c r="L1165" s="33"/>
      <c r="M1165" s="148"/>
      <c r="T1165" s="54"/>
      <c r="AT1165" s="18" t="s">
        <v>236</v>
      </c>
      <c r="AU1165" s="18" t="s">
        <v>86</v>
      </c>
    </row>
    <row r="1166" spans="2:65" s="13" customFormat="1" ht="11.25">
      <c r="B1166" s="156"/>
      <c r="D1166" s="150" t="s">
        <v>238</v>
      </c>
      <c r="E1166" s="157" t="s">
        <v>21</v>
      </c>
      <c r="F1166" s="158" t="s">
        <v>661</v>
      </c>
      <c r="H1166" s="159">
        <v>778.32100000000003</v>
      </c>
      <c r="I1166" s="160"/>
      <c r="L1166" s="156"/>
      <c r="M1166" s="161"/>
      <c r="T1166" s="162"/>
      <c r="AT1166" s="157" t="s">
        <v>238</v>
      </c>
      <c r="AU1166" s="157" t="s">
        <v>86</v>
      </c>
      <c r="AV1166" s="13" t="s">
        <v>86</v>
      </c>
      <c r="AW1166" s="13" t="s">
        <v>33</v>
      </c>
      <c r="AX1166" s="13" t="s">
        <v>73</v>
      </c>
      <c r="AY1166" s="157" t="s">
        <v>227</v>
      </c>
    </row>
    <row r="1167" spans="2:65" s="13" customFormat="1" ht="11.25">
      <c r="B1167" s="156"/>
      <c r="D1167" s="150" t="s">
        <v>238</v>
      </c>
      <c r="E1167" s="157" t="s">
        <v>21</v>
      </c>
      <c r="F1167" s="158" t="s">
        <v>647</v>
      </c>
      <c r="H1167" s="159">
        <v>352.61</v>
      </c>
      <c r="I1167" s="160"/>
      <c r="L1167" s="156"/>
      <c r="M1167" s="161"/>
      <c r="T1167" s="162"/>
      <c r="AT1167" s="157" t="s">
        <v>238</v>
      </c>
      <c r="AU1167" s="157" t="s">
        <v>86</v>
      </c>
      <c r="AV1167" s="13" t="s">
        <v>86</v>
      </c>
      <c r="AW1167" s="13" t="s">
        <v>33</v>
      </c>
      <c r="AX1167" s="13" t="s">
        <v>73</v>
      </c>
      <c r="AY1167" s="157" t="s">
        <v>227</v>
      </c>
    </row>
    <row r="1168" spans="2:65" s="14" customFormat="1" ht="11.25">
      <c r="B1168" s="163"/>
      <c r="D1168" s="150" t="s">
        <v>238</v>
      </c>
      <c r="E1168" s="164" t="s">
        <v>21</v>
      </c>
      <c r="F1168" s="165" t="s">
        <v>241</v>
      </c>
      <c r="H1168" s="166">
        <v>1130.931</v>
      </c>
      <c r="I1168" s="167"/>
      <c r="L1168" s="163"/>
      <c r="M1168" s="168"/>
      <c r="T1168" s="169"/>
      <c r="AT1168" s="164" t="s">
        <v>238</v>
      </c>
      <c r="AU1168" s="164" t="s">
        <v>86</v>
      </c>
      <c r="AV1168" s="14" t="s">
        <v>234</v>
      </c>
      <c r="AW1168" s="14" t="s">
        <v>33</v>
      </c>
      <c r="AX1168" s="14" t="s">
        <v>80</v>
      </c>
      <c r="AY1168" s="164" t="s">
        <v>227</v>
      </c>
    </row>
    <row r="1169" spans="2:65" s="1" customFormat="1" ht="49.15" customHeight="1">
      <c r="B1169" s="33"/>
      <c r="C1169" s="170" t="s">
        <v>1691</v>
      </c>
      <c r="D1169" s="170" t="s">
        <v>291</v>
      </c>
      <c r="E1169" s="171" t="s">
        <v>1692</v>
      </c>
      <c r="F1169" s="172" t="s">
        <v>1693</v>
      </c>
      <c r="G1169" s="173" t="s">
        <v>232</v>
      </c>
      <c r="H1169" s="174">
        <v>1318.1</v>
      </c>
      <c r="I1169" s="175"/>
      <c r="J1169" s="176">
        <f>ROUND(I1169*H1169,2)</f>
        <v>0</v>
      </c>
      <c r="K1169" s="172" t="s">
        <v>233</v>
      </c>
      <c r="L1169" s="177"/>
      <c r="M1169" s="178" t="s">
        <v>21</v>
      </c>
      <c r="N1169" s="179" t="s">
        <v>45</v>
      </c>
      <c r="P1169" s="141">
        <f>O1169*H1169</f>
        <v>0</v>
      </c>
      <c r="Q1169" s="141">
        <v>6.4000000000000003E-3</v>
      </c>
      <c r="R1169" s="141">
        <f>Q1169*H1169</f>
        <v>8.4358400000000007</v>
      </c>
      <c r="S1169" s="141">
        <v>0</v>
      </c>
      <c r="T1169" s="142">
        <f>S1169*H1169</f>
        <v>0</v>
      </c>
      <c r="AR1169" s="143" t="s">
        <v>577</v>
      </c>
      <c r="AT1169" s="143" t="s">
        <v>291</v>
      </c>
      <c r="AU1169" s="143" t="s">
        <v>86</v>
      </c>
      <c r="AY1169" s="18" t="s">
        <v>227</v>
      </c>
      <c r="BE1169" s="144">
        <f>IF(N1169="základní",J1169,0)</f>
        <v>0</v>
      </c>
      <c r="BF1169" s="144">
        <f>IF(N1169="snížená",J1169,0)</f>
        <v>0</v>
      </c>
      <c r="BG1169" s="144">
        <f>IF(N1169="zákl. přenesená",J1169,0)</f>
        <v>0</v>
      </c>
      <c r="BH1169" s="144">
        <f>IF(N1169="sníž. přenesená",J1169,0)</f>
        <v>0</v>
      </c>
      <c r="BI1169" s="144">
        <f>IF(N1169="nulová",J1169,0)</f>
        <v>0</v>
      </c>
      <c r="BJ1169" s="18" t="s">
        <v>86</v>
      </c>
      <c r="BK1169" s="144">
        <f>ROUND(I1169*H1169,2)</f>
        <v>0</v>
      </c>
      <c r="BL1169" s="18" t="s">
        <v>388</v>
      </c>
      <c r="BM1169" s="143" t="s">
        <v>1694</v>
      </c>
    </row>
    <row r="1170" spans="2:65" s="13" customFormat="1" ht="11.25">
      <c r="B1170" s="156"/>
      <c r="D1170" s="150" t="s">
        <v>238</v>
      </c>
      <c r="F1170" s="158" t="s">
        <v>1695</v>
      </c>
      <c r="H1170" s="159">
        <v>1318.1</v>
      </c>
      <c r="I1170" s="160"/>
      <c r="L1170" s="156"/>
      <c r="M1170" s="161"/>
      <c r="T1170" s="162"/>
      <c r="AT1170" s="157" t="s">
        <v>238</v>
      </c>
      <c r="AU1170" s="157" t="s">
        <v>86</v>
      </c>
      <c r="AV1170" s="13" t="s">
        <v>86</v>
      </c>
      <c r="AW1170" s="13" t="s">
        <v>4</v>
      </c>
      <c r="AX1170" s="13" t="s">
        <v>80</v>
      </c>
      <c r="AY1170" s="157" t="s">
        <v>227</v>
      </c>
    </row>
    <row r="1171" spans="2:65" s="1" customFormat="1" ht="33" customHeight="1">
      <c r="B1171" s="33"/>
      <c r="C1171" s="132" t="s">
        <v>1696</v>
      </c>
      <c r="D1171" s="132" t="s">
        <v>229</v>
      </c>
      <c r="E1171" s="133" t="s">
        <v>1697</v>
      </c>
      <c r="F1171" s="134" t="s">
        <v>1698</v>
      </c>
      <c r="G1171" s="135" t="s">
        <v>232</v>
      </c>
      <c r="H1171" s="136">
        <v>436.44900000000001</v>
      </c>
      <c r="I1171" s="137"/>
      <c r="J1171" s="138">
        <f>ROUND(I1171*H1171,2)</f>
        <v>0</v>
      </c>
      <c r="K1171" s="134" t="s">
        <v>233</v>
      </c>
      <c r="L1171" s="33"/>
      <c r="M1171" s="139" t="s">
        <v>21</v>
      </c>
      <c r="N1171" s="140" t="s">
        <v>45</v>
      </c>
      <c r="P1171" s="141">
        <f>O1171*H1171</f>
        <v>0</v>
      </c>
      <c r="Q1171" s="141">
        <v>4.0000000000000002E-4</v>
      </c>
      <c r="R1171" s="141">
        <f>Q1171*H1171</f>
        <v>0.1745796</v>
      </c>
      <c r="S1171" s="141">
        <v>0</v>
      </c>
      <c r="T1171" s="142">
        <f>S1171*H1171</f>
        <v>0</v>
      </c>
      <c r="AR1171" s="143" t="s">
        <v>388</v>
      </c>
      <c r="AT1171" s="143" t="s">
        <v>229</v>
      </c>
      <c r="AU1171" s="143" t="s">
        <v>86</v>
      </c>
      <c r="AY1171" s="18" t="s">
        <v>227</v>
      </c>
      <c r="BE1171" s="144">
        <f>IF(N1171="základní",J1171,0)</f>
        <v>0</v>
      </c>
      <c r="BF1171" s="144">
        <f>IF(N1171="snížená",J1171,0)</f>
        <v>0</v>
      </c>
      <c r="BG1171" s="144">
        <f>IF(N1171="zákl. přenesená",J1171,0)</f>
        <v>0</v>
      </c>
      <c r="BH1171" s="144">
        <f>IF(N1171="sníž. přenesená",J1171,0)</f>
        <v>0</v>
      </c>
      <c r="BI1171" s="144">
        <f>IF(N1171="nulová",J1171,0)</f>
        <v>0</v>
      </c>
      <c r="BJ1171" s="18" t="s">
        <v>86</v>
      </c>
      <c r="BK1171" s="144">
        <f>ROUND(I1171*H1171,2)</f>
        <v>0</v>
      </c>
      <c r="BL1171" s="18" t="s">
        <v>388</v>
      </c>
      <c r="BM1171" s="143" t="s">
        <v>1699</v>
      </c>
    </row>
    <row r="1172" spans="2:65" s="1" customFormat="1" ht="11.25">
      <c r="B1172" s="33"/>
      <c r="D1172" s="145" t="s">
        <v>236</v>
      </c>
      <c r="F1172" s="146" t="s">
        <v>1700</v>
      </c>
      <c r="I1172" s="147"/>
      <c r="L1172" s="33"/>
      <c r="M1172" s="148"/>
      <c r="T1172" s="54"/>
      <c r="AT1172" s="18" t="s">
        <v>236</v>
      </c>
      <c r="AU1172" s="18" t="s">
        <v>86</v>
      </c>
    </row>
    <row r="1173" spans="2:65" s="12" customFormat="1" ht="11.25">
      <c r="B1173" s="149"/>
      <c r="D1173" s="150" t="s">
        <v>238</v>
      </c>
      <c r="E1173" s="151" t="s">
        <v>21</v>
      </c>
      <c r="F1173" s="152" t="s">
        <v>1676</v>
      </c>
      <c r="H1173" s="151" t="s">
        <v>21</v>
      </c>
      <c r="I1173" s="153"/>
      <c r="L1173" s="149"/>
      <c r="M1173" s="154"/>
      <c r="T1173" s="155"/>
      <c r="AT1173" s="151" t="s">
        <v>238</v>
      </c>
      <c r="AU1173" s="151" t="s">
        <v>86</v>
      </c>
      <c r="AV1173" s="12" t="s">
        <v>80</v>
      </c>
      <c r="AW1173" s="12" t="s">
        <v>33</v>
      </c>
      <c r="AX1173" s="12" t="s">
        <v>73</v>
      </c>
      <c r="AY1173" s="151" t="s">
        <v>227</v>
      </c>
    </row>
    <row r="1174" spans="2:65" s="13" customFormat="1" ht="11.25">
      <c r="B1174" s="156"/>
      <c r="D1174" s="150" t="s">
        <v>238</v>
      </c>
      <c r="E1174" s="157" t="s">
        <v>21</v>
      </c>
      <c r="F1174" s="158" t="s">
        <v>1677</v>
      </c>
      <c r="H1174" s="159">
        <v>327.33600000000001</v>
      </c>
      <c r="I1174" s="160"/>
      <c r="L1174" s="156"/>
      <c r="M1174" s="161"/>
      <c r="T1174" s="162"/>
      <c r="AT1174" s="157" t="s">
        <v>238</v>
      </c>
      <c r="AU1174" s="157" t="s">
        <v>86</v>
      </c>
      <c r="AV1174" s="13" t="s">
        <v>86</v>
      </c>
      <c r="AW1174" s="13" t="s">
        <v>33</v>
      </c>
      <c r="AX1174" s="13" t="s">
        <v>73</v>
      </c>
      <c r="AY1174" s="157" t="s">
        <v>227</v>
      </c>
    </row>
    <row r="1175" spans="2:65" s="15" customFormat="1" ht="11.25">
      <c r="B1175" s="193"/>
      <c r="D1175" s="150" t="s">
        <v>238</v>
      </c>
      <c r="E1175" s="194" t="s">
        <v>21</v>
      </c>
      <c r="F1175" s="195" t="s">
        <v>765</v>
      </c>
      <c r="H1175" s="196">
        <v>327.33600000000001</v>
      </c>
      <c r="I1175" s="197"/>
      <c r="L1175" s="193"/>
      <c r="M1175" s="198"/>
      <c r="T1175" s="199"/>
      <c r="AT1175" s="194" t="s">
        <v>238</v>
      </c>
      <c r="AU1175" s="194" t="s">
        <v>86</v>
      </c>
      <c r="AV1175" s="15" t="s">
        <v>120</v>
      </c>
      <c r="AW1175" s="15" t="s">
        <v>33</v>
      </c>
      <c r="AX1175" s="15" t="s">
        <v>73</v>
      </c>
      <c r="AY1175" s="194" t="s">
        <v>227</v>
      </c>
    </row>
    <row r="1176" spans="2:65" s="12" customFormat="1" ht="11.25">
      <c r="B1176" s="149"/>
      <c r="D1176" s="150" t="s">
        <v>238</v>
      </c>
      <c r="E1176" s="151" t="s">
        <v>21</v>
      </c>
      <c r="F1176" s="152" t="s">
        <v>1678</v>
      </c>
      <c r="H1176" s="151" t="s">
        <v>21</v>
      </c>
      <c r="I1176" s="153"/>
      <c r="L1176" s="149"/>
      <c r="M1176" s="154"/>
      <c r="T1176" s="155"/>
      <c r="AT1176" s="151" t="s">
        <v>238</v>
      </c>
      <c r="AU1176" s="151" t="s">
        <v>86</v>
      </c>
      <c r="AV1176" s="12" t="s">
        <v>80</v>
      </c>
      <c r="AW1176" s="12" t="s">
        <v>33</v>
      </c>
      <c r="AX1176" s="12" t="s">
        <v>73</v>
      </c>
      <c r="AY1176" s="151" t="s">
        <v>227</v>
      </c>
    </row>
    <row r="1177" spans="2:65" s="13" customFormat="1" ht="11.25">
      <c r="B1177" s="156"/>
      <c r="D1177" s="150" t="s">
        <v>238</v>
      </c>
      <c r="E1177" s="157" t="s">
        <v>21</v>
      </c>
      <c r="F1177" s="158" t="s">
        <v>1679</v>
      </c>
      <c r="H1177" s="159">
        <v>32.802</v>
      </c>
      <c r="I1177" s="160"/>
      <c r="L1177" s="156"/>
      <c r="M1177" s="161"/>
      <c r="T1177" s="162"/>
      <c r="AT1177" s="157" t="s">
        <v>238</v>
      </c>
      <c r="AU1177" s="157" t="s">
        <v>86</v>
      </c>
      <c r="AV1177" s="13" t="s">
        <v>86</v>
      </c>
      <c r="AW1177" s="13" t="s">
        <v>33</v>
      </c>
      <c r="AX1177" s="13" t="s">
        <v>73</v>
      </c>
      <c r="AY1177" s="157" t="s">
        <v>227</v>
      </c>
    </row>
    <row r="1178" spans="2:65" s="15" customFormat="1" ht="11.25">
      <c r="B1178" s="193"/>
      <c r="D1178" s="150" t="s">
        <v>238</v>
      </c>
      <c r="E1178" s="194" t="s">
        <v>21</v>
      </c>
      <c r="F1178" s="195" t="s">
        <v>765</v>
      </c>
      <c r="H1178" s="196">
        <v>32.802</v>
      </c>
      <c r="I1178" s="197"/>
      <c r="L1178" s="193"/>
      <c r="M1178" s="198"/>
      <c r="T1178" s="199"/>
      <c r="AT1178" s="194" t="s">
        <v>238</v>
      </c>
      <c r="AU1178" s="194" t="s">
        <v>86</v>
      </c>
      <c r="AV1178" s="15" t="s">
        <v>120</v>
      </c>
      <c r="AW1178" s="15" t="s">
        <v>33</v>
      </c>
      <c r="AX1178" s="15" t="s">
        <v>73</v>
      </c>
      <c r="AY1178" s="194" t="s">
        <v>227</v>
      </c>
    </row>
    <row r="1179" spans="2:65" s="12" customFormat="1" ht="11.25">
      <c r="B1179" s="149"/>
      <c r="D1179" s="150" t="s">
        <v>238</v>
      </c>
      <c r="E1179" s="151" t="s">
        <v>21</v>
      </c>
      <c r="F1179" s="152" t="s">
        <v>1680</v>
      </c>
      <c r="H1179" s="151" t="s">
        <v>21</v>
      </c>
      <c r="I1179" s="153"/>
      <c r="L1179" s="149"/>
      <c r="M1179" s="154"/>
      <c r="T1179" s="155"/>
      <c r="AT1179" s="151" t="s">
        <v>238</v>
      </c>
      <c r="AU1179" s="151" t="s">
        <v>86</v>
      </c>
      <c r="AV1179" s="12" t="s">
        <v>80</v>
      </c>
      <c r="AW1179" s="12" t="s">
        <v>33</v>
      </c>
      <c r="AX1179" s="12" t="s">
        <v>73</v>
      </c>
      <c r="AY1179" s="151" t="s">
        <v>227</v>
      </c>
    </row>
    <row r="1180" spans="2:65" s="13" customFormat="1" ht="11.25">
      <c r="B1180" s="156"/>
      <c r="D1180" s="150" t="s">
        <v>238</v>
      </c>
      <c r="E1180" s="157" t="s">
        <v>21</v>
      </c>
      <c r="F1180" s="158" t="s">
        <v>1681</v>
      </c>
      <c r="H1180" s="159">
        <v>47.343000000000004</v>
      </c>
      <c r="I1180" s="160"/>
      <c r="L1180" s="156"/>
      <c r="M1180" s="161"/>
      <c r="T1180" s="162"/>
      <c r="AT1180" s="157" t="s">
        <v>238</v>
      </c>
      <c r="AU1180" s="157" t="s">
        <v>86</v>
      </c>
      <c r="AV1180" s="13" t="s">
        <v>86</v>
      </c>
      <c r="AW1180" s="13" t="s">
        <v>33</v>
      </c>
      <c r="AX1180" s="13" t="s">
        <v>73</v>
      </c>
      <c r="AY1180" s="157" t="s">
        <v>227</v>
      </c>
    </row>
    <row r="1181" spans="2:65" s="13" customFormat="1" ht="11.25">
      <c r="B1181" s="156"/>
      <c r="D1181" s="150" t="s">
        <v>238</v>
      </c>
      <c r="E1181" s="157" t="s">
        <v>21</v>
      </c>
      <c r="F1181" s="158" t="s">
        <v>1682</v>
      </c>
      <c r="H1181" s="159">
        <v>28.968</v>
      </c>
      <c r="I1181" s="160"/>
      <c r="L1181" s="156"/>
      <c r="M1181" s="161"/>
      <c r="T1181" s="162"/>
      <c r="AT1181" s="157" t="s">
        <v>238</v>
      </c>
      <c r="AU1181" s="157" t="s">
        <v>86</v>
      </c>
      <c r="AV1181" s="13" t="s">
        <v>86</v>
      </c>
      <c r="AW1181" s="13" t="s">
        <v>33</v>
      </c>
      <c r="AX1181" s="13" t="s">
        <v>73</v>
      </c>
      <c r="AY1181" s="157" t="s">
        <v>227</v>
      </c>
    </row>
    <row r="1182" spans="2:65" s="15" customFormat="1" ht="11.25">
      <c r="B1182" s="193"/>
      <c r="D1182" s="150" t="s">
        <v>238</v>
      </c>
      <c r="E1182" s="194" t="s">
        <v>21</v>
      </c>
      <c r="F1182" s="195" t="s">
        <v>765</v>
      </c>
      <c r="H1182" s="196">
        <v>76.311000000000007</v>
      </c>
      <c r="I1182" s="197"/>
      <c r="L1182" s="193"/>
      <c r="M1182" s="198"/>
      <c r="T1182" s="199"/>
      <c r="AT1182" s="194" t="s">
        <v>238</v>
      </c>
      <c r="AU1182" s="194" t="s">
        <v>86</v>
      </c>
      <c r="AV1182" s="15" t="s">
        <v>120</v>
      </c>
      <c r="AW1182" s="15" t="s">
        <v>33</v>
      </c>
      <c r="AX1182" s="15" t="s">
        <v>73</v>
      </c>
      <c r="AY1182" s="194" t="s">
        <v>227</v>
      </c>
    </row>
    <row r="1183" spans="2:65" s="14" customFormat="1" ht="11.25">
      <c r="B1183" s="163"/>
      <c r="D1183" s="150" t="s">
        <v>238</v>
      </c>
      <c r="E1183" s="164" t="s">
        <v>21</v>
      </c>
      <c r="F1183" s="165" t="s">
        <v>241</v>
      </c>
      <c r="H1183" s="166">
        <v>436.44900000000001</v>
      </c>
      <c r="I1183" s="167"/>
      <c r="L1183" s="163"/>
      <c r="M1183" s="168"/>
      <c r="T1183" s="169"/>
      <c r="AT1183" s="164" t="s">
        <v>238</v>
      </c>
      <c r="AU1183" s="164" t="s">
        <v>86</v>
      </c>
      <c r="AV1183" s="14" t="s">
        <v>234</v>
      </c>
      <c r="AW1183" s="14" t="s">
        <v>33</v>
      </c>
      <c r="AX1183" s="14" t="s">
        <v>80</v>
      </c>
      <c r="AY1183" s="164" t="s">
        <v>227</v>
      </c>
    </row>
    <row r="1184" spans="2:65" s="1" customFormat="1" ht="49.15" customHeight="1">
      <c r="B1184" s="33"/>
      <c r="C1184" s="170" t="s">
        <v>1701</v>
      </c>
      <c r="D1184" s="170" t="s">
        <v>291</v>
      </c>
      <c r="E1184" s="171" t="s">
        <v>1692</v>
      </c>
      <c r="F1184" s="172" t="s">
        <v>1693</v>
      </c>
      <c r="G1184" s="173" t="s">
        <v>232</v>
      </c>
      <c r="H1184" s="174">
        <v>532.904</v>
      </c>
      <c r="I1184" s="175"/>
      <c r="J1184" s="176">
        <f>ROUND(I1184*H1184,2)</f>
        <v>0</v>
      </c>
      <c r="K1184" s="172" t="s">
        <v>233</v>
      </c>
      <c r="L1184" s="177"/>
      <c r="M1184" s="178" t="s">
        <v>21</v>
      </c>
      <c r="N1184" s="179" t="s">
        <v>45</v>
      </c>
      <c r="P1184" s="141">
        <f>O1184*H1184</f>
        <v>0</v>
      </c>
      <c r="Q1184" s="141">
        <v>6.4000000000000003E-3</v>
      </c>
      <c r="R1184" s="141">
        <f>Q1184*H1184</f>
        <v>3.4105856000000001</v>
      </c>
      <c r="S1184" s="141">
        <v>0</v>
      </c>
      <c r="T1184" s="142">
        <f>S1184*H1184</f>
        <v>0</v>
      </c>
      <c r="AR1184" s="143" t="s">
        <v>577</v>
      </c>
      <c r="AT1184" s="143" t="s">
        <v>291</v>
      </c>
      <c r="AU1184" s="143" t="s">
        <v>86</v>
      </c>
      <c r="AY1184" s="18" t="s">
        <v>227</v>
      </c>
      <c r="BE1184" s="144">
        <f>IF(N1184="základní",J1184,0)</f>
        <v>0</v>
      </c>
      <c r="BF1184" s="144">
        <f>IF(N1184="snížená",J1184,0)</f>
        <v>0</v>
      </c>
      <c r="BG1184" s="144">
        <f>IF(N1184="zákl. přenesená",J1184,0)</f>
        <v>0</v>
      </c>
      <c r="BH1184" s="144">
        <f>IF(N1184="sníž. přenesená",J1184,0)</f>
        <v>0</v>
      </c>
      <c r="BI1184" s="144">
        <f>IF(N1184="nulová",J1184,0)</f>
        <v>0</v>
      </c>
      <c r="BJ1184" s="18" t="s">
        <v>86</v>
      </c>
      <c r="BK1184" s="144">
        <f>ROUND(I1184*H1184,2)</f>
        <v>0</v>
      </c>
      <c r="BL1184" s="18" t="s">
        <v>388</v>
      </c>
      <c r="BM1184" s="143" t="s">
        <v>1702</v>
      </c>
    </row>
    <row r="1185" spans="2:65" s="13" customFormat="1" ht="11.25">
      <c r="B1185" s="156"/>
      <c r="D1185" s="150" t="s">
        <v>238</v>
      </c>
      <c r="F1185" s="158" t="s">
        <v>1703</v>
      </c>
      <c r="H1185" s="159">
        <v>532.904</v>
      </c>
      <c r="I1185" s="160"/>
      <c r="L1185" s="156"/>
      <c r="M1185" s="161"/>
      <c r="T1185" s="162"/>
      <c r="AT1185" s="157" t="s">
        <v>238</v>
      </c>
      <c r="AU1185" s="157" t="s">
        <v>86</v>
      </c>
      <c r="AV1185" s="13" t="s">
        <v>86</v>
      </c>
      <c r="AW1185" s="13" t="s">
        <v>4</v>
      </c>
      <c r="AX1185" s="13" t="s">
        <v>80</v>
      </c>
      <c r="AY1185" s="157" t="s">
        <v>227</v>
      </c>
    </row>
    <row r="1186" spans="2:65" s="1" customFormat="1" ht="24.2" customHeight="1">
      <c r="B1186" s="33"/>
      <c r="C1186" s="132" t="s">
        <v>1704</v>
      </c>
      <c r="D1186" s="132" t="s">
        <v>229</v>
      </c>
      <c r="E1186" s="133" t="s">
        <v>1705</v>
      </c>
      <c r="F1186" s="134" t="s">
        <v>1706</v>
      </c>
      <c r="G1186" s="135" t="s">
        <v>232</v>
      </c>
      <c r="H1186" s="136">
        <v>2261.8620000000001</v>
      </c>
      <c r="I1186" s="137"/>
      <c r="J1186" s="138">
        <f>ROUND(I1186*H1186,2)</f>
        <v>0</v>
      </c>
      <c r="K1186" s="134" t="s">
        <v>233</v>
      </c>
      <c r="L1186" s="33"/>
      <c r="M1186" s="139" t="s">
        <v>21</v>
      </c>
      <c r="N1186" s="140" t="s">
        <v>45</v>
      </c>
      <c r="P1186" s="141">
        <f>O1186*H1186</f>
        <v>0</v>
      </c>
      <c r="Q1186" s="141">
        <v>0</v>
      </c>
      <c r="R1186" s="141">
        <f>Q1186*H1186</f>
        <v>0</v>
      </c>
      <c r="S1186" s="141">
        <v>0</v>
      </c>
      <c r="T1186" s="142">
        <f>S1186*H1186</f>
        <v>0</v>
      </c>
      <c r="AR1186" s="143" t="s">
        <v>388</v>
      </c>
      <c r="AT1186" s="143" t="s">
        <v>229</v>
      </c>
      <c r="AU1186" s="143" t="s">
        <v>86</v>
      </c>
      <c r="AY1186" s="18" t="s">
        <v>227</v>
      </c>
      <c r="BE1186" s="144">
        <f>IF(N1186="základní",J1186,0)</f>
        <v>0</v>
      </c>
      <c r="BF1186" s="144">
        <f>IF(N1186="snížená",J1186,0)</f>
        <v>0</v>
      </c>
      <c r="BG1186" s="144">
        <f>IF(N1186="zákl. přenesená",J1186,0)</f>
        <v>0</v>
      </c>
      <c r="BH1186" s="144">
        <f>IF(N1186="sníž. přenesená",J1186,0)</f>
        <v>0</v>
      </c>
      <c r="BI1186" s="144">
        <f>IF(N1186="nulová",J1186,0)</f>
        <v>0</v>
      </c>
      <c r="BJ1186" s="18" t="s">
        <v>86</v>
      </c>
      <c r="BK1186" s="144">
        <f>ROUND(I1186*H1186,2)</f>
        <v>0</v>
      </c>
      <c r="BL1186" s="18" t="s">
        <v>388</v>
      </c>
      <c r="BM1186" s="143" t="s">
        <v>1707</v>
      </c>
    </row>
    <row r="1187" spans="2:65" s="1" customFormat="1" ht="11.25">
      <c r="B1187" s="33"/>
      <c r="D1187" s="145" t="s">
        <v>236</v>
      </c>
      <c r="F1187" s="146" t="s">
        <v>1708</v>
      </c>
      <c r="I1187" s="147"/>
      <c r="L1187" s="33"/>
      <c r="M1187" s="148"/>
      <c r="T1187" s="54"/>
      <c r="AT1187" s="18" t="s">
        <v>236</v>
      </c>
      <c r="AU1187" s="18" t="s">
        <v>86</v>
      </c>
    </row>
    <row r="1188" spans="2:65" s="12" customFormat="1" ht="11.25">
      <c r="B1188" s="149"/>
      <c r="D1188" s="150" t="s">
        <v>238</v>
      </c>
      <c r="E1188" s="151" t="s">
        <v>21</v>
      </c>
      <c r="F1188" s="152" t="s">
        <v>1709</v>
      </c>
      <c r="H1188" s="151" t="s">
        <v>21</v>
      </c>
      <c r="I1188" s="153"/>
      <c r="L1188" s="149"/>
      <c r="M1188" s="154"/>
      <c r="T1188" s="155"/>
      <c r="AT1188" s="151" t="s">
        <v>238</v>
      </c>
      <c r="AU1188" s="151" t="s">
        <v>86</v>
      </c>
      <c r="AV1188" s="12" t="s">
        <v>80</v>
      </c>
      <c r="AW1188" s="12" t="s">
        <v>33</v>
      </c>
      <c r="AX1188" s="12" t="s">
        <v>73</v>
      </c>
      <c r="AY1188" s="151" t="s">
        <v>227</v>
      </c>
    </row>
    <row r="1189" spans="2:65" s="13" customFormat="1" ht="11.25">
      <c r="B1189" s="156"/>
      <c r="D1189" s="150" t="s">
        <v>238</v>
      </c>
      <c r="E1189" s="157" t="s">
        <v>21</v>
      </c>
      <c r="F1189" s="158" t="s">
        <v>1710</v>
      </c>
      <c r="H1189" s="159">
        <v>1556.6420000000001</v>
      </c>
      <c r="I1189" s="160"/>
      <c r="L1189" s="156"/>
      <c r="M1189" s="161"/>
      <c r="T1189" s="162"/>
      <c r="AT1189" s="157" t="s">
        <v>238</v>
      </c>
      <c r="AU1189" s="157" t="s">
        <v>86</v>
      </c>
      <c r="AV1189" s="13" t="s">
        <v>86</v>
      </c>
      <c r="AW1189" s="13" t="s">
        <v>33</v>
      </c>
      <c r="AX1189" s="13" t="s">
        <v>73</v>
      </c>
      <c r="AY1189" s="157" t="s">
        <v>227</v>
      </c>
    </row>
    <row r="1190" spans="2:65" s="13" customFormat="1" ht="11.25">
      <c r="B1190" s="156"/>
      <c r="D1190" s="150" t="s">
        <v>238</v>
      </c>
      <c r="E1190" s="157" t="s">
        <v>21</v>
      </c>
      <c r="F1190" s="158" t="s">
        <v>644</v>
      </c>
      <c r="H1190" s="159">
        <v>352.61</v>
      </c>
      <c r="I1190" s="160"/>
      <c r="L1190" s="156"/>
      <c r="M1190" s="161"/>
      <c r="T1190" s="162"/>
      <c r="AT1190" s="157" t="s">
        <v>238</v>
      </c>
      <c r="AU1190" s="157" t="s">
        <v>86</v>
      </c>
      <c r="AV1190" s="13" t="s">
        <v>86</v>
      </c>
      <c r="AW1190" s="13" t="s">
        <v>33</v>
      </c>
      <c r="AX1190" s="13" t="s">
        <v>73</v>
      </c>
      <c r="AY1190" s="157" t="s">
        <v>227</v>
      </c>
    </row>
    <row r="1191" spans="2:65" s="13" customFormat="1" ht="11.25">
      <c r="B1191" s="156"/>
      <c r="D1191" s="150" t="s">
        <v>238</v>
      </c>
      <c r="E1191" s="157" t="s">
        <v>21</v>
      </c>
      <c r="F1191" s="158" t="s">
        <v>647</v>
      </c>
      <c r="H1191" s="159">
        <v>352.61</v>
      </c>
      <c r="I1191" s="160"/>
      <c r="L1191" s="156"/>
      <c r="M1191" s="161"/>
      <c r="T1191" s="162"/>
      <c r="AT1191" s="157" t="s">
        <v>238</v>
      </c>
      <c r="AU1191" s="157" t="s">
        <v>86</v>
      </c>
      <c r="AV1191" s="13" t="s">
        <v>86</v>
      </c>
      <c r="AW1191" s="13" t="s">
        <v>33</v>
      </c>
      <c r="AX1191" s="13" t="s">
        <v>73</v>
      </c>
      <c r="AY1191" s="157" t="s">
        <v>227</v>
      </c>
    </row>
    <row r="1192" spans="2:65" s="14" customFormat="1" ht="11.25">
      <c r="B1192" s="163"/>
      <c r="D1192" s="150" t="s">
        <v>238</v>
      </c>
      <c r="E1192" s="164" t="s">
        <v>21</v>
      </c>
      <c r="F1192" s="165" t="s">
        <v>241</v>
      </c>
      <c r="H1192" s="166">
        <v>2261.8620000000001</v>
      </c>
      <c r="I1192" s="167"/>
      <c r="L1192" s="163"/>
      <c r="M1192" s="168"/>
      <c r="T1192" s="169"/>
      <c r="AT1192" s="164" t="s">
        <v>238</v>
      </c>
      <c r="AU1192" s="164" t="s">
        <v>86</v>
      </c>
      <c r="AV1192" s="14" t="s">
        <v>234</v>
      </c>
      <c r="AW1192" s="14" t="s">
        <v>33</v>
      </c>
      <c r="AX1192" s="14" t="s">
        <v>80</v>
      </c>
      <c r="AY1192" s="164" t="s">
        <v>227</v>
      </c>
    </row>
    <row r="1193" spans="2:65" s="1" customFormat="1" ht="24.2" customHeight="1">
      <c r="B1193" s="33"/>
      <c r="C1193" s="170" t="s">
        <v>1711</v>
      </c>
      <c r="D1193" s="170" t="s">
        <v>291</v>
      </c>
      <c r="E1193" s="171" t="s">
        <v>1712</v>
      </c>
      <c r="F1193" s="172" t="s">
        <v>1713</v>
      </c>
      <c r="G1193" s="173" t="s">
        <v>232</v>
      </c>
      <c r="H1193" s="174">
        <v>2374.9549999999999</v>
      </c>
      <c r="I1193" s="175"/>
      <c r="J1193" s="176">
        <f>ROUND(I1193*H1193,2)</f>
        <v>0</v>
      </c>
      <c r="K1193" s="172" t="s">
        <v>233</v>
      </c>
      <c r="L1193" s="177"/>
      <c r="M1193" s="178" t="s">
        <v>21</v>
      </c>
      <c r="N1193" s="179" t="s">
        <v>45</v>
      </c>
      <c r="P1193" s="141">
        <f>O1193*H1193</f>
        <v>0</v>
      </c>
      <c r="Q1193" s="141">
        <v>1E-4</v>
      </c>
      <c r="R1193" s="141">
        <f>Q1193*H1193</f>
        <v>0.2374955</v>
      </c>
      <c r="S1193" s="141">
        <v>0</v>
      </c>
      <c r="T1193" s="142">
        <f>S1193*H1193</f>
        <v>0</v>
      </c>
      <c r="AR1193" s="143" t="s">
        <v>577</v>
      </c>
      <c r="AT1193" s="143" t="s">
        <v>291</v>
      </c>
      <c r="AU1193" s="143" t="s">
        <v>86</v>
      </c>
      <c r="AY1193" s="18" t="s">
        <v>227</v>
      </c>
      <c r="BE1193" s="144">
        <f>IF(N1193="základní",J1193,0)</f>
        <v>0</v>
      </c>
      <c r="BF1193" s="144">
        <f>IF(N1193="snížená",J1193,0)</f>
        <v>0</v>
      </c>
      <c r="BG1193" s="144">
        <f>IF(N1193="zákl. přenesená",J1193,0)</f>
        <v>0</v>
      </c>
      <c r="BH1193" s="144">
        <f>IF(N1193="sníž. přenesená",J1193,0)</f>
        <v>0</v>
      </c>
      <c r="BI1193" s="144">
        <f>IF(N1193="nulová",J1193,0)</f>
        <v>0</v>
      </c>
      <c r="BJ1193" s="18" t="s">
        <v>86</v>
      </c>
      <c r="BK1193" s="144">
        <f>ROUND(I1193*H1193,2)</f>
        <v>0</v>
      </c>
      <c r="BL1193" s="18" t="s">
        <v>388</v>
      </c>
      <c r="BM1193" s="143" t="s">
        <v>1714</v>
      </c>
    </row>
    <row r="1194" spans="2:65" s="13" customFormat="1" ht="11.25">
      <c r="B1194" s="156"/>
      <c r="D1194" s="150" t="s">
        <v>238</v>
      </c>
      <c r="F1194" s="158" t="s">
        <v>1715</v>
      </c>
      <c r="H1194" s="159">
        <v>2374.9549999999999</v>
      </c>
      <c r="I1194" s="160"/>
      <c r="L1194" s="156"/>
      <c r="M1194" s="161"/>
      <c r="T1194" s="162"/>
      <c r="AT1194" s="157" t="s">
        <v>238</v>
      </c>
      <c r="AU1194" s="157" t="s">
        <v>86</v>
      </c>
      <c r="AV1194" s="13" t="s">
        <v>86</v>
      </c>
      <c r="AW1194" s="13" t="s">
        <v>4</v>
      </c>
      <c r="AX1194" s="13" t="s">
        <v>80</v>
      </c>
      <c r="AY1194" s="157" t="s">
        <v>227</v>
      </c>
    </row>
    <row r="1195" spans="2:65" s="1" customFormat="1" ht="24.2" customHeight="1">
      <c r="B1195" s="33"/>
      <c r="C1195" s="132" t="s">
        <v>1716</v>
      </c>
      <c r="D1195" s="132" t="s">
        <v>229</v>
      </c>
      <c r="E1195" s="133" t="s">
        <v>1717</v>
      </c>
      <c r="F1195" s="134" t="s">
        <v>1718</v>
      </c>
      <c r="G1195" s="135" t="s">
        <v>232</v>
      </c>
      <c r="H1195" s="136">
        <v>980.16899999999998</v>
      </c>
      <c r="I1195" s="137"/>
      <c r="J1195" s="138">
        <f>ROUND(I1195*H1195,2)</f>
        <v>0</v>
      </c>
      <c r="K1195" s="134" t="s">
        <v>233</v>
      </c>
      <c r="L1195" s="33"/>
      <c r="M1195" s="139" t="s">
        <v>21</v>
      </c>
      <c r="N1195" s="140" t="s">
        <v>45</v>
      </c>
      <c r="P1195" s="141">
        <f>O1195*H1195</f>
        <v>0</v>
      </c>
      <c r="Q1195" s="141">
        <v>0</v>
      </c>
      <c r="R1195" s="141">
        <f>Q1195*H1195</f>
        <v>0</v>
      </c>
      <c r="S1195" s="141">
        <v>0</v>
      </c>
      <c r="T1195" s="142">
        <f>S1195*H1195</f>
        <v>0</v>
      </c>
      <c r="AR1195" s="143" t="s">
        <v>388</v>
      </c>
      <c r="AT1195" s="143" t="s">
        <v>229</v>
      </c>
      <c r="AU1195" s="143" t="s">
        <v>86</v>
      </c>
      <c r="AY1195" s="18" t="s">
        <v>227</v>
      </c>
      <c r="BE1195" s="144">
        <f>IF(N1195="základní",J1195,0)</f>
        <v>0</v>
      </c>
      <c r="BF1195" s="144">
        <f>IF(N1195="snížená",J1195,0)</f>
        <v>0</v>
      </c>
      <c r="BG1195" s="144">
        <f>IF(N1195="zákl. přenesená",J1195,0)</f>
        <v>0</v>
      </c>
      <c r="BH1195" s="144">
        <f>IF(N1195="sníž. přenesená",J1195,0)</f>
        <v>0</v>
      </c>
      <c r="BI1195" s="144">
        <f>IF(N1195="nulová",J1195,0)</f>
        <v>0</v>
      </c>
      <c r="BJ1195" s="18" t="s">
        <v>86</v>
      </c>
      <c r="BK1195" s="144">
        <f>ROUND(I1195*H1195,2)</f>
        <v>0</v>
      </c>
      <c r="BL1195" s="18" t="s">
        <v>388</v>
      </c>
      <c r="BM1195" s="143" t="s">
        <v>1719</v>
      </c>
    </row>
    <row r="1196" spans="2:65" s="1" customFormat="1" ht="11.25">
      <c r="B1196" s="33"/>
      <c r="D1196" s="145" t="s">
        <v>236</v>
      </c>
      <c r="F1196" s="146" t="s">
        <v>1720</v>
      </c>
      <c r="I1196" s="147"/>
      <c r="L1196" s="33"/>
      <c r="M1196" s="148"/>
      <c r="T1196" s="54"/>
      <c r="AT1196" s="18" t="s">
        <v>236</v>
      </c>
      <c r="AU1196" s="18" t="s">
        <v>86</v>
      </c>
    </row>
    <row r="1197" spans="2:65" s="12" customFormat="1" ht="11.25">
      <c r="B1197" s="149"/>
      <c r="D1197" s="150" t="s">
        <v>238</v>
      </c>
      <c r="E1197" s="151" t="s">
        <v>21</v>
      </c>
      <c r="F1197" s="152" t="s">
        <v>1676</v>
      </c>
      <c r="H1197" s="151" t="s">
        <v>21</v>
      </c>
      <c r="I1197" s="153"/>
      <c r="L1197" s="149"/>
      <c r="M1197" s="154"/>
      <c r="T1197" s="155"/>
      <c r="AT1197" s="151" t="s">
        <v>238</v>
      </c>
      <c r="AU1197" s="151" t="s">
        <v>86</v>
      </c>
      <c r="AV1197" s="12" t="s">
        <v>80</v>
      </c>
      <c r="AW1197" s="12" t="s">
        <v>33</v>
      </c>
      <c r="AX1197" s="12" t="s">
        <v>73</v>
      </c>
      <c r="AY1197" s="151" t="s">
        <v>227</v>
      </c>
    </row>
    <row r="1198" spans="2:65" s="13" customFormat="1" ht="11.25">
      <c r="B1198" s="156"/>
      <c r="D1198" s="150" t="s">
        <v>238</v>
      </c>
      <c r="E1198" s="157" t="s">
        <v>21</v>
      </c>
      <c r="F1198" s="158" t="s">
        <v>1677</v>
      </c>
      <c r="H1198" s="159">
        <v>327.33600000000001</v>
      </c>
      <c r="I1198" s="160"/>
      <c r="L1198" s="156"/>
      <c r="M1198" s="161"/>
      <c r="T1198" s="162"/>
      <c r="AT1198" s="157" t="s">
        <v>238</v>
      </c>
      <c r="AU1198" s="157" t="s">
        <v>86</v>
      </c>
      <c r="AV1198" s="13" t="s">
        <v>86</v>
      </c>
      <c r="AW1198" s="13" t="s">
        <v>33</v>
      </c>
      <c r="AX1198" s="13" t="s">
        <v>73</v>
      </c>
      <c r="AY1198" s="157" t="s">
        <v>227</v>
      </c>
    </row>
    <row r="1199" spans="2:65" s="15" customFormat="1" ht="11.25">
      <c r="B1199" s="193"/>
      <c r="D1199" s="150" t="s">
        <v>238</v>
      </c>
      <c r="E1199" s="194" t="s">
        <v>21</v>
      </c>
      <c r="F1199" s="195" t="s">
        <v>765</v>
      </c>
      <c r="H1199" s="196">
        <v>327.33600000000001</v>
      </c>
      <c r="I1199" s="197"/>
      <c r="L1199" s="193"/>
      <c r="M1199" s="198"/>
      <c r="T1199" s="199"/>
      <c r="AT1199" s="194" t="s">
        <v>238</v>
      </c>
      <c r="AU1199" s="194" t="s">
        <v>86</v>
      </c>
      <c r="AV1199" s="15" t="s">
        <v>120</v>
      </c>
      <c r="AW1199" s="15" t="s">
        <v>33</v>
      </c>
      <c r="AX1199" s="15" t="s">
        <v>73</v>
      </c>
      <c r="AY1199" s="194" t="s">
        <v>227</v>
      </c>
    </row>
    <row r="1200" spans="2:65" s="12" customFormat="1" ht="11.25">
      <c r="B1200" s="149"/>
      <c r="D1200" s="150" t="s">
        <v>238</v>
      </c>
      <c r="E1200" s="151" t="s">
        <v>21</v>
      </c>
      <c r="F1200" s="152" t="s">
        <v>1678</v>
      </c>
      <c r="H1200" s="151" t="s">
        <v>21</v>
      </c>
      <c r="I1200" s="153"/>
      <c r="L1200" s="149"/>
      <c r="M1200" s="154"/>
      <c r="T1200" s="155"/>
      <c r="AT1200" s="151" t="s">
        <v>238</v>
      </c>
      <c r="AU1200" s="151" t="s">
        <v>86</v>
      </c>
      <c r="AV1200" s="12" t="s">
        <v>80</v>
      </c>
      <c r="AW1200" s="12" t="s">
        <v>33</v>
      </c>
      <c r="AX1200" s="12" t="s">
        <v>73</v>
      </c>
      <c r="AY1200" s="151" t="s">
        <v>227</v>
      </c>
    </row>
    <row r="1201" spans="2:65" s="13" customFormat="1" ht="11.25">
      <c r="B1201" s="156"/>
      <c r="D1201" s="150" t="s">
        <v>238</v>
      </c>
      <c r="E1201" s="157" t="s">
        <v>21</v>
      </c>
      <c r="F1201" s="158" t="s">
        <v>1679</v>
      </c>
      <c r="H1201" s="159">
        <v>32.802</v>
      </c>
      <c r="I1201" s="160"/>
      <c r="L1201" s="156"/>
      <c r="M1201" s="161"/>
      <c r="T1201" s="162"/>
      <c r="AT1201" s="157" t="s">
        <v>238</v>
      </c>
      <c r="AU1201" s="157" t="s">
        <v>86</v>
      </c>
      <c r="AV1201" s="13" t="s">
        <v>86</v>
      </c>
      <c r="AW1201" s="13" t="s">
        <v>33</v>
      </c>
      <c r="AX1201" s="13" t="s">
        <v>73</v>
      </c>
      <c r="AY1201" s="157" t="s">
        <v>227</v>
      </c>
    </row>
    <row r="1202" spans="2:65" s="15" customFormat="1" ht="11.25">
      <c r="B1202" s="193"/>
      <c r="D1202" s="150" t="s">
        <v>238</v>
      </c>
      <c r="E1202" s="194" t="s">
        <v>21</v>
      </c>
      <c r="F1202" s="195" t="s">
        <v>765</v>
      </c>
      <c r="H1202" s="196">
        <v>32.802</v>
      </c>
      <c r="I1202" s="197"/>
      <c r="L1202" s="193"/>
      <c r="M1202" s="198"/>
      <c r="T1202" s="199"/>
      <c r="AT1202" s="194" t="s">
        <v>238</v>
      </c>
      <c r="AU1202" s="194" t="s">
        <v>86</v>
      </c>
      <c r="AV1202" s="15" t="s">
        <v>120</v>
      </c>
      <c r="AW1202" s="15" t="s">
        <v>33</v>
      </c>
      <c r="AX1202" s="15" t="s">
        <v>73</v>
      </c>
      <c r="AY1202" s="194" t="s">
        <v>227</v>
      </c>
    </row>
    <row r="1203" spans="2:65" s="12" customFormat="1" ht="11.25">
      <c r="B1203" s="149"/>
      <c r="D1203" s="150" t="s">
        <v>238</v>
      </c>
      <c r="E1203" s="151" t="s">
        <v>21</v>
      </c>
      <c r="F1203" s="152" t="s">
        <v>1680</v>
      </c>
      <c r="H1203" s="151" t="s">
        <v>21</v>
      </c>
      <c r="I1203" s="153"/>
      <c r="L1203" s="149"/>
      <c r="M1203" s="154"/>
      <c r="T1203" s="155"/>
      <c r="AT1203" s="151" t="s">
        <v>238</v>
      </c>
      <c r="AU1203" s="151" t="s">
        <v>86</v>
      </c>
      <c r="AV1203" s="12" t="s">
        <v>80</v>
      </c>
      <c r="AW1203" s="12" t="s">
        <v>33</v>
      </c>
      <c r="AX1203" s="12" t="s">
        <v>73</v>
      </c>
      <c r="AY1203" s="151" t="s">
        <v>227</v>
      </c>
    </row>
    <row r="1204" spans="2:65" s="13" customFormat="1" ht="11.25">
      <c r="B1204" s="156"/>
      <c r="D1204" s="150" t="s">
        <v>238</v>
      </c>
      <c r="E1204" s="157" t="s">
        <v>21</v>
      </c>
      <c r="F1204" s="158" t="s">
        <v>1681</v>
      </c>
      <c r="H1204" s="159">
        <v>47.343000000000004</v>
      </c>
      <c r="I1204" s="160"/>
      <c r="L1204" s="156"/>
      <c r="M1204" s="161"/>
      <c r="T1204" s="162"/>
      <c r="AT1204" s="157" t="s">
        <v>238</v>
      </c>
      <c r="AU1204" s="157" t="s">
        <v>86</v>
      </c>
      <c r="AV1204" s="13" t="s">
        <v>86</v>
      </c>
      <c r="AW1204" s="13" t="s">
        <v>33</v>
      </c>
      <c r="AX1204" s="13" t="s">
        <v>73</v>
      </c>
      <c r="AY1204" s="157" t="s">
        <v>227</v>
      </c>
    </row>
    <row r="1205" spans="2:65" s="13" customFormat="1" ht="11.25">
      <c r="B1205" s="156"/>
      <c r="D1205" s="150" t="s">
        <v>238</v>
      </c>
      <c r="E1205" s="157" t="s">
        <v>21</v>
      </c>
      <c r="F1205" s="158" t="s">
        <v>1682</v>
      </c>
      <c r="H1205" s="159">
        <v>28.968</v>
      </c>
      <c r="I1205" s="160"/>
      <c r="L1205" s="156"/>
      <c r="M1205" s="161"/>
      <c r="T1205" s="162"/>
      <c r="AT1205" s="157" t="s">
        <v>238</v>
      </c>
      <c r="AU1205" s="157" t="s">
        <v>86</v>
      </c>
      <c r="AV1205" s="13" t="s">
        <v>86</v>
      </c>
      <c r="AW1205" s="13" t="s">
        <v>33</v>
      </c>
      <c r="AX1205" s="13" t="s">
        <v>73</v>
      </c>
      <c r="AY1205" s="157" t="s">
        <v>227</v>
      </c>
    </row>
    <row r="1206" spans="2:65" s="15" customFormat="1" ht="11.25">
      <c r="B1206" s="193"/>
      <c r="D1206" s="150" t="s">
        <v>238</v>
      </c>
      <c r="E1206" s="194" t="s">
        <v>21</v>
      </c>
      <c r="F1206" s="195" t="s">
        <v>765</v>
      </c>
      <c r="H1206" s="196">
        <v>76.311000000000007</v>
      </c>
      <c r="I1206" s="197"/>
      <c r="L1206" s="193"/>
      <c r="M1206" s="198"/>
      <c r="T1206" s="199"/>
      <c r="AT1206" s="194" t="s">
        <v>238</v>
      </c>
      <c r="AU1206" s="194" t="s">
        <v>86</v>
      </c>
      <c r="AV1206" s="15" t="s">
        <v>120</v>
      </c>
      <c r="AW1206" s="15" t="s">
        <v>33</v>
      </c>
      <c r="AX1206" s="15" t="s">
        <v>73</v>
      </c>
      <c r="AY1206" s="194" t="s">
        <v>227</v>
      </c>
    </row>
    <row r="1207" spans="2:65" s="13" customFormat="1" ht="11.25">
      <c r="B1207" s="156"/>
      <c r="D1207" s="150" t="s">
        <v>238</v>
      </c>
      <c r="E1207" s="157" t="s">
        <v>21</v>
      </c>
      <c r="F1207" s="158" t="s">
        <v>598</v>
      </c>
      <c r="H1207" s="159">
        <v>543.72</v>
      </c>
      <c r="I1207" s="160"/>
      <c r="L1207" s="156"/>
      <c r="M1207" s="161"/>
      <c r="T1207" s="162"/>
      <c r="AT1207" s="157" t="s">
        <v>238</v>
      </c>
      <c r="AU1207" s="157" t="s">
        <v>86</v>
      </c>
      <c r="AV1207" s="13" t="s">
        <v>86</v>
      </c>
      <c r="AW1207" s="13" t="s">
        <v>33</v>
      </c>
      <c r="AX1207" s="13" t="s">
        <v>73</v>
      </c>
      <c r="AY1207" s="157" t="s">
        <v>227</v>
      </c>
    </row>
    <row r="1208" spans="2:65" s="14" customFormat="1" ht="11.25">
      <c r="B1208" s="163"/>
      <c r="D1208" s="150" t="s">
        <v>238</v>
      </c>
      <c r="E1208" s="164" t="s">
        <v>21</v>
      </c>
      <c r="F1208" s="165" t="s">
        <v>241</v>
      </c>
      <c r="H1208" s="166">
        <v>980.16899999999998</v>
      </c>
      <c r="I1208" s="167"/>
      <c r="L1208" s="163"/>
      <c r="M1208" s="168"/>
      <c r="T1208" s="169"/>
      <c r="AT1208" s="164" t="s">
        <v>238</v>
      </c>
      <c r="AU1208" s="164" t="s">
        <v>86</v>
      </c>
      <c r="AV1208" s="14" t="s">
        <v>234</v>
      </c>
      <c r="AW1208" s="14" t="s">
        <v>33</v>
      </c>
      <c r="AX1208" s="14" t="s">
        <v>80</v>
      </c>
      <c r="AY1208" s="164" t="s">
        <v>227</v>
      </c>
    </row>
    <row r="1209" spans="2:65" s="1" customFormat="1" ht="24.2" customHeight="1">
      <c r="B1209" s="33"/>
      <c r="C1209" s="170" t="s">
        <v>1721</v>
      </c>
      <c r="D1209" s="170" t="s">
        <v>291</v>
      </c>
      <c r="E1209" s="171" t="s">
        <v>1712</v>
      </c>
      <c r="F1209" s="172" t="s">
        <v>1713</v>
      </c>
      <c r="G1209" s="173" t="s">
        <v>232</v>
      </c>
      <c r="H1209" s="174">
        <v>1029.1769999999999</v>
      </c>
      <c r="I1209" s="175"/>
      <c r="J1209" s="176">
        <f>ROUND(I1209*H1209,2)</f>
        <v>0</v>
      </c>
      <c r="K1209" s="172" t="s">
        <v>233</v>
      </c>
      <c r="L1209" s="177"/>
      <c r="M1209" s="178" t="s">
        <v>21</v>
      </c>
      <c r="N1209" s="179" t="s">
        <v>45</v>
      </c>
      <c r="P1209" s="141">
        <f>O1209*H1209</f>
        <v>0</v>
      </c>
      <c r="Q1209" s="141">
        <v>1E-4</v>
      </c>
      <c r="R1209" s="141">
        <f>Q1209*H1209</f>
        <v>0.1029177</v>
      </c>
      <c r="S1209" s="141">
        <v>0</v>
      </c>
      <c r="T1209" s="142">
        <f>S1209*H1209</f>
        <v>0</v>
      </c>
      <c r="AR1209" s="143" t="s">
        <v>577</v>
      </c>
      <c r="AT1209" s="143" t="s">
        <v>291</v>
      </c>
      <c r="AU1209" s="143" t="s">
        <v>86</v>
      </c>
      <c r="AY1209" s="18" t="s">
        <v>227</v>
      </c>
      <c r="BE1209" s="144">
        <f>IF(N1209="základní",J1209,0)</f>
        <v>0</v>
      </c>
      <c r="BF1209" s="144">
        <f>IF(N1209="snížená",J1209,0)</f>
        <v>0</v>
      </c>
      <c r="BG1209" s="144">
        <f>IF(N1209="zákl. přenesená",J1209,0)</f>
        <v>0</v>
      </c>
      <c r="BH1209" s="144">
        <f>IF(N1209="sníž. přenesená",J1209,0)</f>
        <v>0</v>
      </c>
      <c r="BI1209" s="144">
        <f>IF(N1209="nulová",J1209,0)</f>
        <v>0</v>
      </c>
      <c r="BJ1209" s="18" t="s">
        <v>86</v>
      </c>
      <c r="BK1209" s="144">
        <f>ROUND(I1209*H1209,2)</f>
        <v>0</v>
      </c>
      <c r="BL1209" s="18" t="s">
        <v>388</v>
      </c>
      <c r="BM1209" s="143" t="s">
        <v>1722</v>
      </c>
    </row>
    <row r="1210" spans="2:65" s="13" customFormat="1" ht="11.25">
      <c r="B1210" s="156"/>
      <c r="D1210" s="150" t="s">
        <v>238</v>
      </c>
      <c r="F1210" s="158" t="s">
        <v>1723</v>
      </c>
      <c r="H1210" s="159">
        <v>1029.1769999999999</v>
      </c>
      <c r="I1210" s="160"/>
      <c r="L1210" s="156"/>
      <c r="M1210" s="161"/>
      <c r="T1210" s="162"/>
      <c r="AT1210" s="157" t="s">
        <v>238</v>
      </c>
      <c r="AU1210" s="157" t="s">
        <v>86</v>
      </c>
      <c r="AV1210" s="13" t="s">
        <v>86</v>
      </c>
      <c r="AW1210" s="13" t="s">
        <v>4</v>
      </c>
      <c r="AX1210" s="13" t="s">
        <v>80</v>
      </c>
      <c r="AY1210" s="157" t="s">
        <v>227</v>
      </c>
    </row>
    <row r="1211" spans="2:65" s="1" customFormat="1" ht="49.15" customHeight="1">
      <c r="B1211" s="33"/>
      <c r="C1211" s="132" t="s">
        <v>1724</v>
      </c>
      <c r="D1211" s="132" t="s">
        <v>229</v>
      </c>
      <c r="E1211" s="133" t="s">
        <v>1725</v>
      </c>
      <c r="F1211" s="134" t="s">
        <v>1726</v>
      </c>
      <c r="G1211" s="135" t="s">
        <v>273</v>
      </c>
      <c r="H1211" s="136">
        <v>13.847</v>
      </c>
      <c r="I1211" s="137"/>
      <c r="J1211" s="138">
        <f>ROUND(I1211*H1211,2)</f>
        <v>0</v>
      </c>
      <c r="K1211" s="134" t="s">
        <v>233</v>
      </c>
      <c r="L1211" s="33"/>
      <c r="M1211" s="139" t="s">
        <v>21</v>
      </c>
      <c r="N1211" s="140" t="s">
        <v>45</v>
      </c>
      <c r="P1211" s="141">
        <f>O1211*H1211</f>
        <v>0</v>
      </c>
      <c r="Q1211" s="141">
        <v>0</v>
      </c>
      <c r="R1211" s="141">
        <f>Q1211*H1211</f>
        <v>0</v>
      </c>
      <c r="S1211" s="141">
        <v>0</v>
      </c>
      <c r="T1211" s="142">
        <f>S1211*H1211</f>
        <v>0</v>
      </c>
      <c r="AR1211" s="143" t="s">
        <v>388</v>
      </c>
      <c r="AT1211" s="143" t="s">
        <v>229</v>
      </c>
      <c r="AU1211" s="143" t="s">
        <v>86</v>
      </c>
      <c r="AY1211" s="18" t="s">
        <v>227</v>
      </c>
      <c r="BE1211" s="144">
        <f>IF(N1211="základní",J1211,0)</f>
        <v>0</v>
      </c>
      <c r="BF1211" s="144">
        <f>IF(N1211="snížená",J1211,0)</f>
        <v>0</v>
      </c>
      <c r="BG1211" s="144">
        <f>IF(N1211="zákl. přenesená",J1211,0)</f>
        <v>0</v>
      </c>
      <c r="BH1211" s="144">
        <f>IF(N1211="sníž. přenesená",J1211,0)</f>
        <v>0</v>
      </c>
      <c r="BI1211" s="144">
        <f>IF(N1211="nulová",J1211,0)</f>
        <v>0</v>
      </c>
      <c r="BJ1211" s="18" t="s">
        <v>86</v>
      </c>
      <c r="BK1211" s="144">
        <f>ROUND(I1211*H1211,2)</f>
        <v>0</v>
      </c>
      <c r="BL1211" s="18" t="s">
        <v>388</v>
      </c>
      <c r="BM1211" s="143" t="s">
        <v>1727</v>
      </c>
    </row>
    <row r="1212" spans="2:65" s="1" customFormat="1" ht="11.25">
      <c r="B1212" s="33"/>
      <c r="D1212" s="145" t="s">
        <v>236</v>
      </c>
      <c r="F1212" s="146" t="s">
        <v>1728</v>
      </c>
      <c r="I1212" s="147"/>
      <c r="L1212" s="33"/>
      <c r="M1212" s="148"/>
      <c r="T1212" s="54"/>
      <c r="AT1212" s="18" t="s">
        <v>236</v>
      </c>
      <c r="AU1212" s="18" t="s">
        <v>86</v>
      </c>
    </row>
    <row r="1213" spans="2:65" s="11" customFormat="1" ht="22.9" customHeight="1">
      <c r="B1213" s="120"/>
      <c r="D1213" s="121" t="s">
        <v>72</v>
      </c>
      <c r="E1213" s="130" t="s">
        <v>1729</v>
      </c>
      <c r="F1213" s="130" t="s">
        <v>1730</v>
      </c>
      <c r="I1213" s="123"/>
      <c r="J1213" s="131">
        <f>BK1213</f>
        <v>0</v>
      </c>
      <c r="L1213" s="120"/>
      <c r="M1213" s="125"/>
      <c r="P1213" s="126">
        <f>SUM(P1214:P1252)</f>
        <v>0</v>
      </c>
      <c r="R1213" s="126">
        <f>SUM(R1214:R1252)</f>
        <v>128.5474451</v>
      </c>
      <c r="T1213" s="127">
        <f>SUM(T1214:T1252)</f>
        <v>0</v>
      </c>
      <c r="AR1213" s="121" t="s">
        <v>86</v>
      </c>
      <c r="AT1213" s="128" t="s">
        <v>72</v>
      </c>
      <c r="AU1213" s="128" t="s">
        <v>80</v>
      </c>
      <c r="AY1213" s="121" t="s">
        <v>227</v>
      </c>
      <c r="BK1213" s="129">
        <f>SUM(BK1214:BK1252)</f>
        <v>0</v>
      </c>
    </row>
    <row r="1214" spans="2:65" s="1" customFormat="1" ht="37.9" customHeight="1">
      <c r="B1214" s="33"/>
      <c r="C1214" s="132" t="s">
        <v>1731</v>
      </c>
      <c r="D1214" s="132" t="s">
        <v>229</v>
      </c>
      <c r="E1214" s="133" t="s">
        <v>1732</v>
      </c>
      <c r="F1214" s="134" t="s">
        <v>1733</v>
      </c>
      <c r="G1214" s="135" t="s">
        <v>232</v>
      </c>
      <c r="H1214" s="136">
        <v>1216.915</v>
      </c>
      <c r="I1214" s="137"/>
      <c r="J1214" s="138">
        <f>ROUND(I1214*H1214,2)</f>
        <v>0</v>
      </c>
      <c r="K1214" s="134" t="s">
        <v>233</v>
      </c>
      <c r="L1214" s="33"/>
      <c r="M1214" s="139" t="s">
        <v>21</v>
      </c>
      <c r="N1214" s="140" t="s">
        <v>45</v>
      </c>
      <c r="P1214" s="141">
        <f>O1214*H1214</f>
        <v>0</v>
      </c>
      <c r="Q1214" s="141">
        <v>0</v>
      </c>
      <c r="R1214" s="141">
        <f>Q1214*H1214</f>
        <v>0</v>
      </c>
      <c r="S1214" s="141">
        <v>0</v>
      </c>
      <c r="T1214" s="142">
        <f>S1214*H1214</f>
        <v>0</v>
      </c>
      <c r="AR1214" s="143" t="s">
        <v>388</v>
      </c>
      <c r="AT1214" s="143" t="s">
        <v>229</v>
      </c>
      <c r="AU1214" s="143" t="s">
        <v>86</v>
      </c>
      <c r="AY1214" s="18" t="s">
        <v>227</v>
      </c>
      <c r="BE1214" s="144">
        <f>IF(N1214="základní",J1214,0)</f>
        <v>0</v>
      </c>
      <c r="BF1214" s="144">
        <f>IF(N1214="snížená",J1214,0)</f>
        <v>0</v>
      </c>
      <c r="BG1214" s="144">
        <f>IF(N1214="zákl. přenesená",J1214,0)</f>
        <v>0</v>
      </c>
      <c r="BH1214" s="144">
        <f>IF(N1214="sníž. přenesená",J1214,0)</f>
        <v>0</v>
      </c>
      <c r="BI1214" s="144">
        <f>IF(N1214="nulová",J1214,0)</f>
        <v>0</v>
      </c>
      <c r="BJ1214" s="18" t="s">
        <v>86</v>
      </c>
      <c r="BK1214" s="144">
        <f>ROUND(I1214*H1214,2)</f>
        <v>0</v>
      </c>
      <c r="BL1214" s="18" t="s">
        <v>388</v>
      </c>
      <c r="BM1214" s="143" t="s">
        <v>1734</v>
      </c>
    </row>
    <row r="1215" spans="2:65" s="1" customFormat="1" ht="11.25">
      <c r="B1215" s="33"/>
      <c r="D1215" s="145" t="s">
        <v>236</v>
      </c>
      <c r="F1215" s="146" t="s">
        <v>1735</v>
      </c>
      <c r="I1215" s="147"/>
      <c r="L1215" s="33"/>
      <c r="M1215" s="148"/>
      <c r="T1215" s="54"/>
      <c r="AT1215" s="18" t="s">
        <v>236</v>
      </c>
      <c r="AU1215" s="18" t="s">
        <v>86</v>
      </c>
    </row>
    <row r="1216" spans="2:65" s="13" customFormat="1" ht="11.25">
      <c r="B1216" s="156"/>
      <c r="D1216" s="150" t="s">
        <v>238</v>
      </c>
      <c r="E1216" s="157" t="s">
        <v>21</v>
      </c>
      <c r="F1216" s="158" t="s">
        <v>661</v>
      </c>
      <c r="H1216" s="159">
        <v>778.32100000000003</v>
      </c>
      <c r="I1216" s="160"/>
      <c r="L1216" s="156"/>
      <c r="M1216" s="161"/>
      <c r="T1216" s="162"/>
      <c r="AT1216" s="157" t="s">
        <v>238</v>
      </c>
      <c r="AU1216" s="157" t="s">
        <v>86</v>
      </c>
      <c r="AV1216" s="13" t="s">
        <v>86</v>
      </c>
      <c r="AW1216" s="13" t="s">
        <v>33</v>
      </c>
      <c r="AX1216" s="13" t="s">
        <v>73</v>
      </c>
      <c r="AY1216" s="157" t="s">
        <v>227</v>
      </c>
    </row>
    <row r="1217" spans="2:65" s="15" customFormat="1" ht="11.25">
      <c r="B1217" s="193"/>
      <c r="D1217" s="150" t="s">
        <v>238</v>
      </c>
      <c r="E1217" s="194" t="s">
        <v>21</v>
      </c>
      <c r="F1217" s="195" t="s">
        <v>765</v>
      </c>
      <c r="H1217" s="196">
        <v>778.32100000000003</v>
      </c>
      <c r="I1217" s="197"/>
      <c r="L1217" s="193"/>
      <c r="M1217" s="198"/>
      <c r="T1217" s="199"/>
      <c r="AT1217" s="194" t="s">
        <v>238</v>
      </c>
      <c r="AU1217" s="194" t="s">
        <v>86</v>
      </c>
      <c r="AV1217" s="15" t="s">
        <v>120</v>
      </c>
      <c r="AW1217" s="15" t="s">
        <v>33</v>
      </c>
      <c r="AX1217" s="15" t="s">
        <v>73</v>
      </c>
      <c r="AY1217" s="194" t="s">
        <v>227</v>
      </c>
    </row>
    <row r="1218" spans="2:65" s="12" customFormat="1" ht="11.25">
      <c r="B1218" s="149"/>
      <c r="D1218" s="150" t="s">
        <v>238</v>
      </c>
      <c r="E1218" s="151" t="s">
        <v>21</v>
      </c>
      <c r="F1218" s="152" t="s">
        <v>1736</v>
      </c>
      <c r="H1218" s="151" t="s">
        <v>21</v>
      </c>
      <c r="I1218" s="153"/>
      <c r="L1218" s="149"/>
      <c r="M1218" s="154"/>
      <c r="T1218" s="155"/>
      <c r="AT1218" s="151" t="s">
        <v>238</v>
      </c>
      <c r="AU1218" s="151" t="s">
        <v>86</v>
      </c>
      <c r="AV1218" s="12" t="s">
        <v>80</v>
      </c>
      <c r="AW1218" s="12" t="s">
        <v>33</v>
      </c>
      <c r="AX1218" s="12" t="s">
        <v>73</v>
      </c>
      <c r="AY1218" s="151" t="s">
        <v>227</v>
      </c>
    </row>
    <row r="1219" spans="2:65" s="13" customFormat="1" ht="11.25">
      <c r="B1219" s="156"/>
      <c r="D1219" s="150" t="s">
        <v>238</v>
      </c>
      <c r="E1219" s="157" t="s">
        <v>21</v>
      </c>
      <c r="F1219" s="158" t="s">
        <v>1665</v>
      </c>
      <c r="H1219" s="159">
        <v>352.61</v>
      </c>
      <c r="I1219" s="160"/>
      <c r="L1219" s="156"/>
      <c r="M1219" s="161"/>
      <c r="T1219" s="162"/>
      <c r="AT1219" s="157" t="s">
        <v>238</v>
      </c>
      <c r="AU1219" s="157" t="s">
        <v>86</v>
      </c>
      <c r="AV1219" s="13" t="s">
        <v>86</v>
      </c>
      <c r="AW1219" s="13" t="s">
        <v>33</v>
      </c>
      <c r="AX1219" s="13" t="s">
        <v>73</v>
      </c>
      <c r="AY1219" s="157" t="s">
        <v>227</v>
      </c>
    </row>
    <row r="1220" spans="2:65" s="15" customFormat="1" ht="11.25">
      <c r="B1220" s="193"/>
      <c r="D1220" s="150" t="s">
        <v>238</v>
      </c>
      <c r="E1220" s="194" t="s">
        <v>644</v>
      </c>
      <c r="F1220" s="195" t="s">
        <v>765</v>
      </c>
      <c r="H1220" s="196">
        <v>352.61</v>
      </c>
      <c r="I1220" s="197"/>
      <c r="L1220" s="193"/>
      <c r="M1220" s="198"/>
      <c r="T1220" s="199"/>
      <c r="AT1220" s="194" t="s">
        <v>238</v>
      </c>
      <c r="AU1220" s="194" t="s">
        <v>86</v>
      </c>
      <c r="AV1220" s="15" t="s">
        <v>120</v>
      </c>
      <c r="AW1220" s="15" t="s">
        <v>33</v>
      </c>
      <c r="AX1220" s="15" t="s">
        <v>73</v>
      </c>
      <c r="AY1220" s="194" t="s">
        <v>227</v>
      </c>
    </row>
    <row r="1221" spans="2:65" s="12" customFormat="1" ht="11.25">
      <c r="B1221" s="149"/>
      <c r="D1221" s="150" t="s">
        <v>238</v>
      </c>
      <c r="E1221" s="151" t="s">
        <v>21</v>
      </c>
      <c r="F1221" s="152" t="s">
        <v>1680</v>
      </c>
      <c r="H1221" s="151" t="s">
        <v>21</v>
      </c>
      <c r="I1221" s="153"/>
      <c r="L1221" s="149"/>
      <c r="M1221" s="154"/>
      <c r="T1221" s="155"/>
      <c r="AT1221" s="151" t="s">
        <v>238</v>
      </c>
      <c r="AU1221" s="151" t="s">
        <v>86</v>
      </c>
      <c r="AV1221" s="12" t="s">
        <v>80</v>
      </c>
      <c r="AW1221" s="12" t="s">
        <v>33</v>
      </c>
      <c r="AX1221" s="12" t="s">
        <v>73</v>
      </c>
      <c r="AY1221" s="151" t="s">
        <v>227</v>
      </c>
    </row>
    <row r="1222" spans="2:65" s="13" customFormat="1" ht="11.25">
      <c r="B1222" s="156"/>
      <c r="D1222" s="150" t="s">
        <v>238</v>
      </c>
      <c r="E1222" s="157" t="s">
        <v>21</v>
      </c>
      <c r="F1222" s="158" t="s">
        <v>1737</v>
      </c>
      <c r="H1222" s="159">
        <v>53.344000000000001</v>
      </c>
      <c r="I1222" s="160"/>
      <c r="L1222" s="156"/>
      <c r="M1222" s="161"/>
      <c r="T1222" s="162"/>
      <c r="AT1222" s="157" t="s">
        <v>238</v>
      </c>
      <c r="AU1222" s="157" t="s">
        <v>86</v>
      </c>
      <c r="AV1222" s="13" t="s">
        <v>86</v>
      </c>
      <c r="AW1222" s="13" t="s">
        <v>33</v>
      </c>
      <c r="AX1222" s="13" t="s">
        <v>73</v>
      </c>
      <c r="AY1222" s="157" t="s">
        <v>227</v>
      </c>
    </row>
    <row r="1223" spans="2:65" s="13" customFormat="1" ht="11.25">
      <c r="B1223" s="156"/>
      <c r="D1223" s="150" t="s">
        <v>238</v>
      </c>
      <c r="E1223" s="157" t="s">
        <v>21</v>
      </c>
      <c r="F1223" s="158" t="s">
        <v>1738</v>
      </c>
      <c r="H1223" s="159">
        <v>32.64</v>
      </c>
      <c r="I1223" s="160"/>
      <c r="L1223" s="156"/>
      <c r="M1223" s="161"/>
      <c r="T1223" s="162"/>
      <c r="AT1223" s="157" t="s">
        <v>238</v>
      </c>
      <c r="AU1223" s="157" t="s">
        <v>86</v>
      </c>
      <c r="AV1223" s="13" t="s">
        <v>86</v>
      </c>
      <c r="AW1223" s="13" t="s">
        <v>33</v>
      </c>
      <c r="AX1223" s="13" t="s">
        <v>73</v>
      </c>
      <c r="AY1223" s="157" t="s">
        <v>227</v>
      </c>
    </row>
    <row r="1224" spans="2:65" s="15" customFormat="1" ht="11.25">
      <c r="B1224" s="193"/>
      <c r="D1224" s="150" t="s">
        <v>238</v>
      </c>
      <c r="E1224" s="194" t="s">
        <v>21</v>
      </c>
      <c r="F1224" s="195" t="s">
        <v>765</v>
      </c>
      <c r="H1224" s="196">
        <v>85.983999999999995</v>
      </c>
      <c r="I1224" s="197"/>
      <c r="L1224" s="193"/>
      <c r="M1224" s="198"/>
      <c r="T1224" s="199"/>
      <c r="AT1224" s="194" t="s">
        <v>238</v>
      </c>
      <c r="AU1224" s="194" t="s">
        <v>86</v>
      </c>
      <c r="AV1224" s="15" t="s">
        <v>120</v>
      </c>
      <c r="AW1224" s="15" t="s">
        <v>33</v>
      </c>
      <c r="AX1224" s="15" t="s">
        <v>73</v>
      </c>
      <c r="AY1224" s="194" t="s">
        <v>227</v>
      </c>
    </row>
    <row r="1225" spans="2:65" s="14" customFormat="1" ht="11.25">
      <c r="B1225" s="163"/>
      <c r="D1225" s="150" t="s">
        <v>238</v>
      </c>
      <c r="E1225" s="164" t="s">
        <v>21</v>
      </c>
      <c r="F1225" s="165" t="s">
        <v>241</v>
      </c>
      <c r="H1225" s="166">
        <v>1216.915</v>
      </c>
      <c r="I1225" s="167"/>
      <c r="L1225" s="163"/>
      <c r="M1225" s="168"/>
      <c r="T1225" s="169"/>
      <c r="AT1225" s="164" t="s">
        <v>238</v>
      </c>
      <c r="AU1225" s="164" t="s">
        <v>86</v>
      </c>
      <c r="AV1225" s="14" t="s">
        <v>234</v>
      </c>
      <c r="AW1225" s="14" t="s">
        <v>33</v>
      </c>
      <c r="AX1225" s="14" t="s">
        <v>80</v>
      </c>
      <c r="AY1225" s="164" t="s">
        <v>227</v>
      </c>
    </row>
    <row r="1226" spans="2:65" s="1" customFormat="1" ht="33" customHeight="1">
      <c r="B1226" s="33"/>
      <c r="C1226" s="170" t="s">
        <v>1739</v>
      </c>
      <c r="D1226" s="170" t="s">
        <v>291</v>
      </c>
      <c r="E1226" s="171" t="s">
        <v>1740</v>
      </c>
      <c r="F1226" s="172" t="s">
        <v>1741</v>
      </c>
      <c r="G1226" s="173" t="s">
        <v>232</v>
      </c>
      <c r="H1226" s="174">
        <v>1524.1189999999999</v>
      </c>
      <c r="I1226" s="175"/>
      <c r="J1226" s="176">
        <f>ROUND(I1226*H1226,2)</f>
        <v>0</v>
      </c>
      <c r="K1226" s="172" t="s">
        <v>233</v>
      </c>
      <c r="L1226" s="177"/>
      <c r="M1226" s="178" t="s">
        <v>21</v>
      </c>
      <c r="N1226" s="179" t="s">
        <v>45</v>
      </c>
      <c r="P1226" s="141">
        <f>O1226*H1226</f>
        <v>0</v>
      </c>
      <c r="Q1226" s="141">
        <v>2.5000000000000001E-3</v>
      </c>
      <c r="R1226" s="141">
        <f>Q1226*H1226</f>
        <v>3.8102974999999999</v>
      </c>
      <c r="S1226" s="141">
        <v>0</v>
      </c>
      <c r="T1226" s="142">
        <f>S1226*H1226</f>
        <v>0</v>
      </c>
      <c r="AR1226" s="143" t="s">
        <v>577</v>
      </c>
      <c r="AT1226" s="143" t="s">
        <v>291</v>
      </c>
      <c r="AU1226" s="143" t="s">
        <v>86</v>
      </c>
      <c r="AY1226" s="18" t="s">
        <v>227</v>
      </c>
      <c r="BE1226" s="144">
        <f>IF(N1226="základní",J1226,0)</f>
        <v>0</v>
      </c>
      <c r="BF1226" s="144">
        <f>IF(N1226="snížená",J1226,0)</f>
        <v>0</v>
      </c>
      <c r="BG1226" s="144">
        <f>IF(N1226="zákl. přenesená",J1226,0)</f>
        <v>0</v>
      </c>
      <c r="BH1226" s="144">
        <f>IF(N1226="sníž. přenesená",J1226,0)</f>
        <v>0</v>
      </c>
      <c r="BI1226" s="144">
        <f>IF(N1226="nulová",J1226,0)</f>
        <v>0</v>
      </c>
      <c r="BJ1226" s="18" t="s">
        <v>86</v>
      </c>
      <c r="BK1226" s="144">
        <f>ROUND(I1226*H1226,2)</f>
        <v>0</v>
      </c>
      <c r="BL1226" s="18" t="s">
        <v>388</v>
      </c>
      <c r="BM1226" s="143" t="s">
        <v>1742</v>
      </c>
    </row>
    <row r="1227" spans="2:65" s="13" customFormat="1" ht="11.25">
      <c r="B1227" s="156"/>
      <c r="D1227" s="150" t="s">
        <v>238</v>
      </c>
      <c r="F1227" s="158" t="s">
        <v>1743</v>
      </c>
      <c r="H1227" s="159">
        <v>1524.1189999999999</v>
      </c>
      <c r="I1227" s="160"/>
      <c r="L1227" s="156"/>
      <c r="M1227" s="161"/>
      <c r="T1227" s="162"/>
      <c r="AT1227" s="157" t="s">
        <v>238</v>
      </c>
      <c r="AU1227" s="157" t="s">
        <v>86</v>
      </c>
      <c r="AV1227" s="13" t="s">
        <v>86</v>
      </c>
      <c r="AW1227" s="13" t="s">
        <v>4</v>
      </c>
      <c r="AX1227" s="13" t="s">
        <v>80</v>
      </c>
      <c r="AY1227" s="157" t="s">
        <v>227</v>
      </c>
    </row>
    <row r="1228" spans="2:65" s="1" customFormat="1" ht="44.25" customHeight="1">
      <c r="B1228" s="33"/>
      <c r="C1228" s="132" t="s">
        <v>1744</v>
      </c>
      <c r="D1228" s="132" t="s">
        <v>229</v>
      </c>
      <c r="E1228" s="133" t="s">
        <v>1745</v>
      </c>
      <c r="F1228" s="134" t="s">
        <v>1746</v>
      </c>
      <c r="G1228" s="135" t="s">
        <v>326</v>
      </c>
      <c r="H1228" s="136">
        <v>389.161</v>
      </c>
      <c r="I1228" s="137"/>
      <c r="J1228" s="138">
        <f>ROUND(I1228*H1228,2)</f>
        <v>0</v>
      </c>
      <c r="K1228" s="134" t="s">
        <v>233</v>
      </c>
      <c r="L1228" s="33"/>
      <c r="M1228" s="139" t="s">
        <v>21</v>
      </c>
      <c r="N1228" s="140" t="s">
        <v>45</v>
      </c>
      <c r="P1228" s="141">
        <f>O1228*H1228</f>
        <v>0</v>
      </c>
      <c r="Q1228" s="141">
        <v>0</v>
      </c>
      <c r="R1228" s="141">
        <f>Q1228*H1228</f>
        <v>0</v>
      </c>
      <c r="S1228" s="141">
        <v>0</v>
      </c>
      <c r="T1228" s="142">
        <f>S1228*H1228</f>
        <v>0</v>
      </c>
      <c r="AR1228" s="143" t="s">
        <v>388</v>
      </c>
      <c r="AT1228" s="143" t="s">
        <v>229</v>
      </c>
      <c r="AU1228" s="143" t="s">
        <v>86</v>
      </c>
      <c r="AY1228" s="18" t="s">
        <v>227</v>
      </c>
      <c r="BE1228" s="144">
        <f>IF(N1228="základní",J1228,0)</f>
        <v>0</v>
      </c>
      <c r="BF1228" s="144">
        <f>IF(N1228="snížená",J1228,0)</f>
        <v>0</v>
      </c>
      <c r="BG1228" s="144">
        <f>IF(N1228="zákl. přenesená",J1228,0)</f>
        <v>0</v>
      </c>
      <c r="BH1228" s="144">
        <f>IF(N1228="sníž. přenesená",J1228,0)</f>
        <v>0</v>
      </c>
      <c r="BI1228" s="144">
        <f>IF(N1228="nulová",J1228,0)</f>
        <v>0</v>
      </c>
      <c r="BJ1228" s="18" t="s">
        <v>86</v>
      </c>
      <c r="BK1228" s="144">
        <f>ROUND(I1228*H1228,2)</f>
        <v>0</v>
      </c>
      <c r="BL1228" s="18" t="s">
        <v>388</v>
      </c>
      <c r="BM1228" s="143" t="s">
        <v>1747</v>
      </c>
    </row>
    <row r="1229" spans="2:65" s="1" customFormat="1" ht="11.25">
      <c r="B1229" s="33"/>
      <c r="D1229" s="145" t="s">
        <v>236</v>
      </c>
      <c r="F1229" s="146" t="s">
        <v>1748</v>
      </c>
      <c r="I1229" s="147"/>
      <c r="L1229" s="33"/>
      <c r="M1229" s="148"/>
      <c r="T1229" s="54"/>
      <c r="AT1229" s="18" t="s">
        <v>236</v>
      </c>
      <c r="AU1229" s="18" t="s">
        <v>86</v>
      </c>
    </row>
    <row r="1230" spans="2:65" s="13" customFormat="1" ht="11.25">
      <c r="B1230" s="156"/>
      <c r="D1230" s="150" t="s">
        <v>238</v>
      </c>
      <c r="E1230" s="157" t="s">
        <v>21</v>
      </c>
      <c r="F1230" s="158" t="s">
        <v>1749</v>
      </c>
      <c r="H1230" s="159">
        <v>389.161</v>
      </c>
      <c r="I1230" s="160"/>
      <c r="L1230" s="156"/>
      <c r="M1230" s="161"/>
      <c r="T1230" s="162"/>
      <c r="AT1230" s="157" t="s">
        <v>238</v>
      </c>
      <c r="AU1230" s="157" t="s">
        <v>86</v>
      </c>
      <c r="AV1230" s="13" t="s">
        <v>86</v>
      </c>
      <c r="AW1230" s="13" t="s">
        <v>33</v>
      </c>
      <c r="AX1230" s="13" t="s">
        <v>73</v>
      </c>
      <c r="AY1230" s="157" t="s">
        <v>227</v>
      </c>
    </row>
    <row r="1231" spans="2:65" s="14" customFormat="1" ht="11.25">
      <c r="B1231" s="163"/>
      <c r="D1231" s="150" t="s">
        <v>238</v>
      </c>
      <c r="E1231" s="164" t="s">
        <v>21</v>
      </c>
      <c r="F1231" s="165" t="s">
        <v>241</v>
      </c>
      <c r="H1231" s="166">
        <v>389.161</v>
      </c>
      <c r="I1231" s="167"/>
      <c r="L1231" s="163"/>
      <c r="M1231" s="168"/>
      <c r="T1231" s="169"/>
      <c r="AT1231" s="164" t="s">
        <v>238</v>
      </c>
      <c r="AU1231" s="164" t="s">
        <v>86</v>
      </c>
      <c r="AV1231" s="14" t="s">
        <v>234</v>
      </c>
      <c r="AW1231" s="14" t="s">
        <v>33</v>
      </c>
      <c r="AX1231" s="14" t="s">
        <v>80</v>
      </c>
      <c r="AY1231" s="164" t="s">
        <v>227</v>
      </c>
    </row>
    <row r="1232" spans="2:65" s="1" customFormat="1" ht="33" customHeight="1">
      <c r="B1232" s="33"/>
      <c r="C1232" s="170" t="s">
        <v>1487</v>
      </c>
      <c r="D1232" s="170" t="s">
        <v>291</v>
      </c>
      <c r="E1232" s="171" t="s">
        <v>1740</v>
      </c>
      <c r="F1232" s="172" t="s">
        <v>1741</v>
      </c>
      <c r="G1232" s="173" t="s">
        <v>232</v>
      </c>
      <c r="H1232" s="174">
        <v>57.7</v>
      </c>
      <c r="I1232" s="175"/>
      <c r="J1232" s="176">
        <f>ROUND(I1232*H1232,2)</f>
        <v>0</v>
      </c>
      <c r="K1232" s="172" t="s">
        <v>233</v>
      </c>
      <c r="L1232" s="177"/>
      <c r="M1232" s="178" t="s">
        <v>21</v>
      </c>
      <c r="N1232" s="179" t="s">
        <v>45</v>
      </c>
      <c r="P1232" s="141">
        <f>O1232*H1232</f>
        <v>0</v>
      </c>
      <c r="Q1232" s="141">
        <v>2.5000000000000001E-3</v>
      </c>
      <c r="R1232" s="141">
        <f>Q1232*H1232</f>
        <v>0.14425000000000002</v>
      </c>
      <c r="S1232" s="141">
        <v>0</v>
      </c>
      <c r="T1232" s="142">
        <f>S1232*H1232</f>
        <v>0</v>
      </c>
      <c r="AR1232" s="143" t="s">
        <v>577</v>
      </c>
      <c r="AT1232" s="143" t="s">
        <v>291</v>
      </c>
      <c r="AU1232" s="143" t="s">
        <v>86</v>
      </c>
      <c r="AY1232" s="18" t="s">
        <v>227</v>
      </c>
      <c r="BE1232" s="144">
        <f>IF(N1232="základní",J1232,0)</f>
        <v>0</v>
      </c>
      <c r="BF1232" s="144">
        <f>IF(N1232="snížená",J1232,0)</f>
        <v>0</v>
      </c>
      <c r="BG1232" s="144">
        <f>IF(N1232="zákl. přenesená",J1232,0)</f>
        <v>0</v>
      </c>
      <c r="BH1232" s="144">
        <f>IF(N1232="sníž. přenesená",J1232,0)</f>
        <v>0</v>
      </c>
      <c r="BI1232" s="144">
        <f>IF(N1232="nulová",J1232,0)</f>
        <v>0</v>
      </c>
      <c r="BJ1232" s="18" t="s">
        <v>86</v>
      </c>
      <c r="BK1232" s="144">
        <f>ROUND(I1232*H1232,2)</f>
        <v>0</v>
      </c>
      <c r="BL1232" s="18" t="s">
        <v>388</v>
      </c>
      <c r="BM1232" s="143" t="s">
        <v>1750</v>
      </c>
    </row>
    <row r="1233" spans="2:65" s="13" customFormat="1" ht="11.25">
      <c r="B1233" s="156"/>
      <c r="D1233" s="150" t="s">
        <v>238</v>
      </c>
      <c r="E1233" s="157" t="s">
        <v>21</v>
      </c>
      <c r="F1233" s="158" t="s">
        <v>1751</v>
      </c>
      <c r="H1233" s="159">
        <v>49.506999999999998</v>
      </c>
      <c r="I1233" s="160"/>
      <c r="L1233" s="156"/>
      <c r="M1233" s="161"/>
      <c r="T1233" s="162"/>
      <c r="AT1233" s="157" t="s">
        <v>238</v>
      </c>
      <c r="AU1233" s="157" t="s">
        <v>86</v>
      </c>
      <c r="AV1233" s="13" t="s">
        <v>86</v>
      </c>
      <c r="AW1233" s="13" t="s">
        <v>33</v>
      </c>
      <c r="AX1233" s="13" t="s">
        <v>73</v>
      </c>
      <c r="AY1233" s="157" t="s">
        <v>227</v>
      </c>
    </row>
    <row r="1234" spans="2:65" s="14" customFormat="1" ht="11.25">
      <c r="B1234" s="163"/>
      <c r="D1234" s="150" t="s">
        <v>238</v>
      </c>
      <c r="E1234" s="164" t="s">
        <v>21</v>
      </c>
      <c r="F1234" s="165" t="s">
        <v>241</v>
      </c>
      <c r="H1234" s="166">
        <v>49.506999999999998</v>
      </c>
      <c r="I1234" s="167"/>
      <c r="L1234" s="163"/>
      <c r="M1234" s="168"/>
      <c r="T1234" s="169"/>
      <c r="AT1234" s="164" t="s">
        <v>238</v>
      </c>
      <c r="AU1234" s="164" t="s">
        <v>86</v>
      </c>
      <c r="AV1234" s="14" t="s">
        <v>234</v>
      </c>
      <c r="AW1234" s="14" t="s">
        <v>33</v>
      </c>
      <c r="AX1234" s="14" t="s">
        <v>80</v>
      </c>
      <c r="AY1234" s="164" t="s">
        <v>227</v>
      </c>
    </row>
    <row r="1235" spans="2:65" s="13" customFormat="1" ht="11.25">
      <c r="B1235" s="156"/>
      <c r="D1235" s="150" t="s">
        <v>238</v>
      </c>
      <c r="F1235" s="158" t="s">
        <v>1752</v>
      </c>
      <c r="H1235" s="159">
        <v>57.7</v>
      </c>
      <c r="I1235" s="160"/>
      <c r="L1235" s="156"/>
      <c r="M1235" s="161"/>
      <c r="T1235" s="162"/>
      <c r="AT1235" s="157" t="s">
        <v>238</v>
      </c>
      <c r="AU1235" s="157" t="s">
        <v>86</v>
      </c>
      <c r="AV1235" s="13" t="s">
        <v>86</v>
      </c>
      <c r="AW1235" s="13" t="s">
        <v>4</v>
      </c>
      <c r="AX1235" s="13" t="s">
        <v>80</v>
      </c>
      <c r="AY1235" s="157" t="s">
        <v>227</v>
      </c>
    </row>
    <row r="1236" spans="2:65" s="1" customFormat="1" ht="33" customHeight="1">
      <c r="B1236" s="33"/>
      <c r="C1236" s="132" t="s">
        <v>1753</v>
      </c>
      <c r="D1236" s="132" t="s">
        <v>229</v>
      </c>
      <c r="E1236" s="133" t="s">
        <v>1754</v>
      </c>
      <c r="F1236" s="134" t="s">
        <v>1755</v>
      </c>
      <c r="G1236" s="135" t="s">
        <v>232</v>
      </c>
      <c r="H1236" s="136">
        <v>535.91</v>
      </c>
      <c r="I1236" s="137"/>
      <c r="J1236" s="138">
        <f>ROUND(I1236*H1236,2)</f>
        <v>0</v>
      </c>
      <c r="K1236" s="134" t="s">
        <v>233</v>
      </c>
      <c r="L1236" s="33"/>
      <c r="M1236" s="139" t="s">
        <v>21</v>
      </c>
      <c r="N1236" s="140" t="s">
        <v>45</v>
      </c>
      <c r="P1236" s="141">
        <f>O1236*H1236</f>
        <v>0</v>
      </c>
      <c r="Q1236" s="141">
        <v>0</v>
      </c>
      <c r="R1236" s="141">
        <f>Q1236*H1236</f>
        <v>0</v>
      </c>
      <c r="S1236" s="141">
        <v>0</v>
      </c>
      <c r="T1236" s="142">
        <f>S1236*H1236</f>
        <v>0</v>
      </c>
      <c r="AR1236" s="143" t="s">
        <v>388</v>
      </c>
      <c r="AT1236" s="143" t="s">
        <v>229</v>
      </c>
      <c r="AU1236" s="143" t="s">
        <v>86</v>
      </c>
      <c r="AY1236" s="18" t="s">
        <v>227</v>
      </c>
      <c r="BE1236" s="144">
        <f>IF(N1236="základní",J1236,0)</f>
        <v>0</v>
      </c>
      <c r="BF1236" s="144">
        <f>IF(N1236="snížená",J1236,0)</f>
        <v>0</v>
      </c>
      <c r="BG1236" s="144">
        <f>IF(N1236="zákl. přenesená",J1236,0)</f>
        <v>0</v>
      </c>
      <c r="BH1236" s="144">
        <f>IF(N1236="sníž. přenesená",J1236,0)</f>
        <v>0</v>
      </c>
      <c r="BI1236" s="144">
        <f>IF(N1236="nulová",J1236,0)</f>
        <v>0</v>
      </c>
      <c r="BJ1236" s="18" t="s">
        <v>86</v>
      </c>
      <c r="BK1236" s="144">
        <f>ROUND(I1236*H1236,2)</f>
        <v>0</v>
      </c>
      <c r="BL1236" s="18" t="s">
        <v>388</v>
      </c>
      <c r="BM1236" s="143" t="s">
        <v>1756</v>
      </c>
    </row>
    <row r="1237" spans="2:65" s="1" customFormat="1" ht="11.25">
      <c r="B1237" s="33"/>
      <c r="D1237" s="145" t="s">
        <v>236</v>
      </c>
      <c r="F1237" s="146" t="s">
        <v>1757</v>
      </c>
      <c r="I1237" s="147"/>
      <c r="L1237" s="33"/>
      <c r="M1237" s="148"/>
      <c r="T1237" s="54"/>
      <c r="AT1237" s="18" t="s">
        <v>236</v>
      </c>
      <c r="AU1237" s="18" t="s">
        <v>86</v>
      </c>
    </row>
    <row r="1238" spans="2:65" s="13" customFormat="1" ht="11.25">
      <c r="B1238" s="156"/>
      <c r="D1238" s="150" t="s">
        <v>238</v>
      </c>
      <c r="E1238" s="157" t="s">
        <v>21</v>
      </c>
      <c r="F1238" s="158" t="s">
        <v>644</v>
      </c>
      <c r="H1238" s="159">
        <v>352.61</v>
      </c>
      <c r="I1238" s="160"/>
      <c r="L1238" s="156"/>
      <c r="M1238" s="161"/>
      <c r="T1238" s="162"/>
      <c r="AT1238" s="157" t="s">
        <v>238</v>
      </c>
      <c r="AU1238" s="157" t="s">
        <v>86</v>
      </c>
      <c r="AV1238" s="13" t="s">
        <v>86</v>
      </c>
      <c r="AW1238" s="13" t="s">
        <v>33</v>
      </c>
      <c r="AX1238" s="13" t="s">
        <v>73</v>
      </c>
      <c r="AY1238" s="157" t="s">
        <v>227</v>
      </c>
    </row>
    <row r="1239" spans="2:65" s="12" customFormat="1" ht="11.25">
      <c r="B1239" s="149"/>
      <c r="D1239" s="150" t="s">
        <v>238</v>
      </c>
      <c r="E1239" s="151" t="s">
        <v>21</v>
      </c>
      <c r="F1239" s="152" t="s">
        <v>1758</v>
      </c>
      <c r="H1239" s="151" t="s">
        <v>21</v>
      </c>
      <c r="I1239" s="153"/>
      <c r="L1239" s="149"/>
      <c r="M1239" s="154"/>
      <c r="T1239" s="155"/>
      <c r="AT1239" s="151" t="s">
        <v>238</v>
      </c>
      <c r="AU1239" s="151" t="s">
        <v>86</v>
      </c>
      <c r="AV1239" s="12" t="s">
        <v>80</v>
      </c>
      <c r="AW1239" s="12" t="s">
        <v>33</v>
      </c>
      <c r="AX1239" s="12" t="s">
        <v>73</v>
      </c>
      <c r="AY1239" s="151" t="s">
        <v>227</v>
      </c>
    </row>
    <row r="1240" spans="2:65" s="13" customFormat="1" ht="11.25">
      <c r="B1240" s="156"/>
      <c r="D1240" s="150" t="s">
        <v>238</v>
      </c>
      <c r="E1240" s="157" t="s">
        <v>21</v>
      </c>
      <c r="F1240" s="158" t="s">
        <v>649</v>
      </c>
      <c r="H1240" s="159">
        <v>183.3</v>
      </c>
      <c r="I1240" s="160"/>
      <c r="L1240" s="156"/>
      <c r="M1240" s="161"/>
      <c r="T1240" s="162"/>
      <c r="AT1240" s="157" t="s">
        <v>238</v>
      </c>
      <c r="AU1240" s="157" t="s">
        <v>86</v>
      </c>
      <c r="AV1240" s="13" t="s">
        <v>86</v>
      </c>
      <c r="AW1240" s="13" t="s">
        <v>33</v>
      </c>
      <c r="AX1240" s="13" t="s">
        <v>73</v>
      </c>
      <c r="AY1240" s="157" t="s">
        <v>227</v>
      </c>
    </row>
    <row r="1241" spans="2:65" s="14" customFormat="1" ht="11.25">
      <c r="B1241" s="163"/>
      <c r="D1241" s="150" t="s">
        <v>238</v>
      </c>
      <c r="E1241" s="164" t="s">
        <v>21</v>
      </c>
      <c r="F1241" s="165" t="s">
        <v>241</v>
      </c>
      <c r="H1241" s="166">
        <v>535.91</v>
      </c>
      <c r="I1241" s="167"/>
      <c r="L1241" s="163"/>
      <c r="M1241" s="168"/>
      <c r="T1241" s="169"/>
      <c r="AT1241" s="164" t="s">
        <v>238</v>
      </c>
      <c r="AU1241" s="164" t="s">
        <v>86</v>
      </c>
      <c r="AV1241" s="14" t="s">
        <v>234</v>
      </c>
      <c r="AW1241" s="14" t="s">
        <v>33</v>
      </c>
      <c r="AX1241" s="14" t="s">
        <v>80</v>
      </c>
      <c r="AY1241" s="164" t="s">
        <v>227</v>
      </c>
    </row>
    <row r="1242" spans="2:65" s="1" customFormat="1" ht="24.2" customHeight="1">
      <c r="B1242" s="33"/>
      <c r="C1242" s="170" t="s">
        <v>1759</v>
      </c>
      <c r="D1242" s="170" t="s">
        <v>291</v>
      </c>
      <c r="E1242" s="171" t="s">
        <v>1712</v>
      </c>
      <c r="F1242" s="172" t="s">
        <v>1713</v>
      </c>
      <c r="G1242" s="173" t="s">
        <v>232</v>
      </c>
      <c r="H1242" s="174">
        <v>618.976</v>
      </c>
      <c r="I1242" s="175"/>
      <c r="J1242" s="176">
        <f>ROUND(I1242*H1242,2)</f>
        <v>0</v>
      </c>
      <c r="K1242" s="172" t="s">
        <v>233</v>
      </c>
      <c r="L1242" s="177"/>
      <c r="M1242" s="178" t="s">
        <v>21</v>
      </c>
      <c r="N1242" s="179" t="s">
        <v>45</v>
      </c>
      <c r="P1242" s="141">
        <f>O1242*H1242</f>
        <v>0</v>
      </c>
      <c r="Q1242" s="141">
        <v>1E-4</v>
      </c>
      <c r="R1242" s="141">
        <f>Q1242*H1242</f>
        <v>6.1897600000000004E-2</v>
      </c>
      <c r="S1242" s="141">
        <v>0</v>
      </c>
      <c r="T1242" s="142">
        <f>S1242*H1242</f>
        <v>0</v>
      </c>
      <c r="AR1242" s="143" t="s">
        <v>577</v>
      </c>
      <c r="AT1242" s="143" t="s">
        <v>291</v>
      </c>
      <c r="AU1242" s="143" t="s">
        <v>86</v>
      </c>
      <c r="AY1242" s="18" t="s">
        <v>227</v>
      </c>
      <c r="BE1242" s="144">
        <f>IF(N1242="základní",J1242,0)</f>
        <v>0</v>
      </c>
      <c r="BF1242" s="144">
        <f>IF(N1242="snížená",J1242,0)</f>
        <v>0</v>
      </c>
      <c r="BG1242" s="144">
        <f>IF(N1242="zákl. přenesená",J1242,0)</f>
        <v>0</v>
      </c>
      <c r="BH1242" s="144">
        <f>IF(N1242="sníž. přenesená",J1242,0)</f>
        <v>0</v>
      </c>
      <c r="BI1242" s="144">
        <f>IF(N1242="nulová",J1242,0)</f>
        <v>0</v>
      </c>
      <c r="BJ1242" s="18" t="s">
        <v>86</v>
      </c>
      <c r="BK1242" s="144">
        <f>ROUND(I1242*H1242,2)</f>
        <v>0</v>
      </c>
      <c r="BL1242" s="18" t="s">
        <v>388</v>
      </c>
      <c r="BM1242" s="143" t="s">
        <v>1760</v>
      </c>
    </row>
    <row r="1243" spans="2:65" s="13" customFormat="1" ht="11.25">
      <c r="B1243" s="156"/>
      <c r="D1243" s="150" t="s">
        <v>238</v>
      </c>
      <c r="F1243" s="158" t="s">
        <v>1761</v>
      </c>
      <c r="H1243" s="159">
        <v>618.976</v>
      </c>
      <c r="I1243" s="160"/>
      <c r="L1243" s="156"/>
      <c r="M1243" s="161"/>
      <c r="T1243" s="162"/>
      <c r="AT1243" s="157" t="s">
        <v>238</v>
      </c>
      <c r="AU1243" s="157" t="s">
        <v>86</v>
      </c>
      <c r="AV1243" s="13" t="s">
        <v>86</v>
      </c>
      <c r="AW1243" s="13" t="s">
        <v>4</v>
      </c>
      <c r="AX1243" s="13" t="s">
        <v>80</v>
      </c>
      <c r="AY1243" s="157" t="s">
        <v>227</v>
      </c>
    </row>
    <row r="1244" spans="2:65" s="1" customFormat="1" ht="37.9" customHeight="1">
      <c r="B1244" s="33"/>
      <c r="C1244" s="132" t="s">
        <v>1762</v>
      </c>
      <c r="D1244" s="132" t="s">
        <v>229</v>
      </c>
      <c r="E1244" s="133" t="s">
        <v>1763</v>
      </c>
      <c r="F1244" s="134" t="s">
        <v>1764</v>
      </c>
      <c r="G1244" s="135" t="s">
        <v>232</v>
      </c>
      <c r="H1244" s="136">
        <v>778.32100000000003</v>
      </c>
      <c r="I1244" s="137"/>
      <c r="J1244" s="138">
        <f>ROUND(I1244*H1244,2)</f>
        <v>0</v>
      </c>
      <c r="K1244" s="134" t="s">
        <v>233</v>
      </c>
      <c r="L1244" s="33"/>
      <c r="M1244" s="139" t="s">
        <v>21</v>
      </c>
      <c r="N1244" s="140" t="s">
        <v>45</v>
      </c>
      <c r="P1244" s="141">
        <f>O1244*H1244</f>
        <v>0</v>
      </c>
      <c r="Q1244" s="141">
        <v>0</v>
      </c>
      <c r="R1244" s="141">
        <f>Q1244*H1244</f>
        <v>0</v>
      </c>
      <c r="S1244" s="141">
        <v>0</v>
      </c>
      <c r="T1244" s="142">
        <f>S1244*H1244</f>
        <v>0</v>
      </c>
      <c r="AR1244" s="143" t="s">
        <v>388</v>
      </c>
      <c r="AT1244" s="143" t="s">
        <v>229</v>
      </c>
      <c r="AU1244" s="143" t="s">
        <v>86</v>
      </c>
      <c r="AY1244" s="18" t="s">
        <v>227</v>
      </c>
      <c r="BE1244" s="144">
        <f>IF(N1244="základní",J1244,0)</f>
        <v>0</v>
      </c>
      <c r="BF1244" s="144">
        <f>IF(N1244="snížená",J1244,0)</f>
        <v>0</v>
      </c>
      <c r="BG1244" s="144">
        <f>IF(N1244="zákl. přenesená",J1244,0)</f>
        <v>0</v>
      </c>
      <c r="BH1244" s="144">
        <f>IF(N1244="sníž. přenesená",J1244,0)</f>
        <v>0</v>
      </c>
      <c r="BI1244" s="144">
        <f>IF(N1244="nulová",J1244,0)</f>
        <v>0</v>
      </c>
      <c r="BJ1244" s="18" t="s">
        <v>86</v>
      </c>
      <c r="BK1244" s="144">
        <f>ROUND(I1244*H1244,2)</f>
        <v>0</v>
      </c>
      <c r="BL1244" s="18" t="s">
        <v>388</v>
      </c>
      <c r="BM1244" s="143" t="s">
        <v>1765</v>
      </c>
    </row>
    <row r="1245" spans="2:65" s="1" customFormat="1" ht="11.25">
      <c r="B1245" s="33"/>
      <c r="D1245" s="145" t="s">
        <v>236</v>
      </c>
      <c r="F1245" s="146" t="s">
        <v>1766</v>
      </c>
      <c r="I1245" s="147"/>
      <c r="L1245" s="33"/>
      <c r="M1245" s="148"/>
      <c r="T1245" s="54"/>
      <c r="AT1245" s="18" t="s">
        <v>236</v>
      </c>
      <c r="AU1245" s="18" t="s">
        <v>86</v>
      </c>
    </row>
    <row r="1246" spans="2:65" s="13" customFormat="1" ht="11.25">
      <c r="B1246" s="156"/>
      <c r="D1246" s="150" t="s">
        <v>238</v>
      </c>
      <c r="E1246" s="157" t="s">
        <v>21</v>
      </c>
      <c r="F1246" s="158" t="s">
        <v>661</v>
      </c>
      <c r="H1246" s="159">
        <v>778.32100000000003</v>
      </c>
      <c r="I1246" s="160"/>
      <c r="L1246" s="156"/>
      <c r="M1246" s="161"/>
      <c r="T1246" s="162"/>
      <c r="AT1246" s="157" t="s">
        <v>238</v>
      </c>
      <c r="AU1246" s="157" t="s">
        <v>86</v>
      </c>
      <c r="AV1246" s="13" t="s">
        <v>86</v>
      </c>
      <c r="AW1246" s="13" t="s">
        <v>33</v>
      </c>
      <c r="AX1246" s="13" t="s">
        <v>73</v>
      </c>
      <c r="AY1246" s="157" t="s">
        <v>227</v>
      </c>
    </row>
    <row r="1247" spans="2:65" s="14" customFormat="1" ht="11.25">
      <c r="B1247" s="163"/>
      <c r="D1247" s="150" t="s">
        <v>238</v>
      </c>
      <c r="E1247" s="164" t="s">
        <v>21</v>
      </c>
      <c r="F1247" s="165" t="s">
        <v>241</v>
      </c>
      <c r="H1247" s="166">
        <v>778.32100000000003</v>
      </c>
      <c r="I1247" s="167"/>
      <c r="L1247" s="163"/>
      <c r="M1247" s="168"/>
      <c r="T1247" s="169"/>
      <c r="AT1247" s="164" t="s">
        <v>238</v>
      </c>
      <c r="AU1247" s="164" t="s">
        <v>86</v>
      </c>
      <c r="AV1247" s="14" t="s">
        <v>234</v>
      </c>
      <c r="AW1247" s="14" t="s">
        <v>33</v>
      </c>
      <c r="AX1247" s="14" t="s">
        <v>80</v>
      </c>
      <c r="AY1247" s="164" t="s">
        <v>227</v>
      </c>
    </row>
    <row r="1248" spans="2:65" s="1" customFormat="1" ht="16.5" customHeight="1">
      <c r="B1248" s="33"/>
      <c r="C1248" s="170" t="s">
        <v>1767</v>
      </c>
      <c r="D1248" s="170" t="s">
        <v>291</v>
      </c>
      <c r="E1248" s="171" t="s">
        <v>1768</v>
      </c>
      <c r="F1248" s="172" t="s">
        <v>1769</v>
      </c>
      <c r="G1248" s="173" t="s">
        <v>273</v>
      </c>
      <c r="H1248" s="174">
        <v>124.53100000000001</v>
      </c>
      <c r="I1248" s="175"/>
      <c r="J1248" s="176">
        <f>ROUND(I1248*H1248,2)</f>
        <v>0</v>
      </c>
      <c r="K1248" s="172" t="s">
        <v>233</v>
      </c>
      <c r="L1248" s="177"/>
      <c r="M1248" s="178" t="s">
        <v>21</v>
      </c>
      <c r="N1248" s="179" t="s">
        <v>45</v>
      </c>
      <c r="P1248" s="141">
        <f>O1248*H1248</f>
        <v>0</v>
      </c>
      <c r="Q1248" s="141">
        <v>1</v>
      </c>
      <c r="R1248" s="141">
        <f>Q1248*H1248</f>
        <v>124.53100000000001</v>
      </c>
      <c r="S1248" s="141">
        <v>0</v>
      </c>
      <c r="T1248" s="142">
        <f>S1248*H1248</f>
        <v>0</v>
      </c>
      <c r="AR1248" s="143" t="s">
        <v>577</v>
      </c>
      <c r="AT1248" s="143" t="s">
        <v>291</v>
      </c>
      <c r="AU1248" s="143" t="s">
        <v>86</v>
      </c>
      <c r="AY1248" s="18" t="s">
        <v>227</v>
      </c>
      <c r="BE1248" s="144">
        <f>IF(N1248="základní",J1248,0)</f>
        <v>0</v>
      </c>
      <c r="BF1248" s="144">
        <f>IF(N1248="snížená",J1248,0)</f>
        <v>0</v>
      </c>
      <c r="BG1248" s="144">
        <f>IF(N1248="zákl. přenesená",J1248,0)</f>
        <v>0</v>
      </c>
      <c r="BH1248" s="144">
        <f>IF(N1248="sníž. přenesená",J1248,0)</f>
        <v>0</v>
      </c>
      <c r="BI1248" s="144">
        <f>IF(N1248="nulová",J1248,0)</f>
        <v>0</v>
      </c>
      <c r="BJ1248" s="18" t="s">
        <v>86</v>
      </c>
      <c r="BK1248" s="144">
        <f>ROUND(I1248*H1248,2)</f>
        <v>0</v>
      </c>
      <c r="BL1248" s="18" t="s">
        <v>388</v>
      </c>
      <c r="BM1248" s="143" t="s">
        <v>1770</v>
      </c>
    </row>
    <row r="1249" spans="2:65" s="13" customFormat="1" ht="11.25">
      <c r="B1249" s="156"/>
      <c r="D1249" s="150" t="s">
        <v>238</v>
      </c>
      <c r="E1249" s="157" t="s">
        <v>21</v>
      </c>
      <c r="F1249" s="158" t="s">
        <v>1771</v>
      </c>
      <c r="H1249" s="159">
        <v>124.53100000000001</v>
      </c>
      <c r="I1249" s="160"/>
      <c r="L1249" s="156"/>
      <c r="M1249" s="161"/>
      <c r="T1249" s="162"/>
      <c r="AT1249" s="157" t="s">
        <v>238</v>
      </c>
      <c r="AU1249" s="157" t="s">
        <v>86</v>
      </c>
      <c r="AV1249" s="13" t="s">
        <v>86</v>
      </c>
      <c r="AW1249" s="13" t="s">
        <v>33</v>
      </c>
      <c r="AX1249" s="13" t="s">
        <v>73</v>
      </c>
      <c r="AY1249" s="157" t="s">
        <v>227</v>
      </c>
    </row>
    <row r="1250" spans="2:65" s="14" customFormat="1" ht="11.25">
      <c r="B1250" s="163"/>
      <c r="D1250" s="150" t="s">
        <v>238</v>
      </c>
      <c r="E1250" s="164" t="s">
        <v>21</v>
      </c>
      <c r="F1250" s="165" t="s">
        <v>241</v>
      </c>
      <c r="H1250" s="166">
        <v>124.53100000000001</v>
      </c>
      <c r="I1250" s="167"/>
      <c r="L1250" s="163"/>
      <c r="M1250" s="168"/>
      <c r="T1250" s="169"/>
      <c r="AT1250" s="164" t="s">
        <v>238</v>
      </c>
      <c r="AU1250" s="164" t="s">
        <v>86</v>
      </c>
      <c r="AV1250" s="14" t="s">
        <v>234</v>
      </c>
      <c r="AW1250" s="14" t="s">
        <v>33</v>
      </c>
      <c r="AX1250" s="14" t="s">
        <v>80</v>
      </c>
      <c r="AY1250" s="164" t="s">
        <v>227</v>
      </c>
    </row>
    <row r="1251" spans="2:65" s="1" customFormat="1" ht="49.15" customHeight="1">
      <c r="B1251" s="33"/>
      <c r="C1251" s="132" t="s">
        <v>1772</v>
      </c>
      <c r="D1251" s="132" t="s">
        <v>229</v>
      </c>
      <c r="E1251" s="133" t="s">
        <v>1773</v>
      </c>
      <c r="F1251" s="134" t="s">
        <v>1774</v>
      </c>
      <c r="G1251" s="135" t="s">
        <v>273</v>
      </c>
      <c r="H1251" s="136">
        <v>128.547</v>
      </c>
      <c r="I1251" s="137"/>
      <c r="J1251" s="138">
        <f>ROUND(I1251*H1251,2)</f>
        <v>0</v>
      </c>
      <c r="K1251" s="134" t="s">
        <v>233</v>
      </c>
      <c r="L1251" s="33"/>
      <c r="M1251" s="139" t="s">
        <v>21</v>
      </c>
      <c r="N1251" s="140" t="s">
        <v>45</v>
      </c>
      <c r="P1251" s="141">
        <f>O1251*H1251</f>
        <v>0</v>
      </c>
      <c r="Q1251" s="141">
        <v>0</v>
      </c>
      <c r="R1251" s="141">
        <f>Q1251*H1251</f>
        <v>0</v>
      </c>
      <c r="S1251" s="141">
        <v>0</v>
      </c>
      <c r="T1251" s="142">
        <f>S1251*H1251</f>
        <v>0</v>
      </c>
      <c r="AR1251" s="143" t="s">
        <v>388</v>
      </c>
      <c r="AT1251" s="143" t="s">
        <v>229</v>
      </c>
      <c r="AU1251" s="143" t="s">
        <v>86</v>
      </c>
      <c r="AY1251" s="18" t="s">
        <v>227</v>
      </c>
      <c r="BE1251" s="144">
        <f>IF(N1251="základní",J1251,0)</f>
        <v>0</v>
      </c>
      <c r="BF1251" s="144">
        <f>IF(N1251="snížená",J1251,0)</f>
        <v>0</v>
      </c>
      <c r="BG1251" s="144">
        <f>IF(N1251="zákl. přenesená",J1251,0)</f>
        <v>0</v>
      </c>
      <c r="BH1251" s="144">
        <f>IF(N1251="sníž. přenesená",J1251,0)</f>
        <v>0</v>
      </c>
      <c r="BI1251" s="144">
        <f>IF(N1251="nulová",J1251,0)</f>
        <v>0</v>
      </c>
      <c r="BJ1251" s="18" t="s">
        <v>86</v>
      </c>
      <c r="BK1251" s="144">
        <f>ROUND(I1251*H1251,2)</f>
        <v>0</v>
      </c>
      <c r="BL1251" s="18" t="s">
        <v>388</v>
      </c>
      <c r="BM1251" s="143" t="s">
        <v>1775</v>
      </c>
    </row>
    <row r="1252" spans="2:65" s="1" customFormat="1" ht="11.25">
      <c r="B1252" s="33"/>
      <c r="D1252" s="145" t="s">
        <v>236</v>
      </c>
      <c r="F1252" s="146" t="s">
        <v>1776</v>
      </c>
      <c r="I1252" s="147"/>
      <c r="L1252" s="33"/>
      <c r="M1252" s="148"/>
      <c r="T1252" s="54"/>
      <c r="AT1252" s="18" t="s">
        <v>236</v>
      </c>
      <c r="AU1252" s="18" t="s">
        <v>86</v>
      </c>
    </row>
    <row r="1253" spans="2:65" s="11" customFormat="1" ht="22.9" customHeight="1">
      <c r="B1253" s="120"/>
      <c r="D1253" s="121" t="s">
        <v>72</v>
      </c>
      <c r="E1253" s="130" t="s">
        <v>569</v>
      </c>
      <c r="F1253" s="130" t="s">
        <v>570</v>
      </c>
      <c r="I1253" s="123"/>
      <c r="J1253" s="131">
        <f>BK1253</f>
        <v>0</v>
      </c>
      <c r="L1253" s="120"/>
      <c r="M1253" s="125"/>
      <c r="P1253" s="126">
        <f>SUM(P1254:P1415)</f>
        <v>0</v>
      </c>
      <c r="R1253" s="126">
        <f>SUM(R1254:R1415)</f>
        <v>53.161973410000002</v>
      </c>
      <c r="T1253" s="127">
        <f>SUM(T1254:T1415)</f>
        <v>0</v>
      </c>
      <c r="AR1253" s="121" t="s">
        <v>86</v>
      </c>
      <c r="AT1253" s="128" t="s">
        <v>72</v>
      </c>
      <c r="AU1253" s="128" t="s">
        <v>80</v>
      </c>
      <c r="AY1253" s="121" t="s">
        <v>227</v>
      </c>
      <c r="BK1253" s="129">
        <f>SUM(BK1254:BK1415)</f>
        <v>0</v>
      </c>
    </row>
    <row r="1254" spans="2:65" s="1" customFormat="1" ht="37.9" customHeight="1">
      <c r="B1254" s="33"/>
      <c r="C1254" s="132" t="s">
        <v>1777</v>
      </c>
      <c r="D1254" s="132" t="s">
        <v>229</v>
      </c>
      <c r="E1254" s="133" t="s">
        <v>1778</v>
      </c>
      <c r="F1254" s="134" t="s">
        <v>1779</v>
      </c>
      <c r="G1254" s="135" t="s">
        <v>232</v>
      </c>
      <c r="H1254" s="136">
        <v>2674.83</v>
      </c>
      <c r="I1254" s="137"/>
      <c r="J1254" s="138">
        <f>ROUND(I1254*H1254,2)</f>
        <v>0</v>
      </c>
      <c r="K1254" s="134" t="s">
        <v>233</v>
      </c>
      <c r="L1254" s="33"/>
      <c r="M1254" s="139" t="s">
        <v>21</v>
      </c>
      <c r="N1254" s="140" t="s">
        <v>45</v>
      </c>
      <c r="P1254" s="141">
        <f>O1254*H1254</f>
        <v>0</v>
      </c>
      <c r="Q1254" s="141">
        <v>0</v>
      </c>
      <c r="R1254" s="141">
        <f>Q1254*H1254</f>
        <v>0</v>
      </c>
      <c r="S1254" s="141">
        <v>0</v>
      </c>
      <c r="T1254" s="142">
        <f>S1254*H1254</f>
        <v>0</v>
      </c>
      <c r="AR1254" s="143" t="s">
        <v>388</v>
      </c>
      <c r="AT1254" s="143" t="s">
        <v>229</v>
      </c>
      <c r="AU1254" s="143" t="s">
        <v>86</v>
      </c>
      <c r="AY1254" s="18" t="s">
        <v>227</v>
      </c>
      <c r="BE1254" s="144">
        <f>IF(N1254="základní",J1254,0)</f>
        <v>0</v>
      </c>
      <c r="BF1254" s="144">
        <f>IF(N1254="snížená",J1254,0)</f>
        <v>0</v>
      </c>
      <c r="BG1254" s="144">
        <f>IF(N1254="zákl. přenesená",J1254,0)</f>
        <v>0</v>
      </c>
      <c r="BH1254" s="144">
        <f>IF(N1254="sníž. přenesená",J1254,0)</f>
        <v>0</v>
      </c>
      <c r="BI1254" s="144">
        <f>IF(N1254="nulová",J1254,0)</f>
        <v>0</v>
      </c>
      <c r="BJ1254" s="18" t="s">
        <v>86</v>
      </c>
      <c r="BK1254" s="144">
        <f>ROUND(I1254*H1254,2)</f>
        <v>0</v>
      </c>
      <c r="BL1254" s="18" t="s">
        <v>388</v>
      </c>
      <c r="BM1254" s="143" t="s">
        <v>1780</v>
      </c>
    </row>
    <row r="1255" spans="2:65" s="1" customFormat="1" ht="11.25">
      <c r="B1255" s="33"/>
      <c r="D1255" s="145" t="s">
        <v>236</v>
      </c>
      <c r="F1255" s="146" t="s">
        <v>1781</v>
      </c>
      <c r="I1255" s="147"/>
      <c r="L1255" s="33"/>
      <c r="M1255" s="148"/>
      <c r="T1255" s="54"/>
      <c r="AT1255" s="18" t="s">
        <v>236</v>
      </c>
      <c r="AU1255" s="18" t="s">
        <v>86</v>
      </c>
    </row>
    <row r="1256" spans="2:65" s="12" customFormat="1" ht="11.25">
      <c r="B1256" s="149"/>
      <c r="D1256" s="150" t="s">
        <v>238</v>
      </c>
      <c r="E1256" s="151" t="s">
        <v>21</v>
      </c>
      <c r="F1256" s="152" t="s">
        <v>1782</v>
      </c>
      <c r="H1256" s="151" t="s">
        <v>21</v>
      </c>
      <c r="I1256" s="153"/>
      <c r="L1256" s="149"/>
      <c r="M1256" s="154"/>
      <c r="T1256" s="155"/>
      <c r="AT1256" s="151" t="s">
        <v>238</v>
      </c>
      <c r="AU1256" s="151" t="s">
        <v>86</v>
      </c>
      <c r="AV1256" s="12" t="s">
        <v>80</v>
      </c>
      <c r="AW1256" s="12" t="s">
        <v>33</v>
      </c>
      <c r="AX1256" s="12" t="s">
        <v>73</v>
      </c>
      <c r="AY1256" s="151" t="s">
        <v>227</v>
      </c>
    </row>
    <row r="1257" spans="2:65" s="12" customFormat="1" ht="11.25">
      <c r="B1257" s="149"/>
      <c r="D1257" s="150" t="s">
        <v>238</v>
      </c>
      <c r="E1257" s="151" t="s">
        <v>21</v>
      </c>
      <c r="F1257" s="152" t="s">
        <v>748</v>
      </c>
      <c r="H1257" s="151" t="s">
        <v>21</v>
      </c>
      <c r="I1257" s="153"/>
      <c r="L1257" s="149"/>
      <c r="M1257" s="154"/>
      <c r="T1257" s="155"/>
      <c r="AT1257" s="151" t="s">
        <v>238</v>
      </c>
      <c r="AU1257" s="151" t="s">
        <v>86</v>
      </c>
      <c r="AV1257" s="12" t="s">
        <v>80</v>
      </c>
      <c r="AW1257" s="12" t="s">
        <v>33</v>
      </c>
      <c r="AX1257" s="12" t="s">
        <v>73</v>
      </c>
      <c r="AY1257" s="151" t="s">
        <v>227</v>
      </c>
    </row>
    <row r="1258" spans="2:65" s="13" customFormat="1" ht="11.25">
      <c r="B1258" s="156"/>
      <c r="D1258" s="150" t="s">
        <v>238</v>
      </c>
      <c r="E1258" s="157" t="s">
        <v>21</v>
      </c>
      <c r="F1258" s="158" t="s">
        <v>913</v>
      </c>
      <c r="H1258" s="159">
        <v>52.2</v>
      </c>
      <c r="I1258" s="160"/>
      <c r="L1258" s="156"/>
      <c r="M1258" s="161"/>
      <c r="T1258" s="162"/>
      <c r="AT1258" s="157" t="s">
        <v>238</v>
      </c>
      <c r="AU1258" s="157" t="s">
        <v>86</v>
      </c>
      <c r="AV1258" s="13" t="s">
        <v>86</v>
      </c>
      <c r="AW1258" s="13" t="s">
        <v>33</v>
      </c>
      <c r="AX1258" s="13" t="s">
        <v>73</v>
      </c>
      <c r="AY1258" s="157" t="s">
        <v>227</v>
      </c>
    </row>
    <row r="1259" spans="2:65" s="13" customFormat="1" ht="11.25">
      <c r="B1259" s="156"/>
      <c r="D1259" s="150" t="s">
        <v>238</v>
      </c>
      <c r="E1259" s="157" t="s">
        <v>21</v>
      </c>
      <c r="F1259" s="158" t="s">
        <v>914</v>
      </c>
      <c r="H1259" s="159">
        <v>16.59</v>
      </c>
      <c r="I1259" s="160"/>
      <c r="L1259" s="156"/>
      <c r="M1259" s="161"/>
      <c r="T1259" s="162"/>
      <c r="AT1259" s="157" t="s">
        <v>238</v>
      </c>
      <c r="AU1259" s="157" t="s">
        <v>86</v>
      </c>
      <c r="AV1259" s="13" t="s">
        <v>86</v>
      </c>
      <c r="AW1259" s="13" t="s">
        <v>33</v>
      </c>
      <c r="AX1259" s="13" t="s">
        <v>73</v>
      </c>
      <c r="AY1259" s="157" t="s">
        <v>227</v>
      </c>
    </row>
    <row r="1260" spans="2:65" s="13" customFormat="1" ht="11.25">
      <c r="B1260" s="156"/>
      <c r="D1260" s="150" t="s">
        <v>238</v>
      </c>
      <c r="E1260" s="157" t="s">
        <v>21</v>
      </c>
      <c r="F1260" s="158" t="s">
        <v>915</v>
      </c>
      <c r="H1260" s="159">
        <v>3.96</v>
      </c>
      <c r="I1260" s="160"/>
      <c r="L1260" s="156"/>
      <c r="M1260" s="161"/>
      <c r="T1260" s="162"/>
      <c r="AT1260" s="157" t="s">
        <v>238</v>
      </c>
      <c r="AU1260" s="157" t="s">
        <v>86</v>
      </c>
      <c r="AV1260" s="13" t="s">
        <v>86</v>
      </c>
      <c r="AW1260" s="13" t="s">
        <v>33</v>
      </c>
      <c r="AX1260" s="13" t="s">
        <v>73</v>
      </c>
      <c r="AY1260" s="157" t="s">
        <v>227</v>
      </c>
    </row>
    <row r="1261" spans="2:65" s="13" customFormat="1" ht="11.25">
      <c r="B1261" s="156"/>
      <c r="D1261" s="150" t="s">
        <v>238</v>
      </c>
      <c r="E1261" s="157" t="s">
        <v>21</v>
      </c>
      <c r="F1261" s="158" t="s">
        <v>916</v>
      </c>
      <c r="H1261" s="159">
        <v>2.04</v>
      </c>
      <c r="I1261" s="160"/>
      <c r="L1261" s="156"/>
      <c r="M1261" s="161"/>
      <c r="T1261" s="162"/>
      <c r="AT1261" s="157" t="s">
        <v>238</v>
      </c>
      <c r="AU1261" s="157" t="s">
        <v>86</v>
      </c>
      <c r="AV1261" s="13" t="s">
        <v>86</v>
      </c>
      <c r="AW1261" s="13" t="s">
        <v>33</v>
      </c>
      <c r="AX1261" s="13" t="s">
        <v>73</v>
      </c>
      <c r="AY1261" s="157" t="s">
        <v>227</v>
      </c>
    </row>
    <row r="1262" spans="2:65" s="13" customFormat="1" ht="11.25">
      <c r="B1262" s="156"/>
      <c r="D1262" s="150" t="s">
        <v>238</v>
      </c>
      <c r="E1262" s="157" t="s">
        <v>21</v>
      </c>
      <c r="F1262" s="158" t="s">
        <v>917</v>
      </c>
      <c r="H1262" s="159">
        <v>1.56</v>
      </c>
      <c r="I1262" s="160"/>
      <c r="L1262" s="156"/>
      <c r="M1262" s="161"/>
      <c r="T1262" s="162"/>
      <c r="AT1262" s="157" t="s">
        <v>238</v>
      </c>
      <c r="AU1262" s="157" t="s">
        <v>86</v>
      </c>
      <c r="AV1262" s="13" t="s">
        <v>86</v>
      </c>
      <c r="AW1262" s="13" t="s">
        <v>33</v>
      </c>
      <c r="AX1262" s="13" t="s">
        <v>73</v>
      </c>
      <c r="AY1262" s="157" t="s">
        <v>227</v>
      </c>
    </row>
    <row r="1263" spans="2:65" s="13" customFormat="1" ht="11.25">
      <c r="B1263" s="156"/>
      <c r="D1263" s="150" t="s">
        <v>238</v>
      </c>
      <c r="E1263" s="157" t="s">
        <v>21</v>
      </c>
      <c r="F1263" s="158" t="s">
        <v>918</v>
      </c>
      <c r="H1263" s="159">
        <v>5.7</v>
      </c>
      <c r="I1263" s="160"/>
      <c r="L1263" s="156"/>
      <c r="M1263" s="161"/>
      <c r="T1263" s="162"/>
      <c r="AT1263" s="157" t="s">
        <v>238</v>
      </c>
      <c r="AU1263" s="157" t="s">
        <v>86</v>
      </c>
      <c r="AV1263" s="13" t="s">
        <v>86</v>
      </c>
      <c r="AW1263" s="13" t="s">
        <v>33</v>
      </c>
      <c r="AX1263" s="13" t="s">
        <v>73</v>
      </c>
      <c r="AY1263" s="157" t="s">
        <v>227</v>
      </c>
    </row>
    <row r="1264" spans="2:65" s="13" customFormat="1" ht="11.25">
      <c r="B1264" s="156"/>
      <c r="D1264" s="150" t="s">
        <v>238</v>
      </c>
      <c r="E1264" s="157" t="s">
        <v>21</v>
      </c>
      <c r="F1264" s="158" t="s">
        <v>919</v>
      </c>
      <c r="H1264" s="159">
        <v>8.4700000000000006</v>
      </c>
      <c r="I1264" s="160"/>
      <c r="L1264" s="156"/>
      <c r="M1264" s="161"/>
      <c r="T1264" s="162"/>
      <c r="AT1264" s="157" t="s">
        <v>238</v>
      </c>
      <c r="AU1264" s="157" t="s">
        <v>86</v>
      </c>
      <c r="AV1264" s="13" t="s">
        <v>86</v>
      </c>
      <c r="AW1264" s="13" t="s">
        <v>33</v>
      </c>
      <c r="AX1264" s="13" t="s">
        <v>73</v>
      </c>
      <c r="AY1264" s="157" t="s">
        <v>227</v>
      </c>
    </row>
    <row r="1265" spans="2:51" s="13" customFormat="1" ht="11.25">
      <c r="B1265" s="156"/>
      <c r="D1265" s="150" t="s">
        <v>238</v>
      </c>
      <c r="E1265" s="157" t="s">
        <v>21</v>
      </c>
      <c r="F1265" s="158" t="s">
        <v>920</v>
      </c>
      <c r="H1265" s="159">
        <v>14.46</v>
      </c>
      <c r="I1265" s="160"/>
      <c r="L1265" s="156"/>
      <c r="M1265" s="161"/>
      <c r="T1265" s="162"/>
      <c r="AT1265" s="157" t="s">
        <v>238</v>
      </c>
      <c r="AU1265" s="157" t="s">
        <v>86</v>
      </c>
      <c r="AV1265" s="13" t="s">
        <v>86</v>
      </c>
      <c r="AW1265" s="13" t="s">
        <v>33</v>
      </c>
      <c r="AX1265" s="13" t="s">
        <v>73</v>
      </c>
      <c r="AY1265" s="157" t="s">
        <v>227</v>
      </c>
    </row>
    <row r="1266" spans="2:51" s="13" customFormat="1" ht="11.25">
      <c r="B1266" s="156"/>
      <c r="D1266" s="150" t="s">
        <v>238</v>
      </c>
      <c r="E1266" s="157" t="s">
        <v>21</v>
      </c>
      <c r="F1266" s="158" t="s">
        <v>921</v>
      </c>
      <c r="H1266" s="159">
        <v>10.44</v>
      </c>
      <c r="I1266" s="160"/>
      <c r="L1266" s="156"/>
      <c r="M1266" s="161"/>
      <c r="T1266" s="162"/>
      <c r="AT1266" s="157" t="s">
        <v>238</v>
      </c>
      <c r="AU1266" s="157" t="s">
        <v>86</v>
      </c>
      <c r="AV1266" s="13" t="s">
        <v>86</v>
      </c>
      <c r="AW1266" s="13" t="s">
        <v>33</v>
      </c>
      <c r="AX1266" s="13" t="s">
        <v>73</v>
      </c>
      <c r="AY1266" s="157" t="s">
        <v>227</v>
      </c>
    </row>
    <row r="1267" spans="2:51" s="13" customFormat="1" ht="11.25">
      <c r="B1267" s="156"/>
      <c r="D1267" s="150" t="s">
        <v>238</v>
      </c>
      <c r="E1267" s="157" t="s">
        <v>21</v>
      </c>
      <c r="F1267" s="158" t="s">
        <v>922</v>
      </c>
      <c r="H1267" s="159">
        <v>25.17</v>
      </c>
      <c r="I1267" s="160"/>
      <c r="L1267" s="156"/>
      <c r="M1267" s="161"/>
      <c r="T1267" s="162"/>
      <c r="AT1267" s="157" t="s">
        <v>238</v>
      </c>
      <c r="AU1267" s="157" t="s">
        <v>86</v>
      </c>
      <c r="AV1267" s="13" t="s">
        <v>86</v>
      </c>
      <c r="AW1267" s="13" t="s">
        <v>33</v>
      </c>
      <c r="AX1267" s="13" t="s">
        <v>73</v>
      </c>
      <c r="AY1267" s="157" t="s">
        <v>227</v>
      </c>
    </row>
    <row r="1268" spans="2:51" s="15" customFormat="1" ht="11.25">
      <c r="B1268" s="193"/>
      <c r="D1268" s="150" t="s">
        <v>238</v>
      </c>
      <c r="E1268" s="194" t="s">
        <v>633</v>
      </c>
      <c r="F1268" s="195" t="s">
        <v>765</v>
      </c>
      <c r="H1268" s="196">
        <v>140.59</v>
      </c>
      <c r="I1268" s="197"/>
      <c r="L1268" s="193"/>
      <c r="M1268" s="198"/>
      <c r="T1268" s="199"/>
      <c r="AT1268" s="194" t="s">
        <v>238</v>
      </c>
      <c r="AU1268" s="194" t="s">
        <v>86</v>
      </c>
      <c r="AV1268" s="15" t="s">
        <v>120</v>
      </c>
      <c r="AW1268" s="15" t="s">
        <v>33</v>
      </c>
      <c r="AX1268" s="15" t="s">
        <v>73</v>
      </c>
      <c r="AY1268" s="194" t="s">
        <v>227</v>
      </c>
    </row>
    <row r="1269" spans="2:51" s="12" customFormat="1" ht="11.25">
      <c r="B1269" s="149"/>
      <c r="D1269" s="150" t="s">
        <v>238</v>
      </c>
      <c r="E1269" s="151" t="s">
        <v>21</v>
      </c>
      <c r="F1269" s="152" t="s">
        <v>1783</v>
      </c>
      <c r="H1269" s="151" t="s">
        <v>21</v>
      </c>
      <c r="I1269" s="153"/>
      <c r="L1269" s="149"/>
      <c r="M1269" s="154"/>
      <c r="T1269" s="155"/>
      <c r="AT1269" s="151" t="s">
        <v>238</v>
      </c>
      <c r="AU1269" s="151" t="s">
        <v>86</v>
      </c>
      <c r="AV1269" s="12" t="s">
        <v>80</v>
      </c>
      <c r="AW1269" s="12" t="s">
        <v>33</v>
      </c>
      <c r="AX1269" s="12" t="s">
        <v>73</v>
      </c>
      <c r="AY1269" s="151" t="s">
        <v>227</v>
      </c>
    </row>
    <row r="1270" spans="2:51" s="12" customFormat="1" ht="11.25">
      <c r="B1270" s="149"/>
      <c r="D1270" s="150" t="s">
        <v>238</v>
      </c>
      <c r="E1270" s="151" t="s">
        <v>21</v>
      </c>
      <c r="F1270" s="152" t="s">
        <v>748</v>
      </c>
      <c r="H1270" s="151" t="s">
        <v>21</v>
      </c>
      <c r="I1270" s="153"/>
      <c r="L1270" s="149"/>
      <c r="M1270" s="154"/>
      <c r="T1270" s="155"/>
      <c r="AT1270" s="151" t="s">
        <v>238</v>
      </c>
      <c r="AU1270" s="151" t="s">
        <v>86</v>
      </c>
      <c r="AV1270" s="12" t="s">
        <v>80</v>
      </c>
      <c r="AW1270" s="12" t="s">
        <v>33</v>
      </c>
      <c r="AX1270" s="12" t="s">
        <v>73</v>
      </c>
      <c r="AY1270" s="151" t="s">
        <v>227</v>
      </c>
    </row>
    <row r="1271" spans="2:51" s="13" customFormat="1" ht="11.25">
      <c r="B1271" s="156"/>
      <c r="D1271" s="150" t="s">
        <v>238</v>
      </c>
      <c r="E1271" s="157" t="s">
        <v>21</v>
      </c>
      <c r="F1271" s="158" t="s">
        <v>923</v>
      </c>
      <c r="H1271" s="159">
        <v>12.6</v>
      </c>
      <c r="I1271" s="160"/>
      <c r="L1271" s="156"/>
      <c r="M1271" s="161"/>
      <c r="T1271" s="162"/>
      <c r="AT1271" s="157" t="s">
        <v>238</v>
      </c>
      <c r="AU1271" s="157" t="s">
        <v>86</v>
      </c>
      <c r="AV1271" s="13" t="s">
        <v>86</v>
      </c>
      <c r="AW1271" s="13" t="s">
        <v>33</v>
      </c>
      <c r="AX1271" s="13" t="s">
        <v>73</v>
      </c>
      <c r="AY1271" s="157" t="s">
        <v>227</v>
      </c>
    </row>
    <row r="1272" spans="2:51" s="13" customFormat="1" ht="11.25">
      <c r="B1272" s="156"/>
      <c r="D1272" s="150" t="s">
        <v>238</v>
      </c>
      <c r="E1272" s="157" t="s">
        <v>21</v>
      </c>
      <c r="F1272" s="158" t="s">
        <v>924</v>
      </c>
      <c r="H1272" s="159">
        <v>64.239999999999995</v>
      </c>
      <c r="I1272" s="160"/>
      <c r="L1272" s="156"/>
      <c r="M1272" s="161"/>
      <c r="T1272" s="162"/>
      <c r="AT1272" s="157" t="s">
        <v>238</v>
      </c>
      <c r="AU1272" s="157" t="s">
        <v>86</v>
      </c>
      <c r="AV1272" s="13" t="s">
        <v>86</v>
      </c>
      <c r="AW1272" s="13" t="s">
        <v>33</v>
      </c>
      <c r="AX1272" s="13" t="s">
        <v>73</v>
      </c>
      <c r="AY1272" s="157" t="s">
        <v>227</v>
      </c>
    </row>
    <row r="1273" spans="2:51" s="13" customFormat="1" ht="11.25">
      <c r="B1273" s="156"/>
      <c r="D1273" s="150" t="s">
        <v>238</v>
      </c>
      <c r="E1273" s="157" t="s">
        <v>21</v>
      </c>
      <c r="F1273" s="158" t="s">
        <v>925</v>
      </c>
      <c r="H1273" s="159">
        <v>54.81</v>
      </c>
      <c r="I1273" s="160"/>
      <c r="L1273" s="156"/>
      <c r="M1273" s="161"/>
      <c r="T1273" s="162"/>
      <c r="AT1273" s="157" t="s">
        <v>238</v>
      </c>
      <c r="AU1273" s="157" t="s">
        <v>86</v>
      </c>
      <c r="AV1273" s="13" t="s">
        <v>86</v>
      </c>
      <c r="AW1273" s="13" t="s">
        <v>33</v>
      </c>
      <c r="AX1273" s="13" t="s">
        <v>73</v>
      </c>
      <c r="AY1273" s="157" t="s">
        <v>227</v>
      </c>
    </row>
    <row r="1274" spans="2:51" s="13" customFormat="1" ht="11.25">
      <c r="B1274" s="156"/>
      <c r="D1274" s="150" t="s">
        <v>238</v>
      </c>
      <c r="E1274" s="157" t="s">
        <v>21</v>
      </c>
      <c r="F1274" s="158" t="s">
        <v>926</v>
      </c>
      <c r="H1274" s="159">
        <v>140.76</v>
      </c>
      <c r="I1274" s="160"/>
      <c r="L1274" s="156"/>
      <c r="M1274" s="161"/>
      <c r="T1274" s="162"/>
      <c r="AT1274" s="157" t="s">
        <v>238</v>
      </c>
      <c r="AU1274" s="157" t="s">
        <v>86</v>
      </c>
      <c r="AV1274" s="13" t="s">
        <v>86</v>
      </c>
      <c r="AW1274" s="13" t="s">
        <v>33</v>
      </c>
      <c r="AX1274" s="13" t="s">
        <v>73</v>
      </c>
      <c r="AY1274" s="157" t="s">
        <v>227</v>
      </c>
    </row>
    <row r="1275" spans="2:51" s="13" customFormat="1" ht="11.25">
      <c r="B1275" s="156"/>
      <c r="D1275" s="150" t="s">
        <v>238</v>
      </c>
      <c r="E1275" s="157" t="s">
        <v>21</v>
      </c>
      <c r="F1275" s="158" t="s">
        <v>927</v>
      </c>
      <c r="H1275" s="159">
        <v>155.97</v>
      </c>
      <c r="I1275" s="160"/>
      <c r="L1275" s="156"/>
      <c r="M1275" s="161"/>
      <c r="T1275" s="162"/>
      <c r="AT1275" s="157" t="s">
        <v>238</v>
      </c>
      <c r="AU1275" s="157" t="s">
        <v>86</v>
      </c>
      <c r="AV1275" s="13" t="s">
        <v>86</v>
      </c>
      <c r="AW1275" s="13" t="s">
        <v>33</v>
      </c>
      <c r="AX1275" s="13" t="s">
        <v>73</v>
      </c>
      <c r="AY1275" s="157" t="s">
        <v>227</v>
      </c>
    </row>
    <row r="1276" spans="2:51" s="13" customFormat="1" ht="11.25">
      <c r="B1276" s="156"/>
      <c r="D1276" s="150" t="s">
        <v>238</v>
      </c>
      <c r="E1276" s="157" t="s">
        <v>21</v>
      </c>
      <c r="F1276" s="158" t="s">
        <v>928</v>
      </c>
      <c r="H1276" s="159">
        <v>51.48</v>
      </c>
      <c r="I1276" s="160"/>
      <c r="L1276" s="156"/>
      <c r="M1276" s="161"/>
      <c r="T1276" s="162"/>
      <c r="AT1276" s="157" t="s">
        <v>238</v>
      </c>
      <c r="AU1276" s="157" t="s">
        <v>86</v>
      </c>
      <c r="AV1276" s="13" t="s">
        <v>86</v>
      </c>
      <c r="AW1276" s="13" t="s">
        <v>33</v>
      </c>
      <c r="AX1276" s="13" t="s">
        <v>73</v>
      </c>
      <c r="AY1276" s="157" t="s">
        <v>227</v>
      </c>
    </row>
    <row r="1277" spans="2:51" s="12" customFormat="1" ht="11.25">
      <c r="B1277" s="149"/>
      <c r="D1277" s="150" t="s">
        <v>238</v>
      </c>
      <c r="E1277" s="151" t="s">
        <v>21</v>
      </c>
      <c r="F1277" s="152" t="s">
        <v>766</v>
      </c>
      <c r="H1277" s="151" t="s">
        <v>21</v>
      </c>
      <c r="I1277" s="153"/>
      <c r="L1277" s="149"/>
      <c r="M1277" s="154"/>
      <c r="T1277" s="155"/>
      <c r="AT1277" s="151" t="s">
        <v>238</v>
      </c>
      <c r="AU1277" s="151" t="s">
        <v>86</v>
      </c>
      <c r="AV1277" s="12" t="s">
        <v>80</v>
      </c>
      <c r="AW1277" s="12" t="s">
        <v>33</v>
      </c>
      <c r="AX1277" s="12" t="s">
        <v>73</v>
      </c>
      <c r="AY1277" s="151" t="s">
        <v>227</v>
      </c>
    </row>
    <row r="1278" spans="2:51" s="13" customFormat="1" ht="11.25">
      <c r="B1278" s="156"/>
      <c r="D1278" s="150" t="s">
        <v>238</v>
      </c>
      <c r="E1278" s="157" t="s">
        <v>21</v>
      </c>
      <c r="F1278" s="158" t="s">
        <v>929</v>
      </c>
      <c r="H1278" s="159">
        <v>50.4</v>
      </c>
      <c r="I1278" s="160"/>
      <c r="L1278" s="156"/>
      <c r="M1278" s="161"/>
      <c r="T1278" s="162"/>
      <c r="AT1278" s="157" t="s">
        <v>238</v>
      </c>
      <c r="AU1278" s="157" t="s">
        <v>86</v>
      </c>
      <c r="AV1278" s="13" t="s">
        <v>86</v>
      </c>
      <c r="AW1278" s="13" t="s">
        <v>33</v>
      </c>
      <c r="AX1278" s="13" t="s">
        <v>73</v>
      </c>
      <c r="AY1278" s="157" t="s">
        <v>227</v>
      </c>
    </row>
    <row r="1279" spans="2:51" s="13" customFormat="1" ht="11.25">
      <c r="B1279" s="156"/>
      <c r="D1279" s="150" t="s">
        <v>238</v>
      </c>
      <c r="E1279" s="157" t="s">
        <v>21</v>
      </c>
      <c r="F1279" s="158" t="s">
        <v>930</v>
      </c>
      <c r="H1279" s="159">
        <v>256.95999999999998</v>
      </c>
      <c r="I1279" s="160"/>
      <c r="L1279" s="156"/>
      <c r="M1279" s="161"/>
      <c r="T1279" s="162"/>
      <c r="AT1279" s="157" t="s">
        <v>238</v>
      </c>
      <c r="AU1279" s="157" t="s">
        <v>86</v>
      </c>
      <c r="AV1279" s="13" t="s">
        <v>86</v>
      </c>
      <c r="AW1279" s="13" t="s">
        <v>33</v>
      </c>
      <c r="AX1279" s="13" t="s">
        <v>73</v>
      </c>
      <c r="AY1279" s="157" t="s">
        <v>227</v>
      </c>
    </row>
    <row r="1280" spans="2:51" s="13" customFormat="1" ht="11.25">
      <c r="B1280" s="156"/>
      <c r="D1280" s="150" t="s">
        <v>238</v>
      </c>
      <c r="E1280" s="157" t="s">
        <v>21</v>
      </c>
      <c r="F1280" s="158" t="s">
        <v>931</v>
      </c>
      <c r="H1280" s="159">
        <v>18.27</v>
      </c>
      <c r="I1280" s="160"/>
      <c r="L1280" s="156"/>
      <c r="M1280" s="161"/>
      <c r="T1280" s="162"/>
      <c r="AT1280" s="157" t="s">
        <v>238</v>
      </c>
      <c r="AU1280" s="157" t="s">
        <v>86</v>
      </c>
      <c r="AV1280" s="13" t="s">
        <v>86</v>
      </c>
      <c r="AW1280" s="13" t="s">
        <v>33</v>
      </c>
      <c r="AX1280" s="13" t="s">
        <v>73</v>
      </c>
      <c r="AY1280" s="157" t="s">
        <v>227</v>
      </c>
    </row>
    <row r="1281" spans="2:51" s="13" customFormat="1" ht="11.25">
      <c r="B1281" s="156"/>
      <c r="D1281" s="150" t="s">
        <v>238</v>
      </c>
      <c r="E1281" s="157" t="s">
        <v>21</v>
      </c>
      <c r="F1281" s="158" t="s">
        <v>932</v>
      </c>
      <c r="H1281" s="159">
        <v>46.92</v>
      </c>
      <c r="I1281" s="160"/>
      <c r="L1281" s="156"/>
      <c r="M1281" s="161"/>
      <c r="T1281" s="162"/>
      <c r="AT1281" s="157" t="s">
        <v>238</v>
      </c>
      <c r="AU1281" s="157" t="s">
        <v>86</v>
      </c>
      <c r="AV1281" s="13" t="s">
        <v>86</v>
      </c>
      <c r="AW1281" s="13" t="s">
        <v>33</v>
      </c>
      <c r="AX1281" s="13" t="s">
        <v>73</v>
      </c>
      <c r="AY1281" s="157" t="s">
        <v>227</v>
      </c>
    </row>
    <row r="1282" spans="2:51" s="13" customFormat="1" ht="11.25">
      <c r="B1282" s="156"/>
      <c r="D1282" s="150" t="s">
        <v>238</v>
      </c>
      <c r="E1282" s="157" t="s">
        <v>21</v>
      </c>
      <c r="F1282" s="158" t="s">
        <v>933</v>
      </c>
      <c r="H1282" s="159">
        <v>51.99</v>
      </c>
      <c r="I1282" s="160"/>
      <c r="L1282" s="156"/>
      <c r="M1282" s="161"/>
      <c r="T1282" s="162"/>
      <c r="AT1282" s="157" t="s">
        <v>238</v>
      </c>
      <c r="AU1282" s="157" t="s">
        <v>86</v>
      </c>
      <c r="AV1282" s="13" t="s">
        <v>86</v>
      </c>
      <c r="AW1282" s="13" t="s">
        <v>33</v>
      </c>
      <c r="AX1282" s="13" t="s">
        <v>73</v>
      </c>
      <c r="AY1282" s="157" t="s">
        <v>227</v>
      </c>
    </row>
    <row r="1283" spans="2:51" s="13" customFormat="1" ht="11.25">
      <c r="B1283" s="156"/>
      <c r="D1283" s="150" t="s">
        <v>238</v>
      </c>
      <c r="E1283" s="157" t="s">
        <v>21</v>
      </c>
      <c r="F1283" s="158" t="s">
        <v>934</v>
      </c>
      <c r="H1283" s="159">
        <v>17.16</v>
      </c>
      <c r="I1283" s="160"/>
      <c r="L1283" s="156"/>
      <c r="M1283" s="161"/>
      <c r="T1283" s="162"/>
      <c r="AT1283" s="157" t="s">
        <v>238</v>
      </c>
      <c r="AU1283" s="157" t="s">
        <v>86</v>
      </c>
      <c r="AV1283" s="13" t="s">
        <v>86</v>
      </c>
      <c r="AW1283" s="13" t="s">
        <v>33</v>
      </c>
      <c r="AX1283" s="13" t="s">
        <v>73</v>
      </c>
      <c r="AY1283" s="157" t="s">
        <v>227</v>
      </c>
    </row>
    <row r="1284" spans="2:51" s="13" customFormat="1" ht="11.25">
      <c r="B1284" s="156"/>
      <c r="D1284" s="150" t="s">
        <v>238</v>
      </c>
      <c r="E1284" s="157" t="s">
        <v>21</v>
      </c>
      <c r="F1284" s="158" t="s">
        <v>935</v>
      </c>
      <c r="H1284" s="159">
        <v>25.18</v>
      </c>
      <c r="I1284" s="160"/>
      <c r="L1284" s="156"/>
      <c r="M1284" s="161"/>
      <c r="T1284" s="162"/>
      <c r="AT1284" s="157" t="s">
        <v>238</v>
      </c>
      <c r="AU1284" s="157" t="s">
        <v>86</v>
      </c>
      <c r="AV1284" s="13" t="s">
        <v>86</v>
      </c>
      <c r="AW1284" s="13" t="s">
        <v>33</v>
      </c>
      <c r="AX1284" s="13" t="s">
        <v>73</v>
      </c>
      <c r="AY1284" s="157" t="s">
        <v>227</v>
      </c>
    </row>
    <row r="1285" spans="2:51" s="13" customFormat="1" ht="11.25">
      <c r="B1285" s="156"/>
      <c r="D1285" s="150" t="s">
        <v>238</v>
      </c>
      <c r="E1285" s="157" t="s">
        <v>21</v>
      </c>
      <c r="F1285" s="158" t="s">
        <v>936</v>
      </c>
      <c r="H1285" s="159">
        <v>30.72</v>
      </c>
      <c r="I1285" s="160"/>
      <c r="L1285" s="156"/>
      <c r="M1285" s="161"/>
      <c r="T1285" s="162"/>
      <c r="AT1285" s="157" t="s">
        <v>238</v>
      </c>
      <c r="AU1285" s="157" t="s">
        <v>86</v>
      </c>
      <c r="AV1285" s="13" t="s">
        <v>86</v>
      </c>
      <c r="AW1285" s="13" t="s">
        <v>33</v>
      </c>
      <c r="AX1285" s="13" t="s">
        <v>73</v>
      </c>
      <c r="AY1285" s="157" t="s">
        <v>227</v>
      </c>
    </row>
    <row r="1286" spans="2:51" s="13" customFormat="1" ht="11.25">
      <c r="B1286" s="156"/>
      <c r="D1286" s="150" t="s">
        <v>238</v>
      </c>
      <c r="E1286" s="157" t="s">
        <v>21</v>
      </c>
      <c r="F1286" s="158" t="s">
        <v>937</v>
      </c>
      <c r="H1286" s="159">
        <v>34.159999999999997</v>
      </c>
      <c r="I1286" s="160"/>
      <c r="L1286" s="156"/>
      <c r="M1286" s="161"/>
      <c r="T1286" s="162"/>
      <c r="AT1286" s="157" t="s">
        <v>238</v>
      </c>
      <c r="AU1286" s="157" t="s">
        <v>86</v>
      </c>
      <c r="AV1286" s="13" t="s">
        <v>86</v>
      </c>
      <c r="AW1286" s="13" t="s">
        <v>33</v>
      </c>
      <c r="AX1286" s="13" t="s">
        <v>73</v>
      </c>
      <c r="AY1286" s="157" t="s">
        <v>227</v>
      </c>
    </row>
    <row r="1287" spans="2:51" s="13" customFormat="1" ht="11.25">
      <c r="B1287" s="156"/>
      <c r="D1287" s="150" t="s">
        <v>238</v>
      </c>
      <c r="E1287" s="157" t="s">
        <v>21</v>
      </c>
      <c r="F1287" s="158" t="s">
        <v>938</v>
      </c>
      <c r="H1287" s="159">
        <v>34.56</v>
      </c>
      <c r="I1287" s="160"/>
      <c r="L1287" s="156"/>
      <c r="M1287" s="161"/>
      <c r="T1287" s="162"/>
      <c r="AT1287" s="157" t="s">
        <v>238</v>
      </c>
      <c r="AU1287" s="157" t="s">
        <v>86</v>
      </c>
      <c r="AV1287" s="13" t="s">
        <v>86</v>
      </c>
      <c r="AW1287" s="13" t="s">
        <v>33</v>
      </c>
      <c r="AX1287" s="13" t="s">
        <v>73</v>
      </c>
      <c r="AY1287" s="157" t="s">
        <v>227</v>
      </c>
    </row>
    <row r="1288" spans="2:51" s="13" customFormat="1" ht="11.25">
      <c r="B1288" s="156"/>
      <c r="D1288" s="150" t="s">
        <v>238</v>
      </c>
      <c r="E1288" s="157" t="s">
        <v>21</v>
      </c>
      <c r="F1288" s="158" t="s">
        <v>939</v>
      </c>
      <c r="H1288" s="159">
        <v>16.16</v>
      </c>
      <c r="I1288" s="160"/>
      <c r="L1288" s="156"/>
      <c r="M1288" s="161"/>
      <c r="T1288" s="162"/>
      <c r="AT1288" s="157" t="s">
        <v>238</v>
      </c>
      <c r="AU1288" s="157" t="s">
        <v>86</v>
      </c>
      <c r="AV1288" s="13" t="s">
        <v>86</v>
      </c>
      <c r="AW1288" s="13" t="s">
        <v>33</v>
      </c>
      <c r="AX1288" s="13" t="s">
        <v>73</v>
      </c>
      <c r="AY1288" s="157" t="s">
        <v>227</v>
      </c>
    </row>
    <row r="1289" spans="2:51" s="12" customFormat="1" ht="11.25">
      <c r="B1289" s="149"/>
      <c r="D1289" s="150" t="s">
        <v>238</v>
      </c>
      <c r="E1289" s="151" t="s">
        <v>21</v>
      </c>
      <c r="F1289" s="152" t="s">
        <v>771</v>
      </c>
      <c r="H1289" s="151" t="s">
        <v>21</v>
      </c>
      <c r="I1289" s="153"/>
      <c r="L1289" s="149"/>
      <c r="M1289" s="154"/>
      <c r="T1289" s="155"/>
      <c r="AT1289" s="151" t="s">
        <v>238</v>
      </c>
      <c r="AU1289" s="151" t="s">
        <v>86</v>
      </c>
      <c r="AV1289" s="12" t="s">
        <v>80</v>
      </c>
      <c r="AW1289" s="12" t="s">
        <v>33</v>
      </c>
      <c r="AX1289" s="12" t="s">
        <v>73</v>
      </c>
      <c r="AY1289" s="151" t="s">
        <v>227</v>
      </c>
    </row>
    <row r="1290" spans="2:51" s="13" customFormat="1" ht="11.25">
      <c r="B1290" s="156"/>
      <c r="D1290" s="150" t="s">
        <v>238</v>
      </c>
      <c r="E1290" s="157" t="s">
        <v>21</v>
      </c>
      <c r="F1290" s="158" t="s">
        <v>940</v>
      </c>
      <c r="H1290" s="159">
        <v>31.5</v>
      </c>
      <c r="I1290" s="160"/>
      <c r="L1290" s="156"/>
      <c r="M1290" s="161"/>
      <c r="T1290" s="162"/>
      <c r="AT1290" s="157" t="s">
        <v>238</v>
      </c>
      <c r="AU1290" s="157" t="s">
        <v>86</v>
      </c>
      <c r="AV1290" s="13" t="s">
        <v>86</v>
      </c>
      <c r="AW1290" s="13" t="s">
        <v>33</v>
      </c>
      <c r="AX1290" s="13" t="s">
        <v>73</v>
      </c>
      <c r="AY1290" s="157" t="s">
        <v>227</v>
      </c>
    </row>
    <row r="1291" spans="2:51" s="13" customFormat="1" ht="11.25">
      <c r="B1291" s="156"/>
      <c r="D1291" s="150" t="s">
        <v>238</v>
      </c>
      <c r="E1291" s="157" t="s">
        <v>21</v>
      </c>
      <c r="F1291" s="158" t="s">
        <v>941</v>
      </c>
      <c r="H1291" s="159">
        <v>160.6</v>
      </c>
      <c r="I1291" s="160"/>
      <c r="L1291" s="156"/>
      <c r="M1291" s="161"/>
      <c r="T1291" s="162"/>
      <c r="AT1291" s="157" t="s">
        <v>238</v>
      </c>
      <c r="AU1291" s="157" t="s">
        <v>86</v>
      </c>
      <c r="AV1291" s="13" t="s">
        <v>86</v>
      </c>
      <c r="AW1291" s="13" t="s">
        <v>33</v>
      </c>
      <c r="AX1291" s="13" t="s">
        <v>73</v>
      </c>
      <c r="AY1291" s="157" t="s">
        <v>227</v>
      </c>
    </row>
    <row r="1292" spans="2:51" s="13" customFormat="1" ht="11.25">
      <c r="B1292" s="156"/>
      <c r="D1292" s="150" t="s">
        <v>238</v>
      </c>
      <c r="E1292" s="157" t="s">
        <v>21</v>
      </c>
      <c r="F1292" s="158" t="s">
        <v>942</v>
      </c>
      <c r="H1292" s="159">
        <v>75.540000000000006</v>
      </c>
      <c r="I1292" s="160"/>
      <c r="L1292" s="156"/>
      <c r="M1292" s="161"/>
      <c r="T1292" s="162"/>
      <c r="AT1292" s="157" t="s">
        <v>238</v>
      </c>
      <c r="AU1292" s="157" t="s">
        <v>86</v>
      </c>
      <c r="AV1292" s="13" t="s">
        <v>86</v>
      </c>
      <c r="AW1292" s="13" t="s">
        <v>33</v>
      </c>
      <c r="AX1292" s="13" t="s">
        <v>73</v>
      </c>
      <c r="AY1292" s="157" t="s">
        <v>227</v>
      </c>
    </row>
    <row r="1293" spans="2:51" s="13" customFormat="1" ht="11.25">
      <c r="B1293" s="156"/>
      <c r="D1293" s="150" t="s">
        <v>238</v>
      </c>
      <c r="E1293" s="157" t="s">
        <v>21</v>
      </c>
      <c r="F1293" s="158" t="s">
        <v>943</v>
      </c>
      <c r="H1293" s="159">
        <v>92.16</v>
      </c>
      <c r="I1293" s="160"/>
      <c r="L1293" s="156"/>
      <c r="M1293" s="161"/>
      <c r="T1293" s="162"/>
      <c r="AT1293" s="157" t="s">
        <v>238</v>
      </c>
      <c r="AU1293" s="157" t="s">
        <v>86</v>
      </c>
      <c r="AV1293" s="13" t="s">
        <v>86</v>
      </c>
      <c r="AW1293" s="13" t="s">
        <v>33</v>
      </c>
      <c r="AX1293" s="13" t="s">
        <v>73</v>
      </c>
      <c r="AY1293" s="157" t="s">
        <v>227</v>
      </c>
    </row>
    <row r="1294" spans="2:51" s="13" customFormat="1" ht="11.25">
      <c r="B1294" s="156"/>
      <c r="D1294" s="150" t="s">
        <v>238</v>
      </c>
      <c r="E1294" s="157" t="s">
        <v>21</v>
      </c>
      <c r="F1294" s="158" t="s">
        <v>944</v>
      </c>
      <c r="H1294" s="159">
        <v>102.48</v>
      </c>
      <c r="I1294" s="160"/>
      <c r="L1294" s="156"/>
      <c r="M1294" s="161"/>
      <c r="T1294" s="162"/>
      <c r="AT1294" s="157" t="s">
        <v>238</v>
      </c>
      <c r="AU1294" s="157" t="s">
        <v>86</v>
      </c>
      <c r="AV1294" s="13" t="s">
        <v>86</v>
      </c>
      <c r="AW1294" s="13" t="s">
        <v>33</v>
      </c>
      <c r="AX1294" s="13" t="s">
        <v>73</v>
      </c>
      <c r="AY1294" s="157" t="s">
        <v>227</v>
      </c>
    </row>
    <row r="1295" spans="2:51" s="13" customFormat="1" ht="11.25">
      <c r="B1295" s="156"/>
      <c r="D1295" s="150" t="s">
        <v>238</v>
      </c>
      <c r="E1295" s="157" t="s">
        <v>21</v>
      </c>
      <c r="F1295" s="158" t="s">
        <v>945</v>
      </c>
      <c r="H1295" s="159">
        <v>103.68</v>
      </c>
      <c r="I1295" s="160"/>
      <c r="L1295" s="156"/>
      <c r="M1295" s="161"/>
      <c r="T1295" s="162"/>
      <c r="AT1295" s="157" t="s">
        <v>238</v>
      </c>
      <c r="AU1295" s="157" t="s">
        <v>86</v>
      </c>
      <c r="AV1295" s="13" t="s">
        <v>86</v>
      </c>
      <c r="AW1295" s="13" t="s">
        <v>33</v>
      </c>
      <c r="AX1295" s="13" t="s">
        <v>73</v>
      </c>
      <c r="AY1295" s="157" t="s">
        <v>227</v>
      </c>
    </row>
    <row r="1296" spans="2:51" s="13" customFormat="1" ht="11.25">
      <c r="B1296" s="156"/>
      <c r="D1296" s="150" t="s">
        <v>238</v>
      </c>
      <c r="E1296" s="157" t="s">
        <v>21</v>
      </c>
      <c r="F1296" s="158" t="s">
        <v>946</v>
      </c>
      <c r="H1296" s="159">
        <v>48.48</v>
      </c>
      <c r="I1296" s="160"/>
      <c r="L1296" s="156"/>
      <c r="M1296" s="161"/>
      <c r="T1296" s="162"/>
      <c r="AT1296" s="157" t="s">
        <v>238</v>
      </c>
      <c r="AU1296" s="157" t="s">
        <v>86</v>
      </c>
      <c r="AV1296" s="13" t="s">
        <v>86</v>
      </c>
      <c r="AW1296" s="13" t="s">
        <v>33</v>
      </c>
      <c r="AX1296" s="13" t="s">
        <v>73</v>
      </c>
      <c r="AY1296" s="157" t="s">
        <v>227</v>
      </c>
    </row>
    <row r="1297" spans="2:51" s="15" customFormat="1" ht="11.25">
      <c r="B1297" s="193"/>
      <c r="D1297" s="150" t="s">
        <v>238</v>
      </c>
      <c r="E1297" s="194" t="s">
        <v>636</v>
      </c>
      <c r="F1297" s="195" t="s">
        <v>765</v>
      </c>
      <c r="H1297" s="196">
        <v>1676.78</v>
      </c>
      <c r="I1297" s="197"/>
      <c r="L1297" s="193"/>
      <c r="M1297" s="198"/>
      <c r="T1297" s="199"/>
      <c r="AT1297" s="194" t="s">
        <v>238</v>
      </c>
      <c r="AU1297" s="194" t="s">
        <v>86</v>
      </c>
      <c r="AV1297" s="15" t="s">
        <v>120</v>
      </c>
      <c r="AW1297" s="15" t="s">
        <v>33</v>
      </c>
      <c r="AX1297" s="15" t="s">
        <v>73</v>
      </c>
      <c r="AY1297" s="194" t="s">
        <v>227</v>
      </c>
    </row>
    <row r="1298" spans="2:51" s="12" customFormat="1" ht="11.25">
      <c r="B1298" s="149"/>
      <c r="D1298" s="150" t="s">
        <v>238</v>
      </c>
      <c r="E1298" s="151" t="s">
        <v>21</v>
      </c>
      <c r="F1298" s="152" t="s">
        <v>1784</v>
      </c>
      <c r="H1298" s="151" t="s">
        <v>21</v>
      </c>
      <c r="I1298" s="153"/>
      <c r="L1298" s="149"/>
      <c r="M1298" s="154"/>
      <c r="T1298" s="155"/>
      <c r="AT1298" s="151" t="s">
        <v>238</v>
      </c>
      <c r="AU1298" s="151" t="s">
        <v>86</v>
      </c>
      <c r="AV1298" s="12" t="s">
        <v>80</v>
      </c>
      <c r="AW1298" s="12" t="s">
        <v>33</v>
      </c>
      <c r="AX1298" s="12" t="s">
        <v>73</v>
      </c>
      <c r="AY1298" s="151" t="s">
        <v>227</v>
      </c>
    </row>
    <row r="1299" spans="2:51" s="12" customFormat="1" ht="11.25">
      <c r="B1299" s="149"/>
      <c r="D1299" s="150" t="s">
        <v>238</v>
      </c>
      <c r="E1299" s="151" t="s">
        <v>21</v>
      </c>
      <c r="F1299" s="152" t="s">
        <v>748</v>
      </c>
      <c r="H1299" s="151" t="s">
        <v>21</v>
      </c>
      <c r="I1299" s="153"/>
      <c r="L1299" s="149"/>
      <c r="M1299" s="154"/>
      <c r="T1299" s="155"/>
      <c r="AT1299" s="151" t="s">
        <v>238</v>
      </c>
      <c r="AU1299" s="151" t="s">
        <v>86</v>
      </c>
      <c r="AV1299" s="12" t="s">
        <v>80</v>
      </c>
      <c r="AW1299" s="12" t="s">
        <v>33</v>
      </c>
      <c r="AX1299" s="12" t="s">
        <v>73</v>
      </c>
      <c r="AY1299" s="151" t="s">
        <v>227</v>
      </c>
    </row>
    <row r="1300" spans="2:51" s="13" customFormat="1" ht="11.25">
      <c r="B1300" s="156"/>
      <c r="D1300" s="150" t="s">
        <v>238</v>
      </c>
      <c r="E1300" s="157" t="s">
        <v>21</v>
      </c>
      <c r="F1300" s="158" t="s">
        <v>1785</v>
      </c>
      <c r="H1300" s="159">
        <v>18.52</v>
      </c>
      <c r="I1300" s="160"/>
      <c r="L1300" s="156"/>
      <c r="M1300" s="161"/>
      <c r="T1300" s="162"/>
      <c r="AT1300" s="157" t="s">
        <v>238</v>
      </c>
      <c r="AU1300" s="157" t="s">
        <v>86</v>
      </c>
      <c r="AV1300" s="13" t="s">
        <v>86</v>
      </c>
      <c r="AW1300" s="13" t="s">
        <v>33</v>
      </c>
      <c r="AX1300" s="13" t="s">
        <v>73</v>
      </c>
      <c r="AY1300" s="157" t="s">
        <v>227</v>
      </c>
    </row>
    <row r="1301" spans="2:51" s="13" customFormat="1" ht="11.25">
      <c r="B1301" s="156"/>
      <c r="D1301" s="150" t="s">
        <v>238</v>
      </c>
      <c r="E1301" s="157" t="s">
        <v>21</v>
      </c>
      <c r="F1301" s="158" t="s">
        <v>1786</v>
      </c>
      <c r="H1301" s="159">
        <v>12.51</v>
      </c>
      <c r="I1301" s="160"/>
      <c r="L1301" s="156"/>
      <c r="M1301" s="161"/>
      <c r="T1301" s="162"/>
      <c r="AT1301" s="157" t="s">
        <v>238</v>
      </c>
      <c r="AU1301" s="157" t="s">
        <v>86</v>
      </c>
      <c r="AV1301" s="13" t="s">
        <v>86</v>
      </c>
      <c r="AW1301" s="13" t="s">
        <v>33</v>
      </c>
      <c r="AX1301" s="13" t="s">
        <v>73</v>
      </c>
      <c r="AY1301" s="157" t="s">
        <v>227</v>
      </c>
    </row>
    <row r="1302" spans="2:51" s="13" customFormat="1" ht="11.25">
      <c r="B1302" s="156"/>
      <c r="D1302" s="150" t="s">
        <v>238</v>
      </c>
      <c r="E1302" s="157" t="s">
        <v>21</v>
      </c>
      <c r="F1302" s="158" t="s">
        <v>1787</v>
      </c>
      <c r="H1302" s="159">
        <v>31.59</v>
      </c>
      <c r="I1302" s="160"/>
      <c r="L1302" s="156"/>
      <c r="M1302" s="161"/>
      <c r="T1302" s="162"/>
      <c r="AT1302" s="157" t="s">
        <v>238</v>
      </c>
      <c r="AU1302" s="157" t="s">
        <v>86</v>
      </c>
      <c r="AV1302" s="13" t="s">
        <v>86</v>
      </c>
      <c r="AW1302" s="13" t="s">
        <v>33</v>
      </c>
      <c r="AX1302" s="13" t="s">
        <v>73</v>
      </c>
      <c r="AY1302" s="157" t="s">
        <v>227</v>
      </c>
    </row>
    <row r="1303" spans="2:51" s="12" customFormat="1" ht="11.25">
      <c r="B1303" s="149"/>
      <c r="D1303" s="150" t="s">
        <v>238</v>
      </c>
      <c r="E1303" s="151" t="s">
        <v>21</v>
      </c>
      <c r="F1303" s="152" t="s">
        <v>766</v>
      </c>
      <c r="H1303" s="151" t="s">
        <v>21</v>
      </c>
      <c r="I1303" s="153"/>
      <c r="L1303" s="149"/>
      <c r="M1303" s="154"/>
      <c r="T1303" s="155"/>
      <c r="AT1303" s="151" t="s">
        <v>238</v>
      </c>
      <c r="AU1303" s="151" t="s">
        <v>86</v>
      </c>
      <c r="AV1303" s="12" t="s">
        <v>80</v>
      </c>
      <c r="AW1303" s="12" t="s">
        <v>33</v>
      </c>
      <c r="AX1303" s="12" t="s">
        <v>73</v>
      </c>
      <c r="AY1303" s="151" t="s">
        <v>227</v>
      </c>
    </row>
    <row r="1304" spans="2:51" s="13" customFormat="1" ht="11.25">
      <c r="B1304" s="156"/>
      <c r="D1304" s="150" t="s">
        <v>238</v>
      </c>
      <c r="E1304" s="157" t="s">
        <v>21</v>
      </c>
      <c r="F1304" s="158" t="s">
        <v>1788</v>
      </c>
      <c r="H1304" s="159">
        <v>74.08</v>
      </c>
      <c r="I1304" s="160"/>
      <c r="L1304" s="156"/>
      <c r="M1304" s="161"/>
      <c r="T1304" s="162"/>
      <c r="AT1304" s="157" t="s">
        <v>238</v>
      </c>
      <c r="AU1304" s="157" t="s">
        <v>86</v>
      </c>
      <c r="AV1304" s="13" t="s">
        <v>86</v>
      </c>
      <c r="AW1304" s="13" t="s">
        <v>33</v>
      </c>
      <c r="AX1304" s="13" t="s">
        <v>73</v>
      </c>
      <c r="AY1304" s="157" t="s">
        <v>227</v>
      </c>
    </row>
    <row r="1305" spans="2:51" s="13" customFormat="1" ht="11.25">
      <c r="B1305" s="156"/>
      <c r="D1305" s="150" t="s">
        <v>238</v>
      </c>
      <c r="E1305" s="157" t="s">
        <v>21</v>
      </c>
      <c r="F1305" s="158" t="s">
        <v>1789</v>
      </c>
      <c r="H1305" s="159">
        <v>4.17</v>
      </c>
      <c r="I1305" s="160"/>
      <c r="L1305" s="156"/>
      <c r="M1305" s="161"/>
      <c r="T1305" s="162"/>
      <c r="AT1305" s="157" t="s">
        <v>238</v>
      </c>
      <c r="AU1305" s="157" t="s">
        <v>86</v>
      </c>
      <c r="AV1305" s="13" t="s">
        <v>86</v>
      </c>
      <c r="AW1305" s="13" t="s">
        <v>33</v>
      </c>
      <c r="AX1305" s="13" t="s">
        <v>73</v>
      </c>
      <c r="AY1305" s="157" t="s">
        <v>227</v>
      </c>
    </row>
    <row r="1306" spans="2:51" s="13" customFormat="1" ht="11.25">
      <c r="B1306" s="156"/>
      <c r="D1306" s="150" t="s">
        <v>238</v>
      </c>
      <c r="E1306" s="157" t="s">
        <v>21</v>
      </c>
      <c r="F1306" s="158" t="s">
        <v>1790</v>
      </c>
      <c r="H1306" s="159">
        <v>10.53</v>
      </c>
      <c r="I1306" s="160"/>
      <c r="L1306" s="156"/>
      <c r="M1306" s="161"/>
      <c r="T1306" s="162"/>
      <c r="AT1306" s="157" t="s">
        <v>238</v>
      </c>
      <c r="AU1306" s="157" t="s">
        <v>86</v>
      </c>
      <c r="AV1306" s="13" t="s">
        <v>86</v>
      </c>
      <c r="AW1306" s="13" t="s">
        <v>33</v>
      </c>
      <c r="AX1306" s="13" t="s">
        <v>73</v>
      </c>
      <c r="AY1306" s="157" t="s">
        <v>227</v>
      </c>
    </row>
    <row r="1307" spans="2:51" s="13" customFormat="1" ht="11.25">
      <c r="B1307" s="156"/>
      <c r="D1307" s="150" t="s">
        <v>238</v>
      </c>
      <c r="E1307" s="157" t="s">
        <v>21</v>
      </c>
      <c r="F1307" s="158" t="s">
        <v>1791</v>
      </c>
      <c r="H1307" s="159">
        <v>2.78</v>
      </c>
      <c r="I1307" s="160"/>
      <c r="L1307" s="156"/>
      <c r="M1307" s="161"/>
      <c r="T1307" s="162"/>
      <c r="AT1307" s="157" t="s">
        <v>238</v>
      </c>
      <c r="AU1307" s="157" t="s">
        <v>86</v>
      </c>
      <c r="AV1307" s="13" t="s">
        <v>86</v>
      </c>
      <c r="AW1307" s="13" t="s">
        <v>33</v>
      </c>
      <c r="AX1307" s="13" t="s">
        <v>73</v>
      </c>
      <c r="AY1307" s="157" t="s">
        <v>227</v>
      </c>
    </row>
    <row r="1308" spans="2:51" s="13" customFormat="1" ht="11.25">
      <c r="B1308" s="156"/>
      <c r="D1308" s="150" t="s">
        <v>238</v>
      </c>
      <c r="E1308" s="157" t="s">
        <v>21</v>
      </c>
      <c r="F1308" s="158" t="s">
        <v>1792</v>
      </c>
      <c r="H1308" s="159">
        <v>7.02</v>
      </c>
      <c r="I1308" s="160"/>
      <c r="L1308" s="156"/>
      <c r="M1308" s="161"/>
      <c r="T1308" s="162"/>
      <c r="AT1308" s="157" t="s">
        <v>238</v>
      </c>
      <c r="AU1308" s="157" t="s">
        <v>86</v>
      </c>
      <c r="AV1308" s="13" t="s">
        <v>86</v>
      </c>
      <c r="AW1308" s="13" t="s">
        <v>33</v>
      </c>
      <c r="AX1308" s="13" t="s">
        <v>73</v>
      </c>
      <c r="AY1308" s="157" t="s">
        <v>227</v>
      </c>
    </row>
    <row r="1309" spans="2:51" s="12" customFormat="1" ht="11.25">
      <c r="B1309" s="149"/>
      <c r="D1309" s="150" t="s">
        <v>238</v>
      </c>
      <c r="E1309" s="151" t="s">
        <v>21</v>
      </c>
      <c r="F1309" s="152" t="s">
        <v>771</v>
      </c>
      <c r="H1309" s="151" t="s">
        <v>21</v>
      </c>
      <c r="I1309" s="153"/>
      <c r="L1309" s="149"/>
      <c r="M1309" s="154"/>
      <c r="T1309" s="155"/>
      <c r="AT1309" s="151" t="s">
        <v>238</v>
      </c>
      <c r="AU1309" s="151" t="s">
        <v>86</v>
      </c>
      <c r="AV1309" s="12" t="s">
        <v>80</v>
      </c>
      <c r="AW1309" s="12" t="s">
        <v>33</v>
      </c>
      <c r="AX1309" s="12" t="s">
        <v>73</v>
      </c>
      <c r="AY1309" s="151" t="s">
        <v>227</v>
      </c>
    </row>
    <row r="1310" spans="2:51" s="13" customFormat="1" ht="11.25">
      <c r="B1310" s="156"/>
      <c r="D1310" s="150" t="s">
        <v>238</v>
      </c>
      <c r="E1310" s="157" t="s">
        <v>21</v>
      </c>
      <c r="F1310" s="158" t="s">
        <v>1793</v>
      </c>
      <c r="H1310" s="159">
        <v>46.3</v>
      </c>
      <c r="I1310" s="160"/>
      <c r="L1310" s="156"/>
      <c r="M1310" s="161"/>
      <c r="T1310" s="162"/>
      <c r="AT1310" s="157" t="s">
        <v>238</v>
      </c>
      <c r="AU1310" s="157" t="s">
        <v>86</v>
      </c>
      <c r="AV1310" s="13" t="s">
        <v>86</v>
      </c>
      <c r="AW1310" s="13" t="s">
        <v>33</v>
      </c>
      <c r="AX1310" s="13" t="s">
        <v>73</v>
      </c>
      <c r="AY1310" s="157" t="s">
        <v>227</v>
      </c>
    </row>
    <row r="1311" spans="2:51" s="13" customFormat="1" ht="11.25">
      <c r="B1311" s="156"/>
      <c r="D1311" s="150" t="s">
        <v>238</v>
      </c>
      <c r="E1311" s="157" t="s">
        <v>21</v>
      </c>
      <c r="F1311" s="158" t="s">
        <v>1794</v>
      </c>
      <c r="H1311" s="159">
        <v>8.34</v>
      </c>
      <c r="I1311" s="160"/>
      <c r="L1311" s="156"/>
      <c r="M1311" s="161"/>
      <c r="T1311" s="162"/>
      <c r="AT1311" s="157" t="s">
        <v>238</v>
      </c>
      <c r="AU1311" s="157" t="s">
        <v>86</v>
      </c>
      <c r="AV1311" s="13" t="s">
        <v>86</v>
      </c>
      <c r="AW1311" s="13" t="s">
        <v>33</v>
      </c>
      <c r="AX1311" s="13" t="s">
        <v>73</v>
      </c>
      <c r="AY1311" s="157" t="s">
        <v>227</v>
      </c>
    </row>
    <row r="1312" spans="2:51" s="13" customFormat="1" ht="11.25">
      <c r="B1312" s="156"/>
      <c r="D1312" s="150" t="s">
        <v>238</v>
      </c>
      <c r="E1312" s="157" t="s">
        <v>21</v>
      </c>
      <c r="F1312" s="158" t="s">
        <v>1795</v>
      </c>
      <c r="H1312" s="159">
        <v>21.06</v>
      </c>
      <c r="I1312" s="160"/>
      <c r="L1312" s="156"/>
      <c r="M1312" s="161"/>
      <c r="T1312" s="162"/>
      <c r="AT1312" s="157" t="s">
        <v>238</v>
      </c>
      <c r="AU1312" s="157" t="s">
        <v>86</v>
      </c>
      <c r="AV1312" s="13" t="s">
        <v>86</v>
      </c>
      <c r="AW1312" s="13" t="s">
        <v>33</v>
      </c>
      <c r="AX1312" s="13" t="s">
        <v>73</v>
      </c>
      <c r="AY1312" s="157" t="s">
        <v>227</v>
      </c>
    </row>
    <row r="1313" spans="2:51" s="15" customFormat="1" ht="11.25">
      <c r="B1313" s="193"/>
      <c r="D1313" s="150" t="s">
        <v>238</v>
      </c>
      <c r="E1313" s="194" t="s">
        <v>639</v>
      </c>
      <c r="F1313" s="195" t="s">
        <v>765</v>
      </c>
      <c r="H1313" s="196">
        <v>236.9</v>
      </c>
      <c r="I1313" s="197"/>
      <c r="L1313" s="193"/>
      <c r="M1313" s="198"/>
      <c r="T1313" s="199"/>
      <c r="AT1313" s="194" t="s">
        <v>238</v>
      </c>
      <c r="AU1313" s="194" t="s">
        <v>86</v>
      </c>
      <c r="AV1313" s="15" t="s">
        <v>120</v>
      </c>
      <c r="AW1313" s="15" t="s">
        <v>33</v>
      </c>
      <c r="AX1313" s="15" t="s">
        <v>73</v>
      </c>
      <c r="AY1313" s="194" t="s">
        <v>227</v>
      </c>
    </row>
    <row r="1314" spans="2:51" s="12" customFormat="1" ht="11.25">
      <c r="B1314" s="149"/>
      <c r="D1314" s="150" t="s">
        <v>238</v>
      </c>
      <c r="E1314" s="151" t="s">
        <v>21</v>
      </c>
      <c r="F1314" s="152" t="s">
        <v>1796</v>
      </c>
      <c r="H1314" s="151" t="s">
        <v>21</v>
      </c>
      <c r="I1314" s="153"/>
      <c r="L1314" s="149"/>
      <c r="M1314" s="154"/>
      <c r="T1314" s="155"/>
      <c r="AT1314" s="151" t="s">
        <v>238</v>
      </c>
      <c r="AU1314" s="151" t="s">
        <v>86</v>
      </c>
      <c r="AV1314" s="12" t="s">
        <v>80</v>
      </c>
      <c r="AW1314" s="12" t="s">
        <v>33</v>
      </c>
      <c r="AX1314" s="12" t="s">
        <v>73</v>
      </c>
      <c r="AY1314" s="151" t="s">
        <v>227</v>
      </c>
    </row>
    <row r="1315" spans="2:51" s="12" customFormat="1" ht="11.25">
      <c r="B1315" s="149"/>
      <c r="D1315" s="150" t="s">
        <v>238</v>
      </c>
      <c r="E1315" s="151" t="s">
        <v>21</v>
      </c>
      <c r="F1315" s="152" t="s">
        <v>766</v>
      </c>
      <c r="H1315" s="151" t="s">
        <v>21</v>
      </c>
      <c r="I1315" s="153"/>
      <c r="L1315" s="149"/>
      <c r="M1315" s="154"/>
      <c r="T1315" s="155"/>
      <c r="AT1315" s="151" t="s">
        <v>238</v>
      </c>
      <c r="AU1315" s="151" t="s">
        <v>86</v>
      </c>
      <c r="AV1315" s="12" t="s">
        <v>80</v>
      </c>
      <c r="AW1315" s="12" t="s">
        <v>33</v>
      </c>
      <c r="AX1315" s="12" t="s">
        <v>73</v>
      </c>
      <c r="AY1315" s="151" t="s">
        <v>227</v>
      </c>
    </row>
    <row r="1316" spans="2:51" s="13" customFormat="1" ht="11.25">
      <c r="B1316" s="156"/>
      <c r="D1316" s="150" t="s">
        <v>238</v>
      </c>
      <c r="E1316" s="157" t="s">
        <v>21</v>
      </c>
      <c r="F1316" s="158" t="s">
        <v>1797</v>
      </c>
      <c r="H1316" s="159">
        <v>8.64</v>
      </c>
      <c r="I1316" s="160"/>
      <c r="L1316" s="156"/>
      <c r="M1316" s="161"/>
      <c r="T1316" s="162"/>
      <c r="AT1316" s="157" t="s">
        <v>238</v>
      </c>
      <c r="AU1316" s="157" t="s">
        <v>86</v>
      </c>
      <c r="AV1316" s="13" t="s">
        <v>86</v>
      </c>
      <c r="AW1316" s="13" t="s">
        <v>33</v>
      </c>
      <c r="AX1316" s="13" t="s">
        <v>73</v>
      </c>
      <c r="AY1316" s="157" t="s">
        <v>227</v>
      </c>
    </row>
    <row r="1317" spans="2:51" s="12" customFormat="1" ht="11.25">
      <c r="B1317" s="149"/>
      <c r="D1317" s="150" t="s">
        <v>238</v>
      </c>
      <c r="E1317" s="151" t="s">
        <v>21</v>
      </c>
      <c r="F1317" s="152" t="s">
        <v>771</v>
      </c>
      <c r="H1317" s="151" t="s">
        <v>21</v>
      </c>
      <c r="I1317" s="153"/>
      <c r="L1317" s="149"/>
      <c r="M1317" s="154"/>
      <c r="T1317" s="155"/>
      <c r="AT1317" s="151" t="s">
        <v>238</v>
      </c>
      <c r="AU1317" s="151" t="s">
        <v>86</v>
      </c>
      <c r="AV1317" s="12" t="s">
        <v>80</v>
      </c>
      <c r="AW1317" s="12" t="s">
        <v>33</v>
      </c>
      <c r="AX1317" s="12" t="s">
        <v>73</v>
      </c>
      <c r="AY1317" s="151" t="s">
        <v>227</v>
      </c>
    </row>
    <row r="1318" spans="2:51" s="13" customFormat="1" ht="11.25">
      <c r="B1318" s="156"/>
      <c r="D1318" s="150" t="s">
        <v>238</v>
      </c>
      <c r="E1318" s="157" t="s">
        <v>21</v>
      </c>
      <c r="F1318" s="158" t="s">
        <v>1797</v>
      </c>
      <c r="H1318" s="159">
        <v>8.64</v>
      </c>
      <c r="I1318" s="160"/>
      <c r="L1318" s="156"/>
      <c r="M1318" s="161"/>
      <c r="T1318" s="162"/>
      <c r="AT1318" s="157" t="s">
        <v>238</v>
      </c>
      <c r="AU1318" s="157" t="s">
        <v>86</v>
      </c>
      <c r="AV1318" s="13" t="s">
        <v>86</v>
      </c>
      <c r="AW1318" s="13" t="s">
        <v>33</v>
      </c>
      <c r="AX1318" s="13" t="s">
        <v>73</v>
      </c>
      <c r="AY1318" s="157" t="s">
        <v>227</v>
      </c>
    </row>
    <row r="1319" spans="2:51" s="15" customFormat="1" ht="11.25">
      <c r="B1319" s="193"/>
      <c r="D1319" s="150" t="s">
        <v>238</v>
      </c>
      <c r="E1319" s="194" t="s">
        <v>652</v>
      </c>
      <c r="F1319" s="195" t="s">
        <v>765</v>
      </c>
      <c r="H1319" s="196">
        <v>17.28</v>
      </c>
      <c r="I1319" s="197"/>
      <c r="L1319" s="193"/>
      <c r="M1319" s="198"/>
      <c r="T1319" s="199"/>
      <c r="AT1319" s="194" t="s">
        <v>238</v>
      </c>
      <c r="AU1319" s="194" t="s">
        <v>86</v>
      </c>
      <c r="AV1319" s="15" t="s">
        <v>120</v>
      </c>
      <c r="AW1319" s="15" t="s">
        <v>33</v>
      </c>
      <c r="AX1319" s="15" t="s">
        <v>73</v>
      </c>
      <c r="AY1319" s="194" t="s">
        <v>227</v>
      </c>
    </row>
    <row r="1320" spans="2:51" s="12" customFormat="1" ht="11.25">
      <c r="B1320" s="149"/>
      <c r="D1320" s="150" t="s">
        <v>238</v>
      </c>
      <c r="E1320" s="151" t="s">
        <v>21</v>
      </c>
      <c r="F1320" s="152" t="s">
        <v>1798</v>
      </c>
      <c r="H1320" s="151" t="s">
        <v>21</v>
      </c>
      <c r="I1320" s="153"/>
      <c r="L1320" s="149"/>
      <c r="M1320" s="154"/>
      <c r="T1320" s="155"/>
      <c r="AT1320" s="151" t="s">
        <v>238</v>
      </c>
      <c r="AU1320" s="151" t="s">
        <v>86</v>
      </c>
      <c r="AV1320" s="12" t="s">
        <v>80</v>
      </c>
      <c r="AW1320" s="12" t="s">
        <v>33</v>
      </c>
      <c r="AX1320" s="12" t="s">
        <v>73</v>
      </c>
      <c r="AY1320" s="151" t="s">
        <v>227</v>
      </c>
    </row>
    <row r="1321" spans="2:51" s="12" customFormat="1" ht="11.25">
      <c r="B1321" s="149"/>
      <c r="D1321" s="150" t="s">
        <v>238</v>
      </c>
      <c r="E1321" s="151" t="s">
        <v>21</v>
      </c>
      <c r="F1321" s="152" t="s">
        <v>766</v>
      </c>
      <c r="H1321" s="151" t="s">
        <v>21</v>
      </c>
      <c r="I1321" s="153"/>
      <c r="L1321" s="149"/>
      <c r="M1321" s="154"/>
      <c r="T1321" s="155"/>
      <c r="AT1321" s="151" t="s">
        <v>238</v>
      </c>
      <c r="AU1321" s="151" t="s">
        <v>86</v>
      </c>
      <c r="AV1321" s="12" t="s">
        <v>80</v>
      </c>
      <c r="AW1321" s="12" t="s">
        <v>33</v>
      </c>
      <c r="AX1321" s="12" t="s">
        <v>73</v>
      </c>
      <c r="AY1321" s="151" t="s">
        <v>227</v>
      </c>
    </row>
    <row r="1322" spans="2:51" s="13" customFormat="1" ht="11.25">
      <c r="B1322" s="156"/>
      <c r="D1322" s="150" t="s">
        <v>238</v>
      </c>
      <c r="E1322" s="157" t="s">
        <v>21</v>
      </c>
      <c r="F1322" s="158" t="s">
        <v>1799</v>
      </c>
      <c r="H1322" s="159">
        <v>150.82</v>
      </c>
      <c r="I1322" s="160"/>
      <c r="L1322" s="156"/>
      <c r="M1322" s="161"/>
      <c r="T1322" s="162"/>
      <c r="AT1322" s="157" t="s">
        <v>238</v>
      </c>
      <c r="AU1322" s="157" t="s">
        <v>86</v>
      </c>
      <c r="AV1322" s="13" t="s">
        <v>86</v>
      </c>
      <c r="AW1322" s="13" t="s">
        <v>33</v>
      </c>
      <c r="AX1322" s="13" t="s">
        <v>73</v>
      </c>
      <c r="AY1322" s="157" t="s">
        <v>227</v>
      </c>
    </row>
    <row r="1323" spans="2:51" s="12" customFormat="1" ht="11.25">
      <c r="B1323" s="149"/>
      <c r="D1323" s="150" t="s">
        <v>238</v>
      </c>
      <c r="E1323" s="151" t="s">
        <v>21</v>
      </c>
      <c r="F1323" s="152" t="s">
        <v>771</v>
      </c>
      <c r="H1323" s="151" t="s">
        <v>21</v>
      </c>
      <c r="I1323" s="153"/>
      <c r="L1323" s="149"/>
      <c r="M1323" s="154"/>
      <c r="T1323" s="155"/>
      <c r="AT1323" s="151" t="s">
        <v>238</v>
      </c>
      <c r="AU1323" s="151" t="s">
        <v>86</v>
      </c>
      <c r="AV1323" s="12" t="s">
        <v>80</v>
      </c>
      <c r="AW1323" s="12" t="s">
        <v>33</v>
      </c>
      <c r="AX1323" s="12" t="s">
        <v>73</v>
      </c>
      <c r="AY1323" s="151" t="s">
        <v>227</v>
      </c>
    </row>
    <row r="1324" spans="2:51" s="13" customFormat="1" ht="11.25">
      <c r="B1324" s="156"/>
      <c r="D1324" s="150" t="s">
        <v>238</v>
      </c>
      <c r="E1324" s="157" t="s">
        <v>21</v>
      </c>
      <c r="F1324" s="158" t="s">
        <v>1799</v>
      </c>
      <c r="H1324" s="159">
        <v>150.82</v>
      </c>
      <c r="I1324" s="160"/>
      <c r="L1324" s="156"/>
      <c r="M1324" s="161"/>
      <c r="T1324" s="162"/>
      <c r="AT1324" s="157" t="s">
        <v>238</v>
      </c>
      <c r="AU1324" s="157" t="s">
        <v>86</v>
      </c>
      <c r="AV1324" s="13" t="s">
        <v>86</v>
      </c>
      <c r="AW1324" s="13" t="s">
        <v>33</v>
      </c>
      <c r="AX1324" s="13" t="s">
        <v>73</v>
      </c>
      <c r="AY1324" s="157" t="s">
        <v>227</v>
      </c>
    </row>
    <row r="1325" spans="2:51" s="15" customFormat="1" ht="11.25">
      <c r="B1325" s="193"/>
      <c r="D1325" s="150" t="s">
        <v>238</v>
      </c>
      <c r="E1325" s="194" t="s">
        <v>655</v>
      </c>
      <c r="F1325" s="195" t="s">
        <v>765</v>
      </c>
      <c r="H1325" s="196">
        <v>301.64</v>
      </c>
      <c r="I1325" s="197"/>
      <c r="L1325" s="193"/>
      <c r="M1325" s="198"/>
      <c r="T1325" s="199"/>
      <c r="AT1325" s="194" t="s">
        <v>238</v>
      </c>
      <c r="AU1325" s="194" t="s">
        <v>86</v>
      </c>
      <c r="AV1325" s="15" t="s">
        <v>120</v>
      </c>
      <c r="AW1325" s="15" t="s">
        <v>33</v>
      </c>
      <c r="AX1325" s="15" t="s">
        <v>73</v>
      </c>
      <c r="AY1325" s="194" t="s">
        <v>227</v>
      </c>
    </row>
    <row r="1326" spans="2:51" s="12" customFormat="1" ht="11.25">
      <c r="B1326" s="149"/>
      <c r="D1326" s="150" t="s">
        <v>238</v>
      </c>
      <c r="E1326" s="151" t="s">
        <v>21</v>
      </c>
      <c r="F1326" s="152" t="s">
        <v>1800</v>
      </c>
      <c r="H1326" s="151" t="s">
        <v>21</v>
      </c>
      <c r="I1326" s="153"/>
      <c r="L1326" s="149"/>
      <c r="M1326" s="154"/>
      <c r="T1326" s="155"/>
      <c r="AT1326" s="151" t="s">
        <v>238</v>
      </c>
      <c r="AU1326" s="151" t="s">
        <v>86</v>
      </c>
      <c r="AV1326" s="12" t="s">
        <v>80</v>
      </c>
      <c r="AW1326" s="12" t="s">
        <v>33</v>
      </c>
      <c r="AX1326" s="12" t="s">
        <v>73</v>
      </c>
      <c r="AY1326" s="151" t="s">
        <v>227</v>
      </c>
    </row>
    <row r="1327" spans="2:51" s="13" customFormat="1" ht="11.25">
      <c r="B1327" s="156"/>
      <c r="D1327" s="150" t="s">
        <v>238</v>
      </c>
      <c r="E1327" s="157" t="s">
        <v>21</v>
      </c>
      <c r="F1327" s="158" t="s">
        <v>655</v>
      </c>
      <c r="H1327" s="159">
        <v>301.64</v>
      </c>
      <c r="I1327" s="160"/>
      <c r="L1327" s="156"/>
      <c r="M1327" s="161"/>
      <c r="T1327" s="162"/>
      <c r="AT1327" s="157" t="s">
        <v>238</v>
      </c>
      <c r="AU1327" s="157" t="s">
        <v>86</v>
      </c>
      <c r="AV1327" s="13" t="s">
        <v>86</v>
      </c>
      <c r="AW1327" s="13" t="s">
        <v>33</v>
      </c>
      <c r="AX1327" s="13" t="s">
        <v>73</v>
      </c>
      <c r="AY1327" s="157" t="s">
        <v>227</v>
      </c>
    </row>
    <row r="1328" spans="2:51" s="15" customFormat="1" ht="11.25">
      <c r="B1328" s="193"/>
      <c r="D1328" s="150" t="s">
        <v>238</v>
      </c>
      <c r="E1328" s="194" t="s">
        <v>21</v>
      </c>
      <c r="F1328" s="195" t="s">
        <v>765</v>
      </c>
      <c r="H1328" s="196">
        <v>301.64</v>
      </c>
      <c r="I1328" s="197"/>
      <c r="L1328" s="193"/>
      <c r="M1328" s="198"/>
      <c r="T1328" s="199"/>
      <c r="AT1328" s="194" t="s">
        <v>238</v>
      </c>
      <c r="AU1328" s="194" t="s">
        <v>86</v>
      </c>
      <c r="AV1328" s="15" t="s">
        <v>120</v>
      </c>
      <c r="AW1328" s="15" t="s">
        <v>33</v>
      </c>
      <c r="AX1328" s="15" t="s">
        <v>73</v>
      </c>
      <c r="AY1328" s="194" t="s">
        <v>227</v>
      </c>
    </row>
    <row r="1329" spans="2:65" s="14" customFormat="1" ht="11.25">
      <c r="B1329" s="163"/>
      <c r="D1329" s="150" t="s">
        <v>238</v>
      </c>
      <c r="E1329" s="164" t="s">
        <v>21</v>
      </c>
      <c r="F1329" s="165" t="s">
        <v>241</v>
      </c>
      <c r="H1329" s="166">
        <v>2674.83</v>
      </c>
      <c r="I1329" s="167"/>
      <c r="L1329" s="163"/>
      <c r="M1329" s="168"/>
      <c r="T1329" s="169"/>
      <c r="AT1329" s="164" t="s">
        <v>238</v>
      </c>
      <c r="AU1329" s="164" t="s">
        <v>86</v>
      </c>
      <c r="AV1329" s="14" t="s">
        <v>234</v>
      </c>
      <c r="AW1329" s="14" t="s">
        <v>33</v>
      </c>
      <c r="AX1329" s="14" t="s">
        <v>80</v>
      </c>
      <c r="AY1329" s="164" t="s">
        <v>227</v>
      </c>
    </row>
    <row r="1330" spans="2:65" s="1" customFormat="1" ht="16.5" customHeight="1">
      <c r="B1330" s="33"/>
      <c r="C1330" s="170" t="s">
        <v>1801</v>
      </c>
      <c r="D1330" s="170" t="s">
        <v>291</v>
      </c>
      <c r="E1330" s="171" t="s">
        <v>1802</v>
      </c>
      <c r="F1330" s="172" t="s">
        <v>1803</v>
      </c>
      <c r="G1330" s="173" t="s">
        <v>232</v>
      </c>
      <c r="H1330" s="174">
        <v>316.72199999999998</v>
      </c>
      <c r="I1330" s="175"/>
      <c r="J1330" s="176">
        <f>ROUND(I1330*H1330,2)</f>
        <v>0</v>
      </c>
      <c r="K1330" s="172" t="s">
        <v>336</v>
      </c>
      <c r="L1330" s="177"/>
      <c r="M1330" s="178" t="s">
        <v>21</v>
      </c>
      <c r="N1330" s="179" t="s">
        <v>45</v>
      </c>
      <c r="P1330" s="141">
        <f>O1330*H1330</f>
        <v>0</v>
      </c>
      <c r="Q1330" s="141">
        <v>1.75E-3</v>
      </c>
      <c r="R1330" s="141">
        <f>Q1330*H1330</f>
        <v>0.55426350000000002</v>
      </c>
      <c r="S1330" s="141">
        <v>0</v>
      </c>
      <c r="T1330" s="142">
        <f>S1330*H1330</f>
        <v>0</v>
      </c>
      <c r="AR1330" s="143" t="s">
        <v>577</v>
      </c>
      <c r="AT1330" s="143" t="s">
        <v>291</v>
      </c>
      <c r="AU1330" s="143" t="s">
        <v>86</v>
      </c>
      <c r="AY1330" s="18" t="s">
        <v>227</v>
      </c>
      <c r="BE1330" s="144">
        <f>IF(N1330="základní",J1330,0)</f>
        <v>0</v>
      </c>
      <c r="BF1330" s="144">
        <f>IF(N1330="snížená",J1330,0)</f>
        <v>0</v>
      </c>
      <c r="BG1330" s="144">
        <f>IF(N1330="zákl. přenesená",J1330,0)</f>
        <v>0</v>
      </c>
      <c r="BH1330" s="144">
        <f>IF(N1330="sníž. přenesená",J1330,0)</f>
        <v>0</v>
      </c>
      <c r="BI1330" s="144">
        <f>IF(N1330="nulová",J1330,0)</f>
        <v>0</v>
      </c>
      <c r="BJ1330" s="18" t="s">
        <v>86</v>
      </c>
      <c r="BK1330" s="144">
        <f>ROUND(I1330*H1330,2)</f>
        <v>0</v>
      </c>
      <c r="BL1330" s="18" t="s">
        <v>388</v>
      </c>
      <c r="BM1330" s="143" t="s">
        <v>1804</v>
      </c>
    </row>
    <row r="1331" spans="2:65" s="13" customFormat="1" ht="11.25">
      <c r="B1331" s="156"/>
      <c r="D1331" s="150" t="s">
        <v>238</v>
      </c>
      <c r="E1331" s="157" t="s">
        <v>21</v>
      </c>
      <c r="F1331" s="158" t="s">
        <v>655</v>
      </c>
      <c r="H1331" s="159">
        <v>301.64</v>
      </c>
      <c r="I1331" s="160"/>
      <c r="L1331" s="156"/>
      <c r="M1331" s="161"/>
      <c r="T1331" s="162"/>
      <c r="AT1331" s="157" t="s">
        <v>238</v>
      </c>
      <c r="AU1331" s="157" t="s">
        <v>86</v>
      </c>
      <c r="AV1331" s="13" t="s">
        <v>86</v>
      </c>
      <c r="AW1331" s="13" t="s">
        <v>33</v>
      </c>
      <c r="AX1331" s="13" t="s">
        <v>73</v>
      </c>
      <c r="AY1331" s="157" t="s">
        <v>227</v>
      </c>
    </row>
    <row r="1332" spans="2:65" s="14" customFormat="1" ht="11.25">
      <c r="B1332" s="163"/>
      <c r="D1332" s="150" t="s">
        <v>238</v>
      </c>
      <c r="E1332" s="164" t="s">
        <v>21</v>
      </c>
      <c r="F1332" s="165" t="s">
        <v>241</v>
      </c>
      <c r="H1332" s="166">
        <v>301.64</v>
      </c>
      <c r="I1332" s="167"/>
      <c r="L1332" s="163"/>
      <c r="M1332" s="168"/>
      <c r="T1332" s="169"/>
      <c r="AT1332" s="164" t="s">
        <v>238</v>
      </c>
      <c r="AU1332" s="164" t="s">
        <v>86</v>
      </c>
      <c r="AV1332" s="14" t="s">
        <v>234</v>
      </c>
      <c r="AW1332" s="14" t="s">
        <v>33</v>
      </c>
      <c r="AX1332" s="14" t="s">
        <v>80</v>
      </c>
      <c r="AY1332" s="164" t="s">
        <v>227</v>
      </c>
    </row>
    <row r="1333" spans="2:65" s="13" customFormat="1" ht="11.25">
      <c r="B1333" s="156"/>
      <c r="D1333" s="150" t="s">
        <v>238</v>
      </c>
      <c r="F1333" s="158" t="s">
        <v>1805</v>
      </c>
      <c r="H1333" s="159">
        <v>316.72199999999998</v>
      </c>
      <c r="I1333" s="160"/>
      <c r="L1333" s="156"/>
      <c r="M1333" s="161"/>
      <c r="T1333" s="162"/>
      <c r="AT1333" s="157" t="s">
        <v>238</v>
      </c>
      <c r="AU1333" s="157" t="s">
        <v>86</v>
      </c>
      <c r="AV1333" s="13" t="s">
        <v>86</v>
      </c>
      <c r="AW1333" s="13" t="s">
        <v>4</v>
      </c>
      <c r="AX1333" s="13" t="s">
        <v>80</v>
      </c>
      <c r="AY1333" s="157" t="s">
        <v>227</v>
      </c>
    </row>
    <row r="1334" spans="2:65" s="1" customFormat="1" ht="33" customHeight="1">
      <c r="B1334" s="33"/>
      <c r="C1334" s="170" t="s">
        <v>1806</v>
      </c>
      <c r="D1334" s="170" t="s">
        <v>291</v>
      </c>
      <c r="E1334" s="171" t="s">
        <v>1807</v>
      </c>
      <c r="F1334" s="172" t="s">
        <v>1808</v>
      </c>
      <c r="G1334" s="173" t="s">
        <v>232</v>
      </c>
      <c r="H1334" s="174">
        <v>316.72199999999998</v>
      </c>
      <c r="I1334" s="175"/>
      <c r="J1334" s="176">
        <f>ROUND(I1334*H1334,2)</f>
        <v>0</v>
      </c>
      <c r="K1334" s="172" t="s">
        <v>233</v>
      </c>
      <c r="L1334" s="177"/>
      <c r="M1334" s="178" t="s">
        <v>21</v>
      </c>
      <c r="N1334" s="179" t="s">
        <v>45</v>
      </c>
      <c r="P1334" s="141">
        <f>O1334*H1334</f>
        <v>0</v>
      </c>
      <c r="Q1334" s="141">
        <v>2.96E-3</v>
      </c>
      <c r="R1334" s="141">
        <f>Q1334*H1334</f>
        <v>0.93749711999999996</v>
      </c>
      <c r="S1334" s="141">
        <v>0</v>
      </c>
      <c r="T1334" s="142">
        <f>S1334*H1334</f>
        <v>0</v>
      </c>
      <c r="AR1334" s="143" t="s">
        <v>577</v>
      </c>
      <c r="AT1334" s="143" t="s">
        <v>291</v>
      </c>
      <c r="AU1334" s="143" t="s">
        <v>86</v>
      </c>
      <c r="AY1334" s="18" t="s">
        <v>227</v>
      </c>
      <c r="BE1334" s="144">
        <f>IF(N1334="základní",J1334,0)</f>
        <v>0</v>
      </c>
      <c r="BF1334" s="144">
        <f>IF(N1334="snížená",J1334,0)</f>
        <v>0</v>
      </c>
      <c r="BG1334" s="144">
        <f>IF(N1334="zákl. přenesená",J1334,0)</f>
        <v>0</v>
      </c>
      <c r="BH1334" s="144">
        <f>IF(N1334="sníž. přenesená",J1334,0)</f>
        <v>0</v>
      </c>
      <c r="BI1334" s="144">
        <f>IF(N1334="nulová",J1334,0)</f>
        <v>0</v>
      </c>
      <c r="BJ1334" s="18" t="s">
        <v>86</v>
      </c>
      <c r="BK1334" s="144">
        <f>ROUND(I1334*H1334,2)</f>
        <v>0</v>
      </c>
      <c r="BL1334" s="18" t="s">
        <v>388</v>
      </c>
      <c r="BM1334" s="143" t="s">
        <v>1809</v>
      </c>
    </row>
    <row r="1335" spans="2:65" s="13" customFormat="1" ht="11.25">
      <c r="B1335" s="156"/>
      <c r="D1335" s="150" t="s">
        <v>238</v>
      </c>
      <c r="E1335" s="157" t="s">
        <v>21</v>
      </c>
      <c r="F1335" s="158" t="s">
        <v>655</v>
      </c>
      <c r="H1335" s="159">
        <v>301.64</v>
      </c>
      <c r="I1335" s="160"/>
      <c r="L1335" s="156"/>
      <c r="M1335" s="161"/>
      <c r="T1335" s="162"/>
      <c r="AT1335" s="157" t="s">
        <v>238</v>
      </c>
      <c r="AU1335" s="157" t="s">
        <v>86</v>
      </c>
      <c r="AV1335" s="13" t="s">
        <v>86</v>
      </c>
      <c r="AW1335" s="13" t="s">
        <v>33</v>
      </c>
      <c r="AX1335" s="13" t="s">
        <v>73</v>
      </c>
      <c r="AY1335" s="157" t="s">
        <v>227</v>
      </c>
    </row>
    <row r="1336" spans="2:65" s="14" customFormat="1" ht="11.25">
      <c r="B1336" s="163"/>
      <c r="D1336" s="150" t="s">
        <v>238</v>
      </c>
      <c r="E1336" s="164" t="s">
        <v>21</v>
      </c>
      <c r="F1336" s="165" t="s">
        <v>241</v>
      </c>
      <c r="H1336" s="166">
        <v>301.64</v>
      </c>
      <c r="I1336" s="167"/>
      <c r="L1336" s="163"/>
      <c r="M1336" s="168"/>
      <c r="T1336" s="169"/>
      <c r="AT1336" s="164" t="s">
        <v>238</v>
      </c>
      <c r="AU1336" s="164" t="s">
        <v>86</v>
      </c>
      <c r="AV1336" s="14" t="s">
        <v>234</v>
      </c>
      <c r="AW1336" s="14" t="s">
        <v>33</v>
      </c>
      <c r="AX1336" s="14" t="s">
        <v>80</v>
      </c>
      <c r="AY1336" s="164" t="s">
        <v>227</v>
      </c>
    </row>
    <row r="1337" spans="2:65" s="13" customFormat="1" ht="11.25">
      <c r="B1337" s="156"/>
      <c r="D1337" s="150" t="s">
        <v>238</v>
      </c>
      <c r="F1337" s="158" t="s">
        <v>1805</v>
      </c>
      <c r="H1337" s="159">
        <v>316.72199999999998</v>
      </c>
      <c r="I1337" s="160"/>
      <c r="L1337" s="156"/>
      <c r="M1337" s="161"/>
      <c r="T1337" s="162"/>
      <c r="AT1337" s="157" t="s">
        <v>238</v>
      </c>
      <c r="AU1337" s="157" t="s">
        <v>86</v>
      </c>
      <c r="AV1337" s="13" t="s">
        <v>86</v>
      </c>
      <c r="AW1337" s="13" t="s">
        <v>4</v>
      </c>
      <c r="AX1337" s="13" t="s">
        <v>80</v>
      </c>
      <c r="AY1337" s="157" t="s">
        <v>227</v>
      </c>
    </row>
    <row r="1338" spans="2:65" s="1" customFormat="1" ht="33" customHeight="1">
      <c r="B1338" s="33"/>
      <c r="C1338" s="170" t="s">
        <v>1810</v>
      </c>
      <c r="D1338" s="170" t="s">
        <v>291</v>
      </c>
      <c r="E1338" s="171" t="s">
        <v>1811</v>
      </c>
      <c r="F1338" s="172" t="s">
        <v>1812</v>
      </c>
      <c r="G1338" s="173" t="s">
        <v>232</v>
      </c>
      <c r="H1338" s="174">
        <v>2175.1280000000002</v>
      </c>
      <c r="I1338" s="175"/>
      <c r="J1338" s="176">
        <f>ROUND(I1338*H1338,2)</f>
        <v>0</v>
      </c>
      <c r="K1338" s="172" t="s">
        <v>233</v>
      </c>
      <c r="L1338" s="177"/>
      <c r="M1338" s="178" t="s">
        <v>21</v>
      </c>
      <c r="N1338" s="179" t="s">
        <v>45</v>
      </c>
      <c r="P1338" s="141">
        <f>O1338*H1338</f>
        <v>0</v>
      </c>
      <c r="Q1338" s="141">
        <v>5.9199999999999999E-3</v>
      </c>
      <c r="R1338" s="141">
        <f>Q1338*H1338</f>
        <v>12.87675776</v>
      </c>
      <c r="S1338" s="141">
        <v>0</v>
      </c>
      <c r="T1338" s="142">
        <f>S1338*H1338</f>
        <v>0</v>
      </c>
      <c r="AR1338" s="143" t="s">
        <v>577</v>
      </c>
      <c r="AT1338" s="143" t="s">
        <v>291</v>
      </c>
      <c r="AU1338" s="143" t="s">
        <v>86</v>
      </c>
      <c r="AY1338" s="18" t="s">
        <v>227</v>
      </c>
      <c r="BE1338" s="144">
        <f>IF(N1338="základní",J1338,0)</f>
        <v>0</v>
      </c>
      <c r="BF1338" s="144">
        <f>IF(N1338="snížená",J1338,0)</f>
        <v>0</v>
      </c>
      <c r="BG1338" s="144">
        <f>IF(N1338="zákl. přenesená",J1338,0)</f>
        <v>0</v>
      </c>
      <c r="BH1338" s="144">
        <f>IF(N1338="sníž. přenesená",J1338,0)</f>
        <v>0</v>
      </c>
      <c r="BI1338" s="144">
        <f>IF(N1338="nulová",J1338,0)</f>
        <v>0</v>
      </c>
      <c r="BJ1338" s="18" t="s">
        <v>86</v>
      </c>
      <c r="BK1338" s="144">
        <f>ROUND(I1338*H1338,2)</f>
        <v>0</v>
      </c>
      <c r="BL1338" s="18" t="s">
        <v>388</v>
      </c>
      <c r="BM1338" s="143" t="s">
        <v>1813</v>
      </c>
    </row>
    <row r="1339" spans="2:65" s="13" customFormat="1" ht="11.25">
      <c r="B1339" s="156"/>
      <c r="D1339" s="150" t="s">
        <v>238</v>
      </c>
      <c r="E1339" s="157" t="s">
        <v>21</v>
      </c>
      <c r="F1339" s="158" t="s">
        <v>633</v>
      </c>
      <c r="H1339" s="159">
        <v>140.59</v>
      </c>
      <c r="I1339" s="160"/>
      <c r="L1339" s="156"/>
      <c r="M1339" s="161"/>
      <c r="T1339" s="162"/>
      <c r="AT1339" s="157" t="s">
        <v>238</v>
      </c>
      <c r="AU1339" s="157" t="s">
        <v>86</v>
      </c>
      <c r="AV1339" s="13" t="s">
        <v>86</v>
      </c>
      <c r="AW1339" s="13" t="s">
        <v>33</v>
      </c>
      <c r="AX1339" s="13" t="s">
        <v>73</v>
      </c>
      <c r="AY1339" s="157" t="s">
        <v>227</v>
      </c>
    </row>
    <row r="1340" spans="2:65" s="13" customFormat="1" ht="11.25">
      <c r="B1340" s="156"/>
      <c r="D1340" s="150" t="s">
        <v>238</v>
      </c>
      <c r="E1340" s="157" t="s">
        <v>21</v>
      </c>
      <c r="F1340" s="158" t="s">
        <v>636</v>
      </c>
      <c r="H1340" s="159">
        <v>1676.78</v>
      </c>
      <c r="I1340" s="160"/>
      <c r="L1340" s="156"/>
      <c r="M1340" s="161"/>
      <c r="T1340" s="162"/>
      <c r="AT1340" s="157" t="s">
        <v>238</v>
      </c>
      <c r="AU1340" s="157" t="s">
        <v>86</v>
      </c>
      <c r="AV1340" s="13" t="s">
        <v>86</v>
      </c>
      <c r="AW1340" s="13" t="s">
        <v>33</v>
      </c>
      <c r="AX1340" s="13" t="s">
        <v>73</v>
      </c>
      <c r="AY1340" s="157" t="s">
        <v>227</v>
      </c>
    </row>
    <row r="1341" spans="2:65" s="13" customFormat="1" ht="11.25">
      <c r="B1341" s="156"/>
      <c r="D1341" s="150" t="s">
        <v>238</v>
      </c>
      <c r="E1341" s="157" t="s">
        <v>21</v>
      </c>
      <c r="F1341" s="158" t="s">
        <v>639</v>
      </c>
      <c r="H1341" s="159">
        <v>236.9</v>
      </c>
      <c r="I1341" s="160"/>
      <c r="L1341" s="156"/>
      <c r="M1341" s="161"/>
      <c r="T1341" s="162"/>
      <c r="AT1341" s="157" t="s">
        <v>238</v>
      </c>
      <c r="AU1341" s="157" t="s">
        <v>86</v>
      </c>
      <c r="AV1341" s="13" t="s">
        <v>86</v>
      </c>
      <c r="AW1341" s="13" t="s">
        <v>33</v>
      </c>
      <c r="AX1341" s="13" t="s">
        <v>73</v>
      </c>
      <c r="AY1341" s="157" t="s">
        <v>227</v>
      </c>
    </row>
    <row r="1342" spans="2:65" s="13" customFormat="1" ht="11.25">
      <c r="B1342" s="156"/>
      <c r="D1342" s="150" t="s">
        <v>238</v>
      </c>
      <c r="E1342" s="157" t="s">
        <v>21</v>
      </c>
      <c r="F1342" s="158" t="s">
        <v>652</v>
      </c>
      <c r="H1342" s="159">
        <v>17.28</v>
      </c>
      <c r="I1342" s="160"/>
      <c r="L1342" s="156"/>
      <c r="M1342" s="161"/>
      <c r="T1342" s="162"/>
      <c r="AT1342" s="157" t="s">
        <v>238</v>
      </c>
      <c r="AU1342" s="157" t="s">
        <v>86</v>
      </c>
      <c r="AV1342" s="13" t="s">
        <v>86</v>
      </c>
      <c r="AW1342" s="13" t="s">
        <v>33</v>
      </c>
      <c r="AX1342" s="13" t="s">
        <v>73</v>
      </c>
      <c r="AY1342" s="157" t="s">
        <v>227</v>
      </c>
    </row>
    <row r="1343" spans="2:65" s="14" customFormat="1" ht="11.25">
      <c r="B1343" s="163"/>
      <c r="D1343" s="150" t="s">
        <v>238</v>
      </c>
      <c r="E1343" s="164" t="s">
        <v>21</v>
      </c>
      <c r="F1343" s="165" t="s">
        <v>241</v>
      </c>
      <c r="H1343" s="166">
        <v>2071.5500000000002</v>
      </c>
      <c r="I1343" s="167"/>
      <c r="L1343" s="163"/>
      <c r="M1343" s="168"/>
      <c r="T1343" s="169"/>
      <c r="AT1343" s="164" t="s">
        <v>238</v>
      </c>
      <c r="AU1343" s="164" t="s">
        <v>86</v>
      </c>
      <c r="AV1343" s="14" t="s">
        <v>234</v>
      </c>
      <c r="AW1343" s="14" t="s">
        <v>33</v>
      </c>
      <c r="AX1343" s="14" t="s">
        <v>80</v>
      </c>
      <c r="AY1343" s="164" t="s">
        <v>227</v>
      </c>
    </row>
    <row r="1344" spans="2:65" s="13" customFormat="1" ht="11.25">
      <c r="B1344" s="156"/>
      <c r="D1344" s="150" t="s">
        <v>238</v>
      </c>
      <c r="F1344" s="158" t="s">
        <v>1814</v>
      </c>
      <c r="H1344" s="159">
        <v>2175.1280000000002</v>
      </c>
      <c r="I1344" s="160"/>
      <c r="L1344" s="156"/>
      <c r="M1344" s="161"/>
      <c r="T1344" s="162"/>
      <c r="AT1344" s="157" t="s">
        <v>238</v>
      </c>
      <c r="AU1344" s="157" t="s">
        <v>86</v>
      </c>
      <c r="AV1344" s="13" t="s">
        <v>86</v>
      </c>
      <c r="AW1344" s="13" t="s">
        <v>4</v>
      </c>
      <c r="AX1344" s="13" t="s">
        <v>80</v>
      </c>
      <c r="AY1344" s="157" t="s">
        <v>227</v>
      </c>
    </row>
    <row r="1345" spans="2:65" s="1" customFormat="1" ht="44.25" customHeight="1">
      <c r="B1345" s="33"/>
      <c r="C1345" s="132" t="s">
        <v>1815</v>
      </c>
      <c r="D1345" s="132" t="s">
        <v>229</v>
      </c>
      <c r="E1345" s="133" t="s">
        <v>571</v>
      </c>
      <c r="F1345" s="134" t="s">
        <v>572</v>
      </c>
      <c r="G1345" s="135" t="s">
        <v>232</v>
      </c>
      <c r="H1345" s="136">
        <v>2147.3240000000001</v>
      </c>
      <c r="I1345" s="137"/>
      <c r="J1345" s="138">
        <f>ROUND(I1345*H1345,2)</f>
        <v>0</v>
      </c>
      <c r="K1345" s="134" t="s">
        <v>233</v>
      </c>
      <c r="L1345" s="33"/>
      <c r="M1345" s="139" t="s">
        <v>21</v>
      </c>
      <c r="N1345" s="140" t="s">
        <v>45</v>
      </c>
      <c r="P1345" s="141">
        <f>O1345*H1345</f>
        <v>0</v>
      </c>
      <c r="Q1345" s="141">
        <v>6.0000000000000001E-3</v>
      </c>
      <c r="R1345" s="141">
        <f>Q1345*H1345</f>
        <v>12.883944000000001</v>
      </c>
      <c r="S1345" s="141">
        <v>0</v>
      </c>
      <c r="T1345" s="142">
        <f>S1345*H1345</f>
        <v>0</v>
      </c>
      <c r="AR1345" s="143" t="s">
        <v>388</v>
      </c>
      <c r="AT1345" s="143" t="s">
        <v>229</v>
      </c>
      <c r="AU1345" s="143" t="s">
        <v>86</v>
      </c>
      <c r="AY1345" s="18" t="s">
        <v>227</v>
      </c>
      <c r="BE1345" s="144">
        <f>IF(N1345="základní",J1345,0)</f>
        <v>0</v>
      </c>
      <c r="BF1345" s="144">
        <f>IF(N1345="snížená",J1345,0)</f>
        <v>0</v>
      </c>
      <c r="BG1345" s="144">
        <f>IF(N1345="zákl. přenesená",J1345,0)</f>
        <v>0</v>
      </c>
      <c r="BH1345" s="144">
        <f>IF(N1345="sníž. přenesená",J1345,0)</f>
        <v>0</v>
      </c>
      <c r="BI1345" s="144">
        <f>IF(N1345="nulová",J1345,0)</f>
        <v>0</v>
      </c>
      <c r="BJ1345" s="18" t="s">
        <v>86</v>
      </c>
      <c r="BK1345" s="144">
        <f>ROUND(I1345*H1345,2)</f>
        <v>0</v>
      </c>
      <c r="BL1345" s="18" t="s">
        <v>388</v>
      </c>
      <c r="BM1345" s="143" t="s">
        <v>1816</v>
      </c>
    </row>
    <row r="1346" spans="2:65" s="1" customFormat="1" ht="11.25">
      <c r="B1346" s="33"/>
      <c r="D1346" s="145" t="s">
        <v>236</v>
      </c>
      <c r="F1346" s="146" t="s">
        <v>574</v>
      </c>
      <c r="I1346" s="147"/>
      <c r="L1346" s="33"/>
      <c r="M1346" s="148"/>
      <c r="T1346" s="54"/>
      <c r="AT1346" s="18" t="s">
        <v>236</v>
      </c>
      <c r="AU1346" s="18" t="s">
        <v>86</v>
      </c>
    </row>
    <row r="1347" spans="2:65" s="12" customFormat="1" ht="11.25">
      <c r="B1347" s="149"/>
      <c r="D1347" s="150" t="s">
        <v>238</v>
      </c>
      <c r="E1347" s="151" t="s">
        <v>21</v>
      </c>
      <c r="F1347" s="152" t="s">
        <v>1053</v>
      </c>
      <c r="H1347" s="151" t="s">
        <v>21</v>
      </c>
      <c r="I1347" s="153"/>
      <c r="L1347" s="149"/>
      <c r="M1347" s="154"/>
      <c r="T1347" s="155"/>
      <c r="AT1347" s="151" t="s">
        <v>238</v>
      </c>
      <c r="AU1347" s="151" t="s">
        <v>86</v>
      </c>
      <c r="AV1347" s="12" t="s">
        <v>80</v>
      </c>
      <c r="AW1347" s="12" t="s">
        <v>33</v>
      </c>
      <c r="AX1347" s="12" t="s">
        <v>73</v>
      </c>
      <c r="AY1347" s="151" t="s">
        <v>227</v>
      </c>
    </row>
    <row r="1348" spans="2:65" s="12" customFormat="1" ht="11.25">
      <c r="B1348" s="149"/>
      <c r="D1348" s="150" t="s">
        <v>238</v>
      </c>
      <c r="E1348" s="151" t="s">
        <v>21</v>
      </c>
      <c r="F1348" s="152" t="s">
        <v>1817</v>
      </c>
      <c r="H1348" s="151" t="s">
        <v>21</v>
      </c>
      <c r="I1348" s="153"/>
      <c r="L1348" s="149"/>
      <c r="M1348" s="154"/>
      <c r="T1348" s="155"/>
      <c r="AT1348" s="151" t="s">
        <v>238</v>
      </c>
      <c r="AU1348" s="151" t="s">
        <v>86</v>
      </c>
      <c r="AV1348" s="12" t="s">
        <v>80</v>
      </c>
      <c r="AW1348" s="12" t="s">
        <v>33</v>
      </c>
      <c r="AX1348" s="12" t="s">
        <v>73</v>
      </c>
      <c r="AY1348" s="151" t="s">
        <v>227</v>
      </c>
    </row>
    <row r="1349" spans="2:65" s="13" customFormat="1" ht="11.25">
      <c r="B1349" s="156"/>
      <c r="D1349" s="150" t="s">
        <v>238</v>
      </c>
      <c r="E1349" s="157" t="s">
        <v>21</v>
      </c>
      <c r="F1349" s="158" t="s">
        <v>624</v>
      </c>
      <c r="H1349" s="159">
        <v>2023.0060000000001</v>
      </c>
      <c r="I1349" s="160"/>
      <c r="L1349" s="156"/>
      <c r="M1349" s="161"/>
      <c r="T1349" s="162"/>
      <c r="AT1349" s="157" t="s">
        <v>238</v>
      </c>
      <c r="AU1349" s="157" t="s">
        <v>86</v>
      </c>
      <c r="AV1349" s="13" t="s">
        <v>86</v>
      </c>
      <c r="AW1349" s="13" t="s">
        <v>33</v>
      </c>
      <c r="AX1349" s="13" t="s">
        <v>73</v>
      </c>
      <c r="AY1349" s="157" t="s">
        <v>227</v>
      </c>
    </row>
    <row r="1350" spans="2:65" s="15" customFormat="1" ht="11.25">
      <c r="B1350" s="193"/>
      <c r="D1350" s="150" t="s">
        <v>238</v>
      </c>
      <c r="E1350" s="194" t="s">
        <v>21</v>
      </c>
      <c r="F1350" s="195" t="s">
        <v>765</v>
      </c>
      <c r="H1350" s="196">
        <v>2023.0060000000001</v>
      </c>
      <c r="I1350" s="197"/>
      <c r="L1350" s="193"/>
      <c r="M1350" s="198"/>
      <c r="T1350" s="199"/>
      <c r="AT1350" s="194" t="s">
        <v>238</v>
      </c>
      <c r="AU1350" s="194" t="s">
        <v>86</v>
      </c>
      <c r="AV1350" s="15" t="s">
        <v>120</v>
      </c>
      <c r="AW1350" s="15" t="s">
        <v>33</v>
      </c>
      <c r="AX1350" s="15" t="s">
        <v>73</v>
      </c>
      <c r="AY1350" s="194" t="s">
        <v>227</v>
      </c>
    </row>
    <row r="1351" spans="2:65" s="12" customFormat="1" ht="11.25">
      <c r="B1351" s="149"/>
      <c r="D1351" s="150" t="s">
        <v>238</v>
      </c>
      <c r="E1351" s="151" t="s">
        <v>21</v>
      </c>
      <c r="F1351" s="152" t="s">
        <v>593</v>
      </c>
      <c r="H1351" s="151" t="s">
        <v>21</v>
      </c>
      <c r="I1351" s="153"/>
      <c r="L1351" s="149"/>
      <c r="M1351" s="154"/>
      <c r="T1351" s="155"/>
      <c r="AT1351" s="151" t="s">
        <v>238</v>
      </c>
      <c r="AU1351" s="151" t="s">
        <v>86</v>
      </c>
      <c r="AV1351" s="12" t="s">
        <v>80</v>
      </c>
      <c r="AW1351" s="12" t="s">
        <v>33</v>
      </c>
      <c r="AX1351" s="12" t="s">
        <v>73</v>
      </c>
      <c r="AY1351" s="151" t="s">
        <v>227</v>
      </c>
    </row>
    <row r="1352" spans="2:65" s="13" customFormat="1" ht="11.25">
      <c r="B1352" s="156"/>
      <c r="D1352" s="150" t="s">
        <v>238</v>
      </c>
      <c r="E1352" s="157" t="s">
        <v>21</v>
      </c>
      <c r="F1352" s="158" t="s">
        <v>1818</v>
      </c>
      <c r="H1352" s="159">
        <v>28.826000000000001</v>
      </c>
      <c r="I1352" s="160"/>
      <c r="L1352" s="156"/>
      <c r="M1352" s="161"/>
      <c r="T1352" s="162"/>
      <c r="AT1352" s="157" t="s">
        <v>238</v>
      </c>
      <c r="AU1352" s="157" t="s">
        <v>86</v>
      </c>
      <c r="AV1352" s="13" t="s">
        <v>86</v>
      </c>
      <c r="AW1352" s="13" t="s">
        <v>33</v>
      </c>
      <c r="AX1352" s="13" t="s">
        <v>73</v>
      </c>
      <c r="AY1352" s="157" t="s">
        <v>227</v>
      </c>
    </row>
    <row r="1353" spans="2:65" s="13" customFormat="1" ht="11.25">
      <c r="B1353" s="156"/>
      <c r="D1353" s="150" t="s">
        <v>238</v>
      </c>
      <c r="E1353" s="157" t="s">
        <v>21</v>
      </c>
      <c r="F1353" s="158" t="s">
        <v>1819</v>
      </c>
      <c r="H1353" s="159">
        <v>80.191999999999993</v>
      </c>
      <c r="I1353" s="160"/>
      <c r="L1353" s="156"/>
      <c r="M1353" s="161"/>
      <c r="T1353" s="162"/>
      <c r="AT1353" s="157" t="s">
        <v>238</v>
      </c>
      <c r="AU1353" s="157" t="s">
        <v>86</v>
      </c>
      <c r="AV1353" s="13" t="s">
        <v>86</v>
      </c>
      <c r="AW1353" s="13" t="s">
        <v>33</v>
      </c>
      <c r="AX1353" s="13" t="s">
        <v>73</v>
      </c>
      <c r="AY1353" s="157" t="s">
        <v>227</v>
      </c>
    </row>
    <row r="1354" spans="2:65" s="15" customFormat="1" ht="11.25">
      <c r="B1354" s="193"/>
      <c r="D1354" s="150" t="s">
        <v>238</v>
      </c>
      <c r="E1354" s="194" t="s">
        <v>592</v>
      </c>
      <c r="F1354" s="195" t="s">
        <v>765</v>
      </c>
      <c r="H1354" s="196">
        <v>109.018</v>
      </c>
      <c r="I1354" s="197"/>
      <c r="L1354" s="193"/>
      <c r="M1354" s="198"/>
      <c r="T1354" s="199"/>
      <c r="AT1354" s="194" t="s">
        <v>238</v>
      </c>
      <c r="AU1354" s="194" t="s">
        <v>86</v>
      </c>
      <c r="AV1354" s="15" t="s">
        <v>120</v>
      </c>
      <c r="AW1354" s="15" t="s">
        <v>33</v>
      </c>
      <c r="AX1354" s="15" t="s">
        <v>73</v>
      </c>
      <c r="AY1354" s="194" t="s">
        <v>227</v>
      </c>
    </row>
    <row r="1355" spans="2:65" s="12" customFormat="1" ht="11.25">
      <c r="B1355" s="149"/>
      <c r="D1355" s="150" t="s">
        <v>238</v>
      </c>
      <c r="E1355" s="151" t="s">
        <v>21</v>
      </c>
      <c r="F1355" s="152" t="s">
        <v>1820</v>
      </c>
      <c r="H1355" s="151" t="s">
        <v>21</v>
      </c>
      <c r="I1355" s="153"/>
      <c r="L1355" s="149"/>
      <c r="M1355" s="154"/>
      <c r="T1355" s="155"/>
      <c r="AT1355" s="151" t="s">
        <v>238</v>
      </c>
      <c r="AU1355" s="151" t="s">
        <v>86</v>
      </c>
      <c r="AV1355" s="12" t="s">
        <v>80</v>
      </c>
      <c r="AW1355" s="12" t="s">
        <v>33</v>
      </c>
      <c r="AX1355" s="12" t="s">
        <v>73</v>
      </c>
      <c r="AY1355" s="151" t="s">
        <v>227</v>
      </c>
    </row>
    <row r="1356" spans="2:65" s="13" customFormat="1" ht="11.25">
      <c r="B1356" s="156"/>
      <c r="D1356" s="150" t="s">
        <v>238</v>
      </c>
      <c r="E1356" s="157" t="s">
        <v>21</v>
      </c>
      <c r="F1356" s="158" t="s">
        <v>1821</v>
      </c>
      <c r="H1356" s="159">
        <v>15.3</v>
      </c>
      <c r="I1356" s="160"/>
      <c r="L1356" s="156"/>
      <c r="M1356" s="161"/>
      <c r="T1356" s="162"/>
      <c r="AT1356" s="157" t="s">
        <v>238</v>
      </c>
      <c r="AU1356" s="157" t="s">
        <v>86</v>
      </c>
      <c r="AV1356" s="13" t="s">
        <v>86</v>
      </c>
      <c r="AW1356" s="13" t="s">
        <v>33</v>
      </c>
      <c r="AX1356" s="13" t="s">
        <v>73</v>
      </c>
      <c r="AY1356" s="157" t="s">
        <v>227</v>
      </c>
    </row>
    <row r="1357" spans="2:65" s="15" customFormat="1" ht="11.25">
      <c r="B1357" s="193"/>
      <c r="D1357" s="150" t="s">
        <v>238</v>
      </c>
      <c r="E1357" s="194" t="s">
        <v>595</v>
      </c>
      <c r="F1357" s="195" t="s">
        <v>765</v>
      </c>
      <c r="H1357" s="196">
        <v>15.3</v>
      </c>
      <c r="I1357" s="197"/>
      <c r="L1357" s="193"/>
      <c r="M1357" s="198"/>
      <c r="T1357" s="199"/>
      <c r="AT1357" s="194" t="s">
        <v>238</v>
      </c>
      <c r="AU1357" s="194" t="s">
        <v>86</v>
      </c>
      <c r="AV1357" s="15" t="s">
        <v>120</v>
      </c>
      <c r="AW1357" s="15" t="s">
        <v>33</v>
      </c>
      <c r="AX1357" s="15" t="s">
        <v>73</v>
      </c>
      <c r="AY1357" s="194" t="s">
        <v>227</v>
      </c>
    </row>
    <row r="1358" spans="2:65" s="14" customFormat="1" ht="11.25">
      <c r="B1358" s="163"/>
      <c r="D1358" s="150" t="s">
        <v>238</v>
      </c>
      <c r="E1358" s="164" t="s">
        <v>21</v>
      </c>
      <c r="F1358" s="165" t="s">
        <v>241</v>
      </c>
      <c r="H1358" s="166">
        <v>2147.3240000000001</v>
      </c>
      <c r="I1358" s="167"/>
      <c r="L1358" s="163"/>
      <c r="M1358" s="168"/>
      <c r="T1358" s="169"/>
      <c r="AT1358" s="164" t="s">
        <v>238</v>
      </c>
      <c r="AU1358" s="164" t="s">
        <v>86</v>
      </c>
      <c r="AV1358" s="14" t="s">
        <v>234</v>
      </c>
      <c r="AW1358" s="14" t="s">
        <v>33</v>
      </c>
      <c r="AX1358" s="14" t="s">
        <v>80</v>
      </c>
      <c r="AY1358" s="164" t="s">
        <v>227</v>
      </c>
    </row>
    <row r="1359" spans="2:65" s="1" customFormat="1" ht="24.2" customHeight="1">
      <c r="B1359" s="33"/>
      <c r="C1359" s="170" t="s">
        <v>1822</v>
      </c>
      <c r="D1359" s="170" t="s">
        <v>291</v>
      </c>
      <c r="E1359" s="171" t="s">
        <v>1823</v>
      </c>
      <c r="F1359" s="172" t="s">
        <v>1824</v>
      </c>
      <c r="G1359" s="173" t="s">
        <v>232</v>
      </c>
      <c r="H1359" s="174">
        <v>2124.1559999999999</v>
      </c>
      <c r="I1359" s="175"/>
      <c r="J1359" s="176">
        <f>ROUND(I1359*H1359,2)</f>
        <v>0</v>
      </c>
      <c r="K1359" s="172" t="s">
        <v>1825</v>
      </c>
      <c r="L1359" s="177"/>
      <c r="M1359" s="178" t="s">
        <v>21</v>
      </c>
      <c r="N1359" s="179" t="s">
        <v>45</v>
      </c>
      <c r="P1359" s="141">
        <f>O1359*H1359</f>
        <v>0</v>
      </c>
      <c r="Q1359" s="141">
        <v>3.2200000000000002E-3</v>
      </c>
      <c r="R1359" s="141">
        <f>Q1359*H1359</f>
        <v>6.8397823200000003</v>
      </c>
      <c r="S1359" s="141">
        <v>0</v>
      </c>
      <c r="T1359" s="142">
        <f>S1359*H1359</f>
        <v>0</v>
      </c>
      <c r="AR1359" s="143" t="s">
        <v>577</v>
      </c>
      <c r="AT1359" s="143" t="s">
        <v>291</v>
      </c>
      <c r="AU1359" s="143" t="s">
        <v>86</v>
      </c>
      <c r="AY1359" s="18" t="s">
        <v>227</v>
      </c>
      <c r="BE1359" s="144">
        <f>IF(N1359="základní",J1359,0)</f>
        <v>0</v>
      </c>
      <c r="BF1359" s="144">
        <f>IF(N1359="snížená",J1359,0)</f>
        <v>0</v>
      </c>
      <c r="BG1359" s="144">
        <f>IF(N1359="zákl. přenesená",J1359,0)</f>
        <v>0</v>
      </c>
      <c r="BH1359" s="144">
        <f>IF(N1359="sníž. přenesená",J1359,0)</f>
        <v>0</v>
      </c>
      <c r="BI1359" s="144">
        <f>IF(N1359="nulová",J1359,0)</f>
        <v>0</v>
      </c>
      <c r="BJ1359" s="18" t="s">
        <v>86</v>
      </c>
      <c r="BK1359" s="144">
        <f>ROUND(I1359*H1359,2)</f>
        <v>0</v>
      </c>
      <c r="BL1359" s="18" t="s">
        <v>388</v>
      </c>
      <c r="BM1359" s="143" t="s">
        <v>1826</v>
      </c>
    </row>
    <row r="1360" spans="2:65" s="13" customFormat="1" ht="11.25">
      <c r="B1360" s="156"/>
      <c r="D1360" s="150" t="s">
        <v>238</v>
      </c>
      <c r="E1360" s="157" t="s">
        <v>21</v>
      </c>
      <c r="F1360" s="158" t="s">
        <v>624</v>
      </c>
      <c r="H1360" s="159">
        <v>2023.0060000000001</v>
      </c>
      <c r="I1360" s="160"/>
      <c r="L1360" s="156"/>
      <c r="M1360" s="161"/>
      <c r="T1360" s="162"/>
      <c r="AT1360" s="157" t="s">
        <v>238</v>
      </c>
      <c r="AU1360" s="157" t="s">
        <v>86</v>
      </c>
      <c r="AV1360" s="13" t="s">
        <v>86</v>
      </c>
      <c r="AW1360" s="13" t="s">
        <v>33</v>
      </c>
      <c r="AX1360" s="13" t="s">
        <v>73</v>
      </c>
      <c r="AY1360" s="157" t="s">
        <v>227</v>
      </c>
    </row>
    <row r="1361" spans="2:65" s="14" customFormat="1" ht="11.25">
      <c r="B1361" s="163"/>
      <c r="D1361" s="150" t="s">
        <v>238</v>
      </c>
      <c r="E1361" s="164" t="s">
        <v>21</v>
      </c>
      <c r="F1361" s="165" t="s">
        <v>241</v>
      </c>
      <c r="H1361" s="166">
        <v>2023.0060000000001</v>
      </c>
      <c r="I1361" s="167"/>
      <c r="L1361" s="163"/>
      <c r="M1361" s="168"/>
      <c r="T1361" s="169"/>
      <c r="AT1361" s="164" t="s">
        <v>238</v>
      </c>
      <c r="AU1361" s="164" t="s">
        <v>86</v>
      </c>
      <c r="AV1361" s="14" t="s">
        <v>234</v>
      </c>
      <c r="AW1361" s="14" t="s">
        <v>33</v>
      </c>
      <c r="AX1361" s="14" t="s">
        <v>80</v>
      </c>
      <c r="AY1361" s="164" t="s">
        <v>227</v>
      </c>
    </row>
    <row r="1362" spans="2:65" s="13" customFormat="1" ht="11.25">
      <c r="B1362" s="156"/>
      <c r="D1362" s="150" t="s">
        <v>238</v>
      </c>
      <c r="F1362" s="158" t="s">
        <v>1827</v>
      </c>
      <c r="H1362" s="159">
        <v>2124.1559999999999</v>
      </c>
      <c r="I1362" s="160"/>
      <c r="L1362" s="156"/>
      <c r="M1362" s="161"/>
      <c r="T1362" s="162"/>
      <c r="AT1362" s="157" t="s">
        <v>238</v>
      </c>
      <c r="AU1362" s="157" t="s">
        <v>86</v>
      </c>
      <c r="AV1362" s="13" t="s">
        <v>86</v>
      </c>
      <c r="AW1362" s="13" t="s">
        <v>4</v>
      </c>
      <c r="AX1362" s="13" t="s">
        <v>80</v>
      </c>
      <c r="AY1362" s="157" t="s">
        <v>227</v>
      </c>
    </row>
    <row r="1363" spans="2:65" s="1" customFormat="1" ht="24.2" customHeight="1">
      <c r="B1363" s="33"/>
      <c r="C1363" s="170" t="s">
        <v>1828</v>
      </c>
      <c r="D1363" s="170" t="s">
        <v>291</v>
      </c>
      <c r="E1363" s="171" t="s">
        <v>1233</v>
      </c>
      <c r="F1363" s="172" t="s">
        <v>1234</v>
      </c>
      <c r="G1363" s="173" t="s">
        <v>232</v>
      </c>
      <c r="H1363" s="174">
        <v>114.46899999999999</v>
      </c>
      <c r="I1363" s="175"/>
      <c r="J1363" s="176">
        <f>ROUND(I1363*H1363,2)</f>
        <v>0</v>
      </c>
      <c r="K1363" s="172" t="s">
        <v>233</v>
      </c>
      <c r="L1363" s="177"/>
      <c r="M1363" s="178" t="s">
        <v>21</v>
      </c>
      <c r="N1363" s="179" t="s">
        <v>45</v>
      </c>
      <c r="P1363" s="141">
        <f>O1363*H1363</f>
        <v>0</v>
      </c>
      <c r="Q1363" s="141">
        <v>5.4000000000000003E-3</v>
      </c>
      <c r="R1363" s="141">
        <f>Q1363*H1363</f>
        <v>0.61813260000000003</v>
      </c>
      <c r="S1363" s="141">
        <v>0</v>
      </c>
      <c r="T1363" s="142">
        <f>S1363*H1363</f>
        <v>0</v>
      </c>
      <c r="AR1363" s="143" t="s">
        <v>577</v>
      </c>
      <c r="AT1363" s="143" t="s">
        <v>291</v>
      </c>
      <c r="AU1363" s="143" t="s">
        <v>86</v>
      </c>
      <c r="AY1363" s="18" t="s">
        <v>227</v>
      </c>
      <c r="BE1363" s="144">
        <f>IF(N1363="základní",J1363,0)</f>
        <v>0</v>
      </c>
      <c r="BF1363" s="144">
        <f>IF(N1363="snížená",J1363,0)</f>
        <v>0</v>
      </c>
      <c r="BG1363" s="144">
        <f>IF(N1363="zákl. přenesená",J1363,0)</f>
        <v>0</v>
      </c>
      <c r="BH1363" s="144">
        <f>IF(N1363="sníž. přenesená",J1363,0)</f>
        <v>0</v>
      </c>
      <c r="BI1363" s="144">
        <f>IF(N1363="nulová",J1363,0)</f>
        <v>0</v>
      </c>
      <c r="BJ1363" s="18" t="s">
        <v>86</v>
      </c>
      <c r="BK1363" s="144">
        <f>ROUND(I1363*H1363,2)</f>
        <v>0</v>
      </c>
      <c r="BL1363" s="18" t="s">
        <v>388</v>
      </c>
      <c r="BM1363" s="143" t="s">
        <v>1829</v>
      </c>
    </row>
    <row r="1364" spans="2:65" s="13" customFormat="1" ht="11.25">
      <c r="B1364" s="156"/>
      <c r="D1364" s="150" t="s">
        <v>238</v>
      </c>
      <c r="E1364" s="157" t="s">
        <v>21</v>
      </c>
      <c r="F1364" s="158" t="s">
        <v>592</v>
      </c>
      <c r="H1364" s="159">
        <v>109.018</v>
      </c>
      <c r="I1364" s="160"/>
      <c r="L1364" s="156"/>
      <c r="M1364" s="161"/>
      <c r="T1364" s="162"/>
      <c r="AT1364" s="157" t="s">
        <v>238</v>
      </c>
      <c r="AU1364" s="157" t="s">
        <v>86</v>
      </c>
      <c r="AV1364" s="13" t="s">
        <v>86</v>
      </c>
      <c r="AW1364" s="13" t="s">
        <v>33</v>
      </c>
      <c r="AX1364" s="13" t="s">
        <v>73</v>
      </c>
      <c r="AY1364" s="157" t="s">
        <v>227</v>
      </c>
    </row>
    <row r="1365" spans="2:65" s="15" customFormat="1" ht="11.25">
      <c r="B1365" s="193"/>
      <c r="D1365" s="150" t="s">
        <v>238</v>
      </c>
      <c r="E1365" s="194" t="s">
        <v>21</v>
      </c>
      <c r="F1365" s="195" t="s">
        <v>765</v>
      </c>
      <c r="H1365" s="196">
        <v>109.018</v>
      </c>
      <c r="I1365" s="197"/>
      <c r="L1365" s="193"/>
      <c r="M1365" s="198"/>
      <c r="T1365" s="199"/>
      <c r="AT1365" s="194" t="s">
        <v>238</v>
      </c>
      <c r="AU1365" s="194" t="s">
        <v>86</v>
      </c>
      <c r="AV1365" s="15" t="s">
        <v>120</v>
      </c>
      <c r="AW1365" s="15" t="s">
        <v>33</v>
      </c>
      <c r="AX1365" s="15" t="s">
        <v>80</v>
      </c>
      <c r="AY1365" s="194" t="s">
        <v>227</v>
      </c>
    </row>
    <row r="1366" spans="2:65" s="13" customFormat="1" ht="11.25">
      <c r="B1366" s="156"/>
      <c r="D1366" s="150" t="s">
        <v>238</v>
      </c>
      <c r="F1366" s="158" t="s">
        <v>1830</v>
      </c>
      <c r="H1366" s="159">
        <v>114.46899999999999</v>
      </c>
      <c r="I1366" s="160"/>
      <c r="L1366" s="156"/>
      <c r="M1366" s="161"/>
      <c r="T1366" s="162"/>
      <c r="AT1366" s="157" t="s">
        <v>238</v>
      </c>
      <c r="AU1366" s="157" t="s">
        <v>86</v>
      </c>
      <c r="AV1366" s="13" t="s">
        <v>86</v>
      </c>
      <c r="AW1366" s="13" t="s">
        <v>4</v>
      </c>
      <c r="AX1366" s="13" t="s">
        <v>80</v>
      </c>
      <c r="AY1366" s="157" t="s">
        <v>227</v>
      </c>
    </row>
    <row r="1367" spans="2:65" s="1" customFormat="1" ht="24.2" customHeight="1">
      <c r="B1367" s="33"/>
      <c r="C1367" s="170" t="s">
        <v>1831</v>
      </c>
      <c r="D1367" s="170" t="s">
        <v>291</v>
      </c>
      <c r="E1367" s="171" t="s">
        <v>1254</v>
      </c>
      <c r="F1367" s="172" t="s">
        <v>1255</v>
      </c>
      <c r="G1367" s="173" t="s">
        <v>244</v>
      </c>
      <c r="H1367" s="174">
        <v>4.82</v>
      </c>
      <c r="I1367" s="175"/>
      <c r="J1367" s="176">
        <f>ROUND(I1367*H1367,2)</f>
        <v>0</v>
      </c>
      <c r="K1367" s="172" t="s">
        <v>233</v>
      </c>
      <c r="L1367" s="177"/>
      <c r="M1367" s="178" t="s">
        <v>21</v>
      </c>
      <c r="N1367" s="179" t="s">
        <v>45</v>
      </c>
      <c r="P1367" s="141">
        <f>O1367*H1367</f>
        <v>0</v>
      </c>
      <c r="Q1367" s="141">
        <v>3.2000000000000001E-2</v>
      </c>
      <c r="R1367" s="141">
        <f>Q1367*H1367</f>
        <v>0.15424000000000002</v>
      </c>
      <c r="S1367" s="141">
        <v>0</v>
      </c>
      <c r="T1367" s="142">
        <f>S1367*H1367</f>
        <v>0</v>
      </c>
      <c r="AR1367" s="143" t="s">
        <v>577</v>
      </c>
      <c r="AT1367" s="143" t="s">
        <v>291</v>
      </c>
      <c r="AU1367" s="143" t="s">
        <v>86</v>
      </c>
      <c r="AY1367" s="18" t="s">
        <v>227</v>
      </c>
      <c r="BE1367" s="144">
        <f>IF(N1367="základní",J1367,0)</f>
        <v>0</v>
      </c>
      <c r="BF1367" s="144">
        <f>IF(N1367="snížená",J1367,0)</f>
        <v>0</v>
      </c>
      <c r="BG1367" s="144">
        <f>IF(N1367="zákl. přenesená",J1367,0)</f>
        <v>0</v>
      </c>
      <c r="BH1367" s="144">
        <f>IF(N1367="sníž. přenesená",J1367,0)</f>
        <v>0</v>
      </c>
      <c r="BI1367" s="144">
        <f>IF(N1367="nulová",J1367,0)</f>
        <v>0</v>
      </c>
      <c r="BJ1367" s="18" t="s">
        <v>86</v>
      </c>
      <c r="BK1367" s="144">
        <f>ROUND(I1367*H1367,2)</f>
        <v>0</v>
      </c>
      <c r="BL1367" s="18" t="s">
        <v>388</v>
      </c>
      <c r="BM1367" s="143" t="s">
        <v>1832</v>
      </c>
    </row>
    <row r="1368" spans="2:65" s="13" customFormat="1" ht="11.25">
      <c r="B1368" s="156"/>
      <c r="D1368" s="150" t="s">
        <v>238</v>
      </c>
      <c r="E1368" s="157" t="s">
        <v>21</v>
      </c>
      <c r="F1368" s="158" t="s">
        <v>1833</v>
      </c>
      <c r="H1368" s="159">
        <v>4.59</v>
      </c>
      <c r="I1368" s="160"/>
      <c r="L1368" s="156"/>
      <c r="M1368" s="161"/>
      <c r="T1368" s="162"/>
      <c r="AT1368" s="157" t="s">
        <v>238</v>
      </c>
      <c r="AU1368" s="157" t="s">
        <v>86</v>
      </c>
      <c r="AV1368" s="13" t="s">
        <v>86</v>
      </c>
      <c r="AW1368" s="13" t="s">
        <v>33</v>
      </c>
      <c r="AX1368" s="13" t="s">
        <v>73</v>
      </c>
      <c r="AY1368" s="157" t="s">
        <v>227</v>
      </c>
    </row>
    <row r="1369" spans="2:65" s="14" customFormat="1" ht="11.25">
      <c r="B1369" s="163"/>
      <c r="D1369" s="150" t="s">
        <v>238</v>
      </c>
      <c r="E1369" s="164" t="s">
        <v>21</v>
      </c>
      <c r="F1369" s="165" t="s">
        <v>241</v>
      </c>
      <c r="H1369" s="166">
        <v>4.59</v>
      </c>
      <c r="I1369" s="167"/>
      <c r="L1369" s="163"/>
      <c r="M1369" s="168"/>
      <c r="T1369" s="169"/>
      <c r="AT1369" s="164" t="s">
        <v>238</v>
      </c>
      <c r="AU1369" s="164" t="s">
        <v>86</v>
      </c>
      <c r="AV1369" s="14" t="s">
        <v>234</v>
      </c>
      <c r="AW1369" s="14" t="s">
        <v>33</v>
      </c>
      <c r="AX1369" s="14" t="s">
        <v>80</v>
      </c>
      <c r="AY1369" s="164" t="s">
        <v>227</v>
      </c>
    </row>
    <row r="1370" spans="2:65" s="13" customFormat="1" ht="11.25">
      <c r="B1370" s="156"/>
      <c r="D1370" s="150" t="s">
        <v>238</v>
      </c>
      <c r="F1370" s="158" t="s">
        <v>1834</v>
      </c>
      <c r="H1370" s="159">
        <v>4.82</v>
      </c>
      <c r="I1370" s="160"/>
      <c r="L1370" s="156"/>
      <c r="M1370" s="161"/>
      <c r="T1370" s="162"/>
      <c r="AT1370" s="157" t="s">
        <v>238</v>
      </c>
      <c r="AU1370" s="157" t="s">
        <v>86</v>
      </c>
      <c r="AV1370" s="13" t="s">
        <v>86</v>
      </c>
      <c r="AW1370" s="13" t="s">
        <v>4</v>
      </c>
      <c r="AX1370" s="13" t="s">
        <v>80</v>
      </c>
      <c r="AY1370" s="157" t="s">
        <v>227</v>
      </c>
    </row>
    <row r="1371" spans="2:65" s="1" customFormat="1" ht="44.25" customHeight="1">
      <c r="B1371" s="33"/>
      <c r="C1371" s="132" t="s">
        <v>1835</v>
      </c>
      <c r="D1371" s="132" t="s">
        <v>229</v>
      </c>
      <c r="E1371" s="133" t="s">
        <v>1836</v>
      </c>
      <c r="F1371" s="134" t="s">
        <v>1837</v>
      </c>
      <c r="G1371" s="135" t="s">
        <v>232</v>
      </c>
      <c r="H1371" s="136">
        <v>192.292</v>
      </c>
      <c r="I1371" s="137"/>
      <c r="J1371" s="138">
        <f>ROUND(I1371*H1371,2)</f>
        <v>0</v>
      </c>
      <c r="K1371" s="134" t="s">
        <v>233</v>
      </c>
      <c r="L1371" s="33"/>
      <c r="M1371" s="139" t="s">
        <v>21</v>
      </c>
      <c r="N1371" s="140" t="s">
        <v>45</v>
      </c>
      <c r="P1371" s="141">
        <f>O1371*H1371</f>
        <v>0</v>
      </c>
      <c r="Q1371" s="141">
        <v>5.8E-4</v>
      </c>
      <c r="R1371" s="141">
        <f>Q1371*H1371</f>
        <v>0.11152936000000001</v>
      </c>
      <c r="S1371" s="141">
        <v>0</v>
      </c>
      <c r="T1371" s="142">
        <f>S1371*H1371</f>
        <v>0</v>
      </c>
      <c r="AR1371" s="143" t="s">
        <v>388</v>
      </c>
      <c r="AT1371" s="143" t="s">
        <v>229</v>
      </c>
      <c r="AU1371" s="143" t="s">
        <v>86</v>
      </c>
      <c r="AY1371" s="18" t="s">
        <v>227</v>
      </c>
      <c r="BE1371" s="144">
        <f>IF(N1371="základní",J1371,0)</f>
        <v>0</v>
      </c>
      <c r="BF1371" s="144">
        <f>IF(N1371="snížená",J1371,0)</f>
        <v>0</v>
      </c>
      <c r="BG1371" s="144">
        <f>IF(N1371="zákl. přenesená",J1371,0)</f>
        <v>0</v>
      </c>
      <c r="BH1371" s="144">
        <f>IF(N1371="sníž. přenesená",J1371,0)</f>
        <v>0</v>
      </c>
      <c r="BI1371" s="144">
        <f>IF(N1371="nulová",J1371,0)</f>
        <v>0</v>
      </c>
      <c r="BJ1371" s="18" t="s">
        <v>86</v>
      </c>
      <c r="BK1371" s="144">
        <f>ROUND(I1371*H1371,2)</f>
        <v>0</v>
      </c>
      <c r="BL1371" s="18" t="s">
        <v>388</v>
      </c>
      <c r="BM1371" s="143" t="s">
        <v>1838</v>
      </c>
    </row>
    <row r="1372" spans="2:65" s="1" customFormat="1" ht="11.25">
      <c r="B1372" s="33"/>
      <c r="D1372" s="145" t="s">
        <v>236</v>
      </c>
      <c r="F1372" s="146" t="s">
        <v>1839</v>
      </c>
      <c r="I1372" s="147"/>
      <c r="L1372" s="33"/>
      <c r="M1372" s="148"/>
      <c r="T1372" s="54"/>
      <c r="AT1372" s="18" t="s">
        <v>236</v>
      </c>
      <c r="AU1372" s="18" t="s">
        <v>86</v>
      </c>
    </row>
    <row r="1373" spans="2:65" s="12" customFormat="1" ht="11.25">
      <c r="B1373" s="149"/>
      <c r="D1373" s="150" t="s">
        <v>238</v>
      </c>
      <c r="E1373" s="151" t="s">
        <v>21</v>
      </c>
      <c r="F1373" s="152" t="s">
        <v>1840</v>
      </c>
      <c r="H1373" s="151" t="s">
        <v>21</v>
      </c>
      <c r="I1373" s="153"/>
      <c r="L1373" s="149"/>
      <c r="M1373" s="154"/>
      <c r="T1373" s="155"/>
      <c r="AT1373" s="151" t="s">
        <v>238</v>
      </c>
      <c r="AU1373" s="151" t="s">
        <v>86</v>
      </c>
      <c r="AV1373" s="12" t="s">
        <v>80</v>
      </c>
      <c r="AW1373" s="12" t="s">
        <v>33</v>
      </c>
      <c r="AX1373" s="12" t="s">
        <v>73</v>
      </c>
      <c r="AY1373" s="151" t="s">
        <v>227</v>
      </c>
    </row>
    <row r="1374" spans="2:65" s="13" customFormat="1" ht="11.25">
      <c r="B1374" s="156"/>
      <c r="D1374" s="150" t="s">
        <v>238</v>
      </c>
      <c r="E1374" s="157" t="s">
        <v>21</v>
      </c>
      <c r="F1374" s="158" t="s">
        <v>1841</v>
      </c>
      <c r="H1374" s="159">
        <v>174.102</v>
      </c>
      <c r="I1374" s="160"/>
      <c r="L1374" s="156"/>
      <c r="M1374" s="161"/>
      <c r="T1374" s="162"/>
      <c r="AT1374" s="157" t="s">
        <v>238</v>
      </c>
      <c r="AU1374" s="157" t="s">
        <v>86</v>
      </c>
      <c r="AV1374" s="13" t="s">
        <v>86</v>
      </c>
      <c r="AW1374" s="13" t="s">
        <v>33</v>
      </c>
      <c r="AX1374" s="13" t="s">
        <v>73</v>
      </c>
      <c r="AY1374" s="157" t="s">
        <v>227</v>
      </c>
    </row>
    <row r="1375" spans="2:65" s="13" customFormat="1" ht="11.25">
      <c r="B1375" s="156"/>
      <c r="D1375" s="150" t="s">
        <v>238</v>
      </c>
      <c r="E1375" s="157" t="s">
        <v>21</v>
      </c>
      <c r="F1375" s="158" t="s">
        <v>1842</v>
      </c>
      <c r="H1375" s="159">
        <v>18.190000000000001</v>
      </c>
      <c r="I1375" s="160"/>
      <c r="L1375" s="156"/>
      <c r="M1375" s="161"/>
      <c r="T1375" s="162"/>
      <c r="AT1375" s="157" t="s">
        <v>238</v>
      </c>
      <c r="AU1375" s="157" t="s">
        <v>86</v>
      </c>
      <c r="AV1375" s="13" t="s">
        <v>86</v>
      </c>
      <c r="AW1375" s="13" t="s">
        <v>33</v>
      </c>
      <c r="AX1375" s="13" t="s">
        <v>73</v>
      </c>
      <c r="AY1375" s="157" t="s">
        <v>227</v>
      </c>
    </row>
    <row r="1376" spans="2:65" s="14" customFormat="1" ht="11.25">
      <c r="B1376" s="163"/>
      <c r="D1376" s="150" t="s">
        <v>238</v>
      </c>
      <c r="E1376" s="164" t="s">
        <v>21</v>
      </c>
      <c r="F1376" s="165" t="s">
        <v>241</v>
      </c>
      <c r="H1376" s="166">
        <v>192.292</v>
      </c>
      <c r="I1376" s="167"/>
      <c r="L1376" s="163"/>
      <c r="M1376" s="168"/>
      <c r="T1376" s="169"/>
      <c r="AT1376" s="164" t="s">
        <v>238</v>
      </c>
      <c r="AU1376" s="164" t="s">
        <v>86</v>
      </c>
      <c r="AV1376" s="14" t="s">
        <v>234</v>
      </c>
      <c r="AW1376" s="14" t="s">
        <v>33</v>
      </c>
      <c r="AX1376" s="14" t="s">
        <v>80</v>
      </c>
      <c r="AY1376" s="164" t="s">
        <v>227</v>
      </c>
    </row>
    <row r="1377" spans="2:65" s="1" customFormat="1" ht="24.2" customHeight="1">
      <c r="B1377" s="33"/>
      <c r="C1377" s="170" t="s">
        <v>1843</v>
      </c>
      <c r="D1377" s="170" t="s">
        <v>291</v>
      </c>
      <c r="E1377" s="171" t="s">
        <v>1844</v>
      </c>
      <c r="F1377" s="172" t="s">
        <v>1845</v>
      </c>
      <c r="G1377" s="173" t="s">
        <v>232</v>
      </c>
      <c r="H1377" s="174">
        <v>201.90700000000001</v>
      </c>
      <c r="I1377" s="175"/>
      <c r="J1377" s="176">
        <f>ROUND(I1377*H1377,2)</f>
        <v>0</v>
      </c>
      <c r="K1377" s="172" t="s">
        <v>233</v>
      </c>
      <c r="L1377" s="177"/>
      <c r="M1377" s="178" t="s">
        <v>21</v>
      </c>
      <c r="N1377" s="179" t="s">
        <v>45</v>
      </c>
      <c r="P1377" s="141">
        <f>O1377*H1377</f>
        <v>0</v>
      </c>
      <c r="Q1377" s="141">
        <v>7.5000000000000002E-4</v>
      </c>
      <c r="R1377" s="141">
        <f>Q1377*H1377</f>
        <v>0.15143025000000002</v>
      </c>
      <c r="S1377" s="141">
        <v>0</v>
      </c>
      <c r="T1377" s="142">
        <f>S1377*H1377</f>
        <v>0</v>
      </c>
      <c r="AR1377" s="143" t="s">
        <v>577</v>
      </c>
      <c r="AT1377" s="143" t="s">
        <v>291</v>
      </c>
      <c r="AU1377" s="143" t="s">
        <v>86</v>
      </c>
      <c r="AY1377" s="18" t="s">
        <v>227</v>
      </c>
      <c r="BE1377" s="144">
        <f>IF(N1377="základní",J1377,0)</f>
        <v>0</v>
      </c>
      <c r="BF1377" s="144">
        <f>IF(N1377="snížená",J1377,0)</f>
        <v>0</v>
      </c>
      <c r="BG1377" s="144">
        <f>IF(N1377="zákl. přenesená",J1377,0)</f>
        <v>0</v>
      </c>
      <c r="BH1377" s="144">
        <f>IF(N1377="sníž. přenesená",J1377,0)</f>
        <v>0</v>
      </c>
      <c r="BI1377" s="144">
        <f>IF(N1377="nulová",J1377,0)</f>
        <v>0</v>
      </c>
      <c r="BJ1377" s="18" t="s">
        <v>86</v>
      </c>
      <c r="BK1377" s="144">
        <f>ROUND(I1377*H1377,2)</f>
        <v>0</v>
      </c>
      <c r="BL1377" s="18" t="s">
        <v>388</v>
      </c>
      <c r="BM1377" s="143" t="s">
        <v>1846</v>
      </c>
    </row>
    <row r="1378" spans="2:65" s="13" customFormat="1" ht="11.25">
      <c r="B1378" s="156"/>
      <c r="D1378" s="150" t="s">
        <v>238</v>
      </c>
      <c r="F1378" s="158" t="s">
        <v>1847</v>
      </c>
      <c r="H1378" s="159">
        <v>201.90700000000001</v>
      </c>
      <c r="I1378" s="160"/>
      <c r="L1378" s="156"/>
      <c r="M1378" s="161"/>
      <c r="T1378" s="162"/>
      <c r="AT1378" s="157" t="s">
        <v>238</v>
      </c>
      <c r="AU1378" s="157" t="s">
        <v>86</v>
      </c>
      <c r="AV1378" s="13" t="s">
        <v>86</v>
      </c>
      <c r="AW1378" s="13" t="s">
        <v>4</v>
      </c>
      <c r="AX1378" s="13" t="s">
        <v>80</v>
      </c>
      <c r="AY1378" s="157" t="s">
        <v>227</v>
      </c>
    </row>
    <row r="1379" spans="2:65" s="1" customFormat="1" ht="37.9" customHeight="1">
      <c r="B1379" s="33"/>
      <c r="C1379" s="132" t="s">
        <v>1848</v>
      </c>
      <c r="D1379" s="132" t="s">
        <v>229</v>
      </c>
      <c r="E1379" s="133" t="s">
        <v>1849</v>
      </c>
      <c r="F1379" s="134" t="s">
        <v>1850</v>
      </c>
      <c r="G1379" s="135" t="s">
        <v>232</v>
      </c>
      <c r="H1379" s="136">
        <v>778.32100000000003</v>
      </c>
      <c r="I1379" s="137"/>
      <c r="J1379" s="138">
        <f>ROUND(I1379*H1379,2)</f>
        <v>0</v>
      </c>
      <c r="K1379" s="134" t="s">
        <v>233</v>
      </c>
      <c r="L1379" s="33"/>
      <c r="M1379" s="139" t="s">
        <v>21</v>
      </c>
      <c r="N1379" s="140" t="s">
        <v>45</v>
      </c>
      <c r="P1379" s="141">
        <f>O1379*H1379</f>
        <v>0</v>
      </c>
      <c r="Q1379" s="141">
        <v>0</v>
      </c>
      <c r="R1379" s="141">
        <f>Q1379*H1379</f>
        <v>0</v>
      </c>
      <c r="S1379" s="141">
        <v>0</v>
      </c>
      <c r="T1379" s="142">
        <f>S1379*H1379</f>
        <v>0</v>
      </c>
      <c r="AR1379" s="143" t="s">
        <v>388</v>
      </c>
      <c r="AT1379" s="143" t="s">
        <v>229</v>
      </c>
      <c r="AU1379" s="143" t="s">
        <v>86</v>
      </c>
      <c r="AY1379" s="18" t="s">
        <v>227</v>
      </c>
      <c r="BE1379" s="144">
        <f>IF(N1379="základní",J1379,0)</f>
        <v>0</v>
      </c>
      <c r="BF1379" s="144">
        <f>IF(N1379="snížená",J1379,0)</f>
        <v>0</v>
      </c>
      <c r="BG1379" s="144">
        <f>IF(N1379="zákl. přenesená",J1379,0)</f>
        <v>0</v>
      </c>
      <c r="BH1379" s="144">
        <f>IF(N1379="sníž. přenesená",J1379,0)</f>
        <v>0</v>
      </c>
      <c r="BI1379" s="144">
        <f>IF(N1379="nulová",J1379,0)</f>
        <v>0</v>
      </c>
      <c r="BJ1379" s="18" t="s">
        <v>86</v>
      </c>
      <c r="BK1379" s="144">
        <f>ROUND(I1379*H1379,2)</f>
        <v>0</v>
      </c>
      <c r="BL1379" s="18" t="s">
        <v>388</v>
      </c>
      <c r="BM1379" s="143" t="s">
        <v>1851</v>
      </c>
    </row>
    <row r="1380" spans="2:65" s="1" customFormat="1" ht="11.25">
      <c r="B1380" s="33"/>
      <c r="D1380" s="145" t="s">
        <v>236</v>
      </c>
      <c r="F1380" s="146" t="s">
        <v>1852</v>
      </c>
      <c r="I1380" s="147"/>
      <c r="L1380" s="33"/>
      <c r="M1380" s="148"/>
      <c r="T1380" s="54"/>
      <c r="AT1380" s="18" t="s">
        <v>236</v>
      </c>
      <c r="AU1380" s="18" t="s">
        <v>86</v>
      </c>
    </row>
    <row r="1381" spans="2:65" s="13" customFormat="1" ht="11.25">
      <c r="B1381" s="156"/>
      <c r="D1381" s="150" t="s">
        <v>238</v>
      </c>
      <c r="E1381" s="157" t="s">
        <v>21</v>
      </c>
      <c r="F1381" s="158" t="s">
        <v>661</v>
      </c>
      <c r="H1381" s="159">
        <v>778.32100000000003</v>
      </c>
      <c r="I1381" s="160"/>
      <c r="L1381" s="156"/>
      <c r="M1381" s="161"/>
      <c r="T1381" s="162"/>
      <c r="AT1381" s="157" t="s">
        <v>238</v>
      </c>
      <c r="AU1381" s="157" t="s">
        <v>86</v>
      </c>
      <c r="AV1381" s="13" t="s">
        <v>86</v>
      </c>
      <c r="AW1381" s="13" t="s">
        <v>33</v>
      </c>
      <c r="AX1381" s="13" t="s">
        <v>73</v>
      </c>
      <c r="AY1381" s="157" t="s">
        <v>227</v>
      </c>
    </row>
    <row r="1382" spans="2:65" s="14" customFormat="1" ht="11.25">
      <c r="B1382" s="163"/>
      <c r="D1382" s="150" t="s">
        <v>238</v>
      </c>
      <c r="E1382" s="164" t="s">
        <v>21</v>
      </c>
      <c r="F1382" s="165" t="s">
        <v>241</v>
      </c>
      <c r="H1382" s="166">
        <v>778.32100000000003</v>
      </c>
      <c r="I1382" s="167"/>
      <c r="L1382" s="163"/>
      <c r="M1382" s="168"/>
      <c r="T1382" s="169"/>
      <c r="AT1382" s="164" t="s">
        <v>238</v>
      </c>
      <c r="AU1382" s="164" t="s">
        <v>86</v>
      </c>
      <c r="AV1382" s="14" t="s">
        <v>234</v>
      </c>
      <c r="AW1382" s="14" t="s">
        <v>33</v>
      </c>
      <c r="AX1382" s="14" t="s">
        <v>80</v>
      </c>
      <c r="AY1382" s="164" t="s">
        <v>227</v>
      </c>
    </row>
    <row r="1383" spans="2:65" s="1" customFormat="1" ht="24.2" customHeight="1">
      <c r="B1383" s="33"/>
      <c r="C1383" s="170" t="s">
        <v>1853</v>
      </c>
      <c r="D1383" s="170" t="s">
        <v>291</v>
      </c>
      <c r="E1383" s="171" t="s">
        <v>1854</v>
      </c>
      <c r="F1383" s="172" t="s">
        <v>1855</v>
      </c>
      <c r="G1383" s="173" t="s">
        <v>244</v>
      </c>
      <c r="H1383" s="174">
        <v>408.61900000000003</v>
      </c>
      <c r="I1383" s="175"/>
      <c r="J1383" s="176">
        <f>ROUND(I1383*H1383,2)</f>
        <v>0</v>
      </c>
      <c r="K1383" s="172" t="s">
        <v>233</v>
      </c>
      <c r="L1383" s="177"/>
      <c r="M1383" s="178" t="s">
        <v>21</v>
      </c>
      <c r="N1383" s="179" t="s">
        <v>45</v>
      </c>
      <c r="P1383" s="141">
        <f>O1383*H1383</f>
        <v>0</v>
      </c>
      <c r="Q1383" s="141">
        <v>0.03</v>
      </c>
      <c r="R1383" s="141">
        <f>Q1383*H1383</f>
        <v>12.258570000000001</v>
      </c>
      <c r="S1383" s="141">
        <v>0</v>
      </c>
      <c r="T1383" s="142">
        <f>S1383*H1383</f>
        <v>0</v>
      </c>
      <c r="AR1383" s="143" t="s">
        <v>577</v>
      </c>
      <c r="AT1383" s="143" t="s">
        <v>291</v>
      </c>
      <c r="AU1383" s="143" t="s">
        <v>86</v>
      </c>
      <c r="AY1383" s="18" t="s">
        <v>227</v>
      </c>
      <c r="BE1383" s="144">
        <f>IF(N1383="základní",J1383,0)</f>
        <v>0</v>
      </c>
      <c r="BF1383" s="144">
        <f>IF(N1383="snížená",J1383,0)</f>
        <v>0</v>
      </c>
      <c r="BG1383" s="144">
        <f>IF(N1383="zákl. přenesená",J1383,0)</f>
        <v>0</v>
      </c>
      <c r="BH1383" s="144">
        <f>IF(N1383="sníž. přenesená",J1383,0)</f>
        <v>0</v>
      </c>
      <c r="BI1383" s="144">
        <f>IF(N1383="nulová",J1383,0)</f>
        <v>0</v>
      </c>
      <c r="BJ1383" s="18" t="s">
        <v>86</v>
      </c>
      <c r="BK1383" s="144">
        <f>ROUND(I1383*H1383,2)</f>
        <v>0</v>
      </c>
      <c r="BL1383" s="18" t="s">
        <v>388</v>
      </c>
      <c r="BM1383" s="143" t="s">
        <v>1856</v>
      </c>
    </row>
    <row r="1384" spans="2:65" s="13" customFormat="1" ht="11.25">
      <c r="B1384" s="156"/>
      <c r="D1384" s="150" t="s">
        <v>238</v>
      </c>
      <c r="E1384" s="157" t="s">
        <v>21</v>
      </c>
      <c r="F1384" s="158" t="s">
        <v>1857</v>
      </c>
      <c r="H1384" s="159">
        <v>389.161</v>
      </c>
      <c r="I1384" s="160"/>
      <c r="L1384" s="156"/>
      <c r="M1384" s="161"/>
      <c r="T1384" s="162"/>
      <c r="AT1384" s="157" t="s">
        <v>238</v>
      </c>
      <c r="AU1384" s="157" t="s">
        <v>86</v>
      </c>
      <c r="AV1384" s="13" t="s">
        <v>86</v>
      </c>
      <c r="AW1384" s="13" t="s">
        <v>33</v>
      </c>
      <c r="AX1384" s="13" t="s">
        <v>73</v>
      </c>
      <c r="AY1384" s="157" t="s">
        <v>227</v>
      </c>
    </row>
    <row r="1385" spans="2:65" s="14" customFormat="1" ht="11.25">
      <c r="B1385" s="163"/>
      <c r="D1385" s="150" t="s">
        <v>238</v>
      </c>
      <c r="E1385" s="164" t="s">
        <v>21</v>
      </c>
      <c r="F1385" s="165" t="s">
        <v>241</v>
      </c>
      <c r="H1385" s="166">
        <v>389.161</v>
      </c>
      <c r="I1385" s="167"/>
      <c r="L1385" s="163"/>
      <c r="M1385" s="168"/>
      <c r="T1385" s="169"/>
      <c r="AT1385" s="164" t="s">
        <v>238</v>
      </c>
      <c r="AU1385" s="164" t="s">
        <v>86</v>
      </c>
      <c r="AV1385" s="14" t="s">
        <v>234</v>
      </c>
      <c r="AW1385" s="14" t="s">
        <v>33</v>
      </c>
      <c r="AX1385" s="14" t="s">
        <v>80</v>
      </c>
      <c r="AY1385" s="164" t="s">
        <v>227</v>
      </c>
    </row>
    <row r="1386" spans="2:65" s="13" customFormat="1" ht="11.25">
      <c r="B1386" s="156"/>
      <c r="D1386" s="150" t="s">
        <v>238</v>
      </c>
      <c r="F1386" s="158" t="s">
        <v>1858</v>
      </c>
      <c r="H1386" s="159">
        <v>408.61900000000003</v>
      </c>
      <c r="I1386" s="160"/>
      <c r="L1386" s="156"/>
      <c r="M1386" s="161"/>
      <c r="T1386" s="162"/>
      <c r="AT1386" s="157" t="s">
        <v>238</v>
      </c>
      <c r="AU1386" s="157" t="s">
        <v>86</v>
      </c>
      <c r="AV1386" s="13" t="s">
        <v>86</v>
      </c>
      <c r="AW1386" s="13" t="s">
        <v>4</v>
      </c>
      <c r="AX1386" s="13" t="s">
        <v>80</v>
      </c>
      <c r="AY1386" s="157" t="s">
        <v>227</v>
      </c>
    </row>
    <row r="1387" spans="2:65" s="1" customFormat="1" ht="24.2" customHeight="1">
      <c r="B1387" s="33"/>
      <c r="C1387" s="132" t="s">
        <v>1859</v>
      </c>
      <c r="D1387" s="132" t="s">
        <v>229</v>
      </c>
      <c r="E1387" s="133" t="s">
        <v>1860</v>
      </c>
      <c r="F1387" s="134" t="s">
        <v>1861</v>
      </c>
      <c r="G1387" s="135" t="s">
        <v>232</v>
      </c>
      <c r="H1387" s="136">
        <v>778.32100000000003</v>
      </c>
      <c r="I1387" s="137"/>
      <c r="J1387" s="138">
        <f>ROUND(I1387*H1387,2)</f>
        <v>0</v>
      </c>
      <c r="K1387" s="134" t="s">
        <v>233</v>
      </c>
      <c r="L1387" s="33"/>
      <c r="M1387" s="139" t="s">
        <v>21</v>
      </c>
      <c r="N1387" s="140" t="s">
        <v>45</v>
      </c>
      <c r="P1387" s="141">
        <f>O1387*H1387</f>
        <v>0</v>
      </c>
      <c r="Q1387" s="141">
        <v>0</v>
      </c>
      <c r="R1387" s="141">
        <f>Q1387*H1387</f>
        <v>0</v>
      </c>
      <c r="S1387" s="141">
        <v>0</v>
      </c>
      <c r="T1387" s="142">
        <f>S1387*H1387</f>
        <v>0</v>
      </c>
      <c r="AR1387" s="143" t="s">
        <v>388</v>
      </c>
      <c r="AT1387" s="143" t="s">
        <v>229</v>
      </c>
      <c r="AU1387" s="143" t="s">
        <v>86</v>
      </c>
      <c r="AY1387" s="18" t="s">
        <v>227</v>
      </c>
      <c r="BE1387" s="144">
        <f>IF(N1387="základní",J1387,0)</f>
        <v>0</v>
      </c>
      <c r="BF1387" s="144">
        <f>IF(N1387="snížená",J1387,0)</f>
        <v>0</v>
      </c>
      <c r="BG1387" s="144">
        <f>IF(N1387="zákl. přenesená",J1387,0)</f>
        <v>0</v>
      </c>
      <c r="BH1387" s="144">
        <f>IF(N1387="sníž. přenesená",J1387,0)</f>
        <v>0</v>
      </c>
      <c r="BI1387" s="144">
        <f>IF(N1387="nulová",J1387,0)</f>
        <v>0</v>
      </c>
      <c r="BJ1387" s="18" t="s">
        <v>86</v>
      </c>
      <c r="BK1387" s="144">
        <f>ROUND(I1387*H1387,2)</f>
        <v>0</v>
      </c>
      <c r="BL1387" s="18" t="s">
        <v>388</v>
      </c>
      <c r="BM1387" s="143" t="s">
        <v>1862</v>
      </c>
    </row>
    <row r="1388" spans="2:65" s="1" customFormat="1" ht="11.25">
      <c r="B1388" s="33"/>
      <c r="D1388" s="145" t="s">
        <v>236</v>
      </c>
      <c r="F1388" s="146" t="s">
        <v>1863</v>
      </c>
      <c r="I1388" s="147"/>
      <c r="L1388" s="33"/>
      <c r="M1388" s="148"/>
      <c r="T1388" s="54"/>
      <c r="AT1388" s="18" t="s">
        <v>236</v>
      </c>
      <c r="AU1388" s="18" t="s">
        <v>86</v>
      </c>
    </row>
    <row r="1389" spans="2:65" s="12" customFormat="1" ht="11.25">
      <c r="B1389" s="149"/>
      <c r="D1389" s="150" t="s">
        <v>238</v>
      </c>
      <c r="E1389" s="151" t="s">
        <v>21</v>
      </c>
      <c r="F1389" s="152" t="s">
        <v>1864</v>
      </c>
      <c r="H1389" s="151" t="s">
        <v>21</v>
      </c>
      <c r="I1389" s="153"/>
      <c r="L1389" s="149"/>
      <c r="M1389" s="154"/>
      <c r="T1389" s="155"/>
      <c r="AT1389" s="151" t="s">
        <v>238</v>
      </c>
      <c r="AU1389" s="151" t="s">
        <v>86</v>
      </c>
      <c r="AV1389" s="12" t="s">
        <v>80</v>
      </c>
      <c r="AW1389" s="12" t="s">
        <v>33</v>
      </c>
      <c r="AX1389" s="12" t="s">
        <v>73</v>
      </c>
      <c r="AY1389" s="151" t="s">
        <v>227</v>
      </c>
    </row>
    <row r="1390" spans="2:65" s="13" customFormat="1" ht="11.25">
      <c r="B1390" s="156"/>
      <c r="D1390" s="150" t="s">
        <v>238</v>
      </c>
      <c r="E1390" s="157" t="s">
        <v>21</v>
      </c>
      <c r="F1390" s="158" t="s">
        <v>1865</v>
      </c>
      <c r="H1390" s="159">
        <v>796.51099999999997</v>
      </c>
      <c r="I1390" s="160"/>
      <c r="L1390" s="156"/>
      <c r="M1390" s="161"/>
      <c r="T1390" s="162"/>
      <c r="AT1390" s="157" t="s">
        <v>238</v>
      </c>
      <c r="AU1390" s="157" t="s">
        <v>86</v>
      </c>
      <c r="AV1390" s="13" t="s">
        <v>86</v>
      </c>
      <c r="AW1390" s="13" t="s">
        <v>33</v>
      </c>
      <c r="AX1390" s="13" t="s">
        <v>73</v>
      </c>
      <c r="AY1390" s="157" t="s">
        <v>227</v>
      </c>
    </row>
    <row r="1391" spans="2:65" s="12" customFormat="1" ht="11.25">
      <c r="B1391" s="149"/>
      <c r="D1391" s="150" t="s">
        <v>238</v>
      </c>
      <c r="E1391" s="151" t="s">
        <v>21</v>
      </c>
      <c r="F1391" s="152" t="s">
        <v>761</v>
      </c>
      <c r="H1391" s="151" t="s">
        <v>21</v>
      </c>
      <c r="I1391" s="153"/>
      <c r="L1391" s="149"/>
      <c r="M1391" s="154"/>
      <c r="T1391" s="155"/>
      <c r="AT1391" s="151" t="s">
        <v>238</v>
      </c>
      <c r="AU1391" s="151" t="s">
        <v>86</v>
      </c>
      <c r="AV1391" s="12" t="s">
        <v>80</v>
      </c>
      <c r="AW1391" s="12" t="s">
        <v>33</v>
      </c>
      <c r="AX1391" s="12" t="s">
        <v>73</v>
      </c>
      <c r="AY1391" s="151" t="s">
        <v>227</v>
      </c>
    </row>
    <row r="1392" spans="2:65" s="13" customFormat="1" ht="11.25">
      <c r="B1392" s="156"/>
      <c r="D1392" s="150" t="s">
        <v>238</v>
      </c>
      <c r="E1392" s="157" t="s">
        <v>21</v>
      </c>
      <c r="F1392" s="158" t="s">
        <v>1866</v>
      </c>
      <c r="H1392" s="159">
        <v>-18.190000000000001</v>
      </c>
      <c r="I1392" s="160"/>
      <c r="L1392" s="156"/>
      <c r="M1392" s="161"/>
      <c r="T1392" s="162"/>
      <c r="AT1392" s="157" t="s">
        <v>238</v>
      </c>
      <c r="AU1392" s="157" t="s">
        <v>86</v>
      </c>
      <c r="AV1392" s="13" t="s">
        <v>86</v>
      </c>
      <c r="AW1392" s="13" t="s">
        <v>33</v>
      </c>
      <c r="AX1392" s="13" t="s">
        <v>73</v>
      </c>
      <c r="AY1392" s="157" t="s">
        <v>227</v>
      </c>
    </row>
    <row r="1393" spans="2:65" s="14" customFormat="1" ht="11.25">
      <c r="B1393" s="163"/>
      <c r="D1393" s="150" t="s">
        <v>238</v>
      </c>
      <c r="E1393" s="164" t="s">
        <v>661</v>
      </c>
      <c r="F1393" s="165" t="s">
        <v>241</v>
      </c>
      <c r="H1393" s="166">
        <v>778.32100000000003</v>
      </c>
      <c r="I1393" s="167"/>
      <c r="L1393" s="163"/>
      <c r="M1393" s="168"/>
      <c r="T1393" s="169"/>
      <c r="AT1393" s="164" t="s">
        <v>238</v>
      </c>
      <c r="AU1393" s="164" t="s">
        <v>86</v>
      </c>
      <c r="AV1393" s="14" t="s">
        <v>234</v>
      </c>
      <c r="AW1393" s="14" t="s">
        <v>33</v>
      </c>
      <c r="AX1393" s="14" t="s">
        <v>80</v>
      </c>
      <c r="AY1393" s="164" t="s">
        <v>227</v>
      </c>
    </row>
    <row r="1394" spans="2:65" s="1" customFormat="1" ht="16.5" customHeight="1">
      <c r="B1394" s="33"/>
      <c r="C1394" s="170" t="s">
        <v>1867</v>
      </c>
      <c r="D1394" s="170" t="s">
        <v>291</v>
      </c>
      <c r="E1394" s="171" t="s">
        <v>1868</v>
      </c>
      <c r="F1394" s="172" t="s">
        <v>1869</v>
      </c>
      <c r="G1394" s="173" t="s">
        <v>244</v>
      </c>
      <c r="H1394" s="174">
        <v>87.561000000000007</v>
      </c>
      <c r="I1394" s="175"/>
      <c r="J1394" s="176">
        <f>ROUND(I1394*H1394,2)</f>
        <v>0</v>
      </c>
      <c r="K1394" s="172" t="s">
        <v>233</v>
      </c>
      <c r="L1394" s="177"/>
      <c r="M1394" s="178" t="s">
        <v>21</v>
      </c>
      <c r="N1394" s="179" t="s">
        <v>45</v>
      </c>
      <c r="P1394" s="141">
        <f>O1394*H1394</f>
        <v>0</v>
      </c>
      <c r="Q1394" s="141">
        <v>2.5000000000000001E-2</v>
      </c>
      <c r="R1394" s="141">
        <f>Q1394*H1394</f>
        <v>2.1890250000000004</v>
      </c>
      <c r="S1394" s="141">
        <v>0</v>
      </c>
      <c r="T1394" s="142">
        <f>S1394*H1394</f>
        <v>0</v>
      </c>
      <c r="AR1394" s="143" t="s">
        <v>577</v>
      </c>
      <c r="AT1394" s="143" t="s">
        <v>291</v>
      </c>
      <c r="AU1394" s="143" t="s">
        <v>86</v>
      </c>
      <c r="AY1394" s="18" t="s">
        <v>227</v>
      </c>
      <c r="BE1394" s="144">
        <f>IF(N1394="základní",J1394,0)</f>
        <v>0</v>
      </c>
      <c r="BF1394" s="144">
        <f>IF(N1394="snížená",J1394,0)</f>
        <v>0</v>
      </c>
      <c r="BG1394" s="144">
        <f>IF(N1394="zákl. přenesená",J1394,0)</f>
        <v>0</v>
      </c>
      <c r="BH1394" s="144">
        <f>IF(N1394="sníž. přenesená",J1394,0)</f>
        <v>0</v>
      </c>
      <c r="BI1394" s="144">
        <f>IF(N1394="nulová",J1394,0)</f>
        <v>0</v>
      </c>
      <c r="BJ1394" s="18" t="s">
        <v>86</v>
      </c>
      <c r="BK1394" s="144">
        <f>ROUND(I1394*H1394,2)</f>
        <v>0</v>
      </c>
      <c r="BL1394" s="18" t="s">
        <v>388</v>
      </c>
      <c r="BM1394" s="143" t="s">
        <v>1870</v>
      </c>
    </row>
    <row r="1395" spans="2:65" s="13" customFormat="1" ht="11.25">
      <c r="B1395" s="156"/>
      <c r="D1395" s="150" t="s">
        <v>238</v>
      </c>
      <c r="E1395" s="157" t="s">
        <v>21</v>
      </c>
      <c r="F1395" s="158" t="s">
        <v>1871</v>
      </c>
      <c r="H1395" s="159">
        <v>87.561000000000007</v>
      </c>
      <c r="I1395" s="160"/>
      <c r="L1395" s="156"/>
      <c r="M1395" s="161"/>
      <c r="T1395" s="162"/>
      <c r="AT1395" s="157" t="s">
        <v>238</v>
      </c>
      <c r="AU1395" s="157" t="s">
        <v>86</v>
      </c>
      <c r="AV1395" s="13" t="s">
        <v>86</v>
      </c>
      <c r="AW1395" s="13" t="s">
        <v>33</v>
      </c>
      <c r="AX1395" s="13" t="s">
        <v>73</v>
      </c>
      <c r="AY1395" s="157" t="s">
        <v>227</v>
      </c>
    </row>
    <row r="1396" spans="2:65" s="14" customFormat="1" ht="11.25">
      <c r="B1396" s="163"/>
      <c r="D1396" s="150" t="s">
        <v>238</v>
      </c>
      <c r="E1396" s="164" t="s">
        <v>21</v>
      </c>
      <c r="F1396" s="165" t="s">
        <v>241</v>
      </c>
      <c r="H1396" s="166">
        <v>87.561000000000007</v>
      </c>
      <c r="I1396" s="167"/>
      <c r="L1396" s="163"/>
      <c r="M1396" s="168"/>
      <c r="T1396" s="169"/>
      <c r="AT1396" s="164" t="s">
        <v>238</v>
      </c>
      <c r="AU1396" s="164" t="s">
        <v>86</v>
      </c>
      <c r="AV1396" s="14" t="s">
        <v>234</v>
      </c>
      <c r="AW1396" s="14" t="s">
        <v>33</v>
      </c>
      <c r="AX1396" s="14" t="s">
        <v>80</v>
      </c>
      <c r="AY1396" s="164" t="s">
        <v>227</v>
      </c>
    </row>
    <row r="1397" spans="2:65" s="1" customFormat="1" ht="24.2" customHeight="1">
      <c r="B1397" s="33"/>
      <c r="C1397" s="132" t="s">
        <v>1872</v>
      </c>
      <c r="D1397" s="132" t="s">
        <v>229</v>
      </c>
      <c r="E1397" s="133" t="s">
        <v>1860</v>
      </c>
      <c r="F1397" s="134" t="s">
        <v>1861</v>
      </c>
      <c r="G1397" s="135" t="s">
        <v>232</v>
      </c>
      <c r="H1397" s="136">
        <v>352.61</v>
      </c>
      <c r="I1397" s="137"/>
      <c r="J1397" s="138">
        <f>ROUND(I1397*H1397,2)</f>
        <v>0</v>
      </c>
      <c r="K1397" s="134" t="s">
        <v>233</v>
      </c>
      <c r="L1397" s="33"/>
      <c r="M1397" s="139" t="s">
        <v>21</v>
      </c>
      <c r="N1397" s="140" t="s">
        <v>45</v>
      </c>
      <c r="P1397" s="141">
        <f>O1397*H1397</f>
        <v>0</v>
      </c>
      <c r="Q1397" s="141">
        <v>0</v>
      </c>
      <c r="R1397" s="141">
        <f>Q1397*H1397</f>
        <v>0</v>
      </c>
      <c r="S1397" s="141">
        <v>0</v>
      </c>
      <c r="T1397" s="142">
        <f>S1397*H1397</f>
        <v>0</v>
      </c>
      <c r="AR1397" s="143" t="s">
        <v>388</v>
      </c>
      <c r="AT1397" s="143" t="s">
        <v>229</v>
      </c>
      <c r="AU1397" s="143" t="s">
        <v>86</v>
      </c>
      <c r="AY1397" s="18" t="s">
        <v>227</v>
      </c>
      <c r="BE1397" s="144">
        <f>IF(N1397="základní",J1397,0)</f>
        <v>0</v>
      </c>
      <c r="BF1397" s="144">
        <f>IF(N1397="snížená",J1397,0)</f>
        <v>0</v>
      </c>
      <c r="BG1397" s="144">
        <f>IF(N1397="zákl. přenesená",J1397,0)</f>
        <v>0</v>
      </c>
      <c r="BH1397" s="144">
        <f>IF(N1397="sníž. přenesená",J1397,0)</f>
        <v>0</v>
      </c>
      <c r="BI1397" s="144">
        <f>IF(N1397="nulová",J1397,0)</f>
        <v>0</v>
      </c>
      <c r="BJ1397" s="18" t="s">
        <v>86</v>
      </c>
      <c r="BK1397" s="144">
        <f>ROUND(I1397*H1397,2)</f>
        <v>0</v>
      </c>
      <c r="BL1397" s="18" t="s">
        <v>388</v>
      </c>
      <c r="BM1397" s="143" t="s">
        <v>1873</v>
      </c>
    </row>
    <row r="1398" spans="2:65" s="1" customFormat="1" ht="11.25">
      <c r="B1398" s="33"/>
      <c r="D1398" s="145" t="s">
        <v>236</v>
      </c>
      <c r="F1398" s="146" t="s">
        <v>1863</v>
      </c>
      <c r="I1398" s="147"/>
      <c r="L1398" s="33"/>
      <c r="M1398" s="148"/>
      <c r="T1398" s="54"/>
      <c r="AT1398" s="18" t="s">
        <v>236</v>
      </c>
      <c r="AU1398" s="18" t="s">
        <v>86</v>
      </c>
    </row>
    <row r="1399" spans="2:65" s="13" customFormat="1" ht="11.25">
      <c r="B1399" s="156"/>
      <c r="D1399" s="150" t="s">
        <v>238</v>
      </c>
      <c r="E1399" s="157" t="s">
        <v>21</v>
      </c>
      <c r="F1399" s="158" t="s">
        <v>644</v>
      </c>
      <c r="H1399" s="159">
        <v>352.61</v>
      </c>
      <c r="I1399" s="160"/>
      <c r="L1399" s="156"/>
      <c r="M1399" s="161"/>
      <c r="T1399" s="162"/>
      <c r="AT1399" s="157" t="s">
        <v>238</v>
      </c>
      <c r="AU1399" s="157" t="s">
        <v>86</v>
      </c>
      <c r="AV1399" s="13" t="s">
        <v>86</v>
      </c>
      <c r="AW1399" s="13" t="s">
        <v>33</v>
      </c>
      <c r="AX1399" s="13" t="s">
        <v>73</v>
      </c>
      <c r="AY1399" s="157" t="s">
        <v>227</v>
      </c>
    </row>
    <row r="1400" spans="2:65" s="14" customFormat="1" ht="11.25">
      <c r="B1400" s="163"/>
      <c r="D1400" s="150" t="s">
        <v>238</v>
      </c>
      <c r="E1400" s="164" t="s">
        <v>21</v>
      </c>
      <c r="F1400" s="165" t="s">
        <v>241</v>
      </c>
      <c r="H1400" s="166">
        <v>352.61</v>
      </c>
      <c r="I1400" s="167"/>
      <c r="L1400" s="163"/>
      <c r="M1400" s="168"/>
      <c r="T1400" s="169"/>
      <c r="AT1400" s="164" t="s">
        <v>238</v>
      </c>
      <c r="AU1400" s="164" t="s">
        <v>86</v>
      </c>
      <c r="AV1400" s="14" t="s">
        <v>234</v>
      </c>
      <c r="AW1400" s="14" t="s">
        <v>33</v>
      </c>
      <c r="AX1400" s="14" t="s">
        <v>80</v>
      </c>
      <c r="AY1400" s="164" t="s">
        <v>227</v>
      </c>
    </row>
    <row r="1401" spans="2:65" s="1" customFormat="1" ht="16.5" customHeight="1">
      <c r="B1401" s="33"/>
      <c r="C1401" s="170" t="s">
        <v>1874</v>
      </c>
      <c r="D1401" s="170" t="s">
        <v>291</v>
      </c>
      <c r="E1401" s="171" t="s">
        <v>1868</v>
      </c>
      <c r="F1401" s="172" t="s">
        <v>1869</v>
      </c>
      <c r="G1401" s="173" t="s">
        <v>244</v>
      </c>
      <c r="H1401" s="174">
        <v>88.153000000000006</v>
      </c>
      <c r="I1401" s="175"/>
      <c r="J1401" s="176">
        <f>ROUND(I1401*H1401,2)</f>
        <v>0</v>
      </c>
      <c r="K1401" s="172" t="s">
        <v>233</v>
      </c>
      <c r="L1401" s="177"/>
      <c r="M1401" s="178" t="s">
        <v>21</v>
      </c>
      <c r="N1401" s="179" t="s">
        <v>45</v>
      </c>
      <c r="P1401" s="141">
        <f>O1401*H1401</f>
        <v>0</v>
      </c>
      <c r="Q1401" s="141">
        <v>2.5000000000000001E-2</v>
      </c>
      <c r="R1401" s="141">
        <f>Q1401*H1401</f>
        <v>2.2038250000000001</v>
      </c>
      <c r="S1401" s="141">
        <v>0</v>
      </c>
      <c r="T1401" s="142">
        <f>S1401*H1401</f>
        <v>0</v>
      </c>
      <c r="AR1401" s="143" t="s">
        <v>577</v>
      </c>
      <c r="AT1401" s="143" t="s">
        <v>291</v>
      </c>
      <c r="AU1401" s="143" t="s">
        <v>86</v>
      </c>
      <c r="AY1401" s="18" t="s">
        <v>227</v>
      </c>
      <c r="BE1401" s="144">
        <f>IF(N1401="základní",J1401,0)</f>
        <v>0</v>
      </c>
      <c r="BF1401" s="144">
        <f>IF(N1401="snížená",J1401,0)</f>
        <v>0</v>
      </c>
      <c r="BG1401" s="144">
        <f>IF(N1401="zákl. přenesená",J1401,0)</f>
        <v>0</v>
      </c>
      <c r="BH1401" s="144">
        <f>IF(N1401="sníž. přenesená",J1401,0)</f>
        <v>0</v>
      </c>
      <c r="BI1401" s="144">
        <f>IF(N1401="nulová",J1401,0)</f>
        <v>0</v>
      </c>
      <c r="BJ1401" s="18" t="s">
        <v>86</v>
      </c>
      <c r="BK1401" s="144">
        <f>ROUND(I1401*H1401,2)</f>
        <v>0</v>
      </c>
      <c r="BL1401" s="18" t="s">
        <v>388</v>
      </c>
      <c r="BM1401" s="143" t="s">
        <v>1875</v>
      </c>
    </row>
    <row r="1402" spans="2:65" s="13" customFormat="1" ht="11.25">
      <c r="B1402" s="156"/>
      <c r="D1402" s="150" t="s">
        <v>238</v>
      </c>
      <c r="E1402" s="157" t="s">
        <v>21</v>
      </c>
      <c r="F1402" s="158" t="s">
        <v>1876</v>
      </c>
      <c r="H1402" s="159">
        <v>88.153000000000006</v>
      </c>
      <c r="I1402" s="160"/>
      <c r="L1402" s="156"/>
      <c r="M1402" s="161"/>
      <c r="T1402" s="162"/>
      <c r="AT1402" s="157" t="s">
        <v>238</v>
      </c>
      <c r="AU1402" s="157" t="s">
        <v>86</v>
      </c>
      <c r="AV1402" s="13" t="s">
        <v>86</v>
      </c>
      <c r="AW1402" s="13" t="s">
        <v>33</v>
      </c>
      <c r="AX1402" s="13" t="s">
        <v>73</v>
      </c>
      <c r="AY1402" s="157" t="s">
        <v>227</v>
      </c>
    </row>
    <row r="1403" spans="2:65" s="14" customFormat="1" ht="11.25">
      <c r="B1403" s="163"/>
      <c r="D1403" s="150" t="s">
        <v>238</v>
      </c>
      <c r="E1403" s="164" t="s">
        <v>21</v>
      </c>
      <c r="F1403" s="165" t="s">
        <v>241</v>
      </c>
      <c r="H1403" s="166">
        <v>88.153000000000006</v>
      </c>
      <c r="I1403" s="167"/>
      <c r="L1403" s="163"/>
      <c r="M1403" s="168"/>
      <c r="T1403" s="169"/>
      <c r="AT1403" s="164" t="s">
        <v>238</v>
      </c>
      <c r="AU1403" s="164" t="s">
        <v>86</v>
      </c>
      <c r="AV1403" s="14" t="s">
        <v>234</v>
      </c>
      <c r="AW1403" s="14" t="s">
        <v>33</v>
      </c>
      <c r="AX1403" s="14" t="s">
        <v>80</v>
      </c>
      <c r="AY1403" s="164" t="s">
        <v>227</v>
      </c>
    </row>
    <row r="1404" spans="2:65" s="1" customFormat="1" ht="37.9" customHeight="1">
      <c r="B1404" s="33"/>
      <c r="C1404" s="132" t="s">
        <v>1877</v>
      </c>
      <c r="D1404" s="132" t="s">
        <v>229</v>
      </c>
      <c r="E1404" s="133" t="s">
        <v>1878</v>
      </c>
      <c r="F1404" s="134" t="s">
        <v>1879</v>
      </c>
      <c r="G1404" s="135" t="s">
        <v>232</v>
      </c>
      <c r="H1404" s="136">
        <v>2373.19</v>
      </c>
      <c r="I1404" s="137"/>
      <c r="J1404" s="138">
        <f>ROUND(I1404*H1404,2)</f>
        <v>0</v>
      </c>
      <c r="K1404" s="134" t="s">
        <v>233</v>
      </c>
      <c r="L1404" s="33"/>
      <c r="M1404" s="139" t="s">
        <v>21</v>
      </c>
      <c r="N1404" s="140" t="s">
        <v>45</v>
      </c>
      <c r="P1404" s="141">
        <f>O1404*H1404</f>
        <v>0</v>
      </c>
      <c r="Q1404" s="141">
        <v>0</v>
      </c>
      <c r="R1404" s="141">
        <f>Q1404*H1404</f>
        <v>0</v>
      </c>
      <c r="S1404" s="141">
        <v>0</v>
      </c>
      <c r="T1404" s="142">
        <f>S1404*H1404</f>
        <v>0</v>
      </c>
      <c r="AR1404" s="143" t="s">
        <v>388</v>
      </c>
      <c r="AT1404" s="143" t="s">
        <v>229</v>
      </c>
      <c r="AU1404" s="143" t="s">
        <v>86</v>
      </c>
      <c r="AY1404" s="18" t="s">
        <v>227</v>
      </c>
      <c r="BE1404" s="144">
        <f>IF(N1404="základní",J1404,0)</f>
        <v>0</v>
      </c>
      <c r="BF1404" s="144">
        <f>IF(N1404="snížená",J1404,0)</f>
        <v>0</v>
      </c>
      <c r="BG1404" s="144">
        <f>IF(N1404="zákl. přenesená",J1404,0)</f>
        <v>0</v>
      </c>
      <c r="BH1404" s="144">
        <f>IF(N1404="sníž. přenesená",J1404,0)</f>
        <v>0</v>
      </c>
      <c r="BI1404" s="144">
        <f>IF(N1404="nulová",J1404,0)</f>
        <v>0</v>
      </c>
      <c r="BJ1404" s="18" t="s">
        <v>86</v>
      </c>
      <c r="BK1404" s="144">
        <f>ROUND(I1404*H1404,2)</f>
        <v>0</v>
      </c>
      <c r="BL1404" s="18" t="s">
        <v>388</v>
      </c>
      <c r="BM1404" s="143" t="s">
        <v>1880</v>
      </c>
    </row>
    <row r="1405" spans="2:65" s="1" customFormat="1" ht="11.25">
      <c r="B1405" s="33"/>
      <c r="D1405" s="145" t="s">
        <v>236</v>
      </c>
      <c r="F1405" s="146" t="s">
        <v>1881</v>
      </c>
      <c r="I1405" s="147"/>
      <c r="L1405" s="33"/>
      <c r="M1405" s="148"/>
      <c r="T1405" s="54"/>
      <c r="AT1405" s="18" t="s">
        <v>236</v>
      </c>
      <c r="AU1405" s="18" t="s">
        <v>86</v>
      </c>
    </row>
    <row r="1406" spans="2:65" s="13" customFormat="1" ht="11.25">
      <c r="B1406" s="156"/>
      <c r="D1406" s="150" t="s">
        <v>238</v>
      </c>
      <c r="E1406" s="157" t="s">
        <v>21</v>
      </c>
      <c r="F1406" s="158" t="s">
        <v>633</v>
      </c>
      <c r="H1406" s="159">
        <v>140.59</v>
      </c>
      <c r="I1406" s="160"/>
      <c r="L1406" s="156"/>
      <c r="M1406" s="161"/>
      <c r="T1406" s="162"/>
      <c r="AT1406" s="157" t="s">
        <v>238</v>
      </c>
      <c r="AU1406" s="157" t="s">
        <v>86</v>
      </c>
      <c r="AV1406" s="13" t="s">
        <v>86</v>
      </c>
      <c r="AW1406" s="13" t="s">
        <v>33</v>
      </c>
      <c r="AX1406" s="13" t="s">
        <v>73</v>
      </c>
      <c r="AY1406" s="157" t="s">
        <v>227</v>
      </c>
    </row>
    <row r="1407" spans="2:65" s="13" customFormat="1" ht="11.25">
      <c r="B1407" s="156"/>
      <c r="D1407" s="150" t="s">
        <v>238</v>
      </c>
      <c r="E1407" s="157" t="s">
        <v>21</v>
      </c>
      <c r="F1407" s="158" t="s">
        <v>636</v>
      </c>
      <c r="H1407" s="159">
        <v>1676.78</v>
      </c>
      <c r="I1407" s="160"/>
      <c r="L1407" s="156"/>
      <c r="M1407" s="161"/>
      <c r="T1407" s="162"/>
      <c r="AT1407" s="157" t="s">
        <v>238</v>
      </c>
      <c r="AU1407" s="157" t="s">
        <v>86</v>
      </c>
      <c r="AV1407" s="13" t="s">
        <v>86</v>
      </c>
      <c r="AW1407" s="13" t="s">
        <v>33</v>
      </c>
      <c r="AX1407" s="13" t="s">
        <v>73</v>
      </c>
      <c r="AY1407" s="157" t="s">
        <v>227</v>
      </c>
    </row>
    <row r="1408" spans="2:65" s="13" customFormat="1" ht="11.25">
      <c r="B1408" s="156"/>
      <c r="D1408" s="150" t="s">
        <v>238</v>
      </c>
      <c r="E1408" s="157" t="s">
        <v>21</v>
      </c>
      <c r="F1408" s="158" t="s">
        <v>639</v>
      </c>
      <c r="H1408" s="159">
        <v>236.9</v>
      </c>
      <c r="I1408" s="160"/>
      <c r="L1408" s="156"/>
      <c r="M1408" s="161"/>
      <c r="T1408" s="162"/>
      <c r="AT1408" s="157" t="s">
        <v>238</v>
      </c>
      <c r="AU1408" s="157" t="s">
        <v>86</v>
      </c>
      <c r="AV1408" s="13" t="s">
        <v>86</v>
      </c>
      <c r="AW1408" s="13" t="s">
        <v>33</v>
      </c>
      <c r="AX1408" s="13" t="s">
        <v>73</v>
      </c>
      <c r="AY1408" s="157" t="s">
        <v>227</v>
      </c>
    </row>
    <row r="1409" spans="2:65" s="13" customFormat="1" ht="11.25">
      <c r="B1409" s="156"/>
      <c r="D1409" s="150" t="s">
        <v>238</v>
      </c>
      <c r="E1409" s="157" t="s">
        <v>21</v>
      </c>
      <c r="F1409" s="158" t="s">
        <v>652</v>
      </c>
      <c r="H1409" s="159">
        <v>17.28</v>
      </c>
      <c r="I1409" s="160"/>
      <c r="L1409" s="156"/>
      <c r="M1409" s="161"/>
      <c r="T1409" s="162"/>
      <c r="AT1409" s="157" t="s">
        <v>238</v>
      </c>
      <c r="AU1409" s="157" t="s">
        <v>86</v>
      </c>
      <c r="AV1409" s="13" t="s">
        <v>86</v>
      </c>
      <c r="AW1409" s="13" t="s">
        <v>33</v>
      </c>
      <c r="AX1409" s="13" t="s">
        <v>73</v>
      </c>
      <c r="AY1409" s="157" t="s">
        <v>227</v>
      </c>
    </row>
    <row r="1410" spans="2:65" s="13" customFormat="1" ht="11.25">
      <c r="B1410" s="156"/>
      <c r="D1410" s="150" t="s">
        <v>238</v>
      </c>
      <c r="E1410" s="157" t="s">
        <v>21</v>
      </c>
      <c r="F1410" s="158" t="s">
        <v>655</v>
      </c>
      <c r="H1410" s="159">
        <v>301.64</v>
      </c>
      <c r="I1410" s="160"/>
      <c r="L1410" s="156"/>
      <c r="M1410" s="161"/>
      <c r="T1410" s="162"/>
      <c r="AT1410" s="157" t="s">
        <v>238</v>
      </c>
      <c r="AU1410" s="157" t="s">
        <v>86</v>
      </c>
      <c r="AV1410" s="13" t="s">
        <v>86</v>
      </c>
      <c r="AW1410" s="13" t="s">
        <v>33</v>
      </c>
      <c r="AX1410" s="13" t="s">
        <v>73</v>
      </c>
      <c r="AY1410" s="157" t="s">
        <v>227</v>
      </c>
    </row>
    <row r="1411" spans="2:65" s="14" customFormat="1" ht="11.25">
      <c r="B1411" s="163"/>
      <c r="D1411" s="150" t="s">
        <v>238</v>
      </c>
      <c r="E1411" s="164" t="s">
        <v>21</v>
      </c>
      <c r="F1411" s="165" t="s">
        <v>241</v>
      </c>
      <c r="H1411" s="166">
        <v>2373.19</v>
      </c>
      <c r="I1411" s="167"/>
      <c r="L1411" s="163"/>
      <c r="M1411" s="168"/>
      <c r="T1411" s="169"/>
      <c r="AT1411" s="164" t="s">
        <v>238</v>
      </c>
      <c r="AU1411" s="164" t="s">
        <v>86</v>
      </c>
      <c r="AV1411" s="14" t="s">
        <v>234</v>
      </c>
      <c r="AW1411" s="14" t="s">
        <v>33</v>
      </c>
      <c r="AX1411" s="14" t="s">
        <v>80</v>
      </c>
      <c r="AY1411" s="164" t="s">
        <v>227</v>
      </c>
    </row>
    <row r="1412" spans="2:65" s="1" customFormat="1" ht="24.2" customHeight="1">
      <c r="B1412" s="33"/>
      <c r="C1412" s="170" t="s">
        <v>1882</v>
      </c>
      <c r="D1412" s="170" t="s">
        <v>291</v>
      </c>
      <c r="E1412" s="171" t="s">
        <v>1883</v>
      </c>
      <c r="F1412" s="172" t="s">
        <v>1884</v>
      </c>
      <c r="G1412" s="173" t="s">
        <v>232</v>
      </c>
      <c r="H1412" s="174">
        <v>2765.953</v>
      </c>
      <c r="I1412" s="175"/>
      <c r="J1412" s="176">
        <f>ROUND(I1412*H1412,2)</f>
        <v>0</v>
      </c>
      <c r="K1412" s="172" t="s">
        <v>233</v>
      </c>
      <c r="L1412" s="177"/>
      <c r="M1412" s="178" t="s">
        <v>21</v>
      </c>
      <c r="N1412" s="179" t="s">
        <v>45</v>
      </c>
      <c r="P1412" s="141">
        <f>O1412*H1412</f>
        <v>0</v>
      </c>
      <c r="Q1412" s="141">
        <v>5.0000000000000001E-4</v>
      </c>
      <c r="R1412" s="141">
        <f>Q1412*H1412</f>
        <v>1.3829765000000001</v>
      </c>
      <c r="S1412" s="141">
        <v>0</v>
      </c>
      <c r="T1412" s="142">
        <f>S1412*H1412</f>
        <v>0</v>
      </c>
      <c r="AR1412" s="143" t="s">
        <v>577</v>
      </c>
      <c r="AT1412" s="143" t="s">
        <v>291</v>
      </c>
      <c r="AU1412" s="143" t="s">
        <v>86</v>
      </c>
      <c r="AY1412" s="18" t="s">
        <v>227</v>
      </c>
      <c r="BE1412" s="144">
        <f>IF(N1412="základní",J1412,0)</f>
        <v>0</v>
      </c>
      <c r="BF1412" s="144">
        <f>IF(N1412="snížená",J1412,0)</f>
        <v>0</v>
      </c>
      <c r="BG1412" s="144">
        <f>IF(N1412="zákl. přenesená",J1412,0)</f>
        <v>0</v>
      </c>
      <c r="BH1412" s="144">
        <f>IF(N1412="sníž. přenesená",J1412,0)</f>
        <v>0</v>
      </c>
      <c r="BI1412" s="144">
        <f>IF(N1412="nulová",J1412,0)</f>
        <v>0</v>
      </c>
      <c r="BJ1412" s="18" t="s">
        <v>86</v>
      </c>
      <c r="BK1412" s="144">
        <f>ROUND(I1412*H1412,2)</f>
        <v>0</v>
      </c>
      <c r="BL1412" s="18" t="s">
        <v>388</v>
      </c>
      <c r="BM1412" s="143" t="s">
        <v>1885</v>
      </c>
    </row>
    <row r="1413" spans="2:65" s="13" customFormat="1" ht="11.25">
      <c r="B1413" s="156"/>
      <c r="D1413" s="150" t="s">
        <v>238</v>
      </c>
      <c r="F1413" s="158" t="s">
        <v>1886</v>
      </c>
      <c r="H1413" s="159">
        <v>2765.953</v>
      </c>
      <c r="I1413" s="160"/>
      <c r="L1413" s="156"/>
      <c r="M1413" s="161"/>
      <c r="T1413" s="162"/>
      <c r="AT1413" s="157" t="s">
        <v>238</v>
      </c>
      <c r="AU1413" s="157" t="s">
        <v>86</v>
      </c>
      <c r="AV1413" s="13" t="s">
        <v>86</v>
      </c>
      <c r="AW1413" s="13" t="s">
        <v>4</v>
      </c>
      <c r="AX1413" s="13" t="s">
        <v>80</v>
      </c>
      <c r="AY1413" s="157" t="s">
        <v>227</v>
      </c>
    </row>
    <row r="1414" spans="2:65" s="1" customFormat="1" ht="55.5" customHeight="1">
      <c r="B1414" s="33"/>
      <c r="C1414" s="132" t="s">
        <v>1887</v>
      </c>
      <c r="D1414" s="132" t="s">
        <v>229</v>
      </c>
      <c r="E1414" s="133" t="s">
        <v>1888</v>
      </c>
      <c r="F1414" s="134" t="s">
        <v>1889</v>
      </c>
      <c r="G1414" s="135" t="s">
        <v>273</v>
      </c>
      <c r="H1414" s="136">
        <v>53.161999999999999</v>
      </c>
      <c r="I1414" s="137"/>
      <c r="J1414" s="138">
        <f>ROUND(I1414*H1414,2)</f>
        <v>0</v>
      </c>
      <c r="K1414" s="134" t="s">
        <v>233</v>
      </c>
      <c r="L1414" s="33"/>
      <c r="M1414" s="139" t="s">
        <v>21</v>
      </c>
      <c r="N1414" s="140" t="s">
        <v>45</v>
      </c>
      <c r="P1414" s="141">
        <f>O1414*H1414</f>
        <v>0</v>
      </c>
      <c r="Q1414" s="141">
        <v>0</v>
      </c>
      <c r="R1414" s="141">
        <f>Q1414*H1414</f>
        <v>0</v>
      </c>
      <c r="S1414" s="141">
        <v>0</v>
      </c>
      <c r="T1414" s="142">
        <f>S1414*H1414</f>
        <v>0</v>
      </c>
      <c r="AR1414" s="143" t="s">
        <v>388</v>
      </c>
      <c r="AT1414" s="143" t="s">
        <v>229</v>
      </c>
      <c r="AU1414" s="143" t="s">
        <v>86</v>
      </c>
      <c r="AY1414" s="18" t="s">
        <v>227</v>
      </c>
      <c r="BE1414" s="144">
        <f>IF(N1414="základní",J1414,0)</f>
        <v>0</v>
      </c>
      <c r="BF1414" s="144">
        <f>IF(N1414="snížená",J1414,0)</f>
        <v>0</v>
      </c>
      <c r="BG1414" s="144">
        <f>IF(N1414="zákl. přenesená",J1414,0)</f>
        <v>0</v>
      </c>
      <c r="BH1414" s="144">
        <f>IF(N1414="sníž. přenesená",J1414,0)</f>
        <v>0</v>
      </c>
      <c r="BI1414" s="144">
        <f>IF(N1414="nulová",J1414,0)</f>
        <v>0</v>
      </c>
      <c r="BJ1414" s="18" t="s">
        <v>86</v>
      </c>
      <c r="BK1414" s="144">
        <f>ROUND(I1414*H1414,2)</f>
        <v>0</v>
      </c>
      <c r="BL1414" s="18" t="s">
        <v>388</v>
      </c>
      <c r="BM1414" s="143" t="s">
        <v>1890</v>
      </c>
    </row>
    <row r="1415" spans="2:65" s="1" customFormat="1" ht="11.25">
      <c r="B1415" s="33"/>
      <c r="D1415" s="145" t="s">
        <v>236</v>
      </c>
      <c r="F1415" s="146" t="s">
        <v>1891</v>
      </c>
      <c r="I1415" s="147"/>
      <c r="L1415" s="33"/>
      <c r="M1415" s="148"/>
      <c r="T1415" s="54"/>
      <c r="AT1415" s="18" t="s">
        <v>236</v>
      </c>
      <c r="AU1415" s="18" t="s">
        <v>86</v>
      </c>
    </row>
    <row r="1416" spans="2:65" s="11" customFormat="1" ht="22.9" customHeight="1">
      <c r="B1416" s="120"/>
      <c r="D1416" s="121" t="s">
        <v>72</v>
      </c>
      <c r="E1416" s="130" t="s">
        <v>1892</v>
      </c>
      <c r="F1416" s="130" t="s">
        <v>1893</v>
      </c>
      <c r="I1416" s="123"/>
      <c r="J1416" s="131">
        <f>BK1416</f>
        <v>0</v>
      </c>
      <c r="L1416" s="120"/>
      <c r="M1416" s="125"/>
      <c r="P1416" s="126">
        <f>SUM(P1417:P1424)</f>
        <v>0</v>
      </c>
      <c r="R1416" s="126">
        <f>SUM(R1417:R1424)</f>
        <v>0</v>
      </c>
      <c r="T1416" s="127">
        <f>SUM(T1417:T1424)</f>
        <v>0</v>
      </c>
      <c r="AR1416" s="121" t="s">
        <v>86</v>
      </c>
      <c r="AT1416" s="128" t="s">
        <v>72</v>
      </c>
      <c r="AU1416" s="128" t="s">
        <v>80</v>
      </c>
      <c r="AY1416" s="121" t="s">
        <v>227</v>
      </c>
      <c r="BK1416" s="129">
        <f>SUM(BK1417:BK1424)</f>
        <v>0</v>
      </c>
    </row>
    <row r="1417" spans="2:65" s="1" customFormat="1" ht="16.5" customHeight="1">
      <c r="B1417" s="33"/>
      <c r="C1417" s="132" t="s">
        <v>1894</v>
      </c>
      <c r="D1417" s="132" t="s">
        <v>229</v>
      </c>
      <c r="E1417" s="133" t="s">
        <v>1895</v>
      </c>
      <c r="F1417" s="134" t="s">
        <v>1896</v>
      </c>
      <c r="G1417" s="135" t="s">
        <v>396</v>
      </c>
      <c r="H1417" s="136">
        <v>2</v>
      </c>
      <c r="I1417" s="137"/>
      <c r="J1417" s="138">
        <f>ROUND(I1417*H1417,2)</f>
        <v>0</v>
      </c>
      <c r="K1417" s="134" t="s">
        <v>336</v>
      </c>
      <c r="L1417" s="33"/>
      <c r="M1417" s="139" t="s">
        <v>21</v>
      </c>
      <c r="N1417" s="140" t="s">
        <v>45</v>
      </c>
      <c r="P1417" s="141">
        <f>O1417*H1417</f>
        <v>0</v>
      </c>
      <c r="Q1417" s="141">
        <v>0</v>
      </c>
      <c r="R1417" s="141">
        <f>Q1417*H1417</f>
        <v>0</v>
      </c>
      <c r="S1417" s="141">
        <v>0</v>
      </c>
      <c r="T1417" s="142">
        <f>S1417*H1417</f>
        <v>0</v>
      </c>
      <c r="AR1417" s="143" t="s">
        <v>388</v>
      </c>
      <c r="AT1417" s="143" t="s">
        <v>229</v>
      </c>
      <c r="AU1417" s="143" t="s">
        <v>86</v>
      </c>
      <c r="AY1417" s="18" t="s">
        <v>227</v>
      </c>
      <c r="BE1417" s="144">
        <f>IF(N1417="základní",J1417,0)</f>
        <v>0</v>
      </c>
      <c r="BF1417" s="144">
        <f>IF(N1417="snížená",J1417,0)</f>
        <v>0</v>
      </c>
      <c r="BG1417" s="144">
        <f>IF(N1417="zákl. přenesená",J1417,0)</f>
        <v>0</v>
      </c>
      <c r="BH1417" s="144">
        <f>IF(N1417="sníž. přenesená",J1417,0)</f>
        <v>0</v>
      </c>
      <c r="BI1417" s="144">
        <f>IF(N1417="nulová",J1417,0)</f>
        <v>0</v>
      </c>
      <c r="BJ1417" s="18" t="s">
        <v>86</v>
      </c>
      <c r="BK1417" s="144">
        <f>ROUND(I1417*H1417,2)</f>
        <v>0</v>
      </c>
      <c r="BL1417" s="18" t="s">
        <v>388</v>
      </c>
      <c r="BM1417" s="143" t="s">
        <v>1897</v>
      </c>
    </row>
    <row r="1418" spans="2:65" s="12" customFormat="1" ht="11.25">
      <c r="B1418" s="149"/>
      <c r="D1418" s="150" t="s">
        <v>238</v>
      </c>
      <c r="E1418" s="151" t="s">
        <v>21</v>
      </c>
      <c r="F1418" s="152" t="s">
        <v>1898</v>
      </c>
      <c r="H1418" s="151" t="s">
        <v>21</v>
      </c>
      <c r="I1418" s="153"/>
      <c r="L1418" s="149"/>
      <c r="M1418" s="154"/>
      <c r="T1418" s="155"/>
      <c r="AT1418" s="151" t="s">
        <v>238</v>
      </c>
      <c r="AU1418" s="151" t="s">
        <v>86</v>
      </c>
      <c r="AV1418" s="12" t="s">
        <v>80</v>
      </c>
      <c r="AW1418" s="12" t="s">
        <v>33</v>
      </c>
      <c r="AX1418" s="12" t="s">
        <v>73</v>
      </c>
      <c r="AY1418" s="151" t="s">
        <v>227</v>
      </c>
    </row>
    <row r="1419" spans="2:65" s="13" customFormat="1" ht="11.25">
      <c r="B1419" s="156"/>
      <c r="D1419" s="150" t="s">
        <v>238</v>
      </c>
      <c r="E1419" s="157" t="s">
        <v>21</v>
      </c>
      <c r="F1419" s="158" t="s">
        <v>86</v>
      </c>
      <c r="H1419" s="159">
        <v>2</v>
      </c>
      <c r="I1419" s="160"/>
      <c r="L1419" s="156"/>
      <c r="M1419" s="161"/>
      <c r="T1419" s="162"/>
      <c r="AT1419" s="157" t="s">
        <v>238</v>
      </c>
      <c r="AU1419" s="157" t="s">
        <v>86</v>
      </c>
      <c r="AV1419" s="13" t="s">
        <v>86</v>
      </c>
      <c r="AW1419" s="13" t="s">
        <v>33</v>
      </c>
      <c r="AX1419" s="13" t="s">
        <v>73</v>
      </c>
      <c r="AY1419" s="157" t="s">
        <v>227</v>
      </c>
    </row>
    <row r="1420" spans="2:65" s="14" customFormat="1" ht="11.25">
      <c r="B1420" s="163"/>
      <c r="D1420" s="150" t="s">
        <v>238</v>
      </c>
      <c r="E1420" s="164" t="s">
        <v>21</v>
      </c>
      <c r="F1420" s="165" t="s">
        <v>241</v>
      </c>
      <c r="H1420" s="166">
        <v>2</v>
      </c>
      <c r="I1420" s="167"/>
      <c r="L1420" s="163"/>
      <c r="M1420" s="168"/>
      <c r="T1420" s="169"/>
      <c r="AT1420" s="164" t="s">
        <v>238</v>
      </c>
      <c r="AU1420" s="164" t="s">
        <v>86</v>
      </c>
      <c r="AV1420" s="14" t="s">
        <v>234</v>
      </c>
      <c r="AW1420" s="14" t="s">
        <v>33</v>
      </c>
      <c r="AX1420" s="14" t="s">
        <v>80</v>
      </c>
      <c r="AY1420" s="164" t="s">
        <v>227</v>
      </c>
    </row>
    <row r="1421" spans="2:65" s="1" customFormat="1" ht="16.5" customHeight="1">
      <c r="B1421" s="33"/>
      <c r="C1421" s="132" t="s">
        <v>1899</v>
      </c>
      <c r="D1421" s="132" t="s">
        <v>229</v>
      </c>
      <c r="E1421" s="133" t="s">
        <v>1900</v>
      </c>
      <c r="F1421" s="134" t="s">
        <v>1901</v>
      </c>
      <c r="G1421" s="135" t="s">
        <v>396</v>
      </c>
      <c r="H1421" s="136">
        <v>77</v>
      </c>
      <c r="I1421" s="137"/>
      <c r="J1421" s="138">
        <f>ROUND(I1421*H1421,2)</f>
        <v>0</v>
      </c>
      <c r="K1421" s="134" t="s">
        <v>336</v>
      </c>
      <c r="L1421" s="33"/>
      <c r="M1421" s="139" t="s">
        <v>21</v>
      </c>
      <c r="N1421" s="140" t="s">
        <v>45</v>
      </c>
      <c r="P1421" s="141">
        <f>O1421*H1421</f>
        <v>0</v>
      </c>
      <c r="Q1421" s="141">
        <v>0</v>
      </c>
      <c r="R1421" s="141">
        <f>Q1421*H1421</f>
        <v>0</v>
      </c>
      <c r="S1421" s="141">
        <v>0</v>
      </c>
      <c r="T1421" s="142">
        <f>S1421*H1421</f>
        <v>0</v>
      </c>
      <c r="AR1421" s="143" t="s">
        <v>388</v>
      </c>
      <c r="AT1421" s="143" t="s">
        <v>229</v>
      </c>
      <c r="AU1421" s="143" t="s">
        <v>86</v>
      </c>
      <c r="AY1421" s="18" t="s">
        <v>227</v>
      </c>
      <c r="BE1421" s="144">
        <f>IF(N1421="základní",J1421,0)</f>
        <v>0</v>
      </c>
      <c r="BF1421" s="144">
        <f>IF(N1421="snížená",J1421,0)</f>
        <v>0</v>
      </c>
      <c r="BG1421" s="144">
        <f>IF(N1421="zákl. přenesená",J1421,0)</f>
        <v>0</v>
      </c>
      <c r="BH1421" s="144">
        <f>IF(N1421="sníž. přenesená",J1421,0)</f>
        <v>0</v>
      </c>
      <c r="BI1421" s="144">
        <f>IF(N1421="nulová",J1421,0)</f>
        <v>0</v>
      </c>
      <c r="BJ1421" s="18" t="s">
        <v>86</v>
      </c>
      <c r="BK1421" s="144">
        <f>ROUND(I1421*H1421,2)</f>
        <v>0</v>
      </c>
      <c r="BL1421" s="18" t="s">
        <v>388</v>
      </c>
      <c r="BM1421" s="143" t="s">
        <v>1902</v>
      </c>
    </row>
    <row r="1422" spans="2:65" s="12" customFormat="1" ht="11.25">
      <c r="B1422" s="149"/>
      <c r="D1422" s="150" t="s">
        <v>238</v>
      </c>
      <c r="E1422" s="151" t="s">
        <v>21</v>
      </c>
      <c r="F1422" s="152" t="s">
        <v>1898</v>
      </c>
      <c r="H1422" s="151" t="s">
        <v>21</v>
      </c>
      <c r="I1422" s="153"/>
      <c r="L1422" s="149"/>
      <c r="M1422" s="154"/>
      <c r="T1422" s="155"/>
      <c r="AT1422" s="151" t="s">
        <v>238</v>
      </c>
      <c r="AU1422" s="151" t="s">
        <v>86</v>
      </c>
      <c r="AV1422" s="12" t="s">
        <v>80</v>
      </c>
      <c r="AW1422" s="12" t="s">
        <v>33</v>
      </c>
      <c r="AX1422" s="12" t="s">
        <v>73</v>
      </c>
      <c r="AY1422" s="151" t="s">
        <v>227</v>
      </c>
    </row>
    <row r="1423" spans="2:65" s="13" customFormat="1" ht="11.25">
      <c r="B1423" s="156"/>
      <c r="D1423" s="150" t="s">
        <v>238</v>
      </c>
      <c r="E1423" s="157" t="s">
        <v>21</v>
      </c>
      <c r="F1423" s="158" t="s">
        <v>1430</v>
      </c>
      <c r="H1423" s="159">
        <v>77</v>
      </c>
      <c r="I1423" s="160"/>
      <c r="L1423" s="156"/>
      <c r="M1423" s="161"/>
      <c r="T1423" s="162"/>
      <c r="AT1423" s="157" t="s">
        <v>238</v>
      </c>
      <c r="AU1423" s="157" t="s">
        <v>86</v>
      </c>
      <c r="AV1423" s="13" t="s">
        <v>86</v>
      </c>
      <c r="AW1423" s="13" t="s">
        <v>33</v>
      </c>
      <c r="AX1423" s="13" t="s">
        <v>73</v>
      </c>
      <c r="AY1423" s="157" t="s">
        <v>227</v>
      </c>
    </row>
    <row r="1424" spans="2:65" s="14" customFormat="1" ht="11.25">
      <c r="B1424" s="163"/>
      <c r="D1424" s="150" t="s">
        <v>238</v>
      </c>
      <c r="E1424" s="164" t="s">
        <v>21</v>
      </c>
      <c r="F1424" s="165" t="s">
        <v>241</v>
      </c>
      <c r="H1424" s="166">
        <v>77</v>
      </c>
      <c r="I1424" s="167"/>
      <c r="L1424" s="163"/>
      <c r="M1424" s="168"/>
      <c r="T1424" s="169"/>
      <c r="AT1424" s="164" t="s">
        <v>238</v>
      </c>
      <c r="AU1424" s="164" t="s">
        <v>86</v>
      </c>
      <c r="AV1424" s="14" t="s">
        <v>234</v>
      </c>
      <c r="AW1424" s="14" t="s">
        <v>33</v>
      </c>
      <c r="AX1424" s="14" t="s">
        <v>80</v>
      </c>
      <c r="AY1424" s="164" t="s">
        <v>227</v>
      </c>
    </row>
    <row r="1425" spans="2:65" s="11" customFormat="1" ht="22.9" customHeight="1">
      <c r="B1425" s="120"/>
      <c r="D1425" s="121" t="s">
        <v>72</v>
      </c>
      <c r="E1425" s="130" t="s">
        <v>1903</v>
      </c>
      <c r="F1425" s="130" t="s">
        <v>1904</v>
      </c>
      <c r="I1425" s="123"/>
      <c r="J1425" s="131">
        <f>BK1425</f>
        <v>0</v>
      </c>
      <c r="L1425" s="120"/>
      <c r="M1425" s="125"/>
      <c r="P1425" s="126">
        <f>SUM(P1426:P1432)</f>
        <v>0</v>
      </c>
      <c r="R1425" s="126">
        <f>SUM(R1426:R1432)</f>
        <v>3.0659510399999998</v>
      </c>
      <c r="T1425" s="127">
        <f>SUM(T1426:T1432)</f>
        <v>0</v>
      </c>
      <c r="AR1425" s="121" t="s">
        <v>86</v>
      </c>
      <c r="AT1425" s="128" t="s">
        <v>72</v>
      </c>
      <c r="AU1425" s="128" t="s">
        <v>80</v>
      </c>
      <c r="AY1425" s="121" t="s">
        <v>227</v>
      </c>
      <c r="BK1425" s="129">
        <f>SUM(BK1426:BK1432)</f>
        <v>0</v>
      </c>
    </row>
    <row r="1426" spans="2:65" s="1" customFormat="1" ht="55.5" customHeight="1">
      <c r="B1426" s="33"/>
      <c r="C1426" s="132" t="s">
        <v>1905</v>
      </c>
      <c r="D1426" s="132" t="s">
        <v>229</v>
      </c>
      <c r="E1426" s="133" t="s">
        <v>1906</v>
      </c>
      <c r="F1426" s="134" t="s">
        <v>1907</v>
      </c>
      <c r="G1426" s="135" t="s">
        <v>232</v>
      </c>
      <c r="H1426" s="136">
        <v>219.624</v>
      </c>
      <c r="I1426" s="137"/>
      <c r="J1426" s="138">
        <f>ROUND(I1426*H1426,2)</f>
        <v>0</v>
      </c>
      <c r="K1426" s="134" t="s">
        <v>336</v>
      </c>
      <c r="L1426" s="33"/>
      <c r="M1426" s="139" t="s">
        <v>21</v>
      </c>
      <c r="N1426" s="140" t="s">
        <v>45</v>
      </c>
      <c r="P1426" s="141">
        <f>O1426*H1426</f>
        <v>0</v>
      </c>
      <c r="Q1426" s="141">
        <v>1.396E-2</v>
      </c>
      <c r="R1426" s="141">
        <f>Q1426*H1426</f>
        <v>3.0659510399999998</v>
      </c>
      <c r="S1426" s="141">
        <v>0</v>
      </c>
      <c r="T1426" s="142">
        <f>S1426*H1426</f>
        <v>0</v>
      </c>
      <c r="AR1426" s="143" t="s">
        <v>388</v>
      </c>
      <c r="AT1426" s="143" t="s">
        <v>229</v>
      </c>
      <c r="AU1426" s="143" t="s">
        <v>86</v>
      </c>
      <c r="AY1426" s="18" t="s">
        <v>227</v>
      </c>
      <c r="BE1426" s="144">
        <f>IF(N1426="základní",J1426,0)</f>
        <v>0</v>
      </c>
      <c r="BF1426" s="144">
        <f>IF(N1426="snížená",J1426,0)</f>
        <v>0</v>
      </c>
      <c r="BG1426" s="144">
        <f>IF(N1426="zákl. přenesená",J1426,0)</f>
        <v>0</v>
      </c>
      <c r="BH1426" s="144">
        <f>IF(N1426="sníž. přenesená",J1426,0)</f>
        <v>0</v>
      </c>
      <c r="BI1426" s="144">
        <f>IF(N1426="nulová",J1426,0)</f>
        <v>0</v>
      </c>
      <c r="BJ1426" s="18" t="s">
        <v>86</v>
      </c>
      <c r="BK1426" s="144">
        <f>ROUND(I1426*H1426,2)</f>
        <v>0</v>
      </c>
      <c r="BL1426" s="18" t="s">
        <v>388</v>
      </c>
      <c r="BM1426" s="143" t="s">
        <v>1908</v>
      </c>
    </row>
    <row r="1427" spans="2:65" s="12" customFormat="1" ht="11.25">
      <c r="B1427" s="149"/>
      <c r="D1427" s="150" t="s">
        <v>238</v>
      </c>
      <c r="E1427" s="151" t="s">
        <v>21</v>
      </c>
      <c r="F1427" s="152" t="s">
        <v>1840</v>
      </c>
      <c r="H1427" s="151" t="s">
        <v>21</v>
      </c>
      <c r="I1427" s="153"/>
      <c r="L1427" s="149"/>
      <c r="M1427" s="154"/>
      <c r="T1427" s="155"/>
      <c r="AT1427" s="151" t="s">
        <v>238</v>
      </c>
      <c r="AU1427" s="151" t="s">
        <v>86</v>
      </c>
      <c r="AV1427" s="12" t="s">
        <v>80</v>
      </c>
      <c r="AW1427" s="12" t="s">
        <v>33</v>
      </c>
      <c r="AX1427" s="12" t="s">
        <v>73</v>
      </c>
      <c r="AY1427" s="151" t="s">
        <v>227</v>
      </c>
    </row>
    <row r="1428" spans="2:65" s="13" customFormat="1" ht="11.25">
      <c r="B1428" s="156"/>
      <c r="D1428" s="150" t="s">
        <v>238</v>
      </c>
      <c r="E1428" s="157" t="s">
        <v>21</v>
      </c>
      <c r="F1428" s="158" t="s">
        <v>1909</v>
      </c>
      <c r="H1428" s="159">
        <v>201.434</v>
      </c>
      <c r="I1428" s="160"/>
      <c r="L1428" s="156"/>
      <c r="M1428" s="161"/>
      <c r="T1428" s="162"/>
      <c r="AT1428" s="157" t="s">
        <v>238</v>
      </c>
      <c r="AU1428" s="157" t="s">
        <v>86</v>
      </c>
      <c r="AV1428" s="13" t="s">
        <v>86</v>
      </c>
      <c r="AW1428" s="13" t="s">
        <v>33</v>
      </c>
      <c r="AX1428" s="13" t="s">
        <v>73</v>
      </c>
      <c r="AY1428" s="157" t="s">
        <v>227</v>
      </c>
    </row>
    <row r="1429" spans="2:65" s="13" customFormat="1" ht="11.25">
      <c r="B1429" s="156"/>
      <c r="D1429" s="150" t="s">
        <v>238</v>
      </c>
      <c r="E1429" s="157" t="s">
        <v>21</v>
      </c>
      <c r="F1429" s="158" t="s">
        <v>1842</v>
      </c>
      <c r="H1429" s="159">
        <v>18.190000000000001</v>
      </c>
      <c r="I1429" s="160"/>
      <c r="L1429" s="156"/>
      <c r="M1429" s="161"/>
      <c r="T1429" s="162"/>
      <c r="AT1429" s="157" t="s">
        <v>238</v>
      </c>
      <c r="AU1429" s="157" t="s">
        <v>86</v>
      </c>
      <c r="AV1429" s="13" t="s">
        <v>86</v>
      </c>
      <c r="AW1429" s="13" t="s">
        <v>33</v>
      </c>
      <c r="AX1429" s="13" t="s">
        <v>73</v>
      </c>
      <c r="AY1429" s="157" t="s">
        <v>227</v>
      </c>
    </row>
    <row r="1430" spans="2:65" s="14" customFormat="1" ht="11.25">
      <c r="B1430" s="163"/>
      <c r="D1430" s="150" t="s">
        <v>238</v>
      </c>
      <c r="E1430" s="164" t="s">
        <v>21</v>
      </c>
      <c r="F1430" s="165" t="s">
        <v>241</v>
      </c>
      <c r="H1430" s="166">
        <v>219.624</v>
      </c>
      <c r="I1430" s="167"/>
      <c r="L1430" s="163"/>
      <c r="M1430" s="168"/>
      <c r="T1430" s="169"/>
      <c r="AT1430" s="164" t="s">
        <v>238</v>
      </c>
      <c r="AU1430" s="164" t="s">
        <v>86</v>
      </c>
      <c r="AV1430" s="14" t="s">
        <v>234</v>
      </c>
      <c r="AW1430" s="14" t="s">
        <v>33</v>
      </c>
      <c r="AX1430" s="14" t="s">
        <v>80</v>
      </c>
      <c r="AY1430" s="164" t="s">
        <v>227</v>
      </c>
    </row>
    <row r="1431" spans="2:65" s="1" customFormat="1" ht="49.15" customHeight="1">
      <c r="B1431" s="33"/>
      <c r="C1431" s="132" t="s">
        <v>1910</v>
      </c>
      <c r="D1431" s="132" t="s">
        <v>229</v>
      </c>
      <c r="E1431" s="133" t="s">
        <v>1911</v>
      </c>
      <c r="F1431" s="134" t="s">
        <v>1912</v>
      </c>
      <c r="G1431" s="135" t="s">
        <v>273</v>
      </c>
      <c r="H1431" s="136">
        <v>3.0659999999999998</v>
      </c>
      <c r="I1431" s="137"/>
      <c r="J1431" s="138">
        <f>ROUND(I1431*H1431,2)</f>
        <v>0</v>
      </c>
      <c r="K1431" s="134" t="s">
        <v>233</v>
      </c>
      <c r="L1431" s="33"/>
      <c r="M1431" s="139" t="s">
        <v>21</v>
      </c>
      <c r="N1431" s="140" t="s">
        <v>45</v>
      </c>
      <c r="P1431" s="141">
        <f>O1431*H1431</f>
        <v>0</v>
      </c>
      <c r="Q1431" s="141">
        <v>0</v>
      </c>
      <c r="R1431" s="141">
        <f>Q1431*H1431</f>
        <v>0</v>
      </c>
      <c r="S1431" s="141">
        <v>0</v>
      </c>
      <c r="T1431" s="142">
        <f>S1431*H1431</f>
        <v>0</v>
      </c>
      <c r="AR1431" s="143" t="s">
        <v>388</v>
      </c>
      <c r="AT1431" s="143" t="s">
        <v>229</v>
      </c>
      <c r="AU1431" s="143" t="s">
        <v>86</v>
      </c>
      <c r="AY1431" s="18" t="s">
        <v>227</v>
      </c>
      <c r="BE1431" s="144">
        <f>IF(N1431="základní",J1431,0)</f>
        <v>0</v>
      </c>
      <c r="BF1431" s="144">
        <f>IF(N1431="snížená",J1431,0)</f>
        <v>0</v>
      </c>
      <c r="BG1431" s="144">
        <f>IF(N1431="zákl. přenesená",J1431,0)</f>
        <v>0</v>
      </c>
      <c r="BH1431" s="144">
        <f>IF(N1431="sníž. přenesená",J1431,0)</f>
        <v>0</v>
      </c>
      <c r="BI1431" s="144">
        <f>IF(N1431="nulová",J1431,0)</f>
        <v>0</v>
      </c>
      <c r="BJ1431" s="18" t="s">
        <v>86</v>
      </c>
      <c r="BK1431" s="144">
        <f>ROUND(I1431*H1431,2)</f>
        <v>0</v>
      </c>
      <c r="BL1431" s="18" t="s">
        <v>388</v>
      </c>
      <c r="BM1431" s="143" t="s">
        <v>1913</v>
      </c>
    </row>
    <row r="1432" spans="2:65" s="1" customFormat="1" ht="11.25">
      <c r="B1432" s="33"/>
      <c r="D1432" s="145" t="s">
        <v>236</v>
      </c>
      <c r="F1432" s="146" t="s">
        <v>1914</v>
      </c>
      <c r="I1432" s="147"/>
      <c r="L1432" s="33"/>
      <c r="M1432" s="148"/>
      <c r="T1432" s="54"/>
      <c r="AT1432" s="18" t="s">
        <v>236</v>
      </c>
      <c r="AU1432" s="18" t="s">
        <v>86</v>
      </c>
    </row>
    <row r="1433" spans="2:65" s="11" customFormat="1" ht="22.9" customHeight="1">
      <c r="B1433" s="120"/>
      <c r="D1433" s="121" t="s">
        <v>72</v>
      </c>
      <c r="E1433" s="130" t="s">
        <v>1915</v>
      </c>
      <c r="F1433" s="130" t="s">
        <v>1916</v>
      </c>
      <c r="I1433" s="123"/>
      <c r="J1433" s="131">
        <f>BK1433</f>
        <v>0</v>
      </c>
      <c r="L1433" s="120"/>
      <c r="M1433" s="125"/>
      <c r="P1433" s="126">
        <f>SUM(P1434:P1500)</f>
        <v>0</v>
      </c>
      <c r="R1433" s="126">
        <f>SUM(R1434:R1500)</f>
        <v>13.681660059999999</v>
      </c>
      <c r="T1433" s="127">
        <f>SUM(T1434:T1500)</f>
        <v>0</v>
      </c>
      <c r="AR1433" s="121" t="s">
        <v>86</v>
      </c>
      <c r="AT1433" s="128" t="s">
        <v>72</v>
      </c>
      <c r="AU1433" s="128" t="s">
        <v>80</v>
      </c>
      <c r="AY1433" s="121" t="s">
        <v>227</v>
      </c>
      <c r="BK1433" s="129">
        <f>SUM(BK1434:BK1500)</f>
        <v>0</v>
      </c>
    </row>
    <row r="1434" spans="2:65" s="1" customFormat="1" ht="55.5" customHeight="1">
      <c r="B1434" s="33"/>
      <c r="C1434" s="132" t="s">
        <v>1917</v>
      </c>
      <c r="D1434" s="132" t="s">
        <v>229</v>
      </c>
      <c r="E1434" s="133" t="s">
        <v>1918</v>
      </c>
      <c r="F1434" s="134" t="s">
        <v>1919</v>
      </c>
      <c r="G1434" s="135" t="s">
        <v>232</v>
      </c>
      <c r="H1434" s="136">
        <v>150.078</v>
      </c>
      <c r="I1434" s="137"/>
      <c r="J1434" s="138">
        <f>ROUND(I1434*H1434,2)</f>
        <v>0</v>
      </c>
      <c r="K1434" s="134" t="s">
        <v>233</v>
      </c>
      <c r="L1434" s="33"/>
      <c r="M1434" s="139" t="s">
        <v>21</v>
      </c>
      <c r="N1434" s="140" t="s">
        <v>45</v>
      </c>
      <c r="P1434" s="141">
        <f>O1434*H1434</f>
        <v>0</v>
      </c>
      <c r="Q1434" s="141">
        <v>2.6190000000000001E-2</v>
      </c>
      <c r="R1434" s="141">
        <f>Q1434*H1434</f>
        <v>3.9305428200000003</v>
      </c>
      <c r="S1434" s="141">
        <v>0</v>
      </c>
      <c r="T1434" s="142">
        <f>S1434*H1434</f>
        <v>0</v>
      </c>
      <c r="AR1434" s="143" t="s">
        <v>388</v>
      </c>
      <c r="AT1434" s="143" t="s">
        <v>229</v>
      </c>
      <c r="AU1434" s="143" t="s">
        <v>86</v>
      </c>
      <c r="AY1434" s="18" t="s">
        <v>227</v>
      </c>
      <c r="BE1434" s="144">
        <f>IF(N1434="základní",J1434,0)</f>
        <v>0</v>
      </c>
      <c r="BF1434" s="144">
        <f>IF(N1434="snížená",J1434,0)</f>
        <v>0</v>
      </c>
      <c r="BG1434" s="144">
        <f>IF(N1434="zákl. přenesená",J1434,0)</f>
        <v>0</v>
      </c>
      <c r="BH1434" s="144">
        <f>IF(N1434="sníž. přenesená",J1434,0)</f>
        <v>0</v>
      </c>
      <c r="BI1434" s="144">
        <f>IF(N1434="nulová",J1434,0)</f>
        <v>0</v>
      </c>
      <c r="BJ1434" s="18" t="s">
        <v>86</v>
      </c>
      <c r="BK1434" s="144">
        <f>ROUND(I1434*H1434,2)</f>
        <v>0</v>
      </c>
      <c r="BL1434" s="18" t="s">
        <v>388</v>
      </c>
      <c r="BM1434" s="143" t="s">
        <v>1920</v>
      </c>
    </row>
    <row r="1435" spans="2:65" s="1" customFormat="1" ht="11.25">
      <c r="B1435" s="33"/>
      <c r="D1435" s="145" t="s">
        <v>236</v>
      </c>
      <c r="F1435" s="146" t="s">
        <v>1921</v>
      </c>
      <c r="I1435" s="147"/>
      <c r="L1435" s="33"/>
      <c r="M1435" s="148"/>
      <c r="T1435" s="54"/>
      <c r="AT1435" s="18" t="s">
        <v>236</v>
      </c>
      <c r="AU1435" s="18" t="s">
        <v>86</v>
      </c>
    </row>
    <row r="1436" spans="2:65" s="12" customFormat="1" ht="11.25">
      <c r="B1436" s="149"/>
      <c r="D1436" s="150" t="s">
        <v>238</v>
      </c>
      <c r="E1436" s="151" t="s">
        <v>21</v>
      </c>
      <c r="F1436" s="152" t="s">
        <v>748</v>
      </c>
      <c r="H1436" s="151" t="s">
        <v>21</v>
      </c>
      <c r="I1436" s="153"/>
      <c r="L1436" s="149"/>
      <c r="M1436" s="154"/>
      <c r="T1436" s="155"/>
      <c r="AT1436" s="151" t="s">
        <v>238</v>
      </c>
      <c r="AU1436" s="151" t="s">
        <v>86</v>
      </c>
      <c r="AV1436" s="12" t="s">
        <v>80</v>
      </c>
      <c r="AW1436" s="12" t="s">
        <v>33</v>
      </c>
      <c r="AX1436" s="12" t="s">
        <v>73</v>
      </c>
      <c r="AY1436" s="151" t="s">
        <v>227</v>
      </c>
    </row>
    <row r="1437" spans="2:65" s="13" customFormat="1" ht="11.25">
      <c r="B1437" s="156"/>
      <c r="D1437" s="150" t="s">
        <v>238</v>
      </c>
      <c r="E1437" s="157" t="s">
        <v>21</v>
      </c>
      <c r="F1437" s="158" t="s">
        <v>1922</v>
      </c>
      <c r="H1437" s="159">
        <v>18.390999999999998</v>
      </c>
      <c r="I1437" s="160"/>
      <c r="L1437" s="156"/>
      <c r="M1437" s="161"/>
      <c r="T1437" s="162"/>
      <c r="AT1437" s="157" t="s">
        <v>238</v>
      </c>
      <c r="AU1437" s="157" t="s">
        <v>86</v>
      </c>
      <c r="AV1437" s="13" t="s">
        <v>86</v>
      </c>
      <c r="AW1437" s="13" t="s">
        <v>33</v>
      </c>
      <c r="AX1437" s="13" t="s">
        <v>73</v>
      </c>
      <c r="AY1437" s="157" t="s">
        <v>227</v>
      </c>
    </row>
    <row r="1438" spans="2:65" s="12" customFormat="1" ht="11.25">
      <c r="B1438" s="149"/>
      <c r="D1438" s="150" t="s">
        <v>238</v>
      </c>
      <c r="E1438" s="151" t="s">
        <v>21</v>
      </c>
      <c r="F1438" s="152" t="s">
        <v>766</v>
      </c>
      <c r="H1438" s="151" t="s">
        <v>21</v>
      </c>
      <c r="I1438" s="153"/>
      <c r="L1438" s="149"/>
      <c r="M1438" s="154"/>
      <c r="T1438" s="155"/>
      <c r="AT1438" s="151" t="s">
        <v>238</v>
      </c>
      <c r="AU1438" s="151" t="s">
        <v>86</v>
      </c>
      <c r="AV1438" s="12" t="s">
        <v>80</v>
      </c>
      <c r="AW1438" s="12" t="s">
        <v>33</v>
      </c>
      <c r="AX1438" s="12" t="s">
        <v>73</v>
      </c>
      <c r="AY1438" s="151" t="s">
        <v>227</v>
      </c>
    </row>
    <row r="1439" spans="2:65" s="13" customFormat="1" ht="11.25">
      <c r="B1439" s="156"/>
      <c r="D1439" s="150" t="s">
        <v>238</v>
      </c>
      <c r="E1439" s="157" t="s">
        <v>21</v>
      </c>
      <c r="F1439" s="158" t="s">
        <v>1923</v>
      </c>
      <c r="H1439" s="159">
        <v>73.563999999999993</v>
      </c>
      <c r="I1439" s="160"/>
      <c r="L1439" s="156"/>
      <c r="M1439" s="161"/>
      <c r="T1439" s="162"/>
      <c r="AT1439" s="157" t="s">
        <v>238</v>
      </c>
      <c r="AU1439" s="157" t="s">
        <v>86</v>
      </c>
      <c r="AV1439" s="13" t="s">
        <v>86</v>
      </c>
      <c r="AW1439" s="13" t="s">
        <v>33</v>
      </c>
      <c r="AX1439" s="13" t="s">
        <v>73</v>
      </c>
      <c r="AY1439" s="157" t="s">
        <v>227</v>
      </c>
    </row>
    <row r="1440" spans="2:65" s="12" customFormat="1" ht="11.25">
      <c r="B1440" s="149"/>
      <c r="D1440" s="150" t="s">
        <v>238</v>
      </c>
      <c r="E1440" s="151" t="s">
        <v>21</v>
      </c>
      <c r="F1440" s="152" t="s">
        <v>771</v>
      </c>
      <c r="H1440" s="151" t="s">
        <v>21</v>
      </c>
      <c r="I1440" s="153"/>
      <c r="L1440" s="149"/>
      <c r="M1440" s="154"/>
      <c r="T1440" s="155"/>
      <c r="AT1440" s="151" t="s">
        <v>238</v>
      </c>
      <c r="AU1440" s="151" t="s">
        <v>86</v>
      </c>
      <c r="AV1440" s="12" t="s">
        <v>80</v>
      </c>
      <c r="AW1440" s="12" t="s">
        <v>33</v>
      </c>
      <c r="AX1440" s="12" t="s">
        <v>73</v>
      </c>
      <c r="AY1440" s="151" t="s">
        <v>227</v>
      </c>
    </row>
    <row r="1441" spans="2:65" s="13" customFormat="1" ht="11.25">
      <c r="B1441" s="156"/>
      <c r="D1441" s="150" t="s">
        <v>238</v>
      </c>
      <c r="E1441" s="157" t="s">
        <v>21</v>
      </c>
      <c r="F1441" s="158" t="s">
        <v>1924</v>
      </c>
      <c r="H1441" s="159">
        <v>58.122999999999998</v>
      </c>
      <c r="I1441" s="160"/>
      <c r="L1441" s="156"/>
      <c r="M1441" s="161"/>
      <c r="T1441" s="162"/>
      <c r="AT1441" s="157" t="s">
        <v>238</v>
      </c>
      <c r="AU1441" s="157" t="s">
        <v>86</v>
      </c>
      <c r="AV1441" s="13" t="s">
        <v>86</v>
      </c>
      <c r="AW1441" s="13" t="s">
        <v>33</v>
      </c>
      <c r="AX1441" s="13" t="s">
        <v>73</v>
      </c>
      <c r="AY1441" s="157" t="s">
        <v>227</v>
      </c>
    </row>
    <row r="1442" spans="2:65" s="14" customFormat="1" ht="11.25">
      <c r="B1442" s="163"/>
      <c r="D1442" s="150" t="s">
        <v>238</v>
      </c>
      <c r="E1442" s="164" t="s">
        <v>21</v>
      </c>
      <c r="F1442" s="165" t="s">
        <v>241</v>
      </c>
      <c r="H1442" s="166">
        <v>150.078</v>
      </c>
      <c r="I1442" s="167"/>
      <c r="L1442" s="163"/>
      <c r="M1442" s="168"/>
      <c r="T1442" s="169"/>
      <c r="AT1442" s="164" t="s">
        <v>238</v>
      </c>
      <c r="AU1442" s="164" t="s">
        <v>86</v>
      </c>
      <c r="AV1442" s="14" t="s">
        <v>234</v>
      </c>
      <c r="AW1442" s="14" t="s">
        <v>33</v>
      </c>
      <c r="AX1442" s="14" t="s">
        <v>80</v>
      </c>
      <c r="AY1442" s="164" t="s">
        <v>227</v>
      </c>
    </row>
    <row r="1443" spans="2:65" s="1" customFormat="1" ht="90" customHeight="1">
      <c r="B1443" s="33"/>
      <c r="C1443" s="132" t="s">
        <v>1925</v>
      </c>
      <c r="D1443" s="132" t="s">
        <v>229</v>
      </c>
      <c r="E1443" s="133" t="s">
        <v>1926</v>
      </c>
      <c r="F1443" s="134" t="s">
        <v>1927</v>
      </c>
      <c r="G1443" s="135" t="s">
        <v>232</v>
      </c>
      <c r="H1443" s="136">
        <v>88.465999999999994</v>
      </c>
      <c r="I1443" s="137"/>
      <c r="J1443" s="138">
        <f>ROUND(I1443*H1443,2)</f>
        <v>0</v>
      </c>
      <c r="K1443" s="134" t="s">
        <v>233</v>
      </c>
      <c r="L1443" s="33"/>
      <c r="M1443" s="139" t="s">
        <v>21</v>
      </c>
      <c r="N1443" s="140" t="s">
        <v>45</v>
      </c>
      <c r="P1443" s="141">
        <f>O1443*H1443</f>
        <v>0</v>
      </c>
      <c r="Q1443" s="141">
        <v>5.8380000000000001E-2</v>
      </c>
      <c r="R1443" s="141">
        <f>Q1443*H1443</f>
        <v>5.1646450799999997</v>
      </c>
      <c r="S1443" s="141">
        <v>0</v>
      </c>
      <c r="T1443" s="142">
        <f>S1443*H1443</f>
        <v>0</v>
      </c>
      <c r="AR1443" s="143" t="s">
        <v>388</v>
      </c>
      <c r="AT1443" s="143" t="s">
        <v>229</v>
      </c>
      <c r="AU1443" s="143" t="s">
        <v>86</v>
      </c>
      <c r="AY1443" s="18" t="s">
        <v>227</v>
      </c>
      <c r="BE1443" s="144">
        <f>IF(N1443="základní",J1443,0)</f>
        <v>0</v>
      </c>
      <c r="BF1443" s="144">
        <f>IF(N1443="snížená",J1443,0)</f>
        <v>0</v>
      </c>
      <c r="BG1443" s="144">
        <f>IF(N1443="zákl. přenesená",J1443,0)</f>
        <v>0</v>
      </c>
      <c r="BH1443" s="144">
        <f>IF(N1443="sníž. přenesená",J1443,0)</f>
        <v>0</v>
      </c>
      <c r="BI1443" s="144">
        <f>IF(N1443="nulová",J1443,0)</f>
        <v>0</v>
      </c>
      <c r="BJ1443" s="18" t="s">
        <v>86</v>
      </c>
      <c r="BK1443" s="144">
        <f>ROUND(I1443*H1443,2)</f>
        <v>0</v>
      </c>
      <c r="BL1443" s="18" t="s">
        <v>388</v>
      </c>
      <c r="BM1443" s="143" t="s">
        <v>1928</v>
      </c>
    </row>
    <row r="1444" spans="2:65" s="1" customFormat="1" ht="11.25">
      <c r="B1444" s="33"/>
      <c r="D1444" s="145" t="s">
        <v>236</v>
      </c>
      <c r="F1444" s="146" t="s">
        <v>1929</v>
      </c>
      <c r="I1444" s="147"/>
      <c r="L1444" s="33"/>
      <c r="M1444" s="148"/>
      <c r="T1444" s="54"/>
      <c r="AT1444" s="18" t="s">
        <v>236</v>
      </c>
      <c r="AU1444" s="18" t="s">
        <v>86</v>
      </c>
    </row>
    <row r="1445" spans="2:65" s="12" customFormat="1" ht="11.25">
      <c r="B1445" s="149"/>
      <c r="D1445" s="150" t="s">
        <v>238</v>
      </c>
      <c r="E1445" s="151" t="s">
        <v>21</v>
      </c>
      <c r="F1445" s="152" t="s">
        <v>1930</v>
      </c>
      <c r="H1445" s="151" t="s">
        <v>21</v>
      </c>
      <c r="I1445" s="153"/>
      <c r="L1445" s="149"/>
      <c r="M1445" s="154"/>
      <c r="T1445" s="155"/>
      <c r="AT1445" s="151" t="s">
        <v>238</v>
      </c>
      <c r="AU1445" s="151" t="s">
        <v>86</v>
      </c>
      <c r="AV1445" s="12" t="s">
        <v>80</v>
      </c>
      <c r="AW1445" s="12" t="s">
        <v>33</v>
      </c>
      <c r="AX1445" s="12" t="s">
        <v>73</v>
      </c>
      <c r="AY1445" s="151" t="s">
        <v>227</v>
      </c>
    </row>
    <row r="1446" spans="2:65" s="12" customFormat="1" ht="11.25">
      <c r="B1446" s="149"/>
      <c r="D1446" s="150" t="s">
        <v>238</v>
      </c>
      <c r="E1446" s="151" t="s">
        <v>21</v>
      </c>
      <c r="F1446" s="152" t="s">
        <v>748</v>
      </c>
      <c r="H1446" s="151" t="s">
        <v>21</v>
      </c>
      <c r="I1446" s="153"/>
      <c r="L1446" s="149"/>
      <c r="M1446" s="154"/>
      <c r="T1446" s="155"/>
      <c r="AT1446" s="151" t="s">
        <v>238</v>
      </c>
      <c r="AU1446" s="151" t="s">
        <v>86</v>
      </c>
      <c r="AV1446" s="12" t="s">
        <v>80</v>
      </c>
      <c r="AW1446" s="12" t="s">
        <v>33</v>
      </c>
      <c r="AX1446" s="12" t="s">
        <v>73</v>
      </c>
      <c r="AY1446" s="151" t="s">
        <v>227</v>
      </c>
    </row>
    <row r="1447" spans="2:65" s="13" customFormat="1" ht="11.25">
      <c r="B1447" s="156"/>
      <c r="D1447" s="150" t="s">
        <v>238</v>
      </c>
      <c r="E1447" s="157" t="s">
        <v>21</v>
      </c>
      <c r="F1447" s="158" t="s">
        <v>1931</v>
      </c>
      <c r="H1447" s="159">
        <v>26.341000000000001</v>
      </c>
      <c r="I1447" s="160"/>
      <c r="L1447" s="156"/>
      <c r="M1447" s="161"/>
      <c r="T1447" s="162"/>
      <c r="AT1447" s="157" t="s">
        <v>238</v>
      </c>
      <c r="AU1447" s="157" t="s">
        <v>86</v>
      </c>
      <c r="AV1447" s="13" t="s">
        <v>86</v>
      </c>
      <c r="AW1447" s="13" t="s">
        <v>33</v>
      </c>
      <c r="AX1447" s="13" t="s">
        <v>73</v>
      </c>
      <c r="AY1447" s="157" t="s">
        <v>227</v>
      </c>
    </row>
    <row r="1448" spans="2:65" s="12" customFormat="1" ht="11.25">
      <c r="B1448" s="149"/>
      <c r="D1448" s="150" t="s">
        <v>238</v>
      </c>
      <c r="E1448" s="151" t="s">
        <v>21</v>
      </c>
      <c r="F1448" s="152" t="s">
        <v>766</v>
      </c>
      <c r="H1448" s="151" t="s">
        <v>21</v>
      </c>
      <c r="I1448" s="153"/>
      <c r="L1448" s="149"/>
      <c r="M1448" s="154"/>
      <c r="T1448" s="155"/>
      <c r="AT1448" s="151" t="s">
        <v>238</v>
      </c>
      <c r="AU1448" s="151" t="s">
        <v>86</v>
      </c>
      <c r="AV1448" s="12" t="s">
        <v>80</v>
      </c>
      <c r="AW1448" s="12" t="s">
        <v>33</v>
      </c>
      <c r="AX1448" s="12" t="s">
        <v>73</v>
      </c>
      <c r="AY1448" s="151" t="s">
        <v>227</v>
      </c>
    </row>
    <row r="1449" spans="2:65" s="13" customFormat="1" ht="11.25">
      <c r="B1449" s="156"/>
      <c r="D1449" s="150" t="s">
        <v>238</v>
      </c>
      <c r="E1449" s="157" t="s">
        <v>21</v>
      </c>
      <c r="F1449" s="158" t="s">
        <v>1931</v>
      </c>
      <c r="H1449" s="159">
        <v>26.341000000000001</v>
      </c>
      <c r="I1449" s="160"/>
      <c r="L1449" s="156"/>
      <c r="M1449" s="161"/>
      <c r="T1449" s="162"/>
      <c r="AT1449" s="157" t="s">
        <v>238</v>
      </c>
      <c r="AU1449" s="157" t="s">
        <v>86</v>
      </c>
      <c r="AV1449" s="13" t="s">
        <v>86</v>
      </c>
      <c r="AW1449" s="13" t="s">
        <v>33</v>
      </c>
      <c r="AX1449" s="13" t="s">
        <v>73</v>
      </c>
      <c r="AY1449" s="157" t="s">
        <v>227</v>
      </c>
    </row>
    <row r="1450" spans="2:65" s="12" customFormat="1" ht="11.25">
      <c r="B1450" s="149"/>
      <c r="D1450" s="150" t="s">
        <v>238</v>
      </c>
      <c r="E1450" s="151" t="s">
        <v>21</v>
      </c>
      <c r="F1450" s="152" t="s">
        <v>771</v>
      </c>
      <c r="H1450" s="151" t="s">
        <v>21</v>
      </c>
      <c r="I1450" s="153"/>
      <c r="L1450" s="149"/>
      <c r="M1450" s="154"/>
      <c r="T1450" s="155"/>
      <c r="AT1450" s="151" t="s">
        <v>238</v>
      </c>
      <c r="AU1450" s="151" t="s">
        <v>86</v>
      </c>
      <c r="AV1450" s="12" t="s">
        <v>80</v>
      </c>
      <c r="AW1450" s="12" t="s">
        <v>33</v>
      </c>
      <c r="AX1450" s="12" t="s">
        <v>73</v>
      </c>
      <c r="AY1450" s="151" t="s">
        <v>227</v>
      </c>
    </row>
    <row r="1451" spans="2:65" s="13" customFormat="1" ht="11.25">
      <c r="B1451" s="156"/>
      <c r="D1451" s="150" t="s">
        <v>238</v>
      </c>
      <c r="E1451" s="157" t="s">
        <v>21</v>
      </c>
      <c r="F1451" s="158" t="s">
        <v>1932</v>
      </c>
      <c r="H1451" s="159">
        <v>35.783999999999999</v>
      </c>
      <c r="I1451" s="160"/>
      <c r="L1451" s="156"/>
      <c r="M1451" s="161"/>
      <c r="T1451" s="162"/>
      <c r="AT1451" s="157" t="s">
        <v>238</v>
      </c>
      <c r="AU1451" s="157" t="s">
        <v>86</v>
      </c>
      <c r="AV1451" s="13" t="s">
        <v>86</v>
      </c>
      <c r="AW1451" s="13" t="s">
        <v>33</v>
      </c>
      <c r="AX1451" s="13" t="s">
        <v>73</v>
      </c>
      <c r="AY1451" s="157" t="s">
        <v>227</v>
      </c>
    </row>
    <row r="1452" spans="2:65" s="14" customFormat="1" ht="11.25">
      <c r="B1452" s="163"/>
      <c r="D1452" s="150" t="s">
        <v>238</v>
      </c>
      <c r="E1452" s="164" t="s">
        <v>601</v>
      </c>
      <c r="F1452" s="165" t="s">
        <v>241</v>
      </c>
      <c r="H1452" s="166">
        <v>88.465999999999994</v>
      </c>
      <c r="I1452" s="167"/>
      <c r="L1452" s="163"/>
      <c r="M1452" s="168"/>
      <c r="T1452" s="169"/>
      <c r="AT1452" s="164" t="s">
        <v>238</v>
      </c>
      <c r="AU1452" s="164" t="s">
        <v>86</v>
      </c>
      <c r="AV1452" s="14" t="s">
        <v>234</v>
      </c>
      <c r="AW1452" s="14" t="s">
        <v>33</v>
      </c>
      <c r="AX1452" s="14" t="s">
        <v>80</v>
      </c>
      <c r="AY1452" s="164" t="s">
        <v>227</v>
      </c>
    </row>
    <row r="1453" spans="2:65" s="1" customFormat="1" ht="49.15" customHeight="1">
      <c r="B1453" s="33"/>
      <c r="C1453" s="132" t="s">
        <v>1933</v>
      </c>
      <c r="D1453" s="132" t="s">
        <v>229</v>
      </c>
      <c r="E1453" s="133" t="s">
        <v>1934</v>
      </c>
      <c r="F1453" s="134" t="s">
        <v>1935</v>
      </c>
      <c r="G1453" s="135" t="s">
        <v>232</v>
      </c>
      <c r="H1453" s="136">
        <v>236.9</v>
      </c>
      <c r="I1453" s="137"/>
      <c r="J1453" s="138">
        <f>ROUND(I1453*H1453,2)</f>
        <v>0</v>
      </c>
      <c r="K1453" s="134" t="s">
        <v>233</v>
      </c>
      <c r="L1453" s="33"/>
      <c r="M1453" s="139" t="s">
        <v>21</v>
      </c>
      <c r="N1453" s="140" t="s">
        <v>45</v>
      </c>
      <c r="P1453" s="141">
        <f>O1453*H1453</f>
        <v>0</v>
      </c>
      <c r="Q1453" s="141">
        <v>1.26E-2</v>
      </c>
      <c r="R1453" s="141">
        <f>Q1453*H1453</f>
        <v>2.9849399999999999</v>
      </c>
      <c r="S1453" s="141">
        <v>0</v>
      </c>
      <c r="T1453" s="142">
        <f>S1453*H1453</f>
        <v>0</v>
      </c>
      <c r="AR1453" s="143" t="s">
        <v>388</v>
      </c>
      <c r="AT1453" s="143" t="s">
        <v>229</v>
      </c>
      <c r="AU1453" s="143" t="s">
        <v>86</v>
      </c>
      <c r="AY1453" s="18" t="s">
        <v>227</v>
      </c>
      <c r="BE1453" s="144">
        <f>IF(N1453="základní",J1453,0)</f>
        <v>0</v>
      </c>
      <c r="BF1453" s="144">
        <f>IF(N1453="snížená",J1453,0)</f>
        <v>0</v>
      </c>
      <c r="BG1453" s="144">
        <f>IF(N1453="zákl. přenesená",J1453,0)</f>
        <v>0</v>
      </c>
      <c r="BH1453" s="144">
        <f>IF(N1453="sníž. přenesená",J1453,0)</f>
        <v>0</v>
      </c>
      <c r="BI1453" s="144">
        <f>IF(N1453="nulová",J1453,0)</f>
        <v>0</v>
      </c>
      <c r="BJ1453" s="18" t="s">
        <v>86</v>
      </c>
      <c r="BK1453" s="144">
        <f>ROUND(I1453*H1453,2)</f>
        <v>0</v>
      </c>
      <c r="BL1453" s="18" t="s">
        <v>388</v>
      </c>
      <c r="BM1453" s="143" t="s">
        <v>1936</v>
      </c>
    </row>
    <row r="1454" spans="2:65" s="1" customFormat="1" ht="11.25">
      <c r="B1454" s="33"/>
      <c r="D1454" s="145" t="s">
        <v>236</v>
      </c>
      <c r="F1454" s="146" t="s">
        <v>1937</v>
      </c>
      <c r="I1454" s="147"/>
      <c r="L1454" s="33"/>
      <c r="M1454" s="148"/>
      <c r="T1454" s="54"/>
      <c r="AT1454" s="18" t="s">
        <v>236</v>
      </c>
      <c r="AU1454" s="18" t="s">
        <v>86</v>
      </c>
    </row>
    <row r="1455" spans="2:65" s="12" customFormat="1" ht="11.25">
      <c r="B1455" s="149"/>
      <c r="D1455" s="150" t="s">
        <v>238</v>
      </c>
      <c r="E1455" s="151" t="s">
        <v>21</v>
      </c>
      <c r="F1455" s="152" t="s">
        <v>1938</v>
      </c>
      <c r="H1455" s="151" t="s">
        <v>21</v>
      </c>
      <c r="I1455" s="153"/>
      <c r="L1455" s="149"/>
      <c r="M1455" s="154"/>
      <c r="T1455" s="155"/>
      <c r="AT1455" s="151" t="s">
        <v>238</v>
      </c>
      <c r="AU1455" s="151" t="s">
        <v>86</v>
      </c>
      <c r="AV1455" s="12" t="s">
        <v>80</v>
      </c>
      <c r="AW1455" s="12" t="s">
        <v>33</v>
      </c>
      <c r="AX1455" s="12" t="s">
        <v>73</v>
      </c>
      <c r="AY1455" s="151" t="s">
        <v>227</v>
      </c>
    </row>
    <row r="1456" spans="2:65" s="12" customFormat="1" ht="11.25">
      <c r="B1456" s="149"/>
      <c r="D1456" s="150" t="s">
        <v>238</v>
      </c>
      <c r="E1456" s="151" t="s">
        <v>21</v>
      </c>
      <c r="F1456" s="152" t="s">
        <v>748</v>
      </c>
      <c r="H1456" s="151" t="s">
        <v>21</v>
      </c>
      <c r="I1456" s="153"/>
      <c r="L1456" s="149"/>
      <c r="M1456" s="154"/>
      <c r="T1456" s="155"/>
      <c r="AT1456" s="151" t="s">
        <v>238</v>
      </c>
      <c r="AU1456" s="151" t="s">
        <v>86</v>
      </c>
      <c r="AV1456" s="12" t="s">
        <v>80</v>
      </c>
      <c r="AW1456" s="12" t="s">
        <v>33</v>
      </c>
      <c r="AX1456" s="12" t="s">
        <v>73</v>
      </c>
      <c r="AY1456" s="151" t="s">
        <v>227</v>
      </c>
    </row>
    <row r="1457" spans="2:65" s="13" customFormat="1" ht="11.25">
      <c r="B1457" s="156"/>
      <c r="D1457" s="150" t="s">
        <v>238</v>
      </c>
      <c r="E1457" s="157" t="s">
        <v>21</v>
      </c>
      <c r="F1457" s="158" t="s">
        <v>1785</v>
      </c>
      <c r="H1457" s="159">
        <v>18.52</v>
      </c>
      <c r="I1457" s="160"/>
      <c r="L1457" s="156"/>
      <c r="M1457" s="161"/>
      <c r="T1457" s="162"/>
      <c r="AT1457" s="157" t="s">
        <v>238</v>
      </c>
      <c r="AU1457" s="157" t="s">
        <v>86</v>
      </c>
      <c r="AV1457" s="13" t="s">
        <v>86</v>
      </c>
      <c r="AW1457" s="13" t="s">
        <v>33</v>
      </c>
      <c r="AX1457" s="13" t="s">
        <v>73</v>
      </c>
      <c r="AY1457" s="157" t="s">
        <v>227</v>
      </c>
    </row>
    <row r="1458" spans="2:65" s="13" customFormat="1" ht="11.25">
      <c r="B1458" s="156"/>
      <c r="D1458" s="150" t="s">
        <v>238</v>
      </c>
      <c r="E1458" s="157" t="s">
        <v>21</v>
      </c>
      <c r="F1458" s="158" t="s">
        <v>1786</v>
      </c>
      <c r="H1458" s="159">
        <v>12.51</v>
      </c>
      <c r="I1458" s="160"/>
      <c r="L1458" s="156"/>
      <c r="M1458" s="161"/>
      <c r="T1458" s="162"/>
      <c r="AT1458" s="157" t="s">
        <v>238</v>
      </c>
      <c r="AU1458" s="157" t="s">
        <v>86</v>
      </c>
      <c r="AV1458" s="13" t="s">
        <v>86</v>
      </c>
      <c r="AW1458" s="13" t="s">
        <v>33</v>
      </c>
      <c r="AX1458" s="13" t="s">
        <v>73</v>
      </c>
      <c r="AY1458" s="157" t="s">
        <v>227</v>
      </c>
    </row>
    <row r="1459" spans="2:65" s="13" customFormat="1" ht="11.25">
      <c r="B1459" s="156"/>
      <c r="D1459" s="150" t="s">
        <v>238</v>
      </c>
      <c r="E1459" s="157" t="s">
        <v>21</v>
      </c>
      <c r="F1459" s="158" t="s">
        <v>1787</v>
      </c>
      <c r="H1459" s="159">
        <v>31.59</v>
      </c>
      <c r="I1459" s="160"/>
      <c r="L1459" s="156"/>
      <c r="M1459" s="161"/>
      <c r="T1459" s="162"/>
      <c r="AT1459" s="157" t="s">
        <v>238</v>
      </c>
      <c r="AU1459" s="157" t="s">
        <v>86</v>
      </c>
      <c r="AV1459" s="13" t="s">
        <v>86</v>
      </c>
      <c r="AW1459" s="13" t="s">
        <v>33</v>
      </c>
      <c r="AX1459" s="13" t="s">
        <v>73</v>
      </c>
      <c r="AY1459" s="157" t="s">
        <v>227</v>
      </c>
    </row>
    <row r="1460" spans="2:65" s="12" customFormat="1" ht="11.25">
      <c r="B1460" s="149"/>
      <c r="D1460" s="150" t="s">
        <v>238</v>
      </c>
      <c r="E1460" s="151" t="s">
        <v>21</v>
      </c>
      <c r="F1460" s="152" t="s">
        <v>766</v>
      </c>
      <c r="H1460" s="151" t="s">
        <v>21</v>
      </c>
      <c r="I1460" s="153"/>
      <c r="L1460" s="149"/>
      <c r="M1460" s="154"/>
      <c r="T1460" s="155"/>
      <c r="AT1460" s="151" t="s">
        <v>238</v>
      </c>
      <c r="AU1460" s="151" t="s">
        <v>86</v>
      </c>
      <c r="AV1460" s="12" t="s">
        <v>80</v>
      </c>
      <c r="AW1460" s="12" t="s">
        <v>33</v>
      </c>
      <c r="AX1460" s="12" t="s">
        <v>73</v>
      </c>
      <c r="AY1460" s="151" t="s">
        <v>227</v>
      </c>
    </row>
    <row r="1461" spans="2:65" s="13" customFormat="1" ht="11.25">
      <c r="B1461" s="156"/>
      <c r="D1461" s="150" t="s">
        <v>238</v>
      </c>
      <c r="E1461" s="157" t="s">
        <v>21</v>
      </c>
      <c r="F1461" s="158" t="s">
        <v>1788</v>
      </c>
      <c r="H1461" s="159">
        <v>74.08</v>
      </c>
      <c r="I1461" s="160"/>
      <c r="L1461" s="156"/>
      <c r="M1461" s="161"/>
      <c r="T1461" s="162"/>
      <c r="AT1461" s="157" t="s">
        <v>238</v>
      </c>
      <c r="AU1461" s="157" t="s">
        <v>86</v>
      </c>
      <c r="AV1461" s="13" t="s">
        <v>86</v>
      </c>
      <c r="AW1461" s="13" t="s">
        <v>33</v>
      </c>
      <c r="AX1461" s="13" t="s">
        <v>73</v>
      </c>
      <c r="AY1461" s="157" t="s">
        <v>227</v>
      </c>
    </row>
    <row r="1462" spans="2:65" s="13" customFormat="1" ht="11.25">
      <c r="B1462" s="156"/>
      <c r="D1462" s="150" t="s">
        <v>238</v>
      </c>
      <c r="E1462" s="157" t="s">
        <v>21</v>
      </c>
      <c r="F1462" s="158" t="s">
        <v>1789</v>
      </c>
      <c r="H1462" s="159">
        <v>4.17</v>
      </c>
      <c r="I1462" s="160"/>
      <c r="L1462" s="156"/>
      <c r="M1462" s="161"/>
      <c r="T1462" s="162"/>
      <c r="AT1462" s="157" t="s">
        <v>238</v>
      </c>
      <c r="AU1462" s="157" t="s">
        <v>86</v>
      </c>
      <c r="AV1462" s="13" t="s">
        <v>86</v>
      </c>
      <c r="AW1462" s="13" t="s">
        <v>33</v>
      </c>
      <c r="AX1462" s="13" t="s">
        <v>73</v>
      </c>
      <c r="AY1462" s="157" t="s">
        <v>227</v>
      </c>
    </row>
    <row r="1463" spans="2:65" s="13" customFormat="1" ht="11.25">
      <c r="B1463" s="156"/>
      <c r="D1463" s="150" t="s">
        <v>238</v>
      </c>
      <c r="E1463" s="157" t="s">
        <v>21</v>
      </c>
      <c r="F1463" s="158" t="s">
        <v>1790</v>
      </c>
      <c r="H1463" s="159">
        <v>10.53</v>
      </c>
      <c r="I1463" s="160"/>
      <c r="L1463" s="156"/>
      <c r="M1463" s="161"/>
      <c r="T1463" s="162"/>
      <c r="AT1463" s="157" t="s">
        <v>238</v>
      </c>
      <c r="AU1463" s="157" t="s">
        <v>86</v>
      </c>
      <c r="AV1463" s="13" t="s">
        <v>86</v>
      </c>
      <c r="AW1463" s="13" t="s">
        <v>33</v>
      </c>
      <c r="AX1463" s="13" t="s">
        <v>73</v>
      </c>
      <c r="AY1463" s="157" t="s">
        <v>227</v>
      </c>
    </row>
    <row r="1464" spans="2:65" s="13" customFormat="1" ht="11.25">
      <c r="B1464" s="156"/>
      <c r="D1464" s="150" t="s">
        <v>238</v>
      </c>
      <c r="E1464" s="157" t="s">
        <v>21</v>
      </c>
      <c r="F1464" s="158" t="s">
        <v>1791</v>
      </c>
      <c r="H1464" s="159">
        <v>2.78</v>
      </c>
      <c r="I1464" s="160"/>
      <c r="L1464" s="156"/>
      <c r="M1464" s="161"/>
      <c r="T1464" s="162"/>
      <c r="AT1464" s="157" t="s">
        <v>238</v>
      </c>
      <c r="AU1464" s="157" t="s">
        <v>86</v>
      </c>
      <c r="AV1464" s="13" t="s">
        <v>86</v>
      </c>
      <c r="AW1464" s="13" t="s">
        <v>33</v>
      </c>
      <c r="AX1464" s="13" t="s">
        <v>73</v>
      </c>
      <c r="AY1464" s="157" t="s">
        <v>227</v>
      </c>
    </row>
    <row r="1465" spans="2:65" s="13" customFormat="1" ht="11.25">
      <c r="B1465" s="156"/>
      <c r="D1465" s="150" t="s">
        <v>238</v>
      </c>
      <c r="E1465" s="157" t="s">
        <v>21</v>
      </c>
      <c r="F1465" s="158" t="s">
        <v>1792</v>
      </c>
      <c r="H1465" s="159">
        <v>7.02</v>
      </c>
      <c r="I1465" s="160"/>
      <c r="L1465" s="156"/>
      <c r="M1465" s="161"/>
      <c r="T1465" s="162"/>
      <c r="AT1465" s="157" t="s">
        <v>238</v>
      </c>
      <c r="AU1465" s="157" t="s">
        <v>86</v>
      </c>
      <c r="AV1465" s="13" t="s">
        <v>86</v>
      </c>
      <c r="AW1465" s="13" t="s">
        <v>33</v>
      </c>
      <c r="AX1465" s="13" t="s">
        <v>73</v>
      </c>
      <c r="AY1465" s="157" t="s">
        <v>227</v>
      </c>
    </row>
    <row r="1466" spans="2:65" s="12" customFormat="1" ht="11.25">
      <c r="B1466" s="149"/>
      <c r="D1466" s="150" t="s">
        <v>238</v>
      </c>
      <c r="E1466" s="151" t="s">
        <v>21</v>
      </c>
      <c r="F1466" s="152" t="s">
        <v>771</v>
      </c>
      <c r="H1466" s="151" t="s">
        <v>21</v>
      </c>
      <c r="I1466" s="153"/>
      <c r="L1466" s="149"/>
      <c r="M1466" s="154"/>
      <c r="T1466" s="155"/>
      <c r="AT1466" s="151" t="s">
        <v>238</v>
      </c>
      <c r="AU1466" s="151" t="s">
        <v>86</v>
      </c>
      <c r="AV1466" s="12" t="s">
        <v>80</v>
      </c>
      <c r="AW1466" s="12" t="s">
        <v>33</v>
      </c>
      <c r="AX1466" s="12" t="s">
        <v>73</v>
      </c>
      <c r="AY1466" s="151" t="s">
        <v>227</v>
      </c>
    </row>
    <row r="1467" spans="2:65" s="13" customFormat="1" ht="11.25">
      <c r="B1467" s="156"/>
      <c r="D1467" s="150" t="s">
        <v>238</v>
      </c>
      <c r="E1467" s="157" t="s">
        <v>21</v>
      </c>
      <c r="F1467" s="158" t="s">
        <v>1793</v>
      </c>
      <c r="H1467" s="159">
        <v>46.3</v>
      </c>
      <c r="I1467" s="160"/>
      <c r="L1467" s="156"/>
      <c r="M1467" s="161"/>
      <c r="T1467" s="162"/>
      <c r="AT1467" s="157" t="s">
        <v>238</v>
      </c>
      <c r="AU1467" s="157" t="s">
        <v>86</v>
      </c>
      <c r="AV1467" s="13" t="s">
        <v>86</v>
      </c>
      <c r="AW1467" s="13" t="s">
        <v>33</v>
      </c>
      <c r="AX1467" s="13" t="s">
        <v>73</v>
      </c>
      <c r="AY1467" s="157" t="s">
        <v>227</v>
      </c>
    </row>
    <row r="1468" spans="2:65" s="13" customFormat="1" ht="11.25">
      <c r="B1468" s="156"/>
      <c r="D1468" s="150" t="s">
        <v>238</v>
      </c>
      <c r="E1468" s="157" t="s">
        <v>21</v>
      </c>
      <c r="F1468" s="158" t="s">
        <v>1794</v>
      </c>
      <c r="H1468" s="159">
        <v>8.34</v>
      </c>
      <c r="I1468" s="160"/>
      <c r="L1468" s="156"/>
      <c r="M1468" s="161"/>
      <c r="T1468" s="162"/>
      <c r="AT1468" s="157" t="s">
        <v>238</v>
      </c>
      <c r="AU1468" s="157" t="s">
        <v>86</v>
      </c>
      <c r="AV1468" s="13" t="s">
        <v>86</v>
      </c>
      <c r="AW1468" s="13" t="s">
        <v>33</v>
      </c>
      <c r="AX1468" s="13" t="s">
        <v>73</v>
      </c>
      <c r="AY1468" s="157" t="s">
        <v>227</v>
      </c>
    </row>
    <row r="1469" spans="2:65" s="13" customFormat="1" ht="11.25">
      <c r="B1469" s="156"/>
      <c r="D1469" s="150" t="s">
        <v>238</v>
      </c>
      <c r="E1469" s="157" t="s">
        <v>21</v>
      </c>
      <c r="F1469" s="158" t="s">
        <v>1795</v>
      </c>
      <c r="H1469" s="159">
        <v>21.06</v>
      </c>
      <c r="I1469" s="160"/>
      <c r="L1469" s="156"/>
      <c r="M1469" s="161"/>
      <c r="T1469" s="162"/>
      <c r="AT1469" s="157" t="s">
        <v>238</v>
      </c>
      <c r="AU1469" s="157" t="s">
        <v>86</v>
      </c>
      <c r="AV1469" s="13" t="s">
        <v>86</v>
      </c>
      <c r="AW1469" s="13" t="s">
        <v>33</v>
      </c>
      <c r="AX1469" s="13" t="s">
        <v>73</v>
      </c>
      <c r="AY1469" s="157" t="s">
        <v>227</v>
      </c>
    </row>
    <row r="1470" spans="2:65" s="14" customFormat="1" ht="11.25">
      <c r="B1470" s="163"/>
      <c r="D1470" s="150" t="s">
        <v>238</v>
      </c>
      <c r="E1470" s="164" t="s">
        <v>586</v>
      </c>
      <c r="F1470" s="165" t="s">
        <v>241</v>
      </c>
      <c r="H1470" s="166">
        <v>236.9</v>
      </c>
      <c r="I1470" s="167"/>
      <c r="L1470" s="163"/>
      <c r="M1470" s="168"/>
      <c r="T1470" s="169"/>
      <c r="AT1470" s="164" t="s">
        <v>238</v>
      </c>
      <c r="AU1470" s="164" t="s">
        <v>86</v>
      </c>
      <c r="AV1470" s="14" t="s">
        <v>234</v>
      </c>
      <c r="AW1470" s="14" t="s">
        <v>33</v>
      </c>
      <c r="AX1470" s="14" t="s">
        <v>80</v>
      </c>
      <c r="AY1470" s="164" t="s">
        <v>227</v>
      </c>
    </row>
    <row r="1471" spans="2:65" s="1" customFormat="1" ht="44.25" customHeight="1">
      <c r="B1471" s="33"/>
      <c r="C1471" s="132" t="s">
        <v>1939</v>
      </c>
      <c r="D1471" s="132" t="s">
        <v>229</v>
      </c>
      <c r="E1471" s="133" t="s">
        <v>1940</v>
      </c>
      <c r="F1471" s="134" t="s">
        <v>1941</v>
      </c>
      <c r="G1471" s="135" t="s">
        <v>232</v>
      </c>
      <c r="H1471" s="136">
        <v>236.9</v>
      </c>
      <c r="I1471" s="137"/>
      <c r="J1471" s="138">
        <f>ROUND(I1471*H1471,2)</f>
        <v>0</v>
      </c>
      <c r="K1471" s="134" t="s">
        <v>233</v>
      </c>
      <c r="L1471" s="33"/>
      <c r="M1471" s="139" t="s">
        <v>21</v>
      </c>
      <c r="N1471" s="140" t="s">
        <v>45</v>
      </c>
      <c r="P1471" s="141">
        <f>O1471*H1471</f>
        <v>0</v>
      </c>
      <c r="Q1471" s="141">
        <v>0</v>
      </c>
      <c r="R1471" s="141">
        <f>Q1471*H1471</f>
        <v>0</v>
      </c>
      <c r="S1471" s="141">
        <v>0</v>
      </c>
      <c r="T1471" s="142">
        <f>S1471*H1471</f>
        <v>0</v>
      </c>
      <c r="AR1471" s="143" t="s">
        <v>388</v>
      </c>
      <c r="AT1471" s="143" t="s">
        <v>229</v>
      </c>
      <c r="AU1471" s="143" t="s">
        <v>86</v>
      </c>
      <c r="AY1471" s="18" t="s">
        <v>227</v>
      </c>
      <c r="BE1471" s="144">
        <f>IF(N1471="základní",J1471,0)</f>
        <v>0</v>
      </c>
      <c r="BF1471" s="144">
        <f>IF(N1471="snížená",J1471,0)</f>
        <v>0</v>
      </c>
      <c r="BG1471" s="144">
        <f>IF(N1471="zákl. přenesená",J1471,0)</f>
        <v>0</v>
      </c>
      <c r="BH1471" s="144">
        <f>IF(N1471="sníž. přenesená",J1471,0)</f>
        <v>0</v>
      </c>
      <c r="BI1471" s="144">
        <f>IF(N1471="nulová",J1471,0)</f>
        <v>0</v>
      </c>
      <c r="BJ1471" s="18" t="s">
        <v>86</v>
      </c>
      <c r="BK1471" s="144">
        <f>ROUND(I1471*H1471,2)</f>
        <v>0</v>
      </c>
      <c r="BL1471" s="18" t="s">
        <v>388</v>
      </c>
      <c r="BM1471" s="143" t="s">
        <v>1942</v>
      </c>
    </row>
    <row r="1472" spans="2:65" s="1" customFormat="1" ht="11.25">
      <c r="B1472" s="33"/>
      <c r="D1472" s="145" t="s">
        <v>236</v>
      </c>
      <c r="F1472" s="146" t="s">
        <v>1943</v>
      </c>
      <c r="I1472" s="147"/>
      <c r="L1472" s="33"/>
      <c r="M1472" s="148"/>
      <c r="T1472" s="54"/>
      <c r="AT1472" s="18" t="s">
        <v>236</v>
      </c>
      <c r="AU1472" s="18" t="s">
        <v>86</v>
      </c>
    </row>
    <row r="1473" spans="2:65" s="13" customFormat="1" ht="11.25">
      <c r="B1473" s="156"/>
      <c r="D1473" s="150" t="s">
        <v>238</v>
      </c>
      <c r="E1473" s="157" t="s">
        <v>21</v>
      </c>
      <c r="F1473" s="158" t="s">
        <v>586</v>
      </c>
      <c r="H1473" s="159">
        <v>236.9</v>
      </c>
      <c r="I1473" s="160"/>
      <c r="L1473" s="156"/>
      <c r="M1473" s="161"/>
      <c r="T1473" s="162"/>
      <c r="AT1473" s="157" t="s">
        <v>238</v>
      </c>
      <c r="AU1473" s="157" t="s">
        <v>86</v>
      </c>
      <c r="AV1473" s="13" t="s">
        <v>86</v>
      </c>
      <c r="AW1473" s="13" t="s">
        <v>33</v>
      </c>
      <c r="AX1473" s="13" t="s">
        <v>73</v>
      </c>
      <c r="AY1473" s="157" t="s">
        <v>227</v>
      </c>
    </row>
    <row r="1474" spans="2:65" s="14" customFormat="1" ht="11.25">
      <c r="B1474" s="163"/>
      <c r="D1474" s="150" t="s">
        <v>238</v>
      </c>
      <c r="E1474" s="164" t="s">
        <v>21</v>
      </c>
      <c r="F1474" s="165" t="s">
        <v>241</v>
      </c>
      <c r="H1474" s="166">
        <v>236.9</v>
      </c>
      <c r="I1474" s="167"/>
      <c r="L1474" s="163"/>
      <c r="M1474" s="168"/>
      <c r="T1474" s="169"/>
      <c r="AT1474" s="164" t="s">
        <v>238</v>
      </c>
      <c r="AU1474" s="164" t="s">
        <v>86</v>
      </c>
      <c r="AV1474" s="14" t="s">
        <v>234</v>
      </c>
      <c r="AW1474" s="14" t="s">
        <v>33</v>
      </c>
      <c r="AX1474" s="14" t="s">
        <v>80</v>
      </c>
      <c r="AY1474" s="164" t="s">
        <v>227</v>
      </c>
    </row>
    <row r="1475" spans="2:65" s="1" customFormat="1" ht="24.2" customHeight="1">
      <c r="B1475" s="33"/>
      <c r="C1475" s="170" t="s">
        <v>1944</v>
      </c>
      <c r="D1475" s="170" t="s">
        <v>291</v>
      </c>
      <c r="E1475" s="171" t="s">
        <v>1945</v>
      </c>
      <c r="F1475" s="172" t="s">
        <v>1946</v>
      </c>
      <c r="G1475" s="173" t="s">
        <v>232</v>
      </c>
      <c r="H1475" s="174">
        <v>241.63800000000001</v>
      </c>
      <c r="I1475" s="175"/>
      <c r="J1475" s="176">
        <f>ROUND(I1475*H1475,2)</f>
        <v>0</v>
      </c>
      <c r="K1475" s="172" t="s">
        <v>233</v>
      </c>
      <c r="L1475" s="177"/>
      <c r="M1475" s="178" t="s">
        <v>21</v>
      </c>
      <c r="N1475" s="179" t="s">
        <v>45</v>
      </c>
      <c r="P1475" s="141">
        <f>O1475*H1475</f>
        <v>0</v>
      </c>
      <c r="Q1475" s="141">
        <v>1.32E-3</v>
      </c>
      <c r="R1475" s="141">
        <f>Q1475*H1475</f>
        <v>0.31896215999999999</v>
      </c>
      <c r="S1475" s="141">
        <v>0</v>
      </c>
      <c r="T1475" s="142">
        <f>S1475*H1475</f>
        <v>0</v>
      </c>
      <c r="AR1475" s="143" t="s">
        <v>577</v>
      </c>
      <c r="AT1475" s="143" t="s">
        <v>291</v>
      </c>
      <c r="AU1475" s="143" t="s">
        <v>86</v>
      </c>
      <c r="AY1475" s="18" t="s">
        <v>227</v>
      </c>
      <c r="BE1475" s="144">
        <f>IF(N1475="základní",J1475,0)</f>
        <v>0</v>
      </c>
      <c r="BF1475" s="144">
        <f>IF(N1475="snížená",J1475,0)</f>
        <v>0</v>
      </c>
      <c r="BG1475" s="144">
        <f>IF(N1475="zákl. přenesená",J1475,0)</f>
        <v>0</v>
      </c>
      <c r="BH1475" s="144">
        <f>IF(N1475="sníž. přenesená",J1475,0)</f>
        <v>0</v>
      </c>
      <c r="BI1475" s="144">
        <f>IF(N1475="nulová",J1475,0)</f>
        <v>0</v>
      </c>
      <c r="BJ1475" s="18" t="s">
        <v>86</v>
      </c>
      <c r="BK1475" s="144">
        <f>ROUND(I1475*H1475,2)</f>
        <v>0</v>
      </c>
      <c r="BL1475" s="18" t="s">
        <v>388</v>
      </c>
      <c r="BM1475" s="143" t="s">
        <v>1947</v>
      </c>
    </row>
    <row r="1476" spans="2:65" s="13" customFormat="1" ht="11.25">
      <c r="B1476" s="156"/>
      <c r="D1476" s="150" t="s">
        <v>238</v>
      </c>
      <c r="F1476" s="158" t="s">
        <v>1948</v>
      </c>
      <c r="H1476" s="159">
        <v>241.63800000000001</v>
      </c>
      <c r="I1476" s="160"/>
      <c r="L1476" s="156"/>
      <c r="M1476" s="161"/>
      <c r="T1476" s="162"/>
      <c r="AT1476" s="157" t="s">
        <v>238</v>
      </c>
      <c r="AU1476" s="157" t="s">
        <v>86</v>
      </c>
      <c r="AV1476" s="13" t="s">
        <v>86</v>
      </c>
      <c r="AW1476" s="13" t="s">
        <v>4</v>
      </c>
      <c r="AX1476" s="13" t="s">
        <v>80</v>
      </c>
      <c r="AY1476" s="157" t="s">
        <v>227</v>
      </c>
    </row>
    <row r="1477" spans="2:65" s="1" customFormat="1" ht="24.2" customHeight="1">
      <c r="B1477" s="33"/>
      <c r="C1477" s="132" t="s">
        <v>1949</v>
      </c>
      <c r="D1477" s="132" t="s">
        <v>229</v>
      </c>
      <c r="E1477" s="133" t="s">
        <v>1950</v>
      </c>
      <c r="F1477" s="134" t="s">
        <v>1951</v>
      </c>
      <c r="G1477" s="135" t="s">
        <v>232</v>
      </c>
      <c r="H1477" s="136">
        <v>27.8</v>
      </c>
      <c r="I1477" s="137"/>
      <c r="J1477" s="138">
        <f>ROUND(I1477*H1477,2)</f>
        <v>0</v>
      </c>
      <c r="K1477" s="134" t="s">
        <v>233</v>
      </c>
      <c r="L1477" s="33"/>
      <c r="M1477" s="139" t="s">
        <v>21</v>
      </c>
      <c r="N1477" s="140" t="s">
        <v>45</v>
      </c>
      <c r="P1477" s="141">
        <f>O1477*H1477</f>
        <v>0</v>
      </c>
      <c r="Q1477" s="141">
        <v>0</v>
      </c>
      <c r="R1477" s="141">
        <f>Q1477*H1477</f>
        <v>0</v>
      </c>
      <c r="S1477" s="141">
        <v>0</v>
      </c>
      <c r="T1477" s="142">
        <f>S1477*H1477</f>
        <v>0</v>
      </c>
      <c r="AR1477" s="143" t="s">
        <v>388</v>
      </c>
      <c r="AT1477" s="143" t="s">
        <v>229</v>
      </c>
      <c r="AU1477" s="143" t="s">
        <v>86</v>
      </c>
      <c r="AY1477" s="18" t="s">
        <v>227</v>
      </c>
      <c r="BE1477" s="144">
        <f>IF(N1477="základní",J1477,0)</f>
        <v>0</v>
      </c>
      <c r="BF1477" s="144">
        <f>IF(N1477="snížená",J1477,0)</f>
        <v>0</v>
      </c>
      <c r="BG1477" s="144">
        <f>IF(N1477="zákl. přenesená",J1477,0)</f>
        <v>0</v>
      </c>
      <c r="BH1477" s="144">
        <f>IF(N1477="sníž. přenesená",J1477,0)</f>
        <v>0</v>
      </c>
      <c r="BI1477" s="144">
        <f>IF(N1477="nulová",J1477,0)</f>
        <v>0</v>
      </c>
      <c r="BJ1477" s="18" t="s">
        <v>86</v>
      </c>
      <c r="BK1477" s="144">
        <f>ROUND(I1477*H1477,2)</f>
        <v>0</v>
      </c>
      <c r="BL1477" s="18" t="s">
        <v>388</v>
      </c>
      <c r="BM1477" s="143" t="s">
        <v>1952</v>
      </c>
    </row>
    <row r="1478" spans="2:65" s="1" customFormat="1" ht="11.25">
      <c r="B1478" s="33"/>
      <c r="D1478" s="145" t="s">
        <v>236</v>
      </c>
      <c r="F1478" s="146" t="s">
        <v>1953</v>
      </c>
      <c r="I1478" s="147"/>
      <c r="L1478" s="33"/>
      <c r="M1478" s="148"/>
      <c r="T1478" s="54"/>
      <c r="AT1478" s="18" t="s">
        <v>236</v>
      </c>
      <c r="AU1478" s="18" t="s">
        <v>86</v>
      </c>
    </row>
    <row r="1479" spans="2:65" s="12" customFormat="1" ht="11.25">
      <c r="B1479" s="149"/>
      <c r="D1479" s="150" t="s">
        <v>238</v>
      </c>
      <c r="E1479" s="151" t="s">
        <v>21</v>
      </c>
      <c r="F1479" s="152" t="s">
        <v>748</v>
      </c>
      <c r="H1479" s="151" t="s">
        <v>21</v>
      </c>
      <c r="I1479" s="153"/>
      <c r="L1479" s="149"/>
      <c r="M1479" s="154"/>
      <c r="T1479" s="155"/>
      <c r="AT1479" s="151" t="s">
        <v>238</v>
      </c>
      <c r="AU1479" s="151" t="s">
        <v>86</v>
      </c>
      <c r="AV1479" s="12" t="s">
        <v>80</v>
      </c>
      <c r="AW1479" s="12" t="s">
        <v>33</v>
      </c>
      <c r="AX1479" s="12" t="s">
        <v>73</v>
      </c>
      <c r="AY1479" s="151" t="s">
        <v>227</v>
      </c>
    </row>
    <row r="1480" spans="2:65" s="13" customFormat="1" ht="11.25">
      <c r="B1480" s="156"/>
      <c r="D1480" s="150" t="s">
        <v>238</v>
      </c>
      <c r="E1480" s="157" t="s">
        <v>21</v>
      </c>
      <c r="F1480" s="158" t="s">
        <v>1786</v>
      </c>
      <c r="H1480" s="159">
        <v>12.51</v>
      </c>
      <c r="I1480" s="160"/>
      <c r="L1480" s="156"/>
      <c r="M1480" s="161"/>
      <c r="T1480" s="162"/>
      <c r="AT1480" s="157" t="s">
        <v>238</v>
      </c>
      <c r="AU1480" s="157" t="s">
        <v>86</v>
      </c>
      <c r="AV1480" s="13" t="s">
        <v>86</v>
      </c>
      <c r="AW1480" s="13" t="s">
        <v>33</v>
      </c>
      <c r="AX1480" s="13" t="s">
        <v>73</v>
      </c>
      <c r="AY1480" s="157" t="s">
        <v>227</v>
      </c>
    </row>
    <row r="1481" spans="2:65" s="12" customFormat="1" ht="11.25">
      <c r="B1481" s="149"/>
      <c r="D1481" s="150" t="s">
        <v>238</v>
      </c>
      <c r="E1481" s="151" t="s">
        <v>21</v>
      </c>
      <c r="F1481" s="152" t="s">
        <v>766</v>
      </c>
      <c r="H1481" s="151" t="s">
        <v>21</v>
      </c>
      <c r="I1481" s="153"/>
      <c r="L1481" s="149"/>
      <c r="M1481" s="154"/>
      <c r="T1481" s="155"/>
      <c r="AT1481" s="151" t="s">
        <v>238</v>
      </c>
      <c r="AU1481" s="151" t="s">
        <v>86</v>
      </c>
      <c r="AV1481" s="12" t="s">
        <v>80</v>
      </c>
      <c r="AW1481" s="12" t="s">
        <v>33</v>
      </c>
      <c r="AX1481" s="12" t="s">
        <v>73</v>
      </c>
      <c r="AY1481" s="151" t="s">
        <v>227</v>
      </c>
    </row>
    <row r="1482" spans="2:65" s="13" customFormat="1" ht="11.25">
      <c r="B1482" s="156"/>
      <c r="D1482" s="150" t="s">
        <v>238</v>
      </c>
      <c r="E1482" s="157" t="s">
        <v>21</v>
      </c>
      <c r="F1482" s="158" t="s">
        <v>1789</v>
      </c>
      <c r="H1482" s="159">
        <v>4.17</v>
      </c>
      <c r="I1482" s="160"/>
      <c r="L1482" s="156"/>
      <c r="M1482" s="161"/>
      <c r="T1482" s="162"/>
      <c r="AT1482" s="157" t="s">
        <v>238</v>
      </c>
      <c r="AU1482" s="157" t="s">
        <v>86</v>
      </c>
      <c r="AV1482" s="13" t="s">
        <v>86</v>
      </c>
      <c r="AW1482" s="13" t="s">
        <v>33</v>
      </c>
      <c r="AX1482" s="13" t="s">
        <v>73</v>
      </c>
      <c r="AY1482" s="157" t="s">
        <v>227</v>
      </c>
    </row>
    <row r="1483" spans="2:65" s="13" customFormat="1" ht="11.25">
      <c r="B1483" s="156"/>
      <c r="D1483" s="150" t="s">
        <v>238</v>
      </c>
      <c r="E1483" s="157" t="s">
        <v>21</v>
      </c>
      <c r="F1483" s="158" t="s">
        <v>1791</v>
      </c>
      <c r="H1483" s="159">
        <v>2.78</v>
      </c>
      <c r="I1483" s="160"/>
      <c r="L1483" s="156"/>
      <c r="M1483" s="161"/>
      <c r="T1483" s="162"/>
      <c r="AT1483" s="157" t="s">
        <v>238</v>
      </c>
      <c r="AU1483" s="157" t="s">
        <v>86</v>
      </c>
      <c r="AV1483" s="13" t="s">
        <v>86</v>
      </c>
      <c r="AW1483" s="13" t="s">
        <v>33</v>
      </c>
      <c r="AX1483" s="13" t="s">
        <v>73</v>
      </c>
      <c r="AY1483" s="157" t="s">
        <v>227</v>
      </c>
    </row>
    <row r="1484" spans="2:65" s="12" customFormat="1" ht="11.25">
      <c r="B1484" s="149"/>
      <c r="D1484" s="150" t="s">
        <v>238</v>
      </c>
      <c r="E1484" s="151" t="s">
        <v>21</v>
      </c>
      <c r="F1484" s="152" t="s">
        <v>771</v>
      </c>
      <c r="H1484" s="151" t="s">
        <v>21</v>
      </c>
      <c r="I1484" s="153"/>
      <c r="L1484" s="149"/>
      <c r="M1484" s="154"/>
      <c r="T1484" s="155"/>
      <c r="AT1484" s="151" t="s">
        <v>238</v>
      </c>
      <c r="AU1484" s="151" t="s">
        <v>86</v>
      </c>
      <c r="AV1484" s="12" t="s">
        <v>80</v>
      </c>
      <c r="AW1484" s="12" t="s">
        <v>33</v>
      </c>
      <c r="AX1484" s="12" t="s">
        <v>73</v>
      </c>
      <c r="AY1484" s="151" t="s">
        <v>227</v>
      </c>
    </row>
    <row r="1485" spans="2:65" s="13" customFormat="1" ht="11.25">
      <c r="B1485" s="156"/>
      <c r="D1485" s="150" t="s">
        <v>238</v>
      </c>
      <c r="E1485" s="157" t="s">
        <v>21</v>
      </c>
      <c r="F1485" s="158" t="s">
        <v>1794</v>
      </c>
      <c r="H1485" s="159">
        <v>8.34</v>
      </c>
      <c r="I1485" s="160"/>
      <c r="L1485" s="156"/>
      <c r="M1485" s="161"/>
      <c r="T1485" s="162"/>
      <c r="AT1485" s="157" t="s">
        <v>238</v>
      </c>
      <c r="AU1485" s="157" t="s">
        <v>86</v>
      </c>
      <c r="AV1485" s="13" t="s">
        <v>86</v>
      </c>
      <c r="AW1485" s="13" t="s">
        <v>33</v>
      </c>
      <c r="AX1485" s="13" t="s">
        <v>73</v>
      </c>
      <c r="AY1485" s="157" t="s">
        <v>227</v>
      </c>
    </row>
    <row r="1486" spans="2:65" s="14" customFormat="1" ht="11.25">
      <c r="B1486" s="163"/>
      <c r="D1486" s="150" t="s">
        <v>238</v>
      </c>
      <c r="E1486" s="164" t="s">
        <v>21</v>
      </c>
      <c r="F1486" s="165" t="s">
        <v>241</v>
      </c>
      <c r="H1486" s="166">
        <v>27.8</v>
      </c>
      <c r="I1486" s="167"/>
      <c r="L1486" s="163"/>
      <c r="M1486" s="168"/>
      <c r="T1486" s="169"/>
      <c r="AT1486" s="164" t="s">
        <v>238</v>
      </c>
      <c r="AU1486" s="164" t="s">
        <v>86</v>
      </c>
      <c r="AV1486" s="14" t="s">
        <v>234</v>
      </c>
      <c r="AW1486" s="14" t="s">
        <v>33</v>
      </c>
      <c r="AX1486" s="14" t="s">
        <v>80</v>
      </c>
      <c r="AY1486" s="164" t="s">
        <v>227</v>
      </c>
    </row>
    <row r="1487" spans="2:65" s="1" customFormat="1" ht="24.2" customHeight="1">
      <c r="B1487" s="33"/>
      <c r="C1487" s="132" t="s">
        <v>1954</v>
      </c>
      <c r="D1487" s="132" t="s">
        <v>229</v>
      </c>
      <c r="E1487" s="133" t="s">
        <v>1955</v>
      </c>
      <c r="F1487" s="134" t="s">
        <v>1956</v>
      </c>
      <c r="G1487" s="135" t="s">
        <v>232</v>
      </c>
      <c r="H1487" s="136">
        <v>75.7</v>
      </c>
      <c r="I1487" s="137"/>
      <c r="J1487" s="138">
        <f>ROUND(I1487*H1487,2)</f>
        <v>0</v>
      </c>
      <c r="K1487" s="134" t="s">
        <v>233</v>
      </c>
      <c r="L1487" s="33"/>
      <c r="M1487" s="139" t="s">
        <v>21</v>
      </c>
      <c r="N1487" s="140" t="s">
        <v>45</v>
      </c>
      <c r="P1487" s="141">
        <f>O1487*H1487</f>
        <v>0</v>
      </c>
      <c r="Q1487" s="141">
        <v>1E-4</v>
      </c>
      <c r="R1487" s="141">
        <f>Q1487*H1487</f>
        <v>7.5700000000000003E-3</v>
      </c>
      <c r="S1487" s="141">
        <v>0</v>
      </c>
      <c r="T1487" s="142">
        <f>S1487*H1487</f>
        <v>0</v>
      </c>
      <c r="AR1487" s="143" t="s">
        <v>388</v>
      </c>
      <c r="AT1487" s="143" t="s">
        <v>229</v>
      </c>
      <c r="AU1487" s="143" t="s">
        <v>86</v>
      </c>
      <c r="AY1487" s="18" t="s">
        <v>227</v>
      </c>
      <c r="BE1487" s="144">
        <f>IF(N1487="základní",J1487,0)</f>
        <v>0</v>
      </c>
      <c r="BF1487" s="144">
        <f>IF(N1487="snížená",J1487,0)</f>
        <v>0</v>
      </c>
      <c r="BG1487" s="144">
        <f>IF(N1487="zákl. přenesená",J1487,0)</f>
        <v>0</v>
      </c>
      <c r="BH1487" s="144">
        <f>IF(N1487="sníž. přenesená",J1487,0)</f>
        <v>0</v>
      </c>
      <c r="BI1487" s="144">
        <f>IF(N1487="nulová",J1487,0)</f>
        <v>0</v>
      </c>
      <c r="BJ1487" s="18" t="s">
        <v>86</v>
      </c>
      <c r="BK1487" s="144">
        <f>ROUND(I1487*H1487,2)</f>
        <v>0</v>
      </c>
      <c r="BL1487" s="18" t="s">
        <v>388</v>
      </c>
      <c r="BM1487" s="143" t="s">
        <v>1957</v>
      </c>
    </row>
    <row r="1488" spans="2:65" s="1" customFormat="1" ht="11.25">
      <c r="B1488" s="33"/>
      <c r="D1488" s="145" t="s">
        <v>236</v>
      </c>
      <c r="F1488" s="146" t="s">
        <v>1958</v>
      </c>
      <c r="I1488" s="147"/>
      <c r="L1488" s="33"/>
      <c r="M1488" s="148"/>
      <c r="T1488" s="54"/>
      <c r="AT1488" s="18" t="s">
        <v>236</v>
      </c>
      <c r="AU1488" s="18" t="s">
        <v>86</v>
      </c>
    </row>
    <row r="1489" spans="2:65" s="12" customFormat="1" ht="11.25">
      <c r="B1489" s="149"/>
      <c r="D1489" s="150" t="s">
        <v>238</v>
      </c>
      <c r="E1489" s="151" t="s">
        <v>21</v>
      </c>
      <c r="F1489" s="152" t="s">
        <v>771</v>
      </c>
      <c r="H1489" s="151" t="s">
        <v>21</v>
      </c>
      <c r="I1489" s="153"/>
      <c r="L1489" s="149"/>
      <c r="M1489" s="154"/>
      <c r="T1489" s="155"/>
      <c r="AT1489" s="151" t="s">
        <v>238</v>
      </c>
      <c r="AU1489" s="151" t="s">
        <v>86</v>
      </c>
      <c r="AV1489" s="12" t="s">
        <v>80</v>
      </c>
      <c r="AW1489" s="12" t="s">
        <v>33</v>
      </c>
      <c r="AX1489" s="12" t="s">
        <v>73</v>
      </c>
      <c r="AY1489" s="151" t="s">
        <v>227</v>
      </c>
    </row>
    <row r="1490" spans="2:65" s="13" customFormat="1" ht="11.25">
      <c r="B1490" s="156"/>
      <c r="D1490" s="150" t="s">
        <v>238</v>
      </c>
      <c r="E1490" s="157" t="s">
        <v>21</v>
      </c>
      <c r="F1490" s="158" t="s">
        <v>1793</v>
      </c>
      <c r="H1490" s="159">
        <v>46.3</v>
      </c>
      <c r="I1490" s="160"/>
      <c r="L1490" s="156"/>
      <c r="M1490" s="161"/>
      <c r="T1490" s="162"/>
      <c r="AT1490" s="157" t="s">
        <v>238</v>
      </c>
      <c r="AU1490" s="157" t="s">
        <v>86</v>
      </c>
      <c r="AV1490" s="13" t="s">
        <v>86</v>
      </c>
      <c r="AW1490" s="13" t="s">
        <v>33</v>
      </c>
      <c r="AX1490" s="13" t="s">
        <v>73</v>
      </c>
      <c r="AY1490" s="157" t="s">
        <v>227</v>
      </c>
    </row>
    <row r="1491" spans="2:65" s="13" customFormat="1" ht="11.25">
      <c r="B1491" s="156"/>
      <c r="D1491" s="150" t="s">
        <v>238</v>
      </c>
      <c r="E1491" s="157" t="s">
        <v>21</v>
      </c>
      <c r="F1491" s="158" t="s">
        <v>1794</v>
      </c>
      <c r="H1491" s="159">
        <v>8.34</v>
      </c>
      <c r="I1491" s="160"/>
      <c r="L1491" s="156"/>
      <c r="M1491" s="161"/>
      <c r="T1491" s="162"/>
      <c r="AT1491" s="157" t="s">
        <v>238</v>
      </c>
      <c r="AU1491" s="157" t="s">
        <v>86</v>
      </c>
      <c r="AV1491" s="13" t="s">
        <v>86</v>
      </c>
      <c r="AW1491" s="13" t="s">
        <v>33</v>
      </c>
      <c r="AX1491" s="13" t="s">
        <v>73</v>
      </c>
      <c r="AY1491" s="157" t="s">
        <v>227</v>
      </c>
    </row>
    <row r="1492" spans="2:65" s="13" customFormat="1" ht="11.25">
      <c r="B1492" s="156"/>
      <c r="D1492" s="150" t="s">
        <v>238</v>
      </c>
      <c r="E1492" s="157" t="s">
        <v>21</v>
      </c>
      <c r="F1492" s="158" t="s">
        <v>1795</v>
      </c>
      <c r="H1492" s="159">
        <v>21.06</v>
      </c>
      <c r="I1492" s="160"/>
      <c r="L1492" s="156"/>
      <c r="M1492" s="161"/>
      <c r="T1492" s="162"/>
      <c r="AT1492" s="157" t="s">
        <v>238</v>
      </c>
      <c r="AU1492" s="157" t="s">
        <v>86</v>
      </c>
      <c r="AV1492" s="13" t="s">
        <v>86</v>
      </c>
      <c r="AW1492" s="13" t="s">
        <v>33</v>
      </c>
      <c r="AX1492" s="13" t="s">
        <v>73</v>
      </c>
      <c r="AY1492" s="157" t="s">
        <v>227</v>
      </c>
    </row>
    <row r="1493" spans="2:65" s="14" customFormat="1" ht="11.25">
      <c r="B1493" s="163"/>
      <c r="D1493" s="150" t="s">
        <v>238</v>
      </c>
      <c r="E1493" s="164" t="s">
        <v>21</v>
      </c>
      <c r="F1493" s="165" t="s">
        <v>241</v>
      </c>
      <c r="H1493" s="166">
        <v>75.7</v>
      </c>
      <c r="I1493" s="167"/>
      <c r="L1493" s="163"/>
      <c r="M1493" s="168"/>
      <c r="T1493" s="169"/>
      <c r="AT1493" s="164" t="s">
        <v>238</v>
      </c>
      <c r="AU1493" s="164" t="s">
        <v>86</v>
      </c>
      <c r="AV1493" s="14" t="s">
        <v>234</v>
      </c>
      <c r="AW1493" s="14" t="s">
        <v>33</v>
      </c>
      <c r="AX1493" s="14" t="s">
        <v>80</v>
      </c>
      <c r="AY1493" s="164" t="s">
        <v>227</v>
      </c>
    </row>
    <row r="1494" spans="2:65" s="1" customFormat="1" ht="55.5" customHeight="1">
      <c r="B1494" s="33"/>
      <c r="C1494" s="132" t="s">
        <v>1959</v>
      </c>
      <c r="D1494" s="132" t="s">
        <v>229</v>
      </c>
      <c r="E1494" s="133" t="s">
        <v>1960</v>
      </c>
      <c r="F1494" s="134" t="s">
        <v>1961</v>
      </c>
      <c r="G1494" s="135" t="s">
        <v>396</v>
      </c>
      <c r="H1494" s="136">
        <v>30</v>
      </c>
      <c r="I1494" s="137"/>
      <c r="J1494" s="138">
        <f>ROUND(I1494*H1494,2)</f>
        <v>0</v>
      </c>
      <c r="K1494" s="134" t="s">
        <v>233</v>
      </c>
      <c r="L1494" s="33"/>
      <c r="M1494" s="139" t="s">
        <v>21</v>
      </c>
      <c r="N1494" s="140" t="s">
        <v>45</v>
      </c>
      <c r="P1494" s="141">
        <f>O1494*H1494</f>
        <v>0</v>
      </c>
      <c r="Q1494" s="141">
        <v>0</v>
      </c>
      <c r="R1494" s="141">
        <f>Q1494*H1494</f>
        <v>0</v>
      </c>
      <c r="S1494" s="141">
        <v>0</v>
      </c>
      <c r="T1494" s="142">
        <f>S1494*H1494</f>
        <v>0</v>
      </c>
      <c r="AR1494" s="143" t="s">
        <v>388</v>
      </c>
      <c r="AT1494" s="143" t="s">
        <v>229</v>
      </c>
      <c r="AU1494" s="143" t="s">
        <v>86</v>
      </c>
      <c r="AY1494" s="18" t="s">
        <v>227</v>
      </c>
      <c r="BE1494" s="144">
        <f>IF(N1494="základní",J1494,0)</f>
        <v>0</v>
      </c>
      <c r="BF1494" s="144">
        <f>IF(N1494="snížená",J1494,0)</f>
        <v>0</v>
      </c>
      <c r="BG1494" s="144">
        <f>IF(N1494="zákl. přenesená",J1494,0)</f>
        <v>0</v>
      </c>
      <c r="BH1494" s="144">
        <f>IF(N1494="sníž. přenesená",J1494,0)</f>
        <v>0</v>
      </c>
      <c r="BI1494" s="144">
        <f>IF(N1494="nulová",J1494,0)</f>
        <v>0</v>
      </c>
      <c r="BJ1494" s="18" t="s">
        <v>86</v>
      </c>
      <c r="BK1494" s="144">
        <f>ROUND(I1494*H1494,2)</f>
        <v>0</v>
      </c>
      <c r="BL1494" s="18" t="s">
        <v>388</v>
      </c>
      <c r="BM1494" s="143" t="s">
        <v>1962</v>
      </c>
    </row>
    <row r="1495" spans="2:65" s="1" customFormat="1" ht="11.25">
      <c r="B1495" s="33"/>
      <c r="D1495" s="145" t="s">
        <v>236</v>
      </c>
      <c r="F1495" s="146" t="s">
        <v>1963</v>
      </c>
      <c r="I1495" s="147"/>
      <c r="L1495" s="33"/>
      <c r="M1495" s="148"/>
      <c r="T1495" s="54"/>
      <c r="AT1495" s="18" t="s">
        <v>236</v>
      </c>
      <c r="AU1495" s="18" t="s">
        <v>86</v>
      </c>
    </row>
    <row r="1496" spans="2:65" s="13" customFormat="1" ht="11.25">
      <c r="B1496" s="156"/>
      <c r="D1496" s="150" t="s">
        <v>238</v>
      </c>
      <c r="E1496" s="157" t="s">
        <v>21</v>
      </c>
      <c r="F1496" s="158" t="s">
        <v>1964</v>
      </c>
      <c r="H1496" s="159">
        <v>30</v>
      </c>
      <c r="I1496" s="160"/>
      <c r="L1496" s="156"/>
      <c r="M1496" s="161"/>
      <c r="T1496" s="162"/>
      <c r="AT1496" s="157" t="s">
        <v>238</v>
      </c>
      <c r="AU1496" s="157" t="s">
        <v>86</v>
      </c>
      <c r="AV1496" s="13" t="s">
        <v>86</v>
      </c>
      <c r="AW1496" s="13" t="s">
        <v>33</v>
      </c>
      <c r="AX1496" s="13" t="s">
        <v>73</v>
      </c>
      <c r="AY1496" s="157" t="s">
        <v>227</v>
      </c>
    </row>
    <row r="1497" spans="2:65" s="14" customFormat="1" ht="11.25">
      <c r="B1497" s="163"/>
      <c r="D1497" s="150" t="s">
        <v>238</v>
      </c>
      <c r="E1497" s="164" t="s">
        <v>21</v>
      </c>
      <c r="F1497" s="165" t="s">
        <v>241</v>
      </c>
      <c r="H1497" s="166">
        <v>30</v>
      </c>
      <c r="I1497" s="167"/>
      <c r="L1497" s="163"/>
      <c r="M1497" s="168"/>
      <c r="T1497" s="169"/>
      <c r="AT1497" s="164" t="s">
        <v>238</v>
      </c>
      <c r="AU1497" s="164" t="s">
        <v>86</v>
      </c>
      <c r="AV1497" s="14" t="s">
        <v>234</v>
      </c>
      <c r="AW1497" s="14" t="s">
        <v>33</v>
      </c>
      <c r="AX1497" s="14" t="s">
        <v>80</v>
      </c>
      <c r="AY1497" s="164" t="s">
        <v>227</v>
      </c>
    </row>
    <row r="1498" spans="2:65" s="1" customFormat="1" ht="24.2" customHeight="1">
      <c r="B1498" s="33"/>
      <c r="C1498" s="170" t="s">
        <v>1965</v>
      </c>
      <c r="D1498" s="170" t="s">
        <v>291</v>
      </c>
      <c r="E1498" s="171" t="s">
        <v>1966</v>
      </c>
      <c r="F1498" s="172" t="s">
        <v>1967</v>
      </c>
      <c r="G1498" s="173" t="s">
        <v>396</v>
      </c>
      <c r="H1498" s="174">
        <v>30</v>
      </c>
      <c r="I1498" s="175"/>
      <c r="J1498" s="176">
        <f>ROUND(I1498*H1498,2)</f>
        <v>0</v>
      </c>
      <c r="K1498" s="172" t="s">
        <v>233</v>
      </c>
      <c r="L1498" s="177"/>
      <c r="M1498" s="178" t="s">
        <v>21</v>
      </c>
      <c r="N1498" s="179" t="s">
        <v>45</v>
      </c>
      <c r="P1498" s="141">
        <f>O1498*H1498</f>
        <v>0</v>
      </c>
      <c r="Q1498" s="141">
        <v>4.2500000000000003E-2</v>
      </c>
      <c r="R1498" s="141">
        <f>Q1498*H1498</f>
        <v>1.2750000000000001</v>
      </c>
      <c r="S1498" s="141">
        <v>0</v>
      </c>
      <c r="T1498" s="142">
        <f>S1498*H1498</f>
        <v>0</v>
      </c>
      <c r="AR1498" s="143" t="s">
        <v>577</v>
      </c>
      <c r="AT1498" s="143" t="s">
        <v>291</v>
      </c>
      <c r="AU1498" s="143" t="s">
        <v>86</v>
      </c>
      <c r="AY1498" s="18" t="s">
        <v>227</v>
      </c>
      <c r="BE1498" s="144">
        <f>IF(N1498="základní",J1498,0)</f>
        <v>0</v>
      </c>
      <c r="BF1498" s="144">
        <f>IF(N1498="snížená",J1498,0)</f>
        <v>0</v>
      </c>
      <c r="BG1498" s="144">
        <f>IF(N1498="zákl. přenesená",J1498,0)</f>
        <v>0</v>
      </c>
      <c r="BH1498" s="144">
        <f>IF(N1498="sníž. přenesená",J1498,0)</f>
        <v>0</v>
      </c>
      <c r="BI1498" s="144">
        <f>IF(N1498="nulová",J1498,0)</f>
        <v>0</v>
      </c>
      <c r="BJ1498" s="18" t="s">
        <v>86</v>
      </c>
      <c r="BK1498" s="144">
        <f>ROUND(I1498*H1498,2)</f>
        <v>0</v>
      </c>
      <c r="BL1498" s="18" t="s">
        <v>388</v>
      </c>
      <c r="BM1498" s="143" t="s">
        <v>1968</v>
      </c>
    </row>
    <row r="1499" spans="2:65" s="1" customFormat="1" ht="49.15" customHeight="1">
      <c r="B1499" s="33"/>
      <c r="C1499" s="132" t="s">
        <v>1969</v>
      </c>
      <c r="D1499" s="132" t="s">
        <v>229</v>
      </c>
      <c r="E1499" s="133" t="s">
        <v>1970</v>
      </c>
      <c r="F1499" s="134" t="s">
        <v>1971</v>
      </c>
      <c r="G1499" s="135" t="s">
        <v>273</v>
      </c>
      <c r="H1499" s="136">
        <v>13.682</v>
      </c>
      <c r="I1499" s="137"/>
      <c r="J1499" s="138">
        <f>ROUND(I1499*H1499,2)</f>
        <v>0</v>
      </c>
      <c r="K1499" s="134" t="s">
        <v>233</v>
      </c>
      <c r="L1499" s="33"/>
      <c r="M1499" s="139" t="s">
        <v>21</v>
      </c>
      <c r="N1499" s="140" t="s">
        <v>45</v>
      </c>
      <c r="P1499" s="141">
        <f>O1499*H1499</f>
        <v>0</v>
      </c>
      <c r="Q1499" s="141">
        <v>0</v>
      </c>
      <c r="R1499" s="141">
        <f>Q1499*H1499</f>
        <v>0</v>
      </c>
      <c r="S1499" s="141">
        <v>0</v>
      </c>
      <c r="T1499" s="142">
        <f>S1499*H1499</f>
        <v>0</v>
      </c>
      <c r="AR1499" s="143" t="s">
        <v>388</v>
      </c>
      <c r="AT1499" s="143" t="s">
        <v>229</v>
      </c>
      <c r="AU1499" s="143" t="s">
        <v>86</v>
      </c>
      <c r="AY1499" s="18" t="s">
        <v>227</v>
      </c>
      <c r="BE1499" s="144">
        <f>IF(N1499="základní",J1499,0)</f>
        <v>0</v>
      </c>
      <c r="BF1499" s="144">
        <f>IF(N1499="snížená",J1499,0)</f>
        <v>0</v>
      </c>
      <c r="BG1499" s="144">
        <f>IF(N1499="zákl. přenesená",J1499,0)</f>
        <v>0</v>
      </c>
      <c r="BH1499" s="144">
        <f>IF(N1499="sníž. přenesená",J1499,0)</f>
        <v>0</v>
      </c>
      <c r="BI1499" s="144">
        <f>IF(N1499="nulová",J1499,0)</f>
        <v>0</v>
      </c>
      <c r="BJ1499" s="18" t="s">
        <v>86</v>
      </c>
      <c r="BK1499" s="144">
        <f>ROUND(I1499*H1499,2)</f>
        <v>0</v>
      </c>
      <c r="BL1499" s="18" t="s">
        <v>388</v>
      </c>
      <c r="BM1499" s="143" t="s">
        <v>1972</v>
      </c>
    </row>
    <row r="1500" spans="2:65" s="1" customFormat="1" ht="11.25">
      <c r="B1500" s="33"/>
      <c r="D1500" s="145" t="s">
        <v>236</v>
      </c>
      <c r="F1500" s="146" t="s">
        <v>1973</v>
      </c>
      <c r="I1500" s="147"/>
      <c r="L1500" s="33"/>
      <c r="M1500" s="148"/>
      <c r="T1500" s="54"/>
      <c r="AT1500" s="18" t="s">
        <v>236</v>
      </c>
      <c r="AU1500" s="18" t="s">
        <v>86</v>
      </c>
    </row>
    <row r="1501" spans="2:65" s="11" customFormat="1" ht="22.9" customHeight="1">
      <c r="B1501" s="120"/>
      <c r="D1501" s="121" t="s">
        <v>72</v>
      </c>
      <c r="E1501" s="130" t="s">
        <v>1974</v>
      </c>
      <c r="F1501" s="130" t="s">
        <v>1975</v>
      </c>
      <c r="I1501" s="123"/>
      <c r="J1501" s="131">
        <f>BK1501</f>
        <v>0</v>
      </c>
      <c r="L1501" s="120"/>
      <c r="M1501" s="125"/>
      <c r="P1501" s="126">
        <f>SUM(P1502:P1554)</f>
        <v>0</v>
      </c>
      <c r="R1501" s="126">
        <f>SUM(R1502:R1554)</f>
        <v>3.8000165400000006</v>
      </c>
      <c r="T1501" s="127">
        <f>SUM(T1502:T1554)</f>
        <v>0</v>
      </c>
      <c r="AR1501" s="121" t="s">
        <v>86</v>
      </c>
      <c r="AT1501" s="128" t="s">
        <v>72</v>
      </c>
      <c r="AU1501" s="128" t="s">
        <v>80</v>
      </c>
      <c r="AY1501" s="121" t="s">
        <v>227</v>
      </c>
      <c r="BK1501" s="129">
        <f>SUM(BK1502:BK1554)</f>
        <v>0</v>
      </c>
    </row>
    <row r="1502" spans="2:65" s="1" customFormat="1" ht="33" customHeight="1">
      <c r="B1502" s="33"/>
      <c r="C1502" s="132" t="s">
        <v>1976</v>
      </c>
      <c r="D1502" s="132" t="s">
        <v>229</v>
      </c>
      <c r="E1502" s="133" t="s">
        <v>1977</v>
      </c>
      <c r="F1502" s="134" t="s">
        <v>1978</v>
      </c>
      <c r="G1502" s="135" t="s">
        <v>232</v>
      </c>
      <c r="H1502" s="136">
        <v>41.654000000000003</v>
      </c>
      <c r="I1502" s="137"/>
      <c r="J1502" s="138">
        <f>ROUND(I1502*H1502,2)</f>
        <v>0</v>
      </c>
      <c r="K1502" s="134" t="s">
        <v>336</v>
      </c>
      <c r="L1502" s="33"/>
      <c r="M1502" s="139" t="s">
        <v>21</v>
      </c>
      <c r="N1502" s="140" t="s">
        <v>45</v>
      </c>
      <c r="P1502" s="141">
        <f>O1502*H1502</f>
        <v>0</v>
      </c>
      <c r="Q1502" s="141">
        <v>0.05</v>
      </c>
      <c r="R1502" s="141">
        <f>Q1502*H1502</f>
        <v>2.0827000000000004</v>
      </c>
      <c r="S1502" s="141">
        <v>0</v>
      </c>
      <c r="T1502" s="142">
        <f>S1502*H1502</f>
        <v>0</v>
      </c>
      <c r="AR1502" s="143" t="s">
        <v>388</v>
      </c>
      <c r="AT1502" s="143" t="s">
        <v>229</v>
      </c>
      <c r="AU1502" s="143" t="s">
        <v>86</v>
      </c>
      <c r="AY1502" s="18" t="s">
        <v>227</v>
      </c>
      <c r="BE1502" s="144">
        <f>IF(N1502="základní",J1502,0)</f>
        <v>0</v>
      </c>
      <c r="BF1502" s="144">
        <f>IF(N1502="snížená",J1502,0)</f>
        <v>0</v>
      </c>
      <c r="BG1502" s="144">
        <f>IF(N1502="zákl. přenesená",J1502,0)</f>
        <v>0</v>
      </c>
      <c r="BH1502" s="144">
        <f>IF(N1502="sníž. přenesená",J1502,0)</f>
        <v>0</v>
      </c>
      <c r="BI1502" s="144">
        <f>IF(N1502="nulová",J1502,0)</f>
        <v>0</v>
      </c>
      <c r="BJ1502" s="18" t="s">
        <v>86</v>
      </c>
      <c r="BK1502" s="144">
        <f>ROUND(I1502*H1502,2)</f>
        <v>0</v>
      </c>
      <c r="BL1502" s="18" t="s">
        <v>388</v>
      </c>
      <c r="BM1502" s="143" t="s">
        <v>1979</v>
      </c>
    </row>
    <row r="1503" spans="2:65" s="12" customFormat="1" ht="11.25">
      <c r="B1503" s="149"/>
      <c r="D1503" s="150" t="s">
        <v>238</v>
      </c>
      <c r="E1503" s="151" t="s">
        <v>21</v>
      </c>
      <c r="F1503" s="152" t="s">
        <v>1980</v>
      </c>
      <c r="H1503" s="151" t="s">
        <v>21</v>
      </c>
      <c r="I1503" s="153"/>
      <c r="L1503" s="149"/>
      <c r="M1503" s="154"/>
      <c r="T1503" s="155"/>
      <c r="AT1503" s="151" t="s">
        <v>238</v>
      </c>
      <c r="AU1503" s="151" t="s">
        <v>86</v>
      </c>
      <c r="AV1503" s="12" t="s">
        <v>80</v>
      </c>
      <c r="AW1503" s="12" t="s">
        <v>33</v>
      </c>
      <c r="AX1503" s="12" t="s">
        <v>73</v>
      </c>
      <c r="AY1503" s="151" t="s">
        <v>227</v>
      </c>
    </row>
    <row r="1504" spans="2:65" s="13" customFormat="1" ht="11.25">
      <c r="B1504" s="156"/>
      <c r="D1504" s="150" t="s">
        <v>238</v>
      </c>
      <c r="E1504" s="157" t="s">
        <v>21</v>
      </c>
      <c r="F1504" s="158" t="s">
        <v>1981</v>
      </c>
      <c r="H1504" s="159">
        <v>29.088000000000001</v>
      </c>
      <c r="I1504" s="160"/>
      <c r="L1504" s="156"/>
      <c r="M1504" s="161"/>
      <c r="T1504" s="162"/>
      <c r="AT1504" s="157" t="s">
        <v>238</v>
      </c>
      <c r="AU1504" s="157" t="s">
        <v>86</v>
      </c>
      <c r="AV1504" s="13" t="s">
        <v>86</v>
      </c>
      <c r="AW1504" s="13" t="s">
        <v>33</v>
      </c>
      <c r="AX1504" s="13" t="s">
        <v>73</v>
      </c>
      <c r="AY1504" s="157" t="s">
        <v>227</v>
      </c>
    </row>
    <row r="1505" spans="2:65" s="12" customFormat="1" ht="11.25">
      <c r="B1505" s="149"/>
      <c r="D1505" s="150" t="s">
        <v>238</v>
      </c>
      <c r="E1505" s="151" t="s">
        <v>21</v>
      </c>
      <c r="F1505" s="152" t="s">
        <v>1982</v>
      </c>
      <c r="H1505" s="151" t="s">
        <v>21</v>
      </c>
      <c r="I1505" s="153"/>
      <c r="L1505" s="149"/>
      <c r="M1505" s="154"/>
      <c r="T1505" s="155"/>
      <c r="AT1505" s="151" t="s">
        <v>238</v>
      </c>
      <c r="AU1505" s="151" t="s">
        <v>86</v>
      </c>
      <c r="AV1505" s="12" t="s">
        <v>80</v>
      </c>
      <c r="AW1505" s="12" t="s">
        <v>33</v>
      </c>
      <c r="AX1505" s="12" t="s">
        <v>73</v>
      </c>
      <c r="AY1505" s="151" t="s">
        <v>227</v>
      </c>
    </row>
    <row r="1506" spans="2:65" s="13" customFormat="1" ht="11.25">
      <c r="B1506" s="156"/>
      <c r="D1506" s="150" t="s">
        <v>238</v>
      </c>
      <c r="E1506" s="157" t="s">
        <v>21</v>
      </c>
      <c r="F1506" s="158" t="s">
        <v>1983</v>
      </c>
      <c r="H1506" s="159">
        <v>0.51800000000000002</v>
      </c>
      <c r="I1506" s="160"/>
      <c r="L1506" s="156"/>
      <c r="M1506" s="161"/>
      <c r="T1506" s="162"/>
      <c r="AT1506" s="157" t="s">
        <v>238</v>
      </c>
      <c r="AU1506" s="157" t="s">
        <v>86</v>
      </c>
      <c r="AV1506" s="13" t="s">
        <v>86</v>
      </c>
      <c r="AW1506" s="13" t="s">
        <v>33</v>
      </c>
      <c r="AX1506" s="13" t="s">
        <v>73</v>
      </c>
      <c r="AY1506" s="157" t="s">
        <v>227</v>
      </c>
    </row>
    <row r="1507" spans="2:65" s="12" customFormat="1" ht="11.25">
      <c r="B1507" s="149"/>
      <c r="D1507" s="150" t="s">
        <v>238</v>
      </c>
      <c r="E1507" s="151" t="s">
        <v>21</v>
      </c>
      <c r="F1507" s="152" t="s">
        <v>1984</v>
      </c>
      <c r="H1507" s="151" t="s">
        <v>21</v>
      </c>
      <c r="I1507" s="153"/>
      <c r="L1507" s="149"/>
      <c r="M1507" s="154"/>
      <c r="T1507" s="155"/>
      <c r="AT1507" s="151" t="s">
        <v>238</v>
      </c>
      <c r="AU1507" s="151" t="s">
        <v>86</v>
      </c>
      <c r="AV1507" s="12" t="s">
        <v>80</v>
      </c>
      <c r="AW1507" s="12" t="s">
        <v>33</v>
      </c>
      <c r="AX1507" s="12" t="s">
        <v>73</v>
      </c>
      <c r="AY1507" s="151" t="s">
        <v>227</v>
      </c>
    </row>
    <row r="1508" spans="2:65" s="13" customFormat="1" ht="11.25">
      <c r="B1508" s="156"/>
      <c r="D1508" s="150" t="s">
        <v>238</v>
      </c>
      <c r="E1508" s="157" t="s">
        <v>21</v>
      </c>
      <c r="F1508" s="158" t="s">
        <v>1985</v>
      </c>
      <c r="H1508" s="159">
        <v>1.9990000000000001</v>
      </c>
      <c r="I1508" s="160"/>
      <c r="L1508" s="156"/>
      <c r="M1508" s="161"/>
      <c r="T1508" s="162"/>
      <c r="AT1508" s="157" t="s">
        <v>238</v>
      </c>
      <c r="AU1508" s="157" t="s">
        <v>86</v>
      </c>
      <c r="AV1508" s="13" t="s">
        <v>86</v>
      </c>
      <c r="AW1508" s="13" t="s">
        <v>33</v>
      </c>
      <c r="AX1508" s="13" t="s">
        <v>73</v>
      </c>
      <c r="AY1508" s="157" t="s">
        <v>227</v>
      </c>
    </row>
    <row r="1509" spans="2:65" s="12" customFormat="1" ht="11.25">
      <c r="B1509" s="149"/>
      <c r="D1509" s="150" t="s">
        <v>238</v>
      </c>
      <c r="E1509" s="151" t="s">
        <v>21</v>
      </c>
      <c r="F1509" s="152" t="s">
        <v>1986</v>
      </c>
      <c r="H1509" s="151" t="s">
        <v>21</v>
      </c>
      <c r="I1509" s="153"/>
      <c r="L1509" s="149"/>
      <c r="M1509" s="154"/>
      <c r="T1509" s="155"/>
      <c r="AT1509" s="151" t="s">
        <v>238</v>
      </c>
      <c r="AU1509" s="151" t="s">
        <v>86</v>
      </c>
      <c r="AV1509" s="12" t="s">
        <v>80</v>
      </c>
      <c r="AW1509" s="12" t="s">
        <v>33</v>
      </c>
      <c r="AX1509" s="12" t="s">
        <v>73</v>
      </c>
      <c r="AY1509" s="151" t="s">
        <v>227</v>
      </c>
    </row>
    <row r="1510" spans="2:65" s="13" customFormat="1" ht="11.25">
      <c r="B1510" s="156"/>
      <c r="D1510" s="150" t="s">
        <v>238</v>
      </c>
      <c r="E1510" s="157" t="s">
        <v>21</v>
      </c>
      <c r="F1510" s="158" t="s">
        <v>1987</v>
      </c>
      <c r="H1510" s="159">
        <v>0.94799999999999995</v>
      </c>
      <c r="I1510" s="160"/>
      <c r="L1510" s="156"/>
      <c r="M1510" s="161"/>
      <c r="T1510" s="162"/>
      <c r="AT1510" s="157" t="s">
        <v>238</v>
      </c>
      <c r="AU1510" s="157" t="s">
        <v>86</v>
      </c>
      <c r="AV1510" s="13" t="s">
        <v>86</v>
      </c>
      <c r="AW1510" s="13" t="s">
        <v>33</v>
      </c>
      <c r="AX1510" s="13" t="s">
        <v>73</v>
      </c>
      <c r="AY1510" s="157" t="s">
        <v>227</v>
      </c>
    </row>
    <row r="1511" spans="2:65" s="13" customFormat="1" ht="11.25">
      <c r="B1511" s="156"/>
      <c r="D1511" s="150" t="s">
        <v>238</v>
      </c>
      <c r="E1511" s="157" t="s">
        <v>21</v>
      </c>
      <c r="F1511" s="158" t="s">
        <v>1988</v>
      </c>
      <c r="H1511" s="159">
        <v>5.6879999999999997</v>
      </c>
      <c r="I1511" s="160"/>
      <c r="L1511" s="156"/>
      <c r="M1511" s="161"/>
      <c r="T1511" s="162"/>
      <c r="AT1511" s="157" t="s">
        <v>238</v>
      </c>
      <c r="AU1511" s="157" t="s">
        <v>86</v>
      </c>
      <c r="AV1511" s="13" t="s">
        <v>86</v>
      </c>
      <c r="AW1511" s="13" t="s">
        <v>33</v>
      </c>
      <c r="AX1511" s="13" t="s">
        <v>73</v>
      </c>
      <c r="AY1511" s="157" t="s">
        <v>227</v>
      </c>
    </row>
    <row r="1512" spans="2:65" s="12" customFormat="1" ht="11.25">
      <c r="B1512" s="149"/>
      <c r="D1512" s="150" t="s">
        <v>238</v>
      </c>
      <c r="E1512" s="151" t="s">
        <v>21</v>
      </c>
      <c r="F1512" s="152" t="s">
        <v>1989</v>
      </c>
      <c r="H1512" s="151" t="s">
        <v>21</v>
      </c>
      <c r="I1512" s="153"/>
      <c r="L1512" s="149"/>
      <c r="M1512" s="154"/>
      <c r="T1512" s="155"/>
      <c r="AT1512" s="151" t="s">
        <v>238</v>
      </c>
      <c r="AU1512" s="151" t="s">
        <v>86</v>
      </c>
      <c r="AV1512" s="12" t="s">
        <v>80</v>
      </c>
      <c r="AW1512" s="12" t="s">
        <v>33</v>
      </c>
      <c r="AX1512" s="12" t="s">
        <v>73</v>
      </c>
      <c r="AY1512" s="151" t="s">
        <v>227</v>
      </c>
    </row>
    <row r="1513" spans="2:65" s="13" customFormat="1" ht="11.25">
      <c r="B1513" s="156"/>
      <c r="D1513" s="150" t="s">
        <v>238</v>
      </c>
      <c r="E1513" s="157" t="s">
        <v>21</v>
      </c>
      <c r="F1513" s="158" t="s">
        <v>1990</v>
      </c>
      <c r="H1513" s="159">
        <v>3.4129999999999998</v>
      </c>
      <c r="I1513" s="160"/>
      <c r="L1513" s="156"/>
      <c r="M1513" s="161"/>
      <c r="T1513" s="162"/>
      <c r="AT1513" s="157" t="s">
        <v>238</v>
      </c>
      <c r="AU1513" s="157" t="s">
        <v>86</v>
      </c>
      <c r="AV1513" s="13" t="s">
        <v>86</v>
      </c>
      <c r="AW1513" s="13" t="s">
        <v>33</v>
      </c>
      <c r="AX1513" s="13" t="s">
        <v>73</v>
      </c>
      <c r="AY1513" s="157" t="s">
        <v>227</v>
      </c>
    </row>
    <row r="1514" spans="2:65" s="14" customFormat="1" ht="11.25">
      <c r="B1514" s="163"/>
      <c r="D1514" s="150" t="s">
        <v>238</v>
      </c>
      <c r="E1514" s="164" t="s">
        <v>21</v>
      </c>
      <c r="F1514" s="165" t="s">
        <v>241</v>
      </c>
      <c r="H1514" s="166">
        <v>41.654000000000003</v>
      </c>
      <c r="I1514" s="167"/>
      <c r="L1514" s="163"/>
      <c r="M1514" s="168"/>
      <c r="T1514" s="169"/>
      <c r="AT1514" s="164" t="s">
        <v>238</v>
      </c>
      <c r="AU1514" s="164" t="s">
        <v>86</v>
      </c>
      <c r="AV1514" s="14" t="s">
        <v>234</v>
      </c>
      <c r="AW1514" s="14" t="s">
        <v>33</v>
      </c>
      <c r="AX1514" s="14" t="s">
        <v>80</v>
      </c>
      <c r="AY1514" s="164" t="s">
        <v>227</v>
      </c>
    </row>
    <row r="1515" spans="2:65" s="1" customFormat="1" ht="37.9" customHeight="1">
      <c r="B1515" s="33"/>
      <c r="C1515" s="132" t="s">
        <v>1991</v>
      </c>
      <c r="D1515" s="132" t="s">
        <v>229</v>
      </c>
      <c r="E1515" s="133" t="s">
        <v>1992</v>
      </c>
      <c r="F1515" s="134" t="s">
        <v>1993</v>
      </c>
      <c r="G1515" s="135" t="s">
        <v>232</v>
      </c>
      <c r="H1515" s="136">
        <v>239.55</v>
      </c>
      <c r="I1515" s="137"/>
      <c r="J1515" s="138">
        <f>ROUND(I1515*H1515,2)</f>
        <v>0</v>
      </c>
      <c r="K1515" s="134" t="s">
        <v>233</v>
      </c>
      <c r="L1515" s="33"/>
      <c r="M1515" s="139" t="s">
        <v>21</v>
      </c>
      <c r="N1515" s="140" t="s">
        <v>45</v>
      </c>
      <c r="P1515" s="141">
        <f>O1515*H1515</f>
        <v>0</v>
      </c>
      <c r="Q1515" s="141">
        <v>5.3699999999999998E-3</v>
      </c>
      <c r="R1515" s="141">
        <f>Q1515*H1515</f>
        <v>1.2863834999999999</v>
      </c>
      <c r="S1515" s="141">
        <v>0</v>
      </c>
      <c r="T1515" s="142">
        <f>S1515*H1515</f>
        <v>0</v>
      </c>
      <c r="AR1515" s="143" t="s">
        <v>388</v>
      </c>
      <c r="AT1515" s="143" t="s">
        <v>229</v>
      </c>
      <c r="AU1515" s="143" t="s">
        <v>86</v>
      </c>
      <c r="AY1515" s="18" t="s">
        <v>227</v>
      </c>
      <c r="BE1515" s="144">
        <f>IF(N1515="základní",J1515,0)</f>
        <v>0</v>
      </c>
      <c r="BF1515" s="144">
        <f>IF(N1515="snížená",J1515,0)</f>
        <v>0</v>
      </c>
      <c r="BG1515" s="144">
        <f>IF(N1515="zákl. přenesená",J1515,0)</f>
        <v>0</v>
      </c>
      <c r="BH1515" s="144">
        <f>IF(N1515="sníž. přenesená",J1515,0)</f>
        <v>0</v>
      </c>
      <c r="BI1515" s="144">
        <f>IF(N1515="nulová",J1515,0)</f>
        <v>0</v>
      </c>
      <c r="BJ1515" s="18" t="s">
        <v>86</v>
      </c>
      <c r="BK1515" s="144">
        <f>ROUND(I1515*H1515,2)</f>
        <v>0</v>
      </c>
      <c r="BL1515" s="18" t="s">
        <v>388</v>
      </c>
      <c r="BM1515" s="143" t="s">
        <v>1994</v>
      </c>
    </row>
    <row r="1516" spans="2:65" s="1" customFormat="1" ht="11.25">
      <c r="B1516" s="33"/>
      <c r="D1516" s="145" t="s">
        <v>236</v>
      </c>
      <c r="F1516" s="146" t="s">
        <v>1995</v>
      </c>
      <c r="I1516" s="147"/>
      <c r="L1516" s="33"/>
      <c r="M1516" s="148"/>
      <c r="T1516" s="54"/>
      <c r="AT1516" s="18" t="s">
        <v>236</v>
      </c>
      <c r="AU1516" s="18" t="s">
        <v>86</v>
      </c>
    </row>
    <row r="1517" spans="2:65" s="12" customFormat="1" ht="11.25">
      <c r="B1517" s="149"/>
      <c r="D1517" s="150" t="s">
        <v>238</v>
      </c>
      <c r="E1517" s="151" t="s">
        <v>21</v>
      </c>
      <c r="F1517" s="152" t="s">
        <v>1996</v>
      </c>
      <c r="H1517" s="151" t="s">
        <v>21</v>
      </c>
      <c r="I1517" s="153"/>
      <c r="L1517" s="149"/>
      <c r="M1517" s="154"/>
      <c r="T1517" s="155"/>
      <c r="AT1517" s="151" t="s">
        <v>238</v>
      </c>
      <c r="AU1517" s="151" t="s">
        <v>86</v>
      </c>
      <c r="AV1517" s="12" t="s">
        <v>80</v>
      </c>
      <c r="AW1517" s="12" t="s">
        <v>33</v>
      </c>
      <c r="AX1517" s="12" t="s">
        <v>73</v>
      </c>
      <c r="AY1517" s="151" t="s">
        <v>227</v>
      </c>
    </row>
    <row r="1518" spans="2:65" s="13" customFormat="1" ht="11.25">
      <c r="B1518" s="156"/>
      <c r="D1518" s="150" t="s">
        <v>238</v>
      </c>
      <c r="E1518" s="157" t="s">
        <v>21</v>
      </c>
      <c r="F1518" s="158" t="s">
        <v>1997</v>
      </c>
      <c r="H1518" s="159">
        <v>194.92</v>
      </c>
      <c r="I1518" s="160"/>
      <c r="L1518" s="156"/>
      <c r="M1518" s="161"/>
      <c r="T1518" s="162"/>
      <c r="AT1518" s="157" t="s">
        <v>238</v>
      </c>
      <c r="AU1518" s="157" t="s">
        <v>86</v>
      </c>
      <c r="AV1518" s="13" t="s">
        <v>86</v>
      </c>
      <c r="AW1518" s="13" t="s">
        <v>33</v>
      </c>
      <c r="AX1518" s="13" t="s">
        <v>73</v>
      </c>
      <c r="AY1518" s="157" t="s">
        <v>227</v>
      </c>
    </row>
    <row r="1519" spans="2:65" s="12" customFormat="1" ht="11.25">
      <c r="B1519" s="149"/>
      <c r="D1519" s="150" t="s">
        <v>238</v>
      </c>
      <c r="E1519" s="151" t="s">
        <v>21</v>
      </c>
      <c r="F1519" s="152" t="s">
        <v>1998</v>
      </c>
      <c r="H1519" s="151" t="s">
        <v>21</v>
      </c>
      <c r="I1519" s="153"/>
      <c r="L1519" s="149"/>
      <c r="M1519" s="154"/>
      <c r="T1519" s="155"/>
      <c r="AT1519" s="151" t="s">
        <v>238</v>
      </c>
      <c r="AU1519" s="151" t="s">
        <v>86</v>
      </c>
      <c r="AV1519" s="12" t="s">
        <v>80</v>
      </c>
      <c r="AW1519" s="12" t="s">
        <v>33</v>
      </c>
      <c r="AX1519" s="12" t="s">
        <v>73</v>
      </c>
      <c r="AY1519" s="151" t="s">
        <v>227</v>
      </c>
    </row>
    <row r="1520" spans="2:65" s="13" customFormat="1" ht="11.25">
      <c r="B1520" s="156"/>
      <c r="D1520" s="150" t="s">
        <v>238</v>
      </c>
      <c r="E1520" s="157" t="s">
        <v>21</v>
      </c>
      <c r="F1520" s="158" t="s">
        <v>1999</v>
      </c>
      <c r="H1520" s="159">
        <v>18.62</v>
      </c>
      <c r="I1520" s="160"/>
      <c r="L1520" s="156"/>
      <c r="M1520" s="161"/>
      <c r="T1520" s="162"/>
      <c r="AT1520" s="157" t="s">
        <v>238</v>
      </c>
      <c r="AU1520" s="157" t="s">
        <v>86</v>
      </c>
      <c r="AV1520" s="13" t="s">
        <v>86</v>
      </c>
      <c r="AW1520" s="13" t="s">
        <v>33</v>
      </c>
      <c r="AX1520" s="13" t="s">
        <v>73</v>
      </c>
      <c r="AY1520" s="157" t="s">
        <v>227</v>
      </c>
    </row>
    <row r="1521" spans="2:65" s="12" customFormat="1" ht="11.25">
      <c r="B1521" s="149"/>
      <c r="D1521" s="150" t="s">
        <v>238</v>
      </c>
      <c r="E1521" s="151" t="s">
        <v>21</v>
      </c>
      <c r="F1521" s="152" t="s">
        <v>2000</v>
      </c>
      <c r="H1521" s="151" t="s">
        <v>21</v>
      </c>
      <c r="I1521" s="153"/>
      <c r="L1521" s="149"/>
      <c r="M1521" s="154"/>
      <c r="T1521" s="155"/>
      <c r="AT1521" s="151" t="s">
        <v>238</v>
      </c>
      <c r="AU1521" s="151" t="s">
        <v>86</v>
      </c>
      <c r="AV1521" s="12" t="s">
        <v>80</v>
      </c>
      <c r="AW1521" s="12" t="s">
        <v>33</v>
      </c>
      <c r="AX1521" s="12" t="s">
        <v>73</v>
      </c>
      <c r="AY1521" s="151" t="s">
        <v>227</v>
      </c>
    </row>
    <row r="1522" spans="2:65" s="13" customFormat="1" ht="11.25">
      <c r="B1522" s="156"/>
      <c r="D1522" s="150" t="s">
        <v>238</v>
      </c>
      <c r="E1522" s="157" t="s">
        <v>21</v>
      </c>
      <c r="F1522" s="158" t="s">
        <v>2001</v>
      </c>
      <c r="H1522" s="159">
        <v>2.98</v>
      </c>
      <c r="I1522" s="160"/>
      <c r="L1522" s="156"/>
      <c r="M1522" s="161"/>
      <c r="T1522" s="162"/>
      <c r="AT1522" s="157" t="s">
        <v>238</v>
      </c>
      <c r="AU1522" s="157" t="s">
        <v>86</v>
      </c>
      <c r="AV1522" s="13" t="s">
        <v>86</v>
      </c>
      <c r="AW1522" s="13" t="s">
        <v>33</v>
      </c>
      <c r="AX1522" s="13" t="s">
        <v>73</v>
      </c>
      <c r="AY1522" s="157" t="s">
        <v>227</v>
      </c>
    </row>
    <row r="1523" spans="2:65" s="12" customFormat="1" ht="11.25">
      <c r="B1523" s="149"/>
      <c r="D1523" s="150" t="s">
        <v>238</v>
      </c>
      <c r="E1523" s="151" t="s">
        <v>21</v>
      </c>
      <c r="F1523" s="152" t="s">
        <v>2002</v>
      </c>
      <c r="H1523" s="151" t="s">
        <v>21</v>
      </c>
      <c r="I1523" s="153"/>
      <c r="L1523" s="149"/>
      <c r="M1523" s="154"/>
      <c r="T1523" s="155"/>
      <c r="AT1523" s="151" t="s">
        <v>238</v>
      </c>
      <c r="AU1523" s="151" t="s">
        <v>86</v>
      </c>
      <c r="AV1523" s="12" t="s">
        <v>80</v>
      </c>
      <c r="AW1523" s="12" t="s">
        <v>33</v>
      </c>
      <c r="AX1523" s="12" t="s">
        <v>73</v>
      </c>
      <c r="AY1523" s="151" t="s">
        <v>227</v>
      </c>
    </row>
    <row r="1524" spans="2:65" s="13" customFormat="1" ht="11.25">
      <c r="B1524" s="156"/>
      <c r="D1524" s="150" t="s">
        <v>238</v>
      </c>
      <c r="E1524" s="157" t="s">
        <v>21</v>
      </c>
      <c r="F1524" s="158" t="s">
        <v>2003</v>
      </c>
      <c r="H1524" s="159">
        <v>21.48</v>
      </c>
      <c r="I1524" s="160"/>
      <c r="L1524" s="156"/>
      <c r="M1524" s="161"/>
      <c r="T1524" s="162"/>
      <c r="AT1524" s="157" t="s">
        <v>238</v>
      </c>
      <c r="AU1524" s="157" t="s">
        <v>86</v>
      </c>
      <c r="AV1524" s="13" t="s">
        <v>86</v>
      </c>
      <c r="AW1524" s="13" t="s">
        <v>33</v>
      </c>
      <c r="AX1524" s="13" t="s">
        <v>73</v>
      </c>
      <c r="AY1524" s="157" t="s">
        <v>227</v>
      </c>
    </row>
    <row r="1525" spans="2:65" s="12" customFormat="1" ht="11.25">
      <c r="B1525" s="149"/>
      <c r="D1525" s="150" t="s">
        <v>238</v>
      </c>
      <c r="E1525" s="151" t="s">
        <v>21</v>
      </c>
      <c r="F1525" s="152" t="s">
        <v>2004</v>
      </c>
      <c r="H1525" s="151" t="s">
        <v>21</v>
      </c>
      <c r="I1525" s="153"/>
      <c r="L1525" s="149"/>
      <c r="M1525" s="154"/>
      <c r="T1525" s="155"/>
      <c r="AT1525" s="151" t="s">
        <v>238</v>
      </c>
      <c r="AU1525" s="151" t="s">
        <v>86</v>
      </c>
      <c r="AV1525" s="12" t="s">
        <v>80</v>
      </c>
      <c r="AW1525" s="12" t="s">
        <v>33</v>
      </c>
      <c r="AX1525" s="12" t="s">
        <v>73</v>
      </c>
      <c r="AY1525" s="151" t="s">
        <v>227</v>
      </c>
    </row>
    <row r="1526" spans="2:65" s="13" customFormat="1" ht="11.25">
      <c r="B1526" s="156"/>
      <c r="D1526" s="150" t="s">
        <v>238</v>
      </c>
      <c r="E1526" s="157" t="s">
        <v>21</v>
      </c>
      <c r="F1526" s="158" t="s">
        <v>2005</v>
      </c>
      <c r="H1526" s="159">
        <v>1.55</v>
      </c>
      <c r="I1526" s="160"/>
      <c r="L1526" s="156"/>
      <c r="M1526" s="161"/>
      <c r="T1526" s="162"/>
      <c r="AT1526" s="157" t="s">
        <v>238</v>
      </c>
      <c r="AU1526" s="157" t="s">
        <v>86</v>
      </c>
      <c r="AV1526" s="13" t="s">
        <v>86</v>
      </c>
      <c r="AW1526" s="13" t="s">
        <v>33</v>
      </c>
      <c r="AX1526" s="13" t="s">
        <v>73</v>
      </c>
      <c r="AY1526" s="157" t="s">
        <v>227</v>
      </c>
    </row>
    <row r="1527" spans="2:65" s="14" customFormat="1" ht="11.25">
      <c r="B1527" s="163"/>
      <c r="D1527" s="150" t="s">
        <v>238</v>
      </c>
      <c r="E1527" s="164" t="s">
        <v>21</v>
      </c>
      <c r="F1527" s="165" t="s">
        <v>241</v>
      </c>
      <c r="H1527" s="166">
        <v>239.55</v>
      </c>
      <c r="I1527" s="167"/>
      <c r="L1527" s="163"/>
      <c r="M1527" s="168"/>
      <c r="T1527" s="169"/>
      <c r="AT1527" s="164" t="s">
        <v>238</v>
      </c>
      <c r="AU1527" s="164" t="s">
        <v>86</v>
      </c>
      <c r="AV1527" s="14" t="s">
        <v>234</v>
      </c>
      <c r="AW1527" s="14" t="s">
        <v>33</v>
      </c>
      <c r="AX1527" s="14" t="s">
        <v>80</v>
      </c>
      <c r="AY1527" s="164" t="s">
        <v>227</v>
      </c>
    </row>
    <row r="1528" spans="2:65" s="1" customFormat="1" ht="37.9" customHeight="1">
      <c r="B1528" s="33"/>
      <c r="C1528" s="132" t="s">
        <v>2006</v>
      </c>
      <c r="D1528" s="132" t="s">
        <v>229</v>
      </c>
      <c r="E1528" s="133" t="s">
        <v>2007</v>
      </c>
      <c r="F1528" s="134" t="s">
        <v>2008</v>
      </c>
      <c r="G1528" s="135" t="s">
        <v>326</v>
      </c>
      <c r="H1528" s="136">
        <v>159.84</v>
      </c>
      <c r="I1528" s="137"/>
      <c r="J1528" s="138">
        <f>ROUND(I1528*H1528,2)</f>
        <v>0</v>
      </c>
      <c r="K1528" s="134" t="s">
        <v>233</v>
      </c>
      <c r="L1528" s="33"/>
      <c r="M1528" s="139" t="s">
        <v>21</v>
      </c>
      <c r="N1528" s="140" t="s">
        <v>45</v>
      </c>
      <c r="P1528" s="141">
        <f>O1528*H1528</f>
        <v>0</v>
      </c>
      <c r="Q1528" s="141">
        <v>1.5499999999999999E-3</v>
      </c>
      <c r="R1528" s="141">
        <f>Q1528*H1528</f>
        <v>0.247752</v>
      </c>
      <c r="S1528" s="141">
        <v>0</v>
      </c>
      <c r="T1528" s="142">
        <f>S1528*H1528</f>
        <v>0</v>
      </c>
      <c r="AR1528" s="143" t="s">
        <v>388</v>
      </c>
      <c r="AT1528" s="143" t="s">
        <v>229</v>
      </c>
      <c r="AU1528" s="143" t="s">
        <v>86</v>
      </c>
      <c r="AY1528" s="18" t="s">
        <v>227</v>
      </c>
      <c r="BE1528" s="144">
        <f>IF(N1528="základní",J1528,0)</f>
        <v>0</v>
      </c>
      <c r="BF1528" s="144">
        <f>IF(N1528="snížená",J1528,0)</f>
        <v>0</v>
      </c>
      <c r="BG1528" s="144">
        <f>IF(N1528="zákl. přenesená",J1528,0)</f>
        <v>0</v>
      </c>
      <c r="BH1528" s="144">
        <f>IF(N1528="sníž. přenesená",J1528,0)</f>
        <v>0</v>
      </c>
      <c r="BI1528" s="144">
        <f>IF(N1528="nulová",J1528,0)</f>
        <v>0</v>
      </c>
      <c r="BJ1528" s="18" t="s">
        <v>86</v>
      </c>
      <c r="BK1528" s="144">
        <f>ROUND(I1528*H1528,2)</f>
        <v>0</v>
      </c>
      <c r="BL1528" s="18" t="s">
        <v>388</v>
      </c>
      <c r="BM1528" s="143" t="s">
        <v>2009</v>
      </c>
    </row>
    <row r="1529" spans="2:65" s="1" customFormat="1" ht="11.25">
      <c r="B1529" s="33"/>
      <c r="D1529" s="145" t="s">
        <v>236</v>
      </c>
      <c r="F1529" s="146" t="s">
        <v>2010</v>
      </c>
      <c r="I1529" s="147"/>
      <c r="L1529" s="33"/>
      <c r="M1529" s="148"/>
      <c r="T1529" s="54"/>
      <c r="AT1529" s="18" t="s">
        <v>236</v>
      </c>
      <c r="AU1529" s="18" t="s">
        <v>86</v>
      </c>
    </row>
    <row r="1530" spans="2:65" s="13" customFormat="1" ht="11.25">
      <c r="B1530" s="156"/>
      <c r="D1530" s="150" t="s">
        <v>238</v>
      </c>
      <c r="E1530" s="157" t="s">
        <v>21</v>
      </c>
      <c r="F1530" s="158" t="s">
        <v>2011</v>
      </c>
      <c r="H1530" s="159">
        <v>0.96</v>
      </c>
      <c r="I1530" s="160"/>
      <c r="L1530" s="156"/>
      <c r="M1530" s="161"/>
      <c r="T1530" s="162"/>
      <c r="AT1530" s="157" t="s">
        <v>238</v>
      </c>
      <c r="AU1530" s="157" t="s">
        <v>86</v>
      </c>
      <c r="AV1530" s="13" t="s">
        <v>86</v>
      </c>
      <c r="AW1530" s="13" t="s">
        <v>33</v>
      </c>
      <c r="AX1530" s="13" t="s">
        <v>73</v>
      </c>
      <c r="AY1530" s="157" t="s">
        <v>227</v>
      </c>
    </row>
    <row r="1531" spans="2:65" s="13" customFormat="1" ht="11.25">
      <c r="B1531" s="156"/>
      <c r="D1531" s="150" t="s">
        <v>238</v>
      </c>
      <c r="E1531" s="157" t="s">
        <v>21</v>
      </c>
      <c r="F1531" s="158" t="s">
        <v>2012</v>
      </c>
      <c r="H1531" s="159">
        <v>3.92</v>
      </c>
      <c r="I1531" s="160"/>
      <c r="L1531" s="156"/>
      <c r="M1531" s="161"/>
      <c r="T1531" s="162"/>
      <c r="AT1531" s="157" t="s">
        <v>238</v>
      </c>
      <c r="AU1531" s="157" t="s">
        <v>86</v>
      </c>
      <c r="AV1531" s="13" t="s">
        <v>86</v>
      </c>
      <c r="AW1531" s="13" t="s">
        <v>33</v>
      </c>
      <c r="AX1531" s="13" t="s">
        <v>73</v>
      </c>
      <c r="AY1531" s="157" t="s">
        <v>227</v>
      </c>
    </row>
    <row r="1532" spans="2:65" s="13" customFormat="1" ht="11.25">
      <c r="B1532" s="156"/>
      <c r="D1532" s="150" t="s">
        <v>238</v>
      </c>
      <c r="E1532" s="157" t="s">
        <v>21</v>
      </c>
      <c r="F1532" s="158" t="s">
        <v>2013</v>
      </c>
      <c r="H1532" s="159">
        <v>7.84</v>
      </c>
      <c r="I1532" s="160"/>
      <c r="L1532" s="156"/>
      <c r="M1532" s="161"/>
      <c r="T1532" s="162"/>
      <c r="AT1532" s="157" t="s">
        <v>238</v>
      </c>
      <c r="AU1532" s="157" t="s">
        <v>86</v>
      </c>
      <c r="AV1532" s="13" t="s">
        <v>86</v>
      </c>
      <c r="AW1532" s="13" t="s">
        <v>33</v>
      </c>
      <c r="AX1532" s="13" t="s">
        <v>73</v>
      </c>
      <c r="AY1532" s="157" t="s">
        <v>227</v>
      </c>
    </row>
    <row r="1533" spans="2:65" s="13" customFormat="1" ht="11.25">
      <c r="B1533" s="156"/>
      <c r="D1533" s="150" t="s">
        <v>238</v>
      </c>
      <c r="E1533" s="157" t="s">
        <v>21</v>
      </c>
      <c r="F1533" s="158" t="s">
        <v>2014</v>
      </c>
      <c r="H1533" s="159">
        <v>19.600000000000001</v>
      </c>
      <c r="I1533" s="160"/>
      <c r="L1533" s="156"/>
      <c r="M1533" s="161"/>
      <c r="T1533" s="162"/>
      <c r="AT1533" s="157" t="s">
        <v>238</v>
      </c>
      <c r="AU1533" s="157" t="s">
        <v>86</v>
      </c>
      <c r="AV1533" s="13" t="s">
        <v>86</v>
      </c>
      <c r="AW1533" s="13" t="s">
        <v>33</v>
      </c>
      <c r="AX1533" s="13" t="s">
        <v>73</v>
      </c>
      <c r="AY1533" s="157" t="s">
        <v>227</v>
      </c>
    </row>
    <row r="1534" spans="2:65" s="13" customFormat="1" ht="11.25">
      <c r="B1534" s="156"/>
      <c r="D1534" s="150" t="s">
        <v>238</v>
      </c>
      <c r="E1534" s="157" t="s">
        <v>21</v>
      </c>
      <c r="F1534" s="158" t="s">
        <v>2015</v>
      </c>
      <c r="H1534" s="159">
        <v>7.84</v>
      </c>
      <c r="I1534" s="160"/>
      <c r="L1534" s="156"/>
      <c r="M1534" s="161"/>
      <c r="T1534" s="162"/>
      <c r="AT1534" s="157" t="s">
        <v>238</v>
      </c>
      <c r="AU1534" s="157" t="s">
        <v>86</v>
      </c>
      <c r="AV1534" s="13" t="s">
        <v>86</v>
      </c>
      <c r="AW1534" s="13" t="s">
        <v>33</v>
      </c>
      <c r="AX1534" s="13" t="s">
        <v>73</v>
      </c>
      <c r="AY1534" s="157" t="s">
        <v>227</v>
      </c>
    </row>
    <row r="1535" spans="2:65" s="13" customFormat="1" ht="11.25">
      <c r="B1535" s="156"/>
      <c r="D1535" s="150" t="s">
        <v>238</v>
      </c>
      <c r="E1535" s="157" t="s">
        <v>21</v>
      </c>
      <c r="F1535" s="158" t="s">
        <v>2016</v>
      </c>
      <c r="H1535" s="159">
        <v>13.72</v>
      </c>
      <c r="I1535" s="160"/>
      <c r="L1535" s="156"/>
      <c r="M1535" s="161"/>
      <c r="T1535" s="162"/>
      <c r="AT1535" s="157" t="s">
        <v>238</v>
      </c>
      <c r="AU1535" s="157" t="s">
        <v>86</v>
      </c>
      <c r="AV1535" s="13" t="s">
        <v>86</v>
      </c>
      <c r="AW1535" s="13" t="s">
        <v>33</v>
      </c>
      <c r="AX1535" s="13" t="s">
        <v>73</v>
      </c>
      <c r="AY1535" s="157" t="s">
        <v>227</v>
      </c>
    </row>
    <row r="1536" spans="2:65" s="13" customFormat="1" ht="11.25">
      <c r="B1536" s="156"/>
      <c r="D1536" s="150" t="s">
        <v>238</v>
      </c>
      <c r="E1536" s="157" t="s">
        <v>21</v>
      </c>
      <c r="F1536" s="158" t="s">
        <v>2017</v>
      </c>
      <c r="H1536" s="159">
        <v>3.92</v>
      </c>
      <c r="I1536" s="160"/>
      <c r="L1536" s="156"/>
      <c r="M1536" s="161"/>
      <c r="T1536" s="162"/>
      <c r="AT1536" s="157" t="s">
        <v>238</v>
      </c>
      <c r="AU1536" s="157" t="s">
        <v>86</v>
      </c>
      <c r="AV1536" s="13" t="s">
        <v>86</v>
      </c>
      <c r="AW1536" s="13" t="s">
        <v>33</v>
      </c>
      <c r="AX1536" s="13" t="s">
        <v>73</v>
      </c>
      <c r="AY1536" s="157" t="s">
        <v>227</v>
      </c>
    </row>
    <row r="1537" spans="2:65" s="13" customFormat="1" ht="11.25">
      <c r="B1537" s="156"/>
      <c r="D1537" s="150" t="s">
        <v>238</v>
      </c>
      <c r="E1537" s="157" t="s">
        <v>21</v>
      </c>
      <c r="F1537" s="158" t="s">
        <v>2018</v>
      </c>
      <c r="H1537" s="159">
        <v>7.76</v>
      </c>
      <c r="I1537" s="160"/>
      <c r="L1537" s="156"/>
      <c r="M1537" s="161"/>
      <c r="T1537" s="162"/>
      <c r="AT1537" s="157" t="s">
        <v>238</v>
      </c>
      <c r="AU1537" s="157" t="s">
        <v>86</v>
      </c>
      <c r="AV1537" s="13" t="s">
        <v>86</v>
      </c>
      <c r="AW1537" s="13" t="s">
        <v>33</v>
      </c>
      <c r="AX1537" s="13" t="s">
        <v>73</v>
      </c>
      <c r="AY1537" s="157" t="s">
        <v>227</v>
      </c>
    </row>
    <row r="1538" spans="2:65" s="13" customFormat="1" ht="11.25">
      <c r="B1538" s="156"/>
      <c r="D1538" s="150" t="s">
        <v>238</v>
      </c>
      <c r="E1538" s="157" t="s">
        <v>21</v>
      </c>
      <c r="F1538" s="158" t="s">
        <v>2019</v>
      </c>
      <c r="H1538" s="159">
        <v>3.88</v>
      </c>
      <c r="I1538" s="160"/>
      <c r="L1538" s="156"/>
      <c r="M1538" s="161"/>
      <c r="T1538" s="162"/>
      <c r="AT1538" s="157" t="s">
        <v>238</v>
      </c>
      <c r="AU1538" s="157" t="s">
        <v>86</v>
      </c>
      <c r="AV1538" s="13" t="s">
        <v>86</v>
      </c>
      <c r="AW1538" s="13" t="s">
        <v>33</v>
      </c>
      <c r="AX1538" s="13" t="s">
        <v>73</v>
      </c>
      <c r="AY1538" s="157" t="s">
        <v>227</v>
      </c>
    </row>
    <row r="1539" spans="2:65" s="13" customFormat="1" ht="11.25">
      <c r="B1539" s="156"/>
      <c r="D1539" s="150" t="s">
        <v>238</v>
      </c>
      <c r="E1539" s="157" t="s">
        <v>21</v>
      </c>
      <c r="F1539" s="158" t="s">
        <v>2020</v>
      </c>
      <c r="H1539" s="159">
        <v>30.86</v>
      </c>
      <c r="I1539" s="160"/>
      <c r="L1539" s="156"/>
      <c r="M1539" s="161"/>
      <c r="T1539" s="162"/>
      <c r="AT1539" s="157" t="s">
        <v>238</v>
      </c>
      <c r="AU1539" s="157" t="s">
        <v>86</v>
      </c>
      <c r="AV1539" s="13" t="s">
        <v>86</v>
      </c>
      <c r="AW1539" s="13" t="s">
        <v>33</v>
      </c>
      <c r="AX1539" s="13" t="s">
        <v>73</v>
      </c>
      <c r="AY1539" s="157" t="s">
        <v>227</v>
      </c>
    </row>
    <row r="1540" spans="2:65" s="13" customFormat="1" ht="11.25">
      <c r="B1540" s="156"/>
      <c r="D1540" s="150" t="s">
        <v>238</v>
      </c>
      <c r="E1540" s="157" t="s">
        <v>21</v>
      </c>
      <c r="F1540" s="158" t="s">
        <v>2021</v>
      </c>
      <c r="H1540" s="159">
        <v>2.04</v>
      </c>
      <c r="I1540" s="160"/>
      <c r="L1540" s="156"/>
      <c r="M1540" s="161"/>
      <c r="T1540" s="162"/>
      <c r="AT1540" s="157" t="s">
        <v>238</v>
      </c>
      <c r="AU1540" s="157" t="s">
        <v>86</v>
      </c>
      <c r="AV1540" s="13" t="s">
        <v>86</v>
      </c>
      <c r="AW1540" s="13" t="s">
        <v>33</v>
      </c>
      <c r="AX1540" s="13" t="s">
        <v>73</v>
      </c>
      <c r="AY1540" s="157" t="s">
        <v>227</v>
      </c>
    </row>
    <row r="1541" spans="2:65" s="13" customFormat="1" ht="11.25">
      <c r="B1541" s="156"/>
      <c r="D1541" s="150" t="s">
        <v>238</v>
      </c>
      <c r="E1541" s="157" t="s">
        <v>21</v>
      </c>
      <c r="F1541" s="158" t="s">
        <v>2022</v>
      </c>
      <c r="H1541" s="159">
        <v>0.96</v>
      </c>
      <c r="I1541" s="160"/>
      <c r="L1541" s="156"/>
      <c r="M1541" s="161"/>
      <c r="T1541" s="162"/>
      <c r="AT1541" s="157" t="s">
        <v>238</v>
      </c>
      <c r="AU1541" s="157" t="s">
        <v>86</v>
      </c>
      <c r="AV1541" s="13" t="s">
        <v>86</v>
      </c>
      <c r="AW1541" s="13" t="s">
        <v>33</v>
      </c>
      <c r="AX1541" s="13" t="s">
        <v>73</v>
      </c>
      <c r="AY1541" s="157" t="s">
        <v>227</v>
      </c>
    </row>
    <row r="1542" spans="2:65" s="13" customFormat="1" ht="11.25">
      <c r="B1542" s="156"/>
      <c r="D1542" s="150" t="s">
        <v>238</v>
      </c>
      <c r="E1542" s="157" t="s">
        <v>21</v>
      </c>
      <c r="F1542" s="158" t="s">
        <v>2023</v>
      </c>
      <c r="H1542" s="159">
        <v>11.64</v>
      </c>
      <c r="I1542" s="160"/>
      <c r="L1542" s="156"/>
      <c r="M1542" s="161"/>
      <c r="T1542" s="162"/>
      <c r="AT1542" s="157" t="s">
        <v>238</v>
      </c>
      <c r="AU1542" s="157" t="s">
        <v>86</v>
      </c>
      <c r="AV1542" s="13" t="s">
        <v>86</v>
      </c>
      <c r="AW1542" s="13" t="s">
        <v>33</v>
      </c>
      <c r="AX1542" s="13" t="s">
        <v>73</v>
      </c>
      <c r="AY1542" s="157" t="s">
        <v>227</v>
      </c>
    </row>
    <row r="1543" spans="2:65" s="13" customFormat="1" ht="11.25">
      <c r="B1543" s="156"/>
      <c r="D1543" s="150" t="s">
        <v>238</v>
      </c>
      <c r="E1543" s="157" t="s">
        <v>21</v>
      </c>
      <c r="F1543" s="158" t="s">
        <v>2024</v>
      </c>
      <c r="H1543" s="159">
        <v>5.82</v>
      </c>
      <c r="I1543" s="160"/>
      <c r="L1543" s="156"/>
      <c r="M1543" s="161"/>
      <c r="T1543" s="162"/>
      <c r="AT1543" s="157" t="s">
        <v>238</v>
      </c>
      <c r="AU1543" s="157" t="s">
        <v>86</v>
      </c>
      <c r="AV1543" s="13" t="s">
        <v>86</v>
      </c>
      <c r="AW1543" s="13" t="s">
        <v>33</v>
      </c>
      <c r="AX1543" s="13" t="s">
        <v>73</v>
      </c>
      <c r="AY1543" s="157" t="s">
        <v>227</v>
      </c>
    </row>
    <row r="1544" spans="2:65" s="13" customFormat="1" ht="11.25">
      <c r="B1544" s="156"/>
      <c r="D1544" s="150" t="s">
        <v>238</v>
      </c>
      <c r="E1544" s="157" t="s">
        <v>21</v>
      </c>
      <c r="F1544" s="158" t="s">
        <v>2025</v>
      </c>
      <c r="H1544" s="159">
        <v>31.04</v>
      </c>
      <c r="I1544" s="160"/>
      <c r="L1544" s="156"/>
      <c r="M1544" s="161"/>
      <c r="T1544" s="162"/>
      <c r="AT1544" s="157" t="s">
        <v>238</v>
      </c>
      <c r="AU1544" s="157" t="s">
        <v>86</v>
      </c>
      <c r="AV1544" s="13" t="s">
        <v>86</v>
      </c>
      <c r="AW1544" s="13" t="s">
        <v>33</v>
      </c>
      <c r="AX1544" s="13" t="s">
        <v>73</v>
      </c>
      <c r="AY1544" s="157" t="s">
        <v>227</v>
      </c>
    </row>
    <row r="1545" spans="2:65" s="13" customFormat="1" ht="11.25">
      <c r="B1545" s="156"/>
      <c r="D1545" s="150" t="s">
        <v>238</v>
      </c>
      <c r="E1545" s="157" t="s">
        <v>21</v>
      </c>
      <c r="F1545" s="158" t="s">
        <v>2026</v>
      </c>
      <c r="H1545" s="159">
        <v>1.96</v>
      </c>
      <c r="I1545" s="160"/>
      <c r="L1545" s="156"/>
      <c r="M1545" s="161"/>
      <c r="T1545" s="162"/>
      <c r="AT1545" s="157" t="s">
        <v>238</v>
      </c>
      <c r="AU1545" s="157" t="s">
        <v>86</v>
      </c>
      <c r="AV1545" s="13" t="s">
        <v>86</v>
      </c>
      <c r="AW1545" s="13" t="s">
        <v>33</v>
      </c>
      <c r="AX1545" s="13" t="s">
        <v>73</v>
      </c>
      <c r="AY1545" s="157" t="s">
        <v>227</v>
      </c>
    </row>
    <row r="1546" spans="2:65" s="13" customFormat="1" ht="11.25">
      <c r="B1546" s="156"/>
      <c r="D1546" s="150" t="s">
        <v>238</v>
      </c>
      <c r="E1546" s="157" t="s">
        <v>21</v>
      </c>
      <c r="F1546" s="158" t="s">
        <v>2027</v>
      </c>
      <c r="H1546" s="159">
        <v>3.92</v>
      </c>
      <c r="I1546" s="160"/>
      <c r="L1546" s="156"/>
      <c r="M1546" s="161"/>
      <c r="T1546" s="162"/>
      <c r="AT1546" s="157" t="s">
        <v>238</v>
      </c>
      <c r="AU1546" s="157" t="s">
        <v>86</v>
      </c>
      <c r="AV1546" s="13" t="s">
        <v>86</v>
      </c>
      <c r="AW1546" s="13" t="s">
        <v>33</v>
      </c>
      <c r="AX1546" s="13" t="s">
        <v>73</v>
      </c>
      <c r="AY1546" s="157" t="s">
        <v>227</v>
      </c>
    </row>
    <row r="1547" spans="2:65" s="13" customFormat="1" ht="11.25">
      <c r="B1547" s="156"/>
      <c r="D1547" s="150" t="s">
        <v>238</v>
      </c>
      <c r="E1547" s="157" t="s">
        <v>21</v>
      </c>
      <c r="F1547" s="158" t="s">
        <v>2028</v>
      </c>
      <c r="H1547" s="159">
        <v>2.16</v>
      </c>
      <c r="I1547" s="160"/>
      <c r="L1547" s="156"/>
      <c r="M1547" s="161"/>
      <c r="T1547" s="162"/>
      <c r="AT1547" s="157" t="s">
        <v>238</v>
      </c>
      <c r="AU1547" s="157" t="s">
        <v>86</v>
      </c>
      <c r="AV1547" s="13" t="s">
        <v>86</v>
      </c>
      <c r="AW1547" s="13" t="s">
        <v>33</v>
      </c>
      <c r="AX1547" s="13" t="s">
        <v>73</v>
      </c>
      <c r="AY1547" s="157" t="s">
        <v>227</v>
      </c>
    </row>
    <row r="1548" spans="2:65" s="14" customFormat="1" ht="11.25">
      <c r="B1548" s="163"/>
      <c r="D1548" s="150" t="s">
        <v>238</v>
      </c>
      <c r="E1548" s="164" t="s">
        <v>21</v>
      </c>
      <c r="F1548" s="165" t="s">
        <v>241</v>
      </c>
      <c r="H1548" s="166">
        <v>159.84</v>
      </c>
      <c r="I1548" s="167"/>
      <c r="L1548" s="163"/>
      <c r="M1548" s="168"/>
      <c r="T1548" s="169"/>
      <c r="AT1548" s="164" t="s">
        <v>238</v>
      </c>
      <c r="AU1548" s="164" t="s">
        <v>86</v>
      </c>
      <c r="AV1548" s="14" t="s">
        <v>234</v>
      </c>
      <c r="AW1548" s="14" t="s">
        <v>33</v>
      </c>
      <c r="AX1548" s="14" t="s">
        <v>80</v>
      </c>
      <c r="AY1548" s="164" t="s">
        <v>227</v>
      </c>
    </row>
    <row r="1549" spans="2:65" s="1" customFormat="1" ht="24.2" customHeight="1">
      <c r="B1549" s="33"/>
      <c r="C1549" s="132" t="s">
        <v>2029</v>
      </c>
      <c r="D1549" s="132" t="s">
        <v>229</v>
      </c>
      <c r="E1549" s="133" t="s">
        <v>2030</v>
      </c>
      <c r="F1549" s="134" t="s">
        <v>2031</v>
      </c>
      <c r="G1549" s="135" t="s">
        <v>326</v>
      </c>
      <c r="H1549" s="136">
        <v>84.028000000000006</v>
      </c>
      <c r="I1549" s="137"/>
      <c r="J1549" s="138">
        <f>ROUND(I1549*H1549,2)</f>
        <v>0</v>
      </c>
      <c r="K1549" s="134" t="s">
        <v>336</v>
      </c>
      <c r="L1549" s="33"/>
      <c r="M1549" s="139" t="s">
        <v>21</v>
      </c>
      <c r="N1549" s="140" t="s">
        <v>45</v>
      </c>
      <c r="P1549" s="141">
        <f>O1549*H1549</f>
        <v>0</v>
      </c>
      <c r="Q1549" s="141">
        <v>2.1800000000000001E-3</v>
      </c>
      <c r="R1549" s="141">
        <f>Q1549*H1549</f>
        <v>0.18318104000000002</v>
      </c>
      <c r="S1549" s="141">
        <v>0</v>
      </c>
      <c r="T1549" s="142">
        <f>S1549*H1549</f>
        <v>0</v>
      </c>
      <c r="AR1549" s="143" t="s">
        <v>388</v>
      </c>
      <c r="AT1549" s="143" t="s">
        <v>229</v>
      </c>
      <c r="AU1549" s="143" t="s">
        <v>86</v>
      </c>
      <c r="AY1549" s="18" t="s">
        <v>227</v>
      </c>
      <c r="BE1549" s="144">
        <f>IF(N1549="základní",J1549,0)</f>
        <v>0</v>
      </c>
      <c r="BF1549" s="144">
        <f>IF(N1549="snížená",J1549,0)</f>
        <v>0</v>
      </c>
      <c r="BG1549" s="144">
        <f>IF(N1549="zákl. přenesená",J1549,0)</f>
        <v>0</v>
      </c>
      <c r="BH1549" s="144">
        <f>IF(N1549="sníž. přenesená",J1549,0)</f>
        <v>0</v>
      </c>
      <c r="BI1549" s="144">
        <f>IF(N1549="nulová",J1549,0)</f>
        <v>0</v>
      </c>
      <c r="BJ1549" s="18" t="s">
        <v>86</v>
      </c>
      <c r="BK1549" s="144">
        <f>ROUND(I1549*H1549,2)</f>
        <v>0</v>
      </c>
      <c r="BL1549" s="18" t="s">
        <v>388</v>
      </c>
      <c r="BM1549" s="143" t="s">
        <v>2032</v>
      </c>
    </row>
    <row r="1550" spans="2:65" s="12" customFormat="1" ht="11.25">
      <c r="B1550" s="149"/>
      <c r="D1550" s="150" t="s">
        <v>238</v>
      </c>
      <c r="E1550" s="151" t="s">
        <v>21</v>
      </c>
      <c r="F1550" s="152" t="s">
        <v>2033</v>
      </c>
      <c r="H1550" s="151" t="s">
        <v>21</v>
      </c>
      <c r="I1550" s="153"/>
      <c r="L1550" s="149"/>
      <c r="M1550" s="154"/>
      <c r="T1550" s="155"/>
      <c r="AT1550" s="151" t="s">
        <v>238</v>
      </c>
      <c r="AU1550" s="151" t="s">
        <v>86</v>
      </c>
      <c r="AV1550" s="12" t="s">
        <v>80</v>
      </c>
      <c r="AW1550" s="12" t="s">
        <v>33</v>
      </c>
      <c r="AX1550" s="12" t="s">
        <v>73</v>
      </c>
      <c r="AY1550" s="151" t="s">
        <v>227</v>
      </c>
    </row>
    <row r="1551" spans="2:65" s="13" customFormat="1" ht="11.25">
      <c r="B1551" s="156"/>
      <c r="D1551" s="150" t="s">
        <v>238</v>
      </c>
      <c r="E1551" s="157" t="s">
        <v>21</v>
      </c>
      <c r="F1551" s="158" t="s">
        <v>2034</v>
      </c>
      <c r="H1551" s="159">
        <v>84.028000000000006</v>
      </c>
      <c r="I1551" s="160"/>
      <c r="L1551" s="156"/>
      <c r="M1551" s="161"/>
      <c r="T1551" s="162"/>
      <c r="AT1551" s="157" t="s">
        <v>238</v>
      </c>
      <c r="AU1551" s="157" t="s">
        <v>86</v>
      </c>
      <c r="AV1551" s="13" t="s">
        <v>86</v>
      </c>
      <c r="AW1551" s="13" t="s">
        <v>33</v>
      </c>
      <c r="AX1551" s="13" t="s">
        <v>73</v>
      </c>
      <c r="AY1551" s="157" t="s">
        <v>227</v>
      </c>
    </row>
    <row r="1552" spans="2:65" s="14" customFormat="1" ht="11.25">
      <c r="B1552" s="163"/>
      <c r="D1552" s="150" t="s">
        <v>238</v>
      </c>
      <c r="E1552" s="164" t="s">
        <v>21</v>
      </c>
      <c r="F1552" s="165" t="s">
        <v>241</v>
      </c>
      <c r="H1552" s="166">
        <v>84.028000000000006</v>
      </c>
      <c r="I1552" s="167"/>
      <c r="L1552" s="163"/>
      <c r="M1552" s="168"/>
      <c r="T1552" s="169"/>
      <c r="AT1552" s="164" t="s">
        <v>238</v>
      </c>
      <c r="AU1552" s="164" t="s">
        <v>86</v>
      </c>
      <c r="AV1552" s="14" t="s">
        <v>234</v>
      </c>
      <c r="AW1552" s="14" t="s">
        <v>33</v>
      </c>
      <c r="AX1552" s="14" t="s">
        <v>80</v>
      </c>
      <c r="AY1552" s="164" t="s">
        <v>227</v>
      </c>
    </row>
    <row r="1553" spans="2:65" s="1" customFormat="1" ht="49.15" customHeight="1">
      <c r="B1553" s="33"/>
      <c r="C1553" s="132" t="s">
        <v>2035</v>
      </c>
      <c r="D1553" s="132" t="s">
        <v>229</v>
      </c>
      <c r="E1553" s="133" t="s">
        <v>2036</v>
      </c>
      <c r="F1553" s="134" t="s">
        <v>2037</v>
      </c>
      <c r="G1553" s="135" t="s">
        <v>273</v>
      </c>
      <c r="H1553" s="136">
        <v>3.8</v>
      </c>
      <c r="I1553" s="137"/>
      <c r="J1553" s="138">
        <f>ROUND(I1553*H1553,2)</f>
        <v>0</v>
      </c>
      <c r="K1553" s="134" t="s">
        <v>233</v>
      </c>
      <c r="L1553" s="33"/>
      <c r="M1553" s="139" t="s">
        <v>21</v>
      </c>
      <c r="N1553" s="140" t="s">
        <v>45</v>
      </c>
      <c r="P1553" s="141">
        <f>O1553*H1553</f>
        <v>0</v>
      </c>
      <c r="Q1553" s="141">
        <v>0</v>
      </c>
      <c r="R1553" s="141">
        <f>Q1553*H1553</f>
        <v>0</v>
      </c>
      <c r="S1553" s="141">
        <v>0</v>
      </c>
      <c r="T1553" s="142">
        <f>S1553*H1553</f>
        <v>0</v>
      </c>
      <c r="AR1553" s="143" t="s">
        <v>388</v>
      </c>
      <c r="AT1553" s="143" t="s">
        <v>229</v>
      </c>
      <c r="AU1553" s="143" t="s">
        <v>86</v>
      </c>
      <c r="AY1553" s="18" t="s">
        <v>227</v>
      </c>
      <c r="BE1553" s="144">
        <f>IF(N1553="základní",J1553,0)</f>
        <v>0</v>
      </c>
      <c r="BF1553" s="144">
        <f>IF(N1553="snížená",J1553,0)</f>
        <v>0</v>
      </c>
      <c r="BG1553" s="144">
        <f>IF(N1553="zákl. přenesená",J1553,0)</f>
        <v>0</v>
      </c>
      <c r="BH1553" s="144">
        <f>IF(N1553="sníž. přenesená",J1553,0)</f>
        <v>0</v>
      </c>
      <c r="BI1553" s="144">
        <f>IF(N1553="nulová",J1553,0)</f>
        <v>0</v>
      </c>
      <c r="BJ1553" s="18" t="s">
        <v>86</v>
      </c>
      <c r="BK1553" s="144">
        <f>ROUND(I1553*H1553,2)</f>
        <v>0</v>
      </c>
      <c r="BL1553" s="18" t="s">
        <v>388</v>
      </c>
      <c r="BM1553" s="143" t="s">
        <v>2038</v>
      </c>
    </row>
    <row r="1554" spans="2:65" s="1" customFormat="1" ht="11.25">
      <c r="B1554" s="33"/>
      <c r="D1554" s="145" t="s">
        <v>236</v>
      </c>
      <c r="F1554" s="146" t="s">
        <v>2039</v>
      </c>
      <c r="I1554" s="147"/>
      <c r="L1554" s="33"/>
      <c r="M1554" s="148"/>
      <c r="T1554" s="54"/>
      <c r="AT1554" s="18" t="s">
        <v>236</v>
      </c>
      <c r="AU1554" s="18" t="s">
        <v>86</v>
      </c>
    </row>
    <row r="1555" spans="2:65" s="11" customFormat="1" ht="22.9" customHeight="1">
      <c r="B1555" s="120"/>
      <c r="D1555" s="121" t="s">
        <v>72</v>
      </c>
      <c r="E1555" s="130" t="s">
        <v>2040</v>
      </c>
      <c r="F1555" s="130" t="s">
        <v>2041</v>
      </c>
      <c r="I1555" s="123"/>
      <c r="J1555" s="131">
        <f>BK1555</f>
        <v>0</v>
      </c>
      <c r="L1555" s="120"/>
      <c r="M1555" s="125"/>
      <c r="P1555" s="126">
        <f>SUM(P1556:P1718)</f>
        <v>0</v>
      </c>
      <c r="R1555" s="126">
        <f>SUM(R1556:R1718)</f>
        <v>39.306824599999992</v>
      </c>
      <c r="T1555" s="127">
        <f>SUM(T1556:T1718)</f>
        <v>0</v>
      </c>
      <c r="AR1555" s="121" t="s">
        <v>86</v>
      </c>
      <c r="AT1555" s="128" t="s">
        <v>72</v>
      </c>
      <c r="AU1555" s="128" t="s">
        <v>80</v>
      </c>
      <c r="AY1555" s="121" t="s">
        <v>227</v>
      </c>
      <c r="BK1555" s="129">
        <f>SUM(BK1556:BK1718)</f>
        <v>0</v>
      </c>
    </row>
    <row r="1556" spans="2:65" s="1" customFormat="1" ht="33" customHeight="1">
      <c r="B1556" s="33"/>
      <c r="C1556" s="132" t="s">
        <v>2042</v>
      </c>
      <c r="D1556" s="132" t="s">
        <v>229</v>
      </c>
      <c r="E1556" s="133" t="s">
        <v>2043</v>
      </c>
      <c r="F1556" s="134" t="s">
        <v>2044</v>
      </c>
      <c r="G1556" s="135" t="s">
        <v>232</v>
      </c>
      <c r="H1556" s="136">
        <v>287.38</v>
      </c>
      <c r="I1556" s="137"/>
      <c r="J1556" s="138">
        <f>ROUND(I1556*H1556,2)</f>
        <v>0</v>
      </c>
      <c r="K1556" s="134" t="s">
        <v>233</v>
      </c>
      <c r="L1556" s="33"/>
      <c r="M1556" s="139" t="s">
        <v>21</v>
      </c>
      <c r="N1556" s="140" t="s">
        <v>45</v>
      </c>
      <c r="P1556" s="141">
        <f>O1556*H1556</f>
        <v>0</v>
      </c>
      <c r="Q1556" s="141">
        <v>2.5000000000000001E-4</v>
      </c>
      <c r="R1556" s="141">
        <f>Q1556*H1556</f>
        <v>7.1845000000000006E-2</v>
      </c>
      <c r="S1556" s="141">
        <v>0</v>
      </c>
      <c r="T1556" s="142">
        <f>S1556*H1556</f>
        <v>0</v>
      </c>
      <c r="AR1556" s="143" t="s">
        <v>388</v>
      </c>
      <c r="AT1556" s="143" t="s">
        <v>229</v>
      </c>
      <c r="AU1556" s="143" t="s">
        <v>86</v>
      </c>
      <c r="AY1556" s="18" t="s">
        <v>227</v>
      </c>
      <c r="BE1556" s="144">
        <f>IF(N1556="základní",J1556,0)</f>
        <v>0</v>
      </c>
      <c r="BF1556" s="144">
        <f>IF(N1556="snížená",J1556,0)</f>
        <v>0</v>
      </c>
      <c r="BG1556" s="144">
        <f>IF(N1556="zákl. přenesená",J1556,0)</f>
        <v>0</v>
      </c>
      <c r="BH1556" s="144">
        <f>IF(N1556="sníž. přenesená",J1556,0)</f>
        <v>0</v>
      </c>
      <c r="BI1556" s="144">
        <f>IF(N1556="nulová",J1556,0)</f>
        <v>0</v>
      </c>
      <c r="BJ1556" s="18" t="s">
        <v>86</v>
      </c>
      <c r="BK1556" s="144">
        <f>ROUND(I1556*H1556,2)</f>
        <v>0</v>
      </c>
      <c r="BL1556" s="18" t="s">
        <v>388</v>
      </c>
      <c r="BM1556" s="143" t="s">
        <v>2045</v>
      </c>
    </row>
    <row r="1557" spans="2:65" s="1" customFormat="1" ht="11.25">
      <c r="B1557" s="33"/>
      <c r="D1557" s="145" t="s">
        <v>236</v>
      </c>
      <c r="F1557" s="146" t="s">
        <v>2046</v>
      </c>
      <c r="I1557" s="147"/>
      <c r="L1557" s="33"/>
      <c r="M1557" s="148"/>
      <c r="T1557" s="54"/>
      <c r="AT1557" s="18" t="s">
        <v>236</v>
      </c>
      <c r="AU1557" s="18" t="s">
        <v>86</v>
      </c>
    </row>
    <row r="1558" spans="2:65" s="13" customFormat="1" ht="11.25">
      <c r="B1558" s="156"/>
      <c r="D1558" s="150" t="s">
        <v>238</v>
      </c>
      <c r="E1558" s="157" t="s">
        <v>21</v>
      </c>
      <c r="F1558" s="158" t="s">
        <v>2047</v>
      </c>
      <c r="H1558" s="159">
        <v>1.6</v>
      </c>
      <c r="I1558" s="160"/>
      <c r="L1558" s="156"/>
      <c r="M1558" s="161"/>
      <c r="T1558" s="162"/>
      <c r="AT1558" s="157" t="s">
        <v>238</v>
      </c>
      <c r="AU1558" s="157" t="s">
        <v>86</v>
      </c>
      <c r="AV1558" s="13" t="s">
        <v>86</v>
      </c>
      <c r="AW1558" s="13" t="s">
        <v>33</v>
      </c>
      <c r="AX1558" s="13" t="s">
        <v>73</v>
      </c>
      <c r="AY1558" s="157" t="s">
        <v>227</v>
      </c>
    </row>
    <row r="1559" spans="2:65" s="13" customFormat="1" ht="11.25">
      <c r="B1559" s="156"/>
      <c r="D1559" s="150" t="s">
        <v>238</v>
      </c>
      <c r="E1559" s="157" t="s">
        <v>21</v>
      </c>
      <c r="F1559" s="158" t="s">
        <v>2048</v>
      </c>
      <c r="H1559" s="159">
        <v>6.4</v>
      </c>
      <c r="I1559" s="160"/>
      <c r="L1559" s="156"/>
      <c r="M1559" s="161"/>
      <c r="T1559" s="162"/>
      <c r="AT1559" s="157" t="s">
        <v>238</v>
      </c>
      <c r="AU1559" s="157" t="s">
        <v>86</v>
      </c>
      <c r="AV1559" s="13" t="s">
        <v>86</v>
      </c>
      <c r="AW1559" s="13" t="s">
        <v>33</v>
      </c>
      <c r="AX1559" s="13" t="s">
        <v>73</v>
      </c>
      <c r="AY1559" s="157" t="s">
        <v>227</v>
      </c>
    </row>
    <row r="1560" spans="2:65" s="13" customFormat="1" ht="11.25">
      <c r="B1560" s="156"/>
      <c r="D1560" s="150" t="s">
        <v>238</v>
      </c>
      <c r="E1560" s="157" t="s">
        <v>21</v>
      </c>
      <c r="F1560" s="158" t="s">
        <v>2049</v>
      </c>
      <c r="H1560" s="159">
        <v>12.8</v>
      </c>
      <c r="I1560" s="160"/>
      <c r="L1560" s="156"/>
      <c r="M1560" s="161"/>
      <c r="T1560" s="162"/>
      <c r="AT1560" s="157" t="s">
        <v>238</v>
      </c>
      <c r="AU1560" s="157" t="s">
        <v>86</v>
      </c>
      <c r="AV1560" s="13" t="s">
        <v>86</v>
      </c>
      <c r="AW1560" s="13" t="s">
        <v>33</v>
      </c>
      <c r="AX1560" s="13" t="s">
        <v>73</v>
      </c>
      <c r="AY1560" s="157" t="s">
        <v>227</v>
      </c>
    </row>
    <row r="1561" spans="2:65" s="13" customFormat="1" ht="11.25">
      <c r="B1561" s="156"/>
      <c r="D1561" s="150" t="s">
        <v>238</v>
      </c>
      <c r="E1561" s="157" t="s">
        <v>21</v>
      </c>
      <c r="F1561" s="158" t="s">
        <v>2050</v>
      </c>
      <c r="H1561" s="159">
        <v>49</v>
      </c>
      <c r="I1561" s="160"/>
      <c r="L1561" s="156"/>
      <c r="M1561" s="161"/>
      <c r="T1561" s="162"/>
      <c r="AT1561" s="157" t="s">
        <v>238</v>
      </c>
      <c r="AU1561" s="157" t="s">
        <v>86</v>
      </c>
      <c r="AV1561" s="13" t="s">
        <v>86</v>
      </c>
      <c r="AW1561" s="13" t="s">
        <v>33</v>
      </c>
      <c r="AX1561" s="13" t="s">
        <v>73</v>
      </c>
      <c r="AY1561" s="157" t="s">
        <v>227</v>
      </c>
    </row>
    <row r="1562" spans="2:65" s="13" customFormat="1" ht="11.25">
      <c r="B1562" s="156"/>
      <c r="D1562" s="150" t="s">
        <v>238</v>
      </c>
      <c r="E1562" s="157" t="s">
        <v>21</v>
      </c>
      <c r="F1562" s="158" t="s">
        <v>2051</v>
      </c>
      <c r="H1562" s="159">
        <v>19.600000000000001</v>
      </c>
      <c r="I1562" s="160"/>
      <c r="L1562" s="156"/>
      <c r="M1562" s="161"/>
      <c r="T1562" s="162"/>
      <c r="AT1562" s="157" t="s">
        <v>238</v>
      </c>
      <c r="AU1562" s="157" t="s">
        <v>86</v>
      </c>
      <c r="AV1562" s="13" t="s">
        <v>86</v>
      </c>
      <c r="AW1562" s="13" t="s">
        <v>33</v>
      </c>
      <c r="AX1562" s="13" t="s">
        <v>73</v>
      </c>
      <c r="AY1562" s="157" t="s">
        <v>227</v>
      </c>
    </row>
    <row r="1563" spans="2:65" s="13" customFormat="1" ht="11.25">
      <c r="B1563" s="156"/>
      <c r="D1563" s="150" t="s">
        <v>238</v>
      </c>
      <c r="E1563" s="157" t="s">
        <v>21</v>
      </c>
      <c r="F1563" s="158" t="s">
        <v>2052</v>
      </c>
      <c r="H1563" s="159">
        <v>34.299999999999997</v>
      </c>
      <c r="I1563" s="160"/>
      <c r="L1563" s="156"/>
      <c r="M1563" s="161"/>
      <c r="T1563" s="162"/>
      <c r="AT1563" s="157" t="s">
        <v>238</v>
      </c>
      <c r="AU1563" s="157" t="s">
        <v>86</v>
      </c>
      <c r="AV1563" s="13" t="s">
        <v>86</v>
      </c>
      <c r="AW1563" s="13" t="s">
        <v>33</v>
      </c>
      <c r="AX1563" s="13" t="s">
        <v>73</v>
      </c>
      <c r="AY1563" s="157" t="s">
        <v>227</v>
      </c>
    </row>
    <row r="1564" spans="2:65" s="13" customFormat="1" ht="11.25">
      <c r="B1564" s="156"/>
      <c r="D1564" s="150" t="s">
        <v>238</v>
      </c>
      <c r="E1564" s="157" t="s">
        <v>21</v>
      </c>
      <c r="F1564" s="158" t="s">
        <v>2053</v>
      </c>
      <c r="H1564" s="159">
        <v>9.8000000000000007</v>
      </c>
      <c r="I1564" s="160"/>
      <c r="L1564" s="156"/>
      <c r="M1564" s="161"/>
      <c r="T1564" s="162"/>
      <c r="AT1564" s="157" t="s">
        <v>238</v>
      </c>
      <c r="AU1564" s="157" t="s">
        <v>86</v>
      </c>
      <c r="AV1564" s="13" t="s">
        <v>86</v>
      </c>
      <c r="AW1564" s="13" t="s">
        <v>33</v>
      </c>
      <c r="AX1564" s="13" t="s">
        <v>73</v>
      </c>
      <c r="AY1564" s="157" t="s">
        <v>227</v>
      </c>
    </row>
    <row r="1565" spans="2:65" s="13" customFormat="1" ht="11.25">
      <c r="B1565" s="156"/>
      <c r="D1565" s="150" t="s">
        <v>238</v>
      </c>
      <c r="E1565" s="157" t="s">
        <v>21</v>
      </c>
      <c r="F1565" s="158" t="s">
        <v>2054</v>
      </c>
      <c r="H1565" s="159">
        <v>19.600000000000001</v>
      </c>
      <c r="I1565" s="160"/>
      <c r="L1565" s="156"/>
      <c r="M1565" s="161"/>
      <c r="T1565" s="162"/>
      <c r="AT1565" s="157" t="s">
        <v>238</v>
      </c>
      <c r="AU1565" s="157" t="s">
        <v>86</v>
      </c>
      <c r="AV1565" s="13" t="s">
        <v>86</v>
      </c>
      <c r="AW1565" s="13" t="s">
        <v>33</v>
      </c>
      <c r="AX1565" s="13" t="s">
        <v>73</v>
      </c>
      <c r="AY1565" s="157" t="s">
        <v>227</v>
      </c>
    </row>
    <row r="1566" spans="2:65" s="13" customFormat="1" ht="11.25">
      <c r="B1566" s="156"/>
      <c r="D1566" s="150" t="s">
        <v>238</v>
      </c>
      <c r="E1566" s="157" t="s">
        <v>21</v>
      </c>
      <c r="F1566" s="158" t="s">
        <v>2055</v>
      </c>
      <c r="H1566" s="159">
        <v>9.8000000000000007</v>
      </c>
      <c r="I1566" s="160"/>
      <c r="L1566" s="156"/>
      <c r="M1566" s="161"/>
      <c r="T1566" s="162"/>
      <c r="AT1566" s="157" t="s">
        <v>238</v>
      </c>
      <c r="AU1566" s="157" t="s">
        <v>86</v>
      </c>
      <c r="AV1566" s="13" t="s">
        <v>86</v>
      </c>
      <c r="AW1566" s="13" t="s">
        <v>33</v>
      </c>
      <c r="AX1566" s="13" t="s">
        <v>73</v>
      </c>
      <c r="AY1566" s="157" t="s">
        <v>227</v>
      </c>
    </row>
    <row r="1567" spans="2:65" s="13" customFormat="1" ht="11.25">
      <c r="B1567" s="156"/>
      <c r="D1567" s="150" t="s">
        <v>238</v>
      </c>
      <c r="E1567" s="157" t="s">
        <v>21</v>
      </c>
      <c r="F1567" s="158" t="s">
        <v>2056</v>
      </c>
      <c r="H1567" s="159">
        <v>93.1</v>
      </c>
      <c r="I1567" s="160"/>
      <c r="L1567" s="156"/>
      <c r="M1567" s="161"/>
      <c r="T1567" s="162"/>
      <c r="AT1567" s="157" t="s">
        <v>238</v>
      </c>
      <c r="AU1567" s="157" t="s">
        <v>86</v>
      </c>
      <c r="AV1567" s="13" t="s">
        <v>86</v>
      </c>
      <c r="AW1567" s="13" t="s">
        <v>33</v>
      </c>
      <c r="AX1567" s="13" t="s">
        <v>73</v>
      </c>
      <c r="AY1567" s="157" t="s">
        <v>227</v>
      </c>
    </row>
    <row r="1568" spans="2:65" s="13" customFormat="1" ht="11.25">
      <c r="B1568" s="156"/>
      <c r="D1568" s="150" t="s">
        <v>238</v>
      </c>
      <c r="E1568" s="157" t="s">
        <v>21</v>
      </c>
      <c r="F1568" s="158" t="s">
        <v>2057</v>
      </c>
      <c r="H1568" s="159">
        <v>4.9000000000000004</v>
      </c>
      <c r="I1568" s="160"/>
      <c r="L1568" s="156"/>
      <c r="M1568" s="161"/>
      <c r="T1568" s="162"/>
      <c r="AT1568" s="157" t="s">
        <v>238</v>
      </c>
      <c r="AU1568" s="157" t="s">
        <v>86</v>
      </c>
      <c r="AV1568" s="13" t="s">
        <v>86</v>
      </c>
      <c r="AW1568" s="13" t="s">
        <v>33</v>
      </c>
      <c r="AX1568" s="13" t="s">
        <v>73</v>
      </c>
      <c r="AY1568" s="157" t="s">
        <v>227</v>
      </c>
    </row>
    <row r="1569" spans="2:65" s="13" customFormat="1" ht="11.25">
      <c r="B1569" s="156"/>
      <c r="D1569" s="150" t="s">
        <v>238</v>
      </c>
      <c r="E1569" s="157" t="s">
        <v>21</v>
      </c>
      <c r="F1569" s="158" t="s">
        <v>2058</v>
      </c>
      <c r="H1569" s="159">
        <v>2.4500000000000002</v>
      </c>
      <c r="I1569" s="160"/>
      <c r="L1569" s="156"/>
      <c r="M1569" s="161"/>
      <c r="T1569" s="162"/>
      <c r="AT1569" s="157" t="s">
        <v>238</v>
      </c>
      <c r="AU1569" s="157" t="s">
        <v>86</v>
      </c>
      <c r="AV1569" s="13" t="s">
        <v>86</v>
      </c>
      <c r="AW1569" s="13" t="s">
        <v>33</v>
      </c>
      <c r="AX1569" s="13" t="s">
        <v>73</v>
      </c>
      <c r="AY1569" s="157" t="s">
        <v>227</v>
      </c>
    </row>
    <row r="1570" spans="2:65" s="13" customFormat="1" ht="11.25">
      <c r="B1570" s="156"/>
      <c r="D1570" s="150" t="s">
        <v>238</v>
      </c>
      <c r="E1570" s="157" t="s">
        <v>21</v>
      </c>
      <c r="F1570" s="158" t="s">
        <v>2059</v>
      </c>
      <c r="H1570" s="159">
        <v>3.6</v>
      </c>
      <c r="I1570" s="160"/>
      <c r="L1570" s="156"/>
      <c r="M1570" s="161"/>
      <c r="T1570" s="162"/>
      <c r="AT1570" s="157" t="s">
        <v>238</v>
      </c>
      <c r="AU1570" s="157" t="s">
        <v>86</v>
      </c>
      <c r="AV1570" s="13" t="s">
        <v>86</v>
      </c>
      <c r="AW1570" s="13" t="s">
        <v>33</v>
      </c>
      <c r="AX1570" s="13" t="s">
        <v>73</v>
      </c>
      <c r="AY1570" s="157" t="s">
        <v>227</v>
      </c>
    </row>
    <row r="1571" spans="2:65" s="13" customFormat="1" ht="11.25">
      <c r="B1571" s="156"/>
      <c r="D1571" s="150" t="s">
        <v>238</v>
      </c>
      <c r="E1571" s="157" t="s">
        <v>21</v>
      </c>
      <c r="F1571" s="158" t="s">
        <v>2060</v>
      </c>
      <c r="H1571" s="159">
        <v>7.2</v>
      </c>
      <c r="I1571" s="160"/>
      <c r="L1571" s="156"/>
      <c r="M1571" s="161"/>
      <c r="T1571" s="162"/>
      <c r="AT1571" s="157" t="s">
        <v>238</v>
      </c>
      <c r="AU1571" s="157" t="s">
        <v>86</v>
      </c>
      <c r="AV1571" s="13" t="s">
        <v>86</v>
      </c>
      <c r="AW1571" s="13" t="s">
        <v>33</v>
      </c>
      <c r="AX1571" s="13" t="s">
        <v>73</v>
      </c>
      <c r="AY1571" s="157" t="s">
        <v>227</v>
      </c>
    </row>
    <row r="1572" spans="2:65" s="13" customFormat="1" ht="11.25">
      <c r="B1572" s="156"/>
      <c r="D1572" s="150" t="s">
        <v>238</v>
      </c>
      <c r="E1572" s="157" t="s">
        <v>21</v>
      </c>
      <c r="F1572" s="158" t="s">
        <v>2061</v>
      </c>
      <c r="H1572" s="159">
        <v>5.39</v>
      </c>
      <c r="I1572" s="160"/>
      <c r="L1572" s="156"/>
      <c r="M1572" s="161"/>
      <c r="T1572" s="162"/>
      <c r="AT1572" s="157" t="s">
        <v>238</v>
      </c>
      <c r="AU1572" s="157" t="s">
        <v>86</v>
      </c>
      <c r="AV1572" s="13" t="s">
        <v>86</v>
      </c>
      <c r="AW1572" s="13" t="s">
        <v>33</v>
      </c>
      <c r="AX1572" s="13" t="s">
        <v>73</v>
      </c>
      <c r="AY1572" s="157" t="s">
        <v>227</v>
      </c>
    </row>
    <row r="1573" spans="2:65" s="13" customFormat="1" ht="11.25">
      <c r="B1573" s="156"/>
      <c r="D1573" s="150" t="s">
        <v>238</v>
      </c>
      <c r="E1573" s="157" t="s">
        <v>21</v>
      </c>
      <c r="F1573" s="158" t="s">
        <v>2062</v>
      </c>
      <c r="H1573" s="159">
        <v>7.84</v>
      </c>
      <c r="I1573" s="160"/>
      <c r="L1573" s="156"/>
      <c r="M1573" s="161"/>
      <c r="T1573" s="162"/>
      <c r="AT1573" s="157" t="s">
        <v>238</v>
      </c>
      <c r="AU1573" s="157" t="s">
        <v>86</v>
      </c>
      <c r="AV1573" s="13" t="s">
        <v>86</v>
      </c>
      <c r="AW1573" s="13" t="s">
        <v>33</v>
      </c>
      <c r="AX1573" s="13" t="s">
        <v>73</v>
      </c>
      <c r="AY1573" s="157" t="s">
        <v>227</v>
      </c>
    </row>
    <row r="1574" spans="2:65" s="14" customFormat="1" ht="11.25">
      <c r="B1574" s="163"/>
      <c r="D1574" s="150" t="s">
        <v>238</v>
      </c>
      <c r="E1574" s="164" t="s">
        <v>21</v>
      </c>
      <c r="F1574" s="165" t="s">
        <v>241</v>
      </c>
      <c r="H1574" s="166">
        <v>287.38</v>
      </c>
      <c r="I1574" s="167"/>
      <c r="L1574" s="163"/>
      <c r="M1574" s="168"/>
      <c r="T1574" s="169"/>
      <c r="AT1574" s="164" t="s">
        <v>238</v>
      </c>
      <c r="AU1574" s="164" t="s">
        <v>86</v>
      </c>
      <c r="AV1574" s="14" t="s">
        <v>234</v>
      </c>
      <c r="AW1574" s="14" t="s">
        <v>33</v>
      </c>
      <c r="AX1574" s="14" t="s">
        <v>80</v>
      </c>
      <c r="AY1574" s="164" t="s">
        <v>227</v>
      </c>
    </row>
    <row r="1575" spans="2:65" s="1" customFormat="1" ht="24.2" customHeight="1">
      <c r="B1575" s="33"/>
      <c r="C1575" s="170" t="s">
        <v>2063</v>
      </c>
      <c r="D1575" s="170" t="s">
        <v>291</v>
      </c>
      <c r="E1575" s="171" t="s">
        <v>2064</v>
      </c>
      <c r="F1575" s="172" t="s">
        <v>2065</v>
      </c>
      <c r="G1575" s="173" t="s">
        <v>232</v>
      </c>
      <c r="H1575" s="174">
        <v>287.38</v>
      </c>
      <c r="I1575" s="175"/>
      <c r="J1575" s="176">
        <f>ROUND(I1575*H1575,2)</f>
        <v>0</v>
      </c>
      <c r="K1575" s="172" t="s">
        <v>233</v>
      </c>
      <c r="L1575" s="177"/>
      <c r="M1575" s="178" t="s">
        <v>21</v>
      </c>
      <c r="N1575" s="179" t="s">
        <v>45</v>
      </c>
      <c r="P1575" s="141">
        <f>O1575*H1575</f>
        <v>0</v>
      </c>
      <c r="Q1575" s="141">
        <v>3.6420000000000001E-2</v>
      </c>
      <c r="R1575" s="141">
        <f>Q1575*H1575</f>
        <v>10.4663796</v>
      </c>
      <c r="S1575" s="141">
        <v>0</v>
      </c>
      <c r="T1575" s="142">
        <f>S1575*H1575</f>
        <v>0</v>
      </c>
      <c r="AR1575" s="143" t="s">
        <v>577</v>
      </c>
      <c r="AT1575" s="143" t="s">
        <v>291</v>
      </c>
      <c r="AU1575" s="143" t="s">
        <v>86</v>
      </c>
      <c r="AY1575" s="18" t="s">
        <v>227</v>
      </c>
      <c r="BE1575" s="144">
        <f>IF(N1575="základní",J1575,0)</f>
        <v>0</v>
      </c>
      <c r="BF1575" s="144">
        <f>IF(N1575="snížená",J1575,0)</f>
        <v>0</v>
      </c>
      <c r="BG1575" s="144">
        <f>IF(N1575="zákl. přenesená",J1575,0)</f>
        <v>0</v>
      </c>
      <c r="BH1575" s="144">
        <f>IF(N1575="sníž. přenesená",J1575,0)</f>
        <v>0</v>
      </c>
      <c r="BI1575" s="144">
        <f>IF(N1575="nulová",J1575,0)</f>
        <v>0</v>
      </c>
      <c r="BJ1575" s="18" t="s">
        <v>86</v>
      </c>
      <c r="BK1575" s="144">
        <f>ROUND(I1575*H1575,2)</f>
        <v>0</v>
      </c>
      <c r="BL1575" s="18" t="s">
        <v>388</v>
      </c>
      <c r="BM1575" s="143" t="s">
        <v>2066</v>
      </c>
    </row>
    <row r="1576" spans="2:65" s="13" customFormat="1" ht="11.25">
      <c r="B1576" s="156"/>
      <c r="D1576" s="150" t="s">
        <v>238</v>
      </c>
      <c r="E1576" s="157" t="s">
        <v>21</v>
      </c>
      <c r="F1576" s="158" t="s">
        <v>2047</v>
      </c>
      <c r="H1576" s="159">
        <v>1.6</v>
      </c>
      <c r="I1576" s="160"/>
      <c r="L1576" s="156"/>
      <c r="M1576" s="161"/>
      <c r="T1576" s="162"/>
      <c r="AT1576" s="157" t="s">
        <v>238</v>
      </c>
      <c r="AU1576" s="157" t="s">
        <v>86</v>
      </c>
      <c r="AV1576" s="13" t="s">
        <v>86</v>
      </c>
      <c r="AW1576" s="13" t="s">
        <v>33</v>
      </c>
      <c r="AX1576" s="13" t="s">
        <v>73</v>
      </c>
      <c r="AY1576" s="157" t="s">
        <v>227</v>
      </c>
    </row>
    <row r="1577" spans="2:65" s="13" customFormat="1" ht="11.25">
      <c r="B1577" s="156"/>
      <c r="D1577" s="150" t="s">
        <v>238</v>
      </c>
      <c r="E1577" s="157" t="s">
        <v>21</v>
      </c>
      <c r="F1577" s="158" t="s">
        <v>2048</v>
      </c>
      <c r="H1577" s="159">
        <v>6.4</v>
      </c>
      <c r="I1577" s="160"/>
      <c r="L1577" s="156"/>
      <c r="M1577" s="161"/>
      <c r="T1577" s="162"/>
      <c r="AT1577" s="157" t="s">
        <v>238</v>
      </c>
      <c r="AU1577" s="157" t="s">
        <v>86</v>
      </c>
      <c r="AV1577" s="13" t="s">
        <v>86</v>
      </c>
      <c r="AW1577" s="13" t="s">
        <v>33</v>
      </c>
      <c r="AX1577" s="13" t="s">
        <v>73</v>
      </c>
      <c r="AY1577" s="157" t="s">
        <v>227</v>
      </c>
    </row>
    <row r="1578" spans="2:65" s="13" customFormat="1" ht="11.25">
      <c r="B1578" s="156"/>
      <c r="D1578" s="150" t="s">
        <v>238</v>
      </c>
      <c r="E1578" s="157" t="s">
        <v>21</v>
      </c>
      <c r="F1578" s="158" t="s">
        <v>2049</v>
      </c>
      <c r="H1578" s="159">
        <v>12.8</v>
      </c>
      <c r="I1578" s="160"/>
      <c r="L1578" s="156"/>
      <c r="M1578" s="161"/>
      <c r="T1578" s="162"/>
      <c r="AT1578" s="157" t="s">
        <v>238</v>
      </c>
      <c r="AU1578" s="157" t="s">
        <v>86</v>
      </c>
      <c r="AV1578" s="13" t="s">
        <v>86</v>
      </c>
      <c r="AW1578" s="13" t="s">
        <v>33</v>
      </c>
      <c r="AX1578" s="13" t="s">
        <v>73</v>
      </c>
      <c r="AY1578" s="157" t="s">
        <v>227</v>
      </c>
    </row>
    <row r="1579" spans="2:65" s="13" customFormat="1" ht="11.25">
      <c r="B1579" s="156"/>
      <c r="D1579" s="150" t="s">
        <v>238</v>
      </c>
      <c r="E1579" s="157" t="s">
        <v>21</v>
      </c>
      <c r="F1579" s="158" t="s">
        <v>2050</v>
      </c>
      <c r="H1579" s="159">
        <v>49</v>
      </c>
      <c r="I1579" s="160"/>
      <c r="L1579" s="156"/>
      <c r="M1579" s="161"/>
      <c r="T1579" s="162"/>
      <c r="AT1579" s="157" t="s">
        <v>238</v>
      </c>
      <c r="AU1579" s="157" t="s">
        <v>86</v>
      </c>
      <c r="AV1579" s="13" t="s">
        <v>86</v>
      </c>
      <c r="AW1579" s="13" t="s">
        <v>33</v>
      </c>
      <c r="AX1579" s="13" t="s">
        <v>73</v>
      </c>
      <c r="AY1579" s="157" t="s">
        <v>227</v>
      </c>
    </row>
    <row r="1580" spans="2:65" s="13" customFormat="1" ht="11.25">
      <c r="B1580" s="156"/>
      <c r="D1580" s="150" t="s">
        <v>238</v>
      </c>
      <c r="E1580" s="157" t="s">
        <v>21</v>
      </c>
      <c r="F1580" s="158" t="s">
        <v>2051</v>
      </c>
      <c r="H1580" s="159">
        <v>19.600000000000001</v>
      </c>
      <c r="I1580" s="160"/>
      <c r="L1580" s="156"/>
      <c r="M1580" s="161"/>
      <c r="T1580" s="162"/>
      <c r="AT1580" s="157" t="s">
        <v>238</v>
      </c>
      <c r="AU1580" s="157" t="s">
        <v>86</v>
      </c>
      <c r="AV1580" s="13" t="s">
        <v>86</v>
      </c>
      <c r="AW1580" s="13" t="s">
        <v>33</v>
      </c>
      <c r="AX1580" s="13" t="s">
        <v>73</v>
      </c>
      <c r="AY1580" s="157" t="s">
        <v>227</v>
      </c>
    </row>
    <row r="1581" spans="2:65" s="13" customFormat="1" ht="11.25">
      <c r="B1581" s="156"/>
      <c r="D1581" s="150" t="s">
        <v>238</v>
      </c>
      <c r="E1581" s="157" t="s">
        <v>21</v>
      </c>
      <c r="F1581" s="158" t="s">
        <v>2052</v>
      </c>
      <c r="H1581" s="159">
        <v>34.299999999999997</v>
      </c>
      <c r="I1581" s="160"/>
      <c r="L1581" s="156"/>
      <c r="M1581" s="161"/>
      <c r="T1581" s="162"/>
      <c r="AT1581" s="157" t="s">
        <v>238</v>
      </c>
      <c r="AU1581" s="157" t="s">
        <v>86</v>
      </c>
      <c r="AV1581" s="13" t="s">
        <v>86</v>
      </c>
      <c r="AW1581" s="13" t="s">
        <v>33</v>
      </c>
      <c r="AX1581" s="13" t="s">
        <v>73</v>
      </c>
      <c r="AY1581" s="157" t="s">
        <v>227</v>
      </c>
    </row>
    <row r="1582" spans="2:65" s="13" customFormat="1" ht="11.25">
      <c r="B1582" s="156"/>
      <c r="D1582" s="150" t="s">
        <v>238</v>
      </c>
      <c r="E1582" s="157" t="s">
        <v>21</v>
      </c>
      <c r="F1582" s="158" t="s">
        <v>2053</v>
      </c>
      <c r="H1582" s="159">
        <v>9.8000000000000007</v>
      </c>
      <c r="I1582" s="160"/>
      <c r="L1582" s="156"/>
      <c r="M1582" s="161"/>
      <c r="T1582" s="162"/>
      <c r="AT1582" s="157" t="s">
        <v>238</v>
      </c>
      <c r="AU1582" s="157" t="s">
        <v>86</v>
      </c>
      <c r="AV1582" s="13" t="s">
        <v>86</v>
      </c>
      <c r="AW1582" s="13" t="s">
        <v>33</v>
      </c>
      <c r="AX1582" s="13" t="s">
        <v>73</v>
      </c>
      <c r="AY1582" s="157" t="s">
        <v>227</v>
      </c>
    </row>
    <row r="1583" spans="2:65" s="13" customFormat="1" ht="11.25">
      <c r="B1583" s="156"/>
      <c r="D1583" s="150" t="s">
        <v>238</v>
      </c>
      <c r="E1583" s="157" t="s">
        <v>21</v>
      </c>
      <c r="F1583" s="158" t="s">
        <v>2054</v>
      </c>
      <c r="H1583" s="159">
        <v>19.600000000000001</v>
      </c>
      <c r="I1583" s="160"/>
      <c r="L1583" s="156"/>
      <c r="M1583" s="161"/>
      <c r="T1583" s="162"/>
      <c r="AT1583" s="157" t="s">
        <v>238</v>
      </c>
      <c r="AU1583" s="157" t="s">
        <v>86</v>
      </c>
      <c r="AV1583" s="13" t="s">
        <v>86</v>
      </c>
      <c r="AW1583" s="13" t="s">
        <v>33</v>
      </c>
      <c r="AX1583" s="13" t="s">
        <v>73</v>
      </c>
      <c r="AY1583" s="157" t="s">
        <v>227</v>
      </c>
    </row>
    <row r="1584" spans="2:65" s="13" customFormat="1" ht="11.25">
      <c r="B1584" s="156"/>
      <c r="D1584" s="150" t="s">
        <v>238</v>
      </c>
      <c r="E1584" s="157" t="s">
        <v>21</v>
      </c>
      <c r="F1584" s="158" t="s">
        <v>2055</v>
      </c>
      <c r="H1584" s="159">
        <v>9.8000000000000007</v>
      </c>
      <c r="I1584" s="160"/>
      <c r="L1584" s="156"/>
      <c r="M1584" s="161"/>
      <c r="T1584" s="162"/>
      <c r="AT1584" s="157" t="s">
        <v>238</v>
      </c>
      <c r="AU1584" s="157" t="s">
        <v>86</v>
      </c>
      <c r="AV1584" s="13" t="s">
        <v>86</v>
      </c>
      <c r="AW1584" s="13" t="s">
        <v>33</v>
      </c>
      <c r="AX1584" s="13" t="s">
        <v>73</v>
      </c>
      <c r="AY1584" s="157" t="s">
        <v>227</v>
      </c>
    </row>
    <row r="1585" spans="2:65" s="13" customFormat="1" ht="11.25">
      <c r="B1585" s="156"/>
      <c r="D1585" s="150" t="s">
        <v>238</v>
      </c>
      <c r="E1585" s="157" t="s">
        <v>21</v>
      </c>
      <c r="F1585" s="158" t="s">
        <v>2056</v>
      </c>
      <c r="H1585" s="159">
        <v>93.1</v>
      </c>
      <c r="I1585" s="160"/>
      <c r="L1585" s="156"/>
      <c r="M1585" s="161"/>
      <c r="T1585" s="162"/>
      <c r="AT1585" s="157" t="s">
        <v>238</v>
      </c>
      <c r="AU1585" s="157" t="s">
        <v>86</v>
      </c>
      <c r="AV1585" s="13" t="s">
        <v>86</v>
      </c>
      <c r="AW1585" s="13" t="s">
        <v>33</v>
      </c>
      <c r="AX1585" s="13" t="s">
        <v>73</v>
      </c>
      <c r="AY1585" s="157" t="s">
        <v>227</v>
      </c>
    </row>
    <row r="1586" spans="2:65" s="13" customFormat="1" ht="11.25">
      <c r="B1586" s="156"/>
      <c r="D1586" s="150" t="s">
        <v>238</v>
      </c>
      <c r="E1586" s="157" t="s">
        <v>21</v>
      </c>
      <c r="F1586" s="158" t="s">
        <v>2057</v>
      </c>
      <c r="H1586" s="159">
        <v>4.9000000000000004</v>
      </c>
      <c r="I1586" s="160"/>
      <c r="L1586" s="156"/>
      <c r="M1586" s="161"/>
      <c r="T1586" s="162"/>
      <c r="AT1586" s="157" t="s">
        <v>238</v>
      </c>
      <c r="AU1586" s="157" t="s">
        <v>86</v>
      </c>
      <c r="AV1586" s="13" t="s">
        <v>86</v>
      </c>
      <c r="AW1586" s="13" t="s">
        <v>33</v>
      </c>
      <c r="AX1586" s="13" t="s">
        <v>73</v>
      </c>
      <c r="AY1586" s="157" t="s">
        <v>227</v>
      </c>
    </row>
    <row r="1587" spans="2:65" s="13" customFormat="1" ht="11.25">
      <c r="B1587" s="156"/>
      <c r="D1587" s="150" t="s">
        <v>238</v>
      </c>
      <c r="E1587" s="157" t="s">
        <v>21</v>
      </c>
      <c r="F1587" s="158" t="s">
        <v>2058</v>
      </c>
      <c r="H1587" s="159">
        <v>2.4500000000000002</v>
      </c>
      <c r="I1587" s="160"/>
      <c r="L1587" s="156"/>
      <c r="M1587" s="161"/>
      <c r="T1587" s="162"/>
      <c r="AT1587" s="157" t="s">
        <v>238</v>
      </c>
      <c r="AU1587" s="157" t="s">
        <v>86</v>
      </c>
      <c r="AV1587" s="13" t="s">
        <v>86</v>
      </c>
      <c r="AW1587" s="13" t="s">
        <v>33</v>
      </c>
      <c r="AX1587" s="13" t="s">
        <v>73</v>
      </c>
      <c r="AY1587" s="157" t="s">
        <v>227</v>
      </c>
    </row>
    <row r="1588" spans="2:65" s="13" customFormat="1" ht="11.25">
      <c r="B1588" s="156"/>
      <c r="D1588" s="150" t="s">
        <v>238</v>
      </c>
      <c r="E1588" s="157" t="s">
        <v>21</v>
      </c>
      <c r="F1588" s="158" t="s">
        <v>2059</v>
      </c>
      <c r="H1588" s="159">
        <v>3.6</v>
      </c>
      <c r="I1588" s="160"/>
      <c r="L1588" s="156"/>
      <c r="M1588" s="161"/>
      <c r="T1588" s="162"/>
      <c r="AT1588" s="157" t="s">
        <v>238</v>
      </c>
      <c r="AU1588" s="157" t="s">
        <v>86</v>
      </c>
      <c r="AV1588" s="13" t="s">
        <v>86</v>
      </c>
      <c r="AW1588" s="13" t="s">
        <v>33</v>
      </c>
      <c r="AX1588" s="13" t="s">
        <v>73</v>
      </c>
      <c r="AY1588" s="157" t="s">
        <v>227</v>
      </c>
    </row>
    <row r="1589" spans="2:65" s="13" customFormat="1" ht="11.25">
      <c r="B1589" s="156"/>
      <c r="D1589" s="150" t="s">
        <v>238</v>
      </c>
      <c r="E1589" s="157" t="s">
        <v>21</v>
      </c>
      <c r="F1589" s="158" t="s">
        <v>2060</v>
      </c>
      <c r="H1589" s="159">
        <v>7.2</v>
      </c>
      <c r="I1589" s="160"/>
      <c r="L1589" s="156"/>
      <c r="M1589" s="161"/>
      <c r="T1589" s="162"/>
      <c r="AT1589" s="157" t="s">
        <v>238</v>
      </c>
      <c r="AU1589" s="157" t="s">
        <v>86</v>
      </c>
      <c r="AV1589" s="13" t="s">
        <v>86</v>
      </c>
      <c r="AW1589" s="13" t="s">
        <v>33</v>
      </c>
      <c r="AX1589" s="13" t="s">
        <v>73</v>
      </c>
      <c r="AY1589" s="157" t="s">
        <v>227</v>
      </c>
    </row>
    <row r="1590" spans="2:65" s="13" customFormat="1" ht="11.25">
      <c r="B1590" s="156"/>
      <c r="D1590" s="150" t="s">
        <v>238</v>
      </c>
      <c r="E1590" s="157" t="s">
        <v>21</v>
      </c>
      <c r="F1590" s="158" t="s">
        <v>2061</v>
      </c>
      <c r="H1590" s="159">
        <v>5.39</v>
      </c>
      <c r="I1590" s="160"/>
      <c r="L1590" s="156"/>
      <c r="M1590" s="161"/>
      <c r="T1590" s="162"/>
      <c r="AT1590" s="157" t="s">
        <v>238</v>
      </c>
      <c r="AU1590" s="157" t="s">
        <v>86</v>
      </c>
      <c r="AV1590" s="13" t="s">
        <v>86</v>
      </c>
      <c r="AW1590" s="13" t="s">
        <v>33</v>
      </c>
      <c r="AX1590" s="13" t="s">
        <v>73</v>
      </c>
      <c r="AY1590" s="157" t="s">
        <v>227</v>
      </c>
    </row>
    <row r="1591" spans="2:65" s="13" customFormat="1" ht="11.25">
      <c r="B1591" s="156"/>
      <c r="D1591" s="150" t="s">
        <v>238</v>
      </c>
      <c r="E1591" s="157" t="s">
        <v>21</v>
      </c>
      <c r="F1591" s="158" t="s">
        <v>2062</v>
      </c>
      <c r="H1591" s="159">
        <v>7.84</v>
      </c>
      <c r="I1591" s="160"/>
      <c r="L1591" s="156"/>
      <c r="M1591" s="161"/>
      <c r="T1591" s="162"/>
      <c r="AT1591" s="157" t="s">
        <v>238</v>
      </c>
      <c r="AU1591" s="157" t="s">
        <v>86</v>
      </c>
      <c r="AV1591" s="13" t="s">
        <v>86</v>
      </c>
      <c r="AW1591" s="13" t="s">
        <v>33</v>
      </c>
      <c r="AX1591" s="13" t="s">
        <v>73</v>
      </c>
      <c r="AY1591" s="157" t="s">
        <v>227</v>
      </c>
    </row>
    <row r="1592" spans="2:65" s="14" customFormat="1" ht="11.25">
      <c r="B1592" s="163"/>
      <c r="D1592" s="150" t="s">
        <v>238</v>
      </c>
      <c r="E1592" s="164" t="s">
        <v>21</v>
      </c>
      <c r="F1592" s="165" t="s">
        <v>241</v>
      </c>
      <c r="H1592" s="166">
        <v>287.38</v>
      </c>
      <c r="I1592" s="167"/>
      <c r="L1592" s="163"/>
      <c r="M1592" s="168"/>
      <c r="T1592" s="169"/>
      <c r="AT1592" s="164" t="s">
        <v>238</v>
      </c>
      <c r="AU1592" s="164" t="s">
        <v>86</v>
      </c>
      <c r="AV1592" s="14" t="s">
        <v>234</v>
      </c>
      <c r="AW1592" s="14" t="s">
        <v>33</v>
      </c>
      <c r="AX1592" s="14" t="s">
        <v>80</v>
      </c>
      <c r="AY1592" s="164" t="s">
        <v>227</v>
      </c>
    </row>
    <row r="1593" spans="2:65" s="1" customFormat="1" ht="33" customHeight="1">
      <c r="B1593" s="33"/>
      <c r="C1593" s="132" t="s">
        <v>2067</v>
      </c>
      <c r="D1593" s="132" t="s">
        <v>229</v>
      </c>
      <c r="E1593" s="133" t="s">
        <v>2068</v>
      </c>
      <c r="F1593" s="134" t="s">
        <v>2069</v>
      </c>
      <c r="G1593" s="135" t="s">
        <v>232</v>
      </c>
      <c r="H1593" s="136">
        <v>132.5</v>
      </c>
      <c r="I1593" s="137"/>
      <c r="J1593" s="138">
        <f>ROUND(I1593*H1593,2)</f>
        <v>0</v>
      </c>
      <c r="K1593" s="134" t="s">
        <v>233</v>
      </c>
      <c r="L1593" s="33"/>
      <c r="M1593" s="139" t="s">
        <v>21</v>
      </c>
      <c r="N1593" s="140" t="s">
        <v>45</v>
      </c>
      <c r="P1593" s="141">
        <f>O1593*H1593</f>
        <v>0</v>
      </c>
      <c r="Q1593" s="141">
        <v>2.5000000000000001E-4</v>
      </c>
      <c r="R1593" s="141">
        <f>Q1593*H1593</f>
        <v>3.3125000000000002E-2</v>
      </c>
      <c r="S1593" s="141">
        <v>0</v>
      </c>
      <c r="T1593" s="142">
        <f>S1593*H1593</f>
        <v>0</v>
      </c>
      <c r="AR1593" s="143" t="s">
        <v>388</v>
      </c>
      <c r="AT1593" s="143" t="s">
        <v>229</v>
      </c>
      <c r="AU1593" s="143" t="s">
        <v>86</v>
      </c>
      <c r="AY1593" s="18" t="s">
        <v>227</v>
      </c>
      <c r="BE1593" s="144">
        <f>IF(N1593="základní",J1593,0)</f>
        <v>0</v>
      </c>
      <c r="BF1593" s="144">
        <f>IF(N1593="snížená",J1593,0)</f>
        <v>0</v>
      </c>
      <c r="BG1593" s="144">
        <f>IF(N1593="zákl. přenesená",J1593,0)</f>
        <v>0</v>
      </c>
      <c r="BH1593" s="144">
        <f>IF(N1593="sníž. přenesená",J1593,0)</f>
        <v>0</v>
      </c>
      <c r="BI1593" s="144">
        <f>IF(N1593="nulová",J1593,0)</f>
        <v>0</v>
      </c>
      <c r="BJ1593" s="18" t="s">
        <v>86</v>
      </c>
      <c r="BK1593" s="144">
        <f>ROUND(I1593*H1593,2)</f>
        <v>0</v>
      </c>
      <c r="BL1593" s="18" t="s">
        <v>388</v>
      </c>
      <c r="BM1593" s="143" t="s">
        <v>2070</v>
      </c>
    </row>
    <row r="1594" spans="2:65" s="1" customFormat="1" ht="11.25">
      <c r="B1594" s="33"/>
      <c r="D1594" s="145" t="s">
        <v>236</v>
      </c>
      <c r="F1594" s="146" t="s">
        <v>2071</v>
      </c>
      <c r="I1594" s="147"/>
      <c r="L1594" s="33"/>
      <c r="M1594" s="148"/>
      <c r="T1594" s="54"/>
      <c r="AT1594" s="18" t="s">
        <v>236</v>
      </c>
      <c r="AU1594" s="18" t="s">
        <v>86</v>
      </c>
    </row>
    <row r="1595" spans="2:65" s="13" customFormat="1" ht="11.25">
      <c r="B1595" s="156"/>
      <c r="D1595" s="150" t="s">
        <v>238</v>
      </c>
      <c r="E1595" s="157" t="s">
        <v>21</v>
      </c>
      <c r="F1595" s="158" t="s">
        <v>2072</v>
      </c>
      <c r="H1595" s="159">
        <v>31.8</v>
      </c>
      <c r="I1595" s="160"/>
      <c r="L1595" s="156"/>
      <c r="M1595" s="161"/>
      <c r="T1595" s="162"/>
      <c r="AT1595" s="157" t="s">
        <v>238</v>
      </c>
      <c r="AU1595" s="157" t="s">
        <v>86</v>
      </c>
      <c r="AV1595" s="13" t="s">
        <v>86</v>
      </c>
      <c r="AW1595" s="13" t="s">
        <v>33</v>
      </c>
      <c r="AX1595" s="13" t="s">
        <v>73</v>
      </c>
      <c r="AY1595" s="157" t="s">
        <v>227</v>
      </c>
    </row>
    <row r="1596" spans="2:65" s="13" customFormat="1" ht="11.25">
      <c r="B1596" s="156"/>
      <c r="D1596" s="150" t="s">
        <v>238</v>
      </c>
      <c r="E1596" s="157" t="s">
        <v>21</v>
      </c>
      <c r="F1596" s="158" t="s">
        <v>2073</v>
      </c>
      <c r="H1596" s="159">
        <v>15.9</v>
      </c>
      <c r="I1596" s="160"/>
      <c r="L1596" s="156"/>
      <c r="M1596" s="161"/>
      <c r="T1596" s="162"/>
      <c r="AT1596" s="157" t="s">
        <v>238</v>
      </c>
      <c r="AU1596" s="157" t="s">
        <v>86</v>
      </c>
      <c r="AV1596" s="13" t="s">
        <v>86</v>
      </c>
      <c r="AW1596" s="13" t="s">
        <v>33</v>
      </c>
      <c r="AX1596" s="13" t="s">
        <v>73</v>
      </c>
      <c r="AY1596" s="157" t="s">
        <v>227</v>
      </c>
    </row>
    <row r="1597" spans="2:65" s="13" customFormat="1" ht="11.25">
      <c r="B1597" s="156"/>
      <c r="D1597" s="150" t="s">
        <v>238</v>
      </c>
      <c r="E1597" s="157" t="s">
        <v>21</v>
      </c>
      <c r="F1597" s="158" t="s">
        <v>2074</v>
      </c>
      <c r="H1597" s="159">
        <v>84.8</v>
      </c>
      <c r="I1597" s="160"/>
      <c r="L1597" s="156"/>
      <c r="M1597" s="161"/>
      <c r="T1597" s="162"/>
      <c r="AT1597" s="157" t="s">
        <v>238</v>
      </c>
      <c r="AU1597" s="157" t="s">
        <v>86</v>
      </c>
      <c r="AV1597" s="13" t="s">
        <v>86</v>
      </c>
      <c r="AW1597" s="13" t="s">
        <v>33</v>
      </c>
      <c r="AX1597" s="13" t="s">
        <v>73</v>
      </c>
      <c r="AY1597" s="157" t="s">
        <v>227</v>
      </c>
    </row>
    <row r="1598" spans="2:65" s="14" customFormat="1" ht="11.25">
      <c r="B1598" s="163"/>
      <c r="D1598" s="150" t="s">
        <v>238</v>
      </c>
      <c r="E1598" s="164" t="s">
        <v>21</v>
      </c>
      <c r="F1598" s="165" t="s">
        <v>241</v>
      </c>
      <c r="H1598" s="166">
        <v>132.5</v>
      </c>
      <c r="I1598" s="167"/>
      <c r="L1598" s="163"/>
      <c r="M1598" s="168"/>
      <c r="T1598" s="169"/>
      <c r="AT1598" s="164" t="s">
        <v>238</v>
      </c>
      <c r="AU1598" s="164" t="s">
        <v>86</v>
      </c>
      <c r="AV1598" s="14" t="s">
        <v>234</v>
      </c>
      <c r="AW1598" s="14" t="s">
        <v>33</v>
      </c>
      <c r="AX1598" s="14" t="s">
        <v>80</v>
      </c>
      <c r="AY1598" s="164" t="s">
        <v>227</v>
      </c>
    </row>
    <row r="1599" spans="2:65" s="1" customFormat="1" ht="24.2" customHeight="1">
      <c r="B1599" s="33"/>
      <c r="C1599" s="170" t="s">
        <v>2075</v>
      </c>
      <c r="D1599" s="170" t="s">
        <v>291</v>
      </c>
      <c r="E1599" s="171" t="s">
        <v>2076</v>
      </c>
      <c r="F1599" s="172" t="s">
        <v>2077</v>
      </c>
      <c r="G1599" s="173" t="s">
        <v>232</v>
      </c>
      <c r="H1599" s="174">
        <v>132.5</v>
      </c>
      <c r="I1599" s="175"/>
      <c r="J1599" s="176">
        <f>ROUND(I1599*H1599,2)</f>
        <v>0</v>
      </c>
      <c r="K1599" s="172" t="s">
        <v>233</v>
      </c>
      <c r="L1599" s="177"/>
      <c r="M1599" s="178" t="s">
        <v>21</v>
      </c>
      <c r="N1599" s="179" t="s">
        <v>45</v>
      </c>
      <c r="P1599" s="141">
        <f>O1599*H1599</f>
        <v>0</v>
      </c>
      <c r="Q1599" s="141">
        <v>3.6110000000000003E-2</v>
      </c>
      <c r="R1599" s="141">
        <f>Q1599*H1599</f>
        <v>4.7845750000000002</v>
      </c>
      <c r="S1599" s="141">
        <v>0</v>
      </c>
      <c r="T1599" s="142">
        <f>S1599*H1599</f>
        <v>0</v>
      </c>
      <c r="AR1599" s="143" t="s">
        <v>577</v>
      </c>
      <c r="AT1599" s="143" t="s">
        <v>291</v>
      </c>
      <c r="AU1599" s="143" t="s">
        <v>86</v>
      </c>
      <c r="AY1599" s="18" t="s">
        <v>227</v>
      </c>
      <c r="BE1599" s="144">
        <f>IF(N1599="základní",J1599,0)</f>
        <v>0</v>
      </c>
      <c r="BF1599" s="144">
        <f>IF(N1599="snížená",J1599,0)</f>
        <v>0</v>
      </c>
      <c r="BG1599" s="144">
        <f>IF(N1599="zákl. přenesená",J1599,0)</f>
        <v>0</v>
      </c>
      <c r="BH1599" s="144">
        <f>IF(N1599="sníž. přenesená",J1599,0)</f>
        <v>0</v>
      </c>
      <c r="BI1599" s="144">
        <f>IF(N1599="nulová",J1599,0)</f>
        <v>0</v>
      </c>
      <c r="BJ1599" s="18" t="s">
        <v>86</v>
      </c>
      <c r="BK1599" s="144">
        <f>ROUND(I1599*H1599,2)</f>
        <v>0</v>
      </c>
      <c r="BL1599" s="18" t="s">
        <v>388</v>
      </c>
      <c r="BM1599" s="143" t="s">
        <v>2078</v>
      </c>
    </row>
    <row r="1600" spans="2:65" s="13" customFormat="1" ht="11.25">
      <c r="B1600" s="156"/>
      <c r="D1600" s="150" t="s">
        <v>238</v>
      </c>
      <c r="E1600" s="157" t="s">
        <v>21</v>
      </c>
      <c r="F1600" s="158" t="s">
        <v>2072</v>
      </c>
      <c r="H1600" s="159">
        <v>31.8</v>
      </c>
      <c r="I1600" s="160"/>
      <c r="L1600" s="156"/>
      <c r="M1600" s="161"/>
      <c r="T1600" s="162"/>
      <c r="AT1600" s="157" t="s">
        <v>238</v>
      </c>
      <c r="AU1600" s="157" t="s">
        <v>86</v>
      </c>
      <c r="AV1600" s="13" t="s">
        <v>86</v>
      </c>
      <c r="AW1600" s="13" t="s">
        <v>33</v>
      </c>
      <c r="AX1600" s="13" t="s">
        <v>73</v>
      </c>
      <c r="AY1600" s="157" t="s">
        <v>227</v>
      </c>
    </row>
    <row r="1601" spans="2:65" s="13" customFormat="1" ht="11.25">
      <c r="B1601" s="156"/>
      <c r="D1601" s="150" t="s">
        <v>238</v>
      </c>
      <c r="E1601" s="157" t="s">
        <v>21</v>
      </c>
      <c r="F1601" s="158" t="s">
        <v>2073</v>
      </c>
      <c r="H1601" s="159">
        <v>15.9</v>
      </c>
      <c r="I1601" s="160"/>
      <c r="L1601" s="156"/>
      <c r="M1601" s="161"/>
      <c r="T1601" s="162"/>
      <c r="AT1601" s="157" t="s">
        <v>238</v>
      </c>
      <c r="AU1601" s="157" t="s">
        <v>86</v>
      </c>
      <c r="AV1601" s="13" t="s">
        <v>86</v>
      </c>
      <c r="AW1601" s="13" t="s">
        <v>33</v>
      </c>
      <c r="AX1601" s="13" t="s">
        <v>73</v>
      </c>
      <c r="AY1601" s="157" t="s">
        <v>227</v>
      </c>
    </row>
    <row r="1602" spans="2:65" s="13" customFormat="1" ht="11.25">
      <c r="B1602" s="156"/>
      <c r="D1602" s="150" t="s">
        <v>238</v>
      </c>
      <c r="E1602" s="157" t="s">
        <v>21</v>
      </c>
      <c r="F1602" s="158" t="s">
        <v>2074</v>
      </c>
      <c r="H1602" s="159">
        <v>84.8</v>
      </c>
      <c r="I1602" s="160"/>
      <c r="L1602" s="156"/>
      <c r="M1602" s="161"/>
      <c r="T1602" s="162"/>
      <c r="AT1602" s="157" t="s">
        <v>238</v>
      </c>
      <c r="AU1602" s="157" t="s">
        <v>86</v>
      </c>
      <c r="AV1602" s="13" t="s">
        <v>86</v>
      </c>
      <c r="AW1602" s="13" t="s">
        <v>33</v>
      </c>
      <c r="AX1602" s="13" t="s">
        <v>73</v>
      </c>
      <c r="AY1602" s="157" t="s">
        <v>227</v>
      </c>
    </row>
    <row r="1603" spans="2:65" s="14" customFormat="1" ht="11.25">
      <c r="B1603" s="163"/>
      <c r="D1603" s="150" t="s">
        <v>238</v>
      </c>
      <c r="E1603" s="164" t="s">
        <v>21</v>
      </c>
      <c r="F1603" s="165" t="s">
        <v>241</v>
      </c>
      <c r="H1603" s="166">
        <v>132.5</v>
      </c>
      <c r="I1603" s="167"/>
      <c r="L1603" s="163"/>
      <c r="M1603" s="168"/>
      <c r="T1603" s="169"/>
      <c r="AT1603" s="164" t="s">
        <v>238</v>
      </c>
      <c r="AU1603" s="164" t="s">
        <v>86</v>
      </c>
      <c r="AV1603" s="14" t="s">
        <v>234</v>
      </c>
      <c r="AW1603" s="14" t="s">
        <v>33</v>
      </c>
      <c r="AX1603" s="14" t="s">
        <v>80</v>
      </c>
      <c r="AY1603" s="164" t="s">
        <v>227</v>
      </c>
    </row>
    <row r="1604" spans="2:65" s="1" customFormat="1" ht="16.5" customHeight="1">
      <c r="B1604" s="33"/>
      <c r="C1604" s="170" t="s">
        <v>2079</v>
      </c>
      <c r="D1604" s="170" t="s">
        <v>291</v>
      </c>
      <c r="E1604" s="171" t="s">
        <v>2080</v>
      </c>
      <c r="F1604" s="172" t="s">
        <v>2081</v>
      </c>
      <c r="G1604" s="173" t="s">
        <v>396</v>
      </c>
      <c r="H1604" s="174">
        <v>145</v>
      </c>
      <c r="I1604" s="175"/>
      <c r="J1604" s="176">
        <f>ROUND(I1604*H1604,2)</f>
        <v>0</v>
      </c>
      <c r="K1604" s="172" t="s">
        <v>336</v>
      </c>
      <c r="L1604" s="177"/>
      <c r="M1604" s="178" t="s">
        <v>21</v>
      </c>
      <c r="N1604" s="179" t="s">
        <v>45</v>
      </c>
      <c r="P1604" s="141">
        <f>O1604*H1604</f>
        <v>0</v>
      </c>
      <c r="Q1604" s="141">
        <v>0</v>
      </c>
      <c r="R1604" s="141">
        <f>Q1604*H1604</f>
        <v>0</v>
      </c>
      <c r="S1604" s="141">
        <v>0</v>
      </c>
      <c r="T1604" s="142">
        <f>S1604*H1604</f>
        <v>0</v>
      </c>
      <c r="AR1604" s="143" t="s">
        <v>577</v>
      </c>
      <c r="AT1604" s="143" t="s">
        <v>291</v>
      </c>
      <c r="AU1604" s="143" t="s">
        <v>86</v>
      </c>
      <c r="AY1604" s="18" t="s">
        <v>227</v>
      </c>
      <c r="BE1604" s="144">
        <f>IF(N1604="základní",J1604,0)</f>
        <v>0</v>
      </c>
      <c r="BF1604" s="144">
        <f>IF(N1604="snížená",J1604,0)</f>
        <v>0</v>
      </c>
      <c r="BG1604" s="144">
        <f>IF(N1604="zákl. přenesená",J1604,0)</f>
        <v>0</v>
      </c>
      <c r="BH1604" s="144">
        <f>IF(N1604="sníž. přenesená",J1604,0)</f>
        <v>0</v>
      </c>
      <c r="BI1604" s="144">
        <f>IF(N1604="nulová",J1604,0)</f>
        <v>0</v>
      </c>
      <c r="BJ1604" s="18" t="s">
        <v>86</v>
      </c>
      <c r="BK1604" s="144">
        <f>ROUND(I1604*H1604,2)</f>
        <v>0</v>
      </c>
      <c r="BL1604" s="18" t="s">
        <v>388</v>
      </c>
      <c r="BM1604" s="143" t="s">
        <v>2082</v>
      </c>
    </row>
    <row r="1605" spans="2:65" s="12" customFormat="1" ht="11.25">
      <c r="B1605" s="149"/>
      <c r="D1605" s="150" t="s">
        <v>238</v>
      </c>
      <c r="E1605" s="151" t="s">
        <v>21</v>
      </c>
      <c r="F1605" s="152" t="s">
        <v>2083</v>
      </c>
      <c r="H1605" s="151" t="s">
        <v>21</v>
      </c>
      <c r="I1605" s="153"/>
      <c r="L1605" s="149"/>
      <c r="M1605" s="154"/>
      <c r="T1605" s="155"/>
      <c r="AT1605" s="151" t="s">
        <v>238</v>
      </c>
      <c r="AU1605" s="151" t="s">
        <v>86</v>
      </c>
      <c r="AV1605" s="12" t="s">
        <v>80</v>
      </c>
      <c r="AW1605" s="12" t="s">
        <v>33</v>
      </c>
      <c r="AX1605" s="12" t="s">
        <v>73</v>
      </c>
      <c r="AY1605" s="151" t="s">
        <v>227</v>
      </c>
    </row>
    <row r="1606" spans="2:65" s="13" customFormat="1" ht="11.25">
      <c r="B1606" s="156"/>
      <c r="D1606" s="150" t="s">
        <v>238</v>
      </c>
      <c r="E1606" s="157" t="s">
        <v>21</v>
      </c>
      <c r="F1606" s="158" t="s">
        <v>1867</v>
      </c>
      <c r="H1606" s="159">
        <v>145</v>
      </c>
      <c r="I1606" s="160"/>
      <c r="L1606" s="156"/>
      <c r="M1606" s="161"/>
      <c r="T1606" s="162"/>
      <c r="AT1606" s="157" t="s">
        <v>238</v>
      </c>
      <c r="AU1606" s="157" t="s">
        <v>86</v>
      </c>
      <c r="AV1606" s="13" t="s">
        <v>86</v>
      </c>
      <c r="AW1606" s="13" t="s">
        <v>33</v>
      </c>
      <c r="AX1606" s="13" t="s">
        <v>73</v>
      </c>
      <c r="AY1606" s="157" t="s">
        <v>227</v>
      </c>
    </row>
    <row r="1607" spans="2:65" s="14" customFormat="1" ht="11.25">
      <c r="B1607" s="163"/>
      <c r="D1607" s="150" t="s">
        <v>238</v>
      </c>
      <c r="E1607" s="164" t="s">
        <v>21</v>
      </c>
      <c r="F1607" s="165" t="s">
        <v>241</v>
      </c>
      <c r="H1607" s="166">
        <v>145</v>
      </c>
      <c r="I1607" s="167"/>
      <c r="L1607" s="163"/>
      <c r="M1607" s="168"/>
      <c r="T1607" s="169"/>
      <c r="AT1607" s="164" t="s">
        <v>238</v>
      </c>
      <c r="AU1607" s="164" t="s">
        <v>86</v>
      </c>
      <c r="AV1607" s="14" t="s">
        <v>234</v>
      </c>
      <c r="AW1607" s="14" t="s">
        <v>33</v>
      </c>
      <c r="AX1607" s="14" t="s">
        <v>80</v>
      </c>
      <c r="AY1607" s="164" t="s">
        <v>227</v>
      </c>
    </row>
    <row r="1608" spans="2:65" s="1" customFormat="1" ht="37.9" customHeight="1">
      <c r="B1608" s="33"/>
      <c r="C1608" s="132" t="s">
        <v>2084</v>
      </c>
      <c r="D1608" s="132" t="s">
        <v>229</v>
      </c>
      <c r="E1608" s="133" t="s">
        <v>2085</v>
      </c>
      <c r="F1608" s="134" t="s">
        <v>2086</v>
      </c>
      <c r="G1608" s="135" t="s">
        <v>396</v>
      </c>
      <c r="H1608" s="136">
        <v>75</v>
      </c>
      <c r="I1608" s="137"/>
      <c r="J1608" s="138">
        <f>ROUND(I1608*H1608,2)</f>
        <v>0</v>
      </c>
      <c r="K1608" s="134" t="s">
        <v>233</v>
      </c>
      <c r="L1608" s="33"/>
      <c r="M1608" s="139" t="s">
        <v>21</v>
      </c>
      <c r="N1608" s="140" t="s">
        <v>45</v>
      </c>
      <c r="P1608" s="141">
        <f>O1608*H1608</f>
        <v>0</v>
      </c>
      <c r="Q1608" s="141">
        <v>0</v>
      </c>
      <c r="R1608" s="141">
        <f>Q1608*H1608</f>
        <v>0</v>
      </c>
      <c r="S1608" s="141">
        <v>0</v>
      </c>
      <c r="T1608" s="142">
        <f>S1608*H1608</f>
        <v>0</v>
      </c>
      <c r="AR1608" s="143" t="s">
        <v>388</v>
      </c>
      <c r="AT1608" s="143" t="s">
        <v>229</v>
      </c>
      <c r="AU1608" s="143" t="s">
        <v>86</v>
      </c>
      <c r="AY1608" s="18" t="s">
        <v>227</v>
      </c>
      <c r="BE1608" s="144">
        <f>IF(N1608="základní",J1608,0)</f>
        <v>0</v>
      </c>
      <c r="BF1608" s="144">
        <f>IF(N1608="snížená",J1608,0)</f>
        <v>0</v>
      </c>
      <c r="BG1608" s="144">
        <f>IF(N1608="zákl. přenesená",J1608,0)</f>
        <v>0</v>
      </c>
      <c r="BH1608" s="144">
        <f>IF(N1608="sníž. přenesená",J1608,0)</f>
        <v>0</v>
      </c>
      <c r="BI1608" s="144">
        <f>IF(N1608="nulová",J1608,0)</f>
        <v>0</v>
      </c>
      <c r="BJ1608" s="18" t="s">
        <v>86</v>
      </c>
      <c r="BK1608" s="144">
        <f>ROUND(I1608*H1608,2)</f>
        <v>0</v>
      </c>
      <c r="BL1608" s="18" t="s">
        <v>388</v>
      </c>
      <c r="BM1608" s="143" t="s">
        <v>2087</v>
      </c>
    </row>
    <row r="1609" spans="2:65" s="1" customFormat="1" ht="11.25">
      <c r="B1609" s="33"/>
      <c r="D1609" s="145" t="s">
        <v>236</v>
      </c>
      <c r="F1609" s="146" t="s">
        <v>2088</v>
      </c>
      <c r="I1609" s="147"/>
      <c r="L1609" s="33"/>
      <c r="M1609" s="148"/>
      <c r="T1609" s="54"/>
      <c r="AT1609" s="18" t="s">
        <v>236</v>
      </c>
      <c r="AU1609" s="18" t="s">
        <v>86</v>
      </c>
    </row>
    <row r="1610" spans="2:65" s="13" customFormat="1" ht="11.25">
      <c r="B1610" s="156"/>
      <c r="D1610" s="150" t="s">
        <v>238</v>
      </c>
      <c r="E1610" s="157" t="s">
        <v>21</v>
      </c>
      <c r="F1610" s="158" t="s">
        <v>1474</v>
      </c>
      <c r="H1610" s="159">
        <v>50</v>
      </c>
      <c r="I1610" s="160"/>
      <c r="L1610" s="156"/>
      <c r="M1610" s="161"/>
      <c r="T1610" s="162"/>
      <c r="AT1610" s="157" t="s">
        <v>238</v>
      </c>
      <c r="AU1610" s="157" t="s">
        <v>86</v>
      </c>
      <c r="AV1610" s="13" t="s">
        <v>86</v>
      </c>
      <c r="AW1610" s="13" t="s">
        <v>33</v>
      </c>
      <c r="AX1610" s="13" t="s">
        <v>73</v>
      </c>
      <c r="AY1610" s="157" t="s">
        <v>227</v>
      </c>
    </row>
    <row r="1611" spans="2:65" s="13" customFormat="1" ht="11.25">
      <c r="B1611" s="156"/>
      <c r="D1611" s="150" t="s">
        <v>238</v>
      </c>
      <c r="E1611" s="157" t="s">
        <v>21</v>
      </c>
      <c r="F1611" s="158" t="s">
        <v>1475</v>
      </c>
      <c r="H1611" s="159">
        <v>20</v>
      </c>
      <c r="I1611" s="160"/>
      <c r="L1611" s="156"/>
      <c r="M1611" s="161"/>
      <c r="T1611" s="162"/>
      <c r="AT1611" s="157" t="s">
        <v>238</v>
      </c>
      <c r="AU1611" s="157" t="s">
        <v>86</v>
      </c>
      <c r="AV1611" s="13" t="s">
        <v>86</v>
      </c>
      <c r="AW1611" s="13" t="s">
        <v>33</v>
      </c>
      <c r="AX1611" s="13" t="s">
        <v>73</v>
      </c>
      <c r="AY1611" s="157" t="s">
        <v>227</v>
      </c>
    </row>
    <row r="1612" spans="2:65" s="13" customFormat="1" ht="11.25">
      <c r="B1612" s="156"/>
      <c r="D1612" s="150" t="s">
        <v>238</v>
      </c>
      <c r="E1612" s="157" t="s">
        <v>21</v>
      </c>
      <c r="F1612" s="158" t="s">
        <v>1478</v>
      </c>
      <c r="H1612" s="159">
        <v>2</v>
      </c>
      <c r="I1612" s="160"/>
      <c r="L1612" s="156"/>
      <c r="M1612" s="161"/>
      <c r="T1612" s="162"/>
      <c r="AT1612" s="157" t="s">
        <v>238</v>
      </c>
      <c r="AU1612" s="157" t="s">
        <v>86</v>
      </c>
      <c r="AV1612" s="13" t="s">
        <v>86</v>
      </c>
      <c r="AW1612" s="13" t="s">
        <v>33</v>
      </c>
      <c r="AX1612" s="13" t="s">
        <v>73</v>
      </c>
      <c r="AY1612" s="157" t="s">
        <v>227</v>
      </c>
    </row>
    <row r="1613" spans="2:65" s="13" customFormat="1" ht="11.25">
      <c r="B1613" s="156"/>
      <c r="D1613" s="150" t="s">
        <v>238</v>
      </c>
      <c r="E1613" s="157" t="s">
        <v>21</v>
      </c>
      <c r="F1613" s="158" t="s">
        <v>1479</v>
      </c>
      <c r="H1613" s="159">
        <v>2</v>
      </c>
      <c r="I1613" s="160"/>
      <c r="L1613" s="156"/>
      <c r="M1613" s="161"/>
      <c r="T1613" s="162"/>
      <c r="AT1613" s="157" t="s">
        <v>238</v>
      </c>
      <c r="AU1613" s="157" t="s">
        <v>86</v>
      </c>
      <c r="AV1613" s="13" t="s">
        <v>86</v>
      </c>
      <c r="AW1613" s="13" t="s">
        <v>33</v>
      </c>
      <c r="AX1613" s="13" t="s">
        <v>73</v>
      </c>
      <c r="AY1613" s="157" t="s">
        <v>227</v>
      </c>
    </row>
    <row r="1614" spans="2:65" s="13" customFormat="1" ht="11.25">
      <c r="B1614" s="156"/>
      <c r="D1614" s="150" t="s">
        <v>238</v>
      </c>
      <c r="E1614" s="157" t="s">
        <v>21</v>
      </c>
      <c r="F1614" s="158" t="s">
        <v>1482</v>
      </c>
      <c r="H1614" s="159">
        <v>1</v>
      </c>
      <c r="I1614" s="160"/>
      <c r="L1614" s="156"/>
      <c r="M1614" s="161"/>
      <c r="T1614" s="162"/>
      <c r="AT1614" s="157" t="s">
        <v>238</v>
      </c>
      <c r="AU1614" s="157" t="s">
        <v>86</v>
      </c>
      <c r="AV1614" s="13" t="s">
        <v>86</v>
      </c>
      <c r="AW1614" s="13" t="s">
        <v>33</v>
      </c>
      <c r="AX1614" s="13" t="s">
        <v>73</v>
      </c>
      <c r="AY1614" s="157" t="s">
        <v>227</v>
      </c>
    </row>
    <row r="1615" spans="2:65" s="14" customFormat="1" ht="11.25">
      <c r="B1615" s="163"/>
      <c r="D1615" s="150" t="s">
        <v>238</v>
      </c>
      <c r="E1615" s="164" t="s">
        <v>21</v>
      </c>
      <c r="F1615" s="165" t="s">
        <v>241</v>
      </c>
      <c r="H1615" s="166">
        <v>75</v>
      </c>
      <c r="I1615" s="167"/>
      <c r="L1615" s="163"/>
      <c r="M1615" s="168"/>
      <c r="T1615" s="169"/>
      <c r="AT1615" s="164" t="s">
        <v>238</v>
      </c>
      <c r="AU1615" s="164" t="s">
        <v>86</v>
      </c>
      <c r="AV1615" s="14" t="s">
        <v>234</v>
      </c>
      <c r="AW1615" s="14" t="s">
        <v>33</v>
      </c>
      <c r="AX1615" s="14" t="s">
        <v>80</v>
      </c>
      <c r="AY1615" s="164" t="s">
        <v>227</v>
      </c>
    </row>
    <row r="1616" spans="2:65" s="1" customFormat="1" ht="24.2" customHeight="1">
      <c r="B1616" s="33"/>
      <c r="C1616" s="170" t="s">
        <v>2089</v>
      </c>
      <c r="D1616" s="170" t="s">
        <v>291</v>
      </c>
      <c r="E1616" s="171" t="s">
        <v>2090</v>
      </c>
      <c r="F1616" s="172" t="s">
        <v>2091</v>
      </c>
      <c r="G1616" s="173" t="s">
        <v>396</v>
      </c>
      <c r="H1616" s="174">
        <v>2</v>
      </c>
      <c r="I1616" s="175"/>
      <c r="J1616" s="176">
        <f>ROUND(I1616*H1616,2)</f>
        <v>0</v>
      </c>
      <c r="K1616" s="172" t="s">
        <v>233</v>
      </c>
      <c r="L1616" s="177"/>
      <c r="M1616" s="178" t="s">
        <v>21</v>
      </c>
      <c r="N1616" s="179" t="s">
        <v>45</v>
      </c>
      <c r="P1616" s="141">
        <f>O1616*H1616</f>
        <v>0</v>
      </c>
      <c r="Q1616" s="141">
        <v>1.6E-2</v>
      </c>
      <c r="R1616" s="141">
        <f>Q1616*H1616</f>
        <v>3.2000000000000001E-2</v>
      </c>
      <c r="S1616" s="141">
        <v>0</v>
      </c>
      <c r="T1616" s="142">
        <f>S1616*H1616</f>
        <v>0</v>
      </c>
      <c r="AR1616" s="143" t="s">
        <v>577</v>
      </c>
      <c r="AT1616" s="143" t="s">
        <v>291</v>
      </c>
      <c r="AU1616" s="143" t="s">
        <v>86</v>
      </c>
      <c r="AY1616" s="18" t="s">
        <v>227</v>
      </c>
      <c r="BE1616" s="144">
        <f>IF(N1616="základní",J1616,0)</f>
        <v>0</v>
      </c>
      <c r="BF1616" s="144">
        <f>IF(N1616="snížená",J1616,0)</f>
        <v>0</v>
      </c>
      <c r="BG1616" s="144">
        <f>IF(N1616="zákl. přenesená",J1616,0)</f>
        <v>0</v>
      </c>
      <c r="BH1616" s="144">
        <f>IF(N1616="sníž. přenesená",J1616,0)</f>
        <v>0</v>
      </c>
      <c r="BI1616" s="144">
        <f>IF(N1616="nulová",J1616,0)</f>
        <v>0</v>
      </c>
      <c r="BJ1616" s="18" t="s">
        <v>86</v>
      </c>
      <c r="BK1616" s="144">
        <f>ROUND(I1616*H1616,2)</f>
        <v>0</v>
      </c>
      <c r="BL1616" s="18" t="s">
        <v>388</v>
      </c>
      <c r="BM1616" s="143" t="s">
        <v>2092</v>
      </c>
    </row>
    <row r="1617" spans="2:65" s="13" customFormat="1" ht="11.25">
      <c r="B1617" s="156"/>
      <c r="D1617" s="150" t="s">
        <v>238</v>
      </c>
      <c r="E1617" s="157" t="s">
        <v>21</v>
      </c>
      <c r="F1617" s="158" t="s">
        <v>1478</v>
      </c>
      <c r="H1617" s="159">
        <v>2</v>
      </c>
      <c r="I1617" s="160"/>
      <c r="L1617" s="156"/>
      <c r="M1617" s="161"/>
      <c r="T1617" s="162"/>
      <c r="AT1617" s="157" t="s">
        <v>238</v>
      </c>
      <c r="AU1617" s="157" t="s">
        <v>86</v>
      </c>
      <c r="AV1617" s="13" t="s">
        <v>86</v>
      </c>
      <c r="AW1617" s="13" t="s">
        <v>33</v>
      </c>
      <c r="AX1617" s="13" t="s">
        <v>73</v>
      </c>
      <c r="AY1617" s="157" t="s">
        <v>227</v>
      </c>
    </row>
    <row r="1618" spans="2:65" s="14" customFormat="1" ht="11.25">
      <c r="B1618" s="163"/>
      <c r="D1618" s="150" t="s">
        <v>238</v>
      </c>
      <c r="E1618" s="164" t="s">
        <v>21</v>
      </c>
      <c r="F1618" s="165" t="s">
        <v>241</v>
      </c>
      <c r="H1618" s="166">
        <v>2</v>
      </c>
      <c r="I1618" s="167"/>
      <c r="L1618" s="163"/>
      <c r="M1618" s="168"/>
      <c r="T1618" s="169"/>
      <c r="AT1618" s="164" t="s">
        <v>238</v>
      </c>
      <c r="AU1618" s="164" t="s">
        <v>86</v>
      </c>
      <c r="AV1618" s="14" t="s">
        <v>234</v>
      </c>
      <c r="AW1618" s="14" t="s">
        <v>33</v>
      </c>
      <c r="AX1618" s="14" t="s">
        <v>80</v>
      </c>
      <c r="AY1618" s="164" t="s">
        <v>227</v>
      </c>
    </row>
    <row r="1619" spans="2:65" s="1" customFormat="1" ht="24.2" customHeight="1">
      <c r="B1619" s="33"/>
      <c r="C1619" s="170" t="s">
        <v>2093</v>
      </c>
      <c r="D1619" s="170" t="s">
        <v>291</v>
      </c>
      <c r="E1619" s="171" t="s">
        <v>2094</v>
      </c>
      <c r="F1619" s="172" t="s">
        <v>2095</v>
      </c>
      <c r="G1619" s="173" t="s">
        <v>396</v>
      </c>
      <c r="H1619" s="174">
        <v>70</v>
      </c>
      <c r="I1619" s="175"/>
      <c r="J1619" s="176">
        <f>ROUND(I1619*H1619,2)</f>
        <v>0</v>
      </c>
      <c r="K1619" s="172" t="s">
        <v>233</v>
      </c>
      <c r="L1619" s="177"/>
      <c r="M1619" s="178" t="s">
        <v>21</v>
      </c>
      <c r="N1619" s="179" t="s">
        <v>45</v>
      </c>
      <c r="P1619" s="141">
        <f>O1619*H1619</f>
        <v>0</v>
      </c>
      <c r="Q1619" s="141">
        <v>1.7500000000000002E-2</v>
      </c>
      <c r="R1619" s="141">
        <f>Q1619*H1619</f>
        <v>1.2250000000000001</v>
      </c>
      <c r="S1619" s="141">
        <v>0</v>
      </c>
      <c r="T1619" s="142">
        <f>S1619*H1619</f>
        <v>0</v>
      </c>
      <c r="AR1619" s="143" t="s">
        <v>577</v>
      </c>
      <c r="AT1619" s="143" t="s">
        <v>291</v>
      </c>
      <c r="AU1619" s="143" t="s">
        <v>86</v>
      </c>
      <c r="AY1619" s="18" t="s">
        <v>227</v>
      </c>
      <c r="BE1619" s="144">
        <f>IF(N1619="základní",J1619,0)</f>
        <v>0</v>
      </c>
      <c r="BF1619" s="144">
        <f>IF(N1619="snížená",J1619,0)</f>
        <v>0</v>
      </c>
      <c r="BG1619" s="144">
        <f>IF(N1619="zákl. přenesená",J1619,0)</f>
        <v>0</v>
      </c>
      <c r="BH1619" s="144">
        <f>IF(N1619="sníž. přenesená",J1619,0)</f>
        <v>0</v>
      </c>
      <c r="BI1619" s="144">
        <f>IF(N1619="nulová",J1619,0)</f>
        <v>0</v>
      </c>
      <c r="BJ1619" s="18" t="s">
        <v>86</v>
      </c>
      <c r="BK1619" s="144">
        <f>ROUND(I1619*H1619,2)</f>
        <v>0</v>
      </c>
      <c r="BL1619" s="18" t="s">
        <v>388</v>
      </c>
      <c r="BM1619" s="143" t="s">
        <v>2096</v>
      </c>
    </row>
    <row r="1620" spans="2:65" s="13" customFormat="1" ht="11.25">
      <c r="B1620" s="156"/>
      <c r="D1620" s="150" t="s">
        <v>238</v>
      </c>
      <c r="E1620" s="157" t="s">
        <v>21</v>
      </c>
      <c r="F1620" s="158" t="s">
        <v>1474</v>
      </c>
      <c r="H1620" s="159">
        <v>50</v>
      </c>
      <c r="I1620" s="160"/>
      <c r="L1620" s="156"/>
      <c r="M1620" s="161"/>
      <c r="T1620" s="162"/>
      <c r="AT1620" s="157" t="s">
        <v>238</v>
      </c>
      <c r="AU1620" s="157" t="s">
        <v>86</v>
      </c>
      <c r="AV1620" s="13" t="s">
        <v>86</v>
      </c>
      <c r="AW1620" s="13" t="s">
        <v>33</v>
      </c>
      <c r="AX1620" s="13" t="s">
        <v>73</v>
      </c>
      <c r="AY1620" s="157" t="s">
        <v>227</v>
      </c>
    </row>
    <row r="1621" spans="2:65" s="13" customFormat="1" ht="11.25">
      <c r="B1621" s="156"/>
      <c r="D1621" s="150" t="s">
        <v>238</v>
      </c>
      <c r="E1621" s="157" t="s">
        <v>21</v>
      </c>
      <c r="F1621" s="158" t="s">
        <v>1475</v>
      </c>
      <c r="H1621" s="159">
        <v>20</v>
      </c>
      <c r="I1621" s="160"/>
      <c r="L1621" s="156"/>
      <c r="M1621" s="161"/>
      <c r="T1621" s="162"/>
      <c r="AT1621" s="157" t="s">
        <v>238</v>
      </c>
      <c r="AU1621" s="157" t="s">
        <v>86</v>
      </c>
      <c r="AV1621" s="13" t="s">
        <v>86</v>
      </c>
      <c r="AW1621" s="13" t="s">
        <v>33</v>
      </c>
      <c r="AX1621" s="13" t="s">
        <v>73</v>
      </c>
      <c r="AY1621" s="157" t="s">
        <v>227</v>
      </c>
    </row>
    <row r="1622" spans="2:65" s="14" customFormat="1" ht="11.25">
      <c r="B1622" s="163"/>
      <c r="D1622" s="150" t="s">
        <v>238</v>
      </c>
      <c r="E1622" s="164" t="s">
        <v>21</v>
      </c>
      <c r="F1622" s="165" t="s">
        <v>241</v>
      </c>
      <c r="H1622" s="166">
        <v>70</v>
      </c>
      <c r="I1622" s="167"/>
      <c r="L1622" s="163"/>
      <c r="M1622" s="168"/>
      <c r="T1622" s="169"/>
      <c r="AT1622" s="164" t="s">
        <v>238</v>
      </c>
      <c r="AU1622" s="164" t="s">
        <v>86</v>
      </c>
      <c r="AV1622" s="14" t="s">
        <v>234</v>
      </c>
      <c r="AW1622" s="14" t="s">
        <v>33</v>
      </c>
      <c r="AX1622" s="14" t="s">
        <v>80</v>
      </c>
      <c r="AY1622" s="164" t="s">
        <v>227</v>
      </c>
    </row>
    <row r="1623" spans="2:65" s="1" customFormat="1" ht="24.2" customHeight="1">
      <c r="B1623" s="33"/>
      <c r="C1623" s="170" t="s">
        <v>2097</v>
      </c>
      <c r="D1623" s="170" t="s">
        <v>291</v>
      </c>
      <c r="E1623" s="171" t="s">
        <v>2098</v>
      </c>
      <c r="F1623" s="172" t="s">
        <v>2099</v>
      </c>
      <c r="G1623" s="173" t="s">
        <v>396</v>
      </c>
      <c r="H1623" s="174">
        <v>3</v>
      </c>
      <c r="I1623" s="175"/>
      <c r="J1623" s="176">
        <f>ROUND(I1623*H1623,2)</f>
        <v>0</v>
      </c>
      <c r="K1623" s="172" t="s">
        <v>233</v>
      </c>
      <c r="L1623" s="177"/>
      <c r="M1623" s="178" t="s">
        <v>21</v>
      </c>
      <c r="N1623" s="179" t="s">
        <v>45</v>
      </c>
      <c r="P1623" s="141">
        <f>O1623*H1623</f>
        <v>0</v>
      </c>
      <c r="Q1623" s="141">
        <v>1.95E-2</v>
      </c>
      <c r="R1623" s="141">
        <f>Q1623*H1623</f>
        <v>5.8499999999999996E-2</v>
      </c>
      <c r="S1623" s="141">
        <v>0</v>
      </c>
      <c r="T1623" s="142">
        <f>S1623*H1623</f>
        <v>0</v>
      </c>
      <c r="AR1623" s="143" t="s">
        <v>577</v>
      </c>
      <c r="AT1623" s="143" t="s">
        <v>291</v>
      </c>
      <c r="AU1623" s="143" t="s">
        <v>86</v>
      </c>
      <c r="AY1623" s="18" t="s">
        <v>227</v>
      </c>
      <c r="BE1623" s="144">
        <f>IF(N1623="základní",J1623,0)</f>
        <v>0</v>
      </c>
      <c r="BF1623" s="144">
        <f>IF(N1623="snížená",J1623,0)</f>
        <v>0</v>
      </c>
      <c r="BG1623" s="144">
        <f>IF(N1623="zákl. přenesená",J1623,0)</f>
        <v>0</v>
      </c>
      <c r="BH1623" s="144">
        <f>IF(N1623="sníž. přenesená",J1623,0)</f>
        <v>0</v>
      </c>
      <c r="BI1623" s="144">
        <f>IF(N1623="nulová",J1623,0)</f>
        <v>0</v>
      </c>
      <c r="BJ1623" s="18" t="s">
        <v>86</v>
      </c>
      <c r="BK1623" s="144">
        <f>ROUND(I1623*H1623,2)</f>
        <v>0</v>
      </c>
      <c r="BL1623" s="18" t="s">
        <v>388</v>
      </c>
      <c r="BM1623" s="143" t="s">
        <v>2100</v>
      </c>
    </row>
    <row r="1624" spans="2:65" s="13" customFormat="1" ht="11.25">
      <c r="B1624" s="156"/>
      <c r="D1624" s="150" t="s">
        <v>238</v>
      </c>
      <c r="E1624" s="157" t="s">
        <v>21</v>
      </c>
      <c r="F1624" s="158" t="s">
        <v>1479</v>
      </c>
      <c r="H1624" s="159">
        <v>2</v>
      </c>
      <c r="I1624" s="160"/>
      <c r="L1624" s="156"/>
      <c r="M1624" s="161"/>
      <c r="T1624" s="162"/>
      <c r="AT1624" s="157" t="s">
        <v>238</v>
      </c>
      <c r="AU1624" s="157" t="s">
        <v>86</v>
      </c>
      <c r="AV1624" s="13" t="s">
        <v>86</v>
      </c>
      <c r="AW1624" s="13" t="s">
        <v>33</v>
      </c>
      <c r="AX1624" s="13" t="s">
        <v>73</v>
      </c>
      <c r="AY1624" s="157" t="s">
        <v>227</v>
      </c>
    </row>
    <row r="1625" spans="2:65" s="13" customFormat="1" ht="11.25">
      <c r="B1625" s="156"/>
      <c r="D1625" s="150" t="s">
        <v>238</v>
      </c>
      <c r="E1625" s="157" t="s">
        <v>21</v>
      </c>
      <c r="F1625" s="158" t="s">
        <v>1482</v>
      </c>
      <c r="H1625" s="159">
        <v>1</v>
      </c>
      <c r="I1625" s="160"/>
      <c r="L1625" s="156"/>
      <c r="M1625" s="161"/>
      <c r="T1625" s="162"/>
      <c r="AT1625" s="157" t="s">
        <v>238</v>
      </c>
      <c r="AU1625" s="157" t="s">
        <v>86</v>
      </c>
      <c r="AV1625" s="13" t="s">
        <v>86</v>
      </c>
      <c r="AW1625" s="13" t="s">
        <v>33</v>
      </c>
      <c r="AX1625" s="13" t="s">
        <v>73</v>
      </c>
      <c r="AY1625" s="157" t="s">
        <v>227</v>
      </c>
    </row>
    <row r="1626" spans="2:65" s="14" customFormat="1" ht="11.25">
      <c r="B1626" s="163"/>
      <c r="D1626" s="150" t="s">
        <v>238</v>
      </c>
      <c r="E1626" s="164" t="s">
        <v>21</v>
      </c>
      <c r="F1626" s="165" t="s">
        <v>241</v>
      </c>
      <c r="H1626" s="166">
        <v>3</v>
      </c>
      <c r="I1626" s="167"/>
      <c r="L1626" s="163"/>
      <c r="M1626" s="168"/>
      <c r="T1626" s="169"/>
      <c r="AT1626" s="164" t="s">
        <v>238</v>
      </c>
      <c r="AU1626" s="164" t="s">
        <v>86</v>
      </c>
      <c r="AV1626" s="14" t="s">
        <v>234</v>
      </c>
      <c r="AW1626" s="14" t="s">
        <v>33</v>
      </c>
      <c r="AX1626" s="14" t="s">
        <v>80</v>
      </c>
      <c r="AY1626" s="164" t="s">
        <v>227</v>
      </c>
    </row>
    <row r="1627" spans="2:65" s="1" customFormat="1" ht="37.9" customHeight="1">
      <c r="B1627" s="33"/>
      <c r="C1627" s="132" t="s">
        <v>2101</v>
      </c>
      <c r="D1627" s="132" t="s">
        <v>229</v>
      </c>
      <c r="E1627" s="133" t="s">
        <v>2102</v>
      </c>
      <c r="F1627" s="134" t="s">
        <v>2103</v>
      </c>
      <c r="G1627" s="135" t="s">
        <v>396</v>
      </c>
      <c r="H1627" s="136">
        <v>51</v>
      </c>
      <c r="I1627" s="137"/>
      <c r="J1627" s="138">
        <f>ROUND(I1627*H1627,2)</f>
        <v>0</v>
      </c>
      <c r="K1627" s="134" t="s">
        <v>233</v>
      </c>
      <c r="L1627" s="33"/>
      <c r="M1627" s="139" t="s">
        <v>21</v>
      </c>
      <c r="N1627" s="140" t="s">
        <v>45</v>
      </c>
      <c r="P1627" s="141">
        <f>O1627*H1627</f>
        <v>0</v>
      </c>
      <c r="Q1627" s="141">
        <v>0</v>
      </c>
      <c r="R1627" s="141">
        <f>Q1627*H1627</f>
        <v>0</v>
      </c>
      <c r="S1627" s="141">
        <v>0</v>
      </c>
      <c r="T1627" s="142">
        <f>S1627*H1627</f>
        <v>0</v>
      </c>
      <c r="AR1627" s="143" t="s">
        <v>388</v>
      </c>
      <c r="AT1627" s="143" t="s">
        <v>229</v>
      </c>
      <c r="AU1627" s="143" t="s">
        <v>86</v>
      </c>
      <c r="AY1627" s="18" t="s">
        <v>227</v>
      </c>
      <c r="BE1627" s="144">
        <f>IF(N1627="základní",J1627,0)</f>
        <v>0</v>
      </c>
      <c r="BF1627" s="144">
        <f>IF(N1627="snížená",J1627,0)</f>
        <v>0</v>
      </c>
      <c r="BG1627" s="144">
        <f>IF(N1627="zákl. přenesená",J1627,0)</f>
        <v>0</v>
      </c>
      <c r="BH1627" s="144">
        <f>IF(N1627="sníž. přenesená",J1627,0)</f>
        <v>0</v>
      </c>
      <c r="BI1627" s="144">
        <f>IF(N1627="nulová",J1627,0)</f>
        <v>0</v>
      </c>
      <c r="BJ1627" s="18" t="s">
        <v>86</v>
      </c>
      <c r="BK1627" s="144">
        <f>ROUND(I1627*H1627,2)</f>
        <v>0</v>
      </c>
      <c r="BL1627" s="18" t="s">
        <v>388</v>
      </c>
      <c r="BM1627" s="143" t="s">
        <v>2104</v>
      </c>
    </row>
    <row r="1628" spans="2:65" s="1" customFormat="1" ht="11.25">
      <c r="B1628" s="33"/>
      <c r="D1628" s="145" t="s">
        <v>236</v>
      </c>
      <c r="F1628" s="146" t="s">
        <v>2105</v>
      </c>
      <c r="I1628" s="147"/>
      <c r="L1628" s="33"/>
      <c r="M1628" s="148"/>
      <c r="T1628" s="54"/>
      <c r="AT1628" s="18" t="s">
        <v>236</v>
      </c>
      <c r="AU1628" s="18" t="s">
        <v>86</v>
      </c>
    </row>
    <row r="1629" spans="2:65" s="13" customFormat="1" ht="11.25">
      <c r="B1629" s="156"/>
      <c r="D1629" s="150" t="s">
        <v>238</v>
      </c>
      <c r="E1629" s="157" t="s">
        <v>21</v>
      </c>
      <c r="F1629" s="158" t="s">
        <v>1476</v>
      </c>
      <c r="H1629" s="159">
        <v>28</v>
      </c>
      <c r="I1629" s="160"/>
      <c r="L1629" s="156"/>
      <c r="M1629" s="161"/>
      <c r="T1629" s="162"/>
      <c r="AT1629" s="157" t="s">
        <v>238</v>
      </c>
      <c r="AU1629" s="157" t="s">
        <v>86</v>
      </c>
      <c r="AV1629" s="13" t="s">
        <v>86</v>
      </c>
      <c r="AW1629" s="13" t="s">
        <v>33</v>
      </c>
      <c r="AX1629" s="13" t="s">
        <v>73</v>
      </c>
      <c r="AY1629" s="157" t="s">
        <v>227</v>
      </c>
    </row>
    <row r="1630" spans="2:65" s="13" customFormat="1" ht="11.25">
      <c r="B1630" s="156"/>
      <c r="D1630" s="150" t="s">
        <v>238</v>
      </c>
      <c r="E1630" s="157" t="s">
        <v>21</v>
      </c>
      <c r="F1630" s="158" t="s">
        <v>1477</v>
      </c>
      <c r="H1630" s="159">
        <v>20</v>
      </c>
      <c r="I1630" s="160"/>
      <c r="L1630" s="156"/>
      <c r="M1630" s="161"/>
      <c r="T1630" s="162"/>
      <c r="AT1630" s="157" t="s">
        <v>238</v>
      </c>
      <c r="AU1630" s="157" t="s">
        <v>86</v>
      </c>
      <c r="AV1630" s="13" t="s">
        <v>86</v>
      </c>
      <c r="AW1630" s="13" t="s">
        <v>33</v>
      </c>
      <c r="AX1630" s="13" t="s">
        <v>73</v>
      </c>
      <c r="AY1630" s="157" t="s">
        <v>227</v>
      </c>
    </row>
    <row r="1631" spans="2:65" s="13" customFormat="1" ht="11.25">
      <c r="B1631" s="156"/>
      <c r="D1631" s="150" t="s">
        <v>238</v>
      </c>
      <c r="E1631" s="157" t="s">
        <v>21</v>
      </c>
      <c r="F1631" s="158" t="s">
        <v>1480</v>
      </c>
      <c r="H1631" s="159">
        <v>2</v>
      </c>
      <c r="I1631" s="160"/>
      <c r="L1631" s="156"/>
      <c r="M1631" s="161"/>
      <c r="T1631" s="162"/>
      <c r="AT1631" s="157" t="s">
        <v>238</v>
      </c>
      <c r="AU1631" s="157" t="s">
        <v>86</v>
      </c>
      <c r="AV1631" s="13" t="s">
        <v>86</v>
      </c>
      <c r="AW1631" s="13" t="s">
        <v>33</v>
      </c>
      <c r="AX1631" s="13" t="s">
        <v>73</v>
      </c>
      <c r="AY1631" s="157" t="s">
        <v>227</v>
      </c>
    </row>
    <row r="1632" spans="2:65" s="13" customFormat="1" ht="11.25">
      <c r="B1632" s="156"/>
      <c r="D1632" s="150" t="s">
        <v>238</v>
      </c>
      <c r="E1632" s="157" t="s">
        <v>21</v>
      </c>
      <c r="F1632" s="158" t="s">
        <v>1481</v>
      </c>
      <c r="H1632" s="159">
        <v>1</v>
      </c>
      <c r="I1632" s="160"/>
      <c r="L1632" s="156"/>
      <c r="M1632" s="161"/>
      <c r="T1632" s="162"/>
      <c r="AT1632" s="157" t="s">
        <v>238</v>
      </c>
      <c r="AU1632" s="157" t="s">
        <v>86</v>
      </c>
      <c r="AV1632" s="13" t="s">
        <v>86</v>
      </c>
      <c r="AW1632" s="13" t="s">
        <v>33</v>
      </c>
      <c r="AX1632" s="13" t="s">
        <v>73</v>
      </c>
      <c r="AY1632" s="157" t="s">
        <v>227</v>
      </c>
    </row>
    <row r="1633" spans="2:65" s="14" customFormat="1" ht="11.25">
      <c r="B1633" s="163"/>
      <c r="D1633" s="150" t="s">
        <v>238</v>
      </c>
      <c r="E1633" s="164" t="s">
        <v>21</v>
      </c>
      <c r="F1633" s="165" t="s">
        <v>241</v>
      </c>
      <c r="H1633" s="166">
        <v>51</v>
      </c>
      <c r="I1633" s="167"/>
      <c r="L1633" s="163"/>
      <c r="M1633" s="168"/>
      <c r="T1633" s="169"/>
      <c r="AT1633" s="164" t="s">
        <v>238</v>
      </c>
      <c r="AU1633" s="164" t="s">
        <v>86</v>
      </c>
      <c r="AV1633" s="14" t="s">
        <v>234</v>
      </c>
      <c r="AW1633" s="14" t="s">
        <v>33</v>
      </c>
      <c r="AX1633" s="14" t="s">
        <v>80</v>
      </c>
      <c r="AY1633" s="164" t="s">
        <v>227</v>
      </c>
    </row>
    <row r="1634" spans="2:65" s="1" customFormat="1" ht="24.2" customHeight="1">
      <c r="B1634" s="33"/>
      <c r="C1634" s="170" t="s">
        <v>2106</v>
      </c>
      <c r="D1634" s="170" t="s">
        <v>291</v>
      </c>
      <c r="E1634" s="171" t="s">
        <v>2107</v>
      </c>
      <c r="F1634" s="172" t="s">
        <v>2108</v>
      </c>
      <c r="G1634" s="173" t="s">
        <v>396</v>
      </c>
      <c r="H1634" s="174">
        <v>30</v>
      </c>
      <c r="I1634" s="175"/>
      <c r="J1634" s="176">
        <f>ROUND(I1634*H1634,2)</f>
        <v>0</v>
      </c>
      <c r="K1634" s="172" t="s">
        <v>233</v>
      </c>
      <c r="L1634" s="177"/>
      <c r="M1634" s="178" t="s">
        <v>21</v>
      </c>
      <c r="N1634" s="179" t="s">
        <v>45</v>
      </c>
      <c r="P1634" s="141">
        <f>O1634*H1634</f>
        <v>0</v>
      </c>
      <c r="Q1634" s="141">
        <v>2.0500000000000001E-2</v>
      </c>
      <c r="R1634" s="141">
        <f>Q1634*H1634</f>
        <v>0.61499999999999999</v>
      </c>
      <c r="S1634" s="141">
        <v>0</v>
      </c>
      <c r="T1634" s="142">
        <f>S1634*H1634</f>
        <v>0</v>
      </c>
      <c r="AR1634" s="143" t="s">
        <v>577</v>
      </c>
      <c r="AT1634" s="143" t="s">
        <v>291</v>
      </c>
      <c r="AU1634" s="143" t="s">
        <v>86</v>
      </c>
      <c r="AY1634" s="18" t="s">
        <v>227</v>
      </c>
      <c r="BE1634" s="144">
        <f>IF(N1634="základní",J1634,0)</f>
        <v>0</v>
      </c>
      <c r="BF1634" s="144">
        <f>IF(N1634="snížená",J1634,0)</f>
        <v>0</v>
      </c>
      <c r="BG1634" s="144">
        <f>IF(N1634="zákl. přenesená",J1634,0)</f>
        <v>0</v>
      </c>
      <c r="BH1634" s="144">
        <f>IF(N1634="sníž. přenesená",J1634,0)</f>
        <v>0</v>
      </c>
      <c r="BI1634" s="144">
        <f>IF(N1634="nulová",J1634,0)</f>
        <v>0</v>
      </c>
      <c r="BJ1634" s="18" t="s">
        <v>86</v>
      </c>
      <c r="BK1634" s="144">
        <f>ROUND(I1634*H1634,2)</f>
        <v>0</v>
      </c>
      <c r="BL1634" s="18" t="s">
        <v>388</v>
      </c>
      <c r="BM1634" s="143" t="s">
        <v>2109</v>
      </c>
    </row>
    <row r="1635" spans="2:65" s="13" customFormat="1" ht="11.25">
      <c r="B1635" s="156"/>
      <c r="D1635" s="150" t="s">
        <v>238</v>
      </c>
      <c r="E1635" s="157" t="s">
        <v>21</v>
      </c>
      <c r="F1635" s="158" t="s">
        <v>1476</v>
      </c>
      <c r="H1635" s="159">
        <v>28</v>
      </c>
      <c r="I1635" s="160"/>
      <c r="L1635" s="156"/>
      <c r="M1635" s="161"/>
      <c r="T1635" s="162"/>
      <c r="AT1635" s="157" t="s">
        <v>238</v>
      </c>
      <c r="AU1635" s="157" t="s">
        <v>86</v>
      </c>
      <c r="AV1635" s="13" t="s">
        <v>86</v>
      </c>
      <c r="AW1635" s="13" t="s">
        <v>33</v>
      </c>
      <c r="AX1635" s="13" t="s">
        <v>73</v>
      </c>
      <c r="AY1635" s="157" t="s">
        <v>227</v>
      </c>
    </row>
    <row r="1636" spans="2:65" s="13" customFormat="1" ht="11.25">
      <c r="B1636" s="156"/>
      <c r="D1636" s="150" t="s">
        <v>238</v>
      </c>
      <c r="E1636" s="157" t="s">
        <v>21</v>
      </c>
      <c r="F1636" s="158" t="s">
        <v>1480</v>
      </c>
      <c r="H1636" s="159">
        <v>2</v>
      </c>
      <c r="I1636" s="160"/>
      <c r="L1636" s="156"/>
      <c r="M1636" s="161"/>
      <c r="T1636" s="162"/>
      <c r="AT1636" s="157" t="s">
        <v>238</v>
      </c>
      <c r="AU1636" s="157" t="s">
        <v>86</v>
      </c>
      <c r="AV1636" s="13" t="s">
        <v>86</v>
      </c>
      <c r="AW1636" s="13" t="s">
        <v>33</v>
      </c>
      <c r="AX1636" s="13" t="s">
        <v>73</v>
      </c>
      <c r="AY1636" s="157" t="s">
        <v>227</v>
      </c>
    </row>
    <row r="1637" spans="2:65" s="14" customFormat="1" ht="11.25">
      <c r="B1637" s="163"/>
      <c r="D1637" s="150" t="s">
        <v>238</v>
      </c>
      <c r="E1637" s="164" t="s">
        <v>21</v>
      </c>
      <c r="F1637" s="165" t="s">
        <v>241</v>
      </c>
      <c r="H1637" s="166">
        <v>30</v>
      </c>
      <c r="I1637" s="167"/>
      <c r="L1637" s="163"/>
      <c r="M1637" s="168"/>
      <c r="T1637" s="169"/>
      <c r="AT1637" s="164" t="s">
        <v>238</v>
      </c>
      <c r="AU1637" s="164" t="s">
        <v>86</v>
      </c>
      <c r="AV1637" s="14" t="s">
        <v>234</v>
      </c>
      <c r="AW1637" s="14" t="s">
        <v>33</v>
      </c>
      <c r="AX1637" s="14" t="s">
        <v>80</v>
      </c>
      <c r="AY1637" s="164" t="s">
        <v>227</v>
      </c>
    </row>
    <row r="1638" spans="2:65" s="1" customFormat="1" ht="24.2" customHeight="1">
      <c r="B1638" s="33"/>
      <c r="C1638" s="170" t="s">
        <v>2110</v>
      </c>
      <c r="D1638" s="170" t="s">
        <v>291</v>
      </c>
      <c r="E1638" s="171" t="s">
        <v>2111</v>
      </c>
      <c r="F1638" s="172" t="s">
        <v>2112</v>
      </c>
      <c r="G1638" s="173" t="s">
        <v>396</v>
      </c>
      <c r="H1638" s="174">
        <v>20</v>
      </c>
      <c r="I1638" s="175"/>
      <c r="J1638" s="176">
        <f>ROUND(I1638*H1638,2)</f>
        <v>0</v>
      </c>
      <c r="K1638" s="172" t="s">
        <v>233</v>
      </c>
      <c r="L1638" s="177"/>
      <c r="M1638" s="178" t="s">
        <v>21</v>
      </c>
      <c r="N1638" s="179" t="s">
        <v>45</v>
      </c>
      <c r="P1638" s="141">
        <f>O1638*H1638</f>
        <v>0</v>
      </c>
      <c r="Q1638" s="141">
        <v>2.2499999999999999E-2</v>
      </c>
      <c r="R1638" s="141">
        <f>Q1638*H1638</f>
        <v>0.44999999999999996</v>
      </c>
      <c r="S1638" s="141">
        <v>0</v>
      </c>
      <c r="T1638" s="142">
        <f>S1638*H1638</f>
        <v>0</v>
      </c>
      <c r="AR1638" s="143" t="s">
        <v>577</v>
      </c>
      <c r="AT1638" s="143" t="s">
        <v>291</v>
      </c>
      <c r="AU1638" s="143" t="s">
        <v>86</v>
      </c>
      <c r="AY1638" s="18" t="s">
        <v>227</v>
      </c>
      <c r="BE1638" s="144">
        <f>IF(N1638="základní",J1638,0)</f>
        <v>0</v>
      </c>
      <c r="BF1638" s="144">
        <f>IF(N1638="snížená",J1638,0)</f>
        <v>0</v>
      </c>
      <c r="BG1638" s="144">
        <f>IF(N1638="zákl. přenesená",J1638,0)</f>
        <v>0</v>
      </c>
      <c r="BH1638" s="144">
        <f>IF(N1638="sníž. přenesená",J1638,0)</f>
        <v>0</v>
      </c>
      <c r="BI1638" s="144">
        <f>IF(N1638="nulová",J1638,0)</f>
        <v>0</v>
      </c>
      <c r="BJ1638" s="18" t="s">
        <v>86</v>
      </c>
      <c r="BK1638" s="144">
        <f>ROUND(I1638*H1638,2)</f>
        <v>0</v>
      </c>
      <c r="BL1638" s="18" t="s">
        <v>388</v>
      </c>
      <c r="BM1638" s="143" t="s">
        <v>2113</v>
      </c>
    </row>
    <row r="1639" spans="2:65" s="13" customFormat="1" ht="11.25">
      <c r="B1639" s="156"/>
      <c r="D1639" s="150" t="s">
        <v>238</v>
      </c>
      <c r="E1639" s="157" t="s">
        <v>21</v>
      </c>
      <c r="F1639" s="158" t="s">
        <v>1477</v>
      </c>
      <c r="H1639" s="159">
        <v>20</v>
      </c>
      <c r="I1639" s="160"/>
      <c r="L1639" s="156"/>
      <c r="M1639" s="161"/>
      <c r="T1639" s="162"/>
      <c r="AT1639" s="157" t="s">
        <v>238</v>
      </c>
      <c r="AU1639" s="157" t="s">
        <v>86</v>
      </c>
      <c r="AV1639" s="13" t="s">
        <v>86</v>
      </c>
      <c r="AW1639" s="13" t="s">
        <v>33</v>
      </c>
      <c r="AX1639" s="13" t="s">
        <v>73</v>
      </c>
      <c r="AY1639" s="157" t="s">
        <v>227</v>
      </c>
    </row>
    <row r="1640" spans="2:65" s="14" customFormat="1" ht="11.25">
      <c r="B1640" s="163"/>
      <c r="D1640" s="150" t="s">
        <v>238</v>
      </c>
      <c r="E1640" s="164" t="s">
        <v>21</v>
      </c>
      <c r="F1640" s="165" t="s">
        <v>241</v>
      </c>
      <c r="H1640" s="166">
        <v>20</v>
      </c>
      <c r="I1640" s="167"/>
      <c r="L1640" s="163"/>
      <c r="M1640" s="168"/>
      <c r="T1640" s="169"/>
      <c r="AT1640" s="164" t="s">
        <v>238</v>
      </c>
      <c r="AU1640" s="164" t="s">
        <v>86</v>
      </c>
      <c r="AV1640" s="14" t="s">
        <v>234</v>
      </c>
      <c r="AW1640" s="14" t="s">
        <v>33</v>
      </c>
      <c r="AX1640" s="14" t="s">
        <v>80</v>
      </c>
      <c r="AY1640" s="164" t="s">
        <v>227</v>
      </c>
    </row>
    <row r="1641" spans="2:65" s="1" customFormat="1" ht="24.2" customHeight="1">
      <c r="B1641" s="33"/>
      <c r="C1641" s="170" t="s">
        <v>2114</v>
      </c>
      <c r="D1641" s="170" t="s">
        <v>291</v>
      </c>
      <c r="E1641" s="171" t="s">
        <v>2115</v>
      </c>
      <c r="F1641" s="172" t="s">
        <v>2116</v>
      </c>
      <c r="G1641" s="173" t="s">
        <v>396</v>
      </c>
      <c r="H1641" s="174">
        <v>1</v>
      </c>
      <c r="I1641" s="175"/>
      <c r="J1641" s="176">
        <f>ROUND(I1641*H1641,2)</f>
        <v>0</v>
      </c>
      <c r="K1641" s="172" t="s">
        <v>336</v>
      </c>
      <c r="L1641" s="177"/>
      <c r="M1641" s="178" t="s">
        <v>21</v>
      </c>
      <c r="N1641" s="179" t="s">
        <v>45</v>
      </c>
      <c r="P1641" s="141">
        <f>O1641*H1641</f>
        <v>0</v>
      </c>
      <c r="Q1641" s="141">
        <v>2.2499999999999999E-2</v>
      </c>
      <c r="R1641" s="141">
        <f>Q1641*H1641</f>
        <v>2.2499999999999999E-2</v>
      </c>
      <c r="S1641" s="141">
        <v>0</v>
      </c>
      <c r="T1641" s="142">
        <f>S1641*H1641</f>
        <v>0</v>
      </c>
      <c r="AR1641" s="143" t="s">
        <v>577</v>
      </c>
      <c r="AT1641" s="143" t="s">
        <v>291</v>
      </c>
      <c r="AU1641" s="143" t="s">
        <v>86</v>
      </c>
      <c r="AY1641" s="18" t="s">
        <v>227</v>
      </c>
      <c r="BE1641" s="144">
        <f>IF(N1641="základní",J1641,0)</f>
        <v>0</v>
      </c>
      <c r="BF1641" s="144">
        <f>IF(N1641="snížená",J1641,0)</f>
        <v>0</v>
      </c>
      <c r="BG1641" s="144">
        <f>IF(N1641="zákl. přenesená",J1641,0)</f>
        <v>0</v>
      </c>
      <c r="BH1641" s="144">
        <f>IF(N1641="sníž. přenesená",J1641,0)</f>
        <v>0</v>
      </c>
      <c r="BI1641" s="144">
        <f>IF(N1641="nulová",J1641,0)</f>
        <v>0</v>
      </c>
      <c r="BJ1641" s="18" t="s">
        <v>86</v>
      </c>
      <c r="BK1641" s="144">
        <f>ROUND(I1641*H1641,2)</f>
        <v>0</v>
      </c>
      <c r="BL1641" s="18" t="s">
        <v>388</v>
      </c>
      <c r="BM1641" s="143" t="s">
        <v>2117</v>
      </c>
    </row>
    <row r="1642" spans="2:65" s="13" customFormat="1" ht="11.25">
      <c r="B1642" s="156"/>
      <c r="D1642" s="150" t="s">
        <v>238</v>
      </c>
      <c r="E1642" s="157" t="s">
        <v>21</v>
      </c>
      <c r="F1642" s="158" t="s">
        <v>1481</v>
      </c>
      <c r="H1642" s="159">
        <v>1</v>
      </c>
      <c r="I1642" s="160"/>
      <c r="L1642" s="156"/>
      <c r="M1642" s="161"/>
      <c r="T1642" s="162"/>
      <c r="AT1642" s="157" t="s">
        <v>238</v>
      </c>
      <c r="AU1642" s="157" t="s">
        <v>86</v>
      </c>
      <c r="AV1642" s="13" t="s">
        <v>86</v>
      </c>
      <c r="AW1642" s="13" t="s">
        <v>33</v>
      </c>
      <c r="AX1642" s="13" t="s">
        <v>73</v>
      </c>
      <c r="AY1642" s="157" t="s">
        <v>227</v>
      </c>
    </row>
    <row r="1643" spans="2:65" s="14" customFormat="1" ht="11.25">
      <c r="B1643" s="163"/>
      <c r="D1643" s="150" t="s">
        <v>238</v>
      </c>
      <c r="E1643" s="164" t="s">
        <v>21</v>
      </c>
      <c r="F1643" s="165" t="s">
        <v>241</v>
      </c>
      <c r="H1643" s="166">
        <v>1</v>
      </c>
      <c r="I1643" s="167"/>
      <c r="L1643" s="163"/>
      <c r="M1643" s="168"/>
      <c r="T1643" s="169"/>
      <c r="AT1643" s="164" t="s">
        <v>238</v>
      </c>
      <c r="AU1643" s="164" t="s">
        <v>86</v>
      </c>
      <c r="AV1643" s="14" t="s">
        <v>234</v>
      </c>
      <c r="AW1643" s="14" t="s">
        <v>33</v>
      </c>
      <c r="AX1643" s="14" t="s">
        <v>80</v>
      </c>
      <c r="AY1643" s="164" t="s">
        <v>227</v>
      </c>
    </row>
    <row r="1644" spans="2:65" s="1" customFormat="1" ht="37.9" customHeight="1">
      <c r="B1644" s="33"/>
      <c r="C1644" s="132" t="s">
        <v>2118</v>
      </c>
      <c r="D1644" s="132" t="s">
        <v>229</v>
      </c>
      <c r="E1644" s="133" t="s">
        <v>2119</v>
      </c>
      <c r="F1644" s="134" t="s">
        <v>2120</v>
      </c>
      <c r="G1644" s="135" t="s">
        <v>396</v>
      </c>
      <c r="H1644" s="136">
        <v>50</v>
      </c>
      <c r="I1644" s="137"/>
      <c r="J1644" s="138">
        <f>ROUND(I1644*H1644,2)</f>
        <v>0</v>
      </c>
      <c r="K1644" s="134" t="s">
        <v>233</v>
      </c>
      <c r="L1644" s="33"/>
      <c r="M1644" s="139" t="s">
        <v>21</v>
      </c>
      <c r="N1644" s="140" t="s">
        <v>45</v>
      </c>
      <c r="P1644" s="141">
        <f>O1644*H1644</f>
        <v>0</v>
      </c>
      <c r="Q1644" s="141">
        <v>0</v>
      </c>
      <c r="R1644" s="141">
        <f>Q1644*H1644</f>
        <v>0</v>
      </c>
      <c r="S1644" s="141">
        <v>0</v>
      </c>
      <c r="T1644" s="142">
        <f>S1644*H1644</f>
        <v>0</v>
      </c>
      <c r="AR1644" s="143" t="s">
        <v>388</v>
      </c>
      <c r="AT1644" s="143" t="s">
        <v>229</v>
      </c>
      <c r="AU1644" s="143" t="s">
        <v>86</v>
      </c>
      <c r="AY1644" s="18" t="s">
        <v>227</v>
      </c>
      <c r="BE1644" s="144">
        <f>IF(N1644="základní",J1644,0)</f>
        <v>0</v>
      </c>
      <c r="BF1644" s="144">
        <f>IF(N1644="snížená",J1644,0)</f>
        <v>0</v>
      </c>
      <c r="BG1644" s="144">
        <f>IF(N1644="zákl. přenesená",J1644,0)</f>
        <v>0</v>
      </c>
      <c r="BH1644" s="144">
        <f>IF(N1644="sníž. přenesená",J1644,0)</f>
        <v>0</v>
      </c>
      <c r="BI1644" s="144">
        <f>IF(N1644="nulová",J1644,0)</f>
        <v>0</v>
      </c>
      <c r="BJ1644" s="18" t="s">
        <v>86</v>
      </c>
      <c r="BK1644" s="144">
        <f>ROUND(I1644*H1644,2)</f>
        <v>0</v>
      </c>
      <c r="BL1644" s="18" t="s">
        <v>388</v>
      </c>
      <c r="BM1644" s="143" t="s">
        <v>2121</v>
      </c>
    </row>
    <row r="1645" spans="2:65" s="1" customFormat="1" ht="11.25">
      <c r="B1645" s="33"/>
      <c r="D1645" s="145" t="s">
        <v>236</v>
      </c>
      <c r="F1645" s="146" t="s">
        <v>2122</v>
      </c>
      <c r="I1645" s="147"/>
      <c r="L1645" s="33"/>
      <c r="M1645" s="148"/>
      <c r="T1645" s="54"/>
      <c r="AT1645" s="18" t="s">
        <v>236</v>
      </c>
      <c r="AU1645" s="18" t="s">
        <v>86</v>
      </c>
    </row>
    <row r="1646" spans="2:65" s="13" customFormat="1" ht="11.25">
      <c r="B1646" s="156"/>
      <c r="D1646" s="150" t="s">
        <v>238</v>
      </c>
      <c r="E1646" s="157" t="s">
        <v>21</v>
      </c>
      <c r="F1646" s="158" t="s">
        <v>2123</v>
      </c>
      <c r="H1646" s="159">
        <v>50</v>
      </c>
      <c r="I1646" s="160"/>
      <c r="L1646" s="156"/>
      <c r="M1646" s="161"/>
      <c r="T1646" s="162"/>
      <c r="AT1646" s="157" t="s">
        <v>238</v>
      </c>
      <c r="AU1646" s="157" t="s">
        <v>86</v>
      </c>
      <c r="AV1646" s="13" t="s">
        <v>86</v>
      </c>
      <c r="AW1646" s="13" t="s">
        <v>33</v>
      </c>
      <c r="AX1646" s="13" t="s">
        <v>73</v>
      </c>
      <c r="AY1646" s="157" t="s">
        <v>227</v>
      </c>
    </row>
    <row r="1647" spans="2:65" s="14" customFormat="1" ht="11.25">
      <c r="B1647" s="163"/>
      <c r="D1647" s="150" t="s">
        <v>238</v>
      </c>
      <c r="E1647" s="164" t="s">
        <v>21</v>
      </c>
      <c r="F1647" s="165" t="s">
        <v>241</v>
      </c>
      <c r="H1647" s="166">
        <v>50</v>
      </c>
      <c r="I1647" s="167"/>
      <c r="L1647" s="163"/>
      <c r="M1647" s="168"/>
      <c r="T1647" s="169"/>
      <c r="AT1647" s="164" t="s">
        <v>238</v>
      </c>
      <c r="AU1647" s="164" t="s">
        <v>86</v>
      </c>
      <c r="AV1647" s="14" t="s">
        <v>234</v>
      </c>
      <c r="AW1647" s="14" t="s">
        <v>33</v>
      </c>
      <c r="AX1647" s="14" t="s">
        <v>80</v>
      </c>
      <c r="AY1647" s="164" t="s">
        <v>227</v>
      </c>
    </row>
    <row r="1648" spans="2:65" s="1" customFormat="1" ht="37.9" customHeight="1">
      <c r="B1648" s="33"/>
      <c r="C1648" s="170" t="s">
        <v>2124</v>
      </c>
      <c r="D1648" s="170" t="s">
        <v>291</v>
      </c>
      <c r="E1648" s="171" t="s">
        <v>2125</v>
      </c>
      <c r="F1648" s="172" t="s">
        <v>2126</v>
      </c>
      <c r="G1648" s="173" t="s">
        <v>396</v>
      </c>
      <c r="H1648" s="174">
        <v>50</v>
      </c>
      <c r="I1648" s="175"/>
      <c r="J1648" s="176">
        <f>ROUND(I1648*H1648,2)</f>
        <v>0</v>
      </c>
      <c r="K1648" s="172" t="s">
        <v>336</v>
      </c>
      <c r="L1648" s="177"/>
      <c r="M1648" s="178" t="s">
        <v>21</v>
      </c>
      <c r="N1648" s="179" t="s">
        <v>45</v>
      </c>
      <c r="P1648" s="141">
        <f>O1648*H1648</f>
        <v>0</v>
      </c>
      <c r="Q1648" s="141">
        <v>4.2999999999999997E-2</v>
      </c>
      <c r="R1648" s="141">
        <f>Q1648*H1648</f>
        <v>2.15</v>
      </c>
      <c r="S1648" s="141">
        <v>0</v>
      </c>
      <c r="T1648" s="142">
        <f>S1648*H1648</f>
        <v>0</v>
      </c>
      <c r="AR1648" s="143" t="s">
        <v>577</v>
      </c>
      <c r="AT1648" s="143" t="s">
        <v>291</v>
      </c>
      <c r="AU1648" s="143" t="s">
        <v>86</v>
      </c>
      <c r="AY1648" s="18" t="s">
        <v>227</v>
      </c>
      <c r="BE1648" s="144">
        <f>IF(N1648="základní",J1648,0)</f>
        <v>0</v>
      </c>
      <c r="BF1648" s="144">
        <f>IF(N1648="snížená",J1648,0)</f>
        <v>0</v>
      </c>
      <c r="BG1648" s="144">
        <f>IF(N1648="zákl. přenesená",J1648,0)</f>
        <v>0</v>
      </c>
      <c r="BH1648" s="144">
        <f>IF(N1648="sníž. přenesená",J1648,0)</f>
        <v>0</v>
      </c>
      <c r="BI1648" s="144">
        <f>IF(N1648="nulová",J1648,0)</f>
        <v>0</v>
      </c>
      <c r="BJ1648" s="18" t="s">
        <v>86</v>
      </c>
      <c r="BK1648" s="144">
        <f>ROUND(I1648*H1648,2)</f>
        <v>0</v>
      </c>
      <c r="BL1648" s="18" t="s">
        <v>388</v>
      </c>
      <c r="BM1648" s="143" t="s">
        <v>2127</v>
      </c>
    </row>
    <row r="1649" spans="2:65" s="13" customFormat="1" ht="11.25">
      <c r="B1649" s="156"/>
      <c r="D1649" s="150" t="s">
        <v>238</v>
      </c>
      <c r="E1649" s="157" t="s">
        <v>21</v>
      </c>
      <c r="F1649" s="158" t="s">
        <v>2123</v>
      </c>
      <c r="H1649" s="159">
        <v>50</v>
      </c>
      <c r="I1649" s="160"/>
      <c r="L1649" s="156"/>
      <c r="M1649" s="161"/>
      <c r="T1649" s="162"/>
      <c r="AT1649" s="157" t="s">
        <v>238</v>
      </c>
      <c r="AU1649" s="157" t="s">
        <v>86</v>
      </c>
      <c r="AV1649" s="13" t="s">
        <v>86</v>
      </c>
      <c r="AW1649" s="13" t="s">
        <v>33</v>
      </c>
      <c r="AX1649" s="13" t="s">
        <v>73</v>
      </c>
      <c r="AY1649" s="157" t="s">
        <v>227</v>
      </c>
    </row>
    <row r="1650" spans="2:65" s="14" customFormat="1" ht="11.25">
      <c r="B1650" s="163"/>
      <c r="D1650" s="150" t="s">
        <v>238</v>
      </c>
      <c r="E1650" s="164" t="s">
        <v>21</v>
      </c>
      <c r="F1650" s="165" t="s">
        <v>241</v>
      </c>
      <c r="H1650" s="166">
        <v>50</v>
      </c>
      <c r="I1650" s="167"/>
      <c r="L1650" s="163"/>
      <c r="M1650" s="168"/>
      <c r="T1650" s="169"/>
      <c r="AT1650" s="164" t="s">
        <v>238</v>
      </c>
      <c r="AU1650" s="164" t="s">
        <v>86</v>
      </c>
      <c r="AV1650" s="14" t="s">
        <v>234</v>
      </c>
      <c r="AW1650" s="14" t="s">
        <v>33</v>
      </c>
      <c r="AX1650" s="14" t="s">
        <v>80</v>
      </c>
      <c r="AY1650" s="164" t="s">
        <v>227</v>
      </c>
    </row>
    <row r="1651" spans="2:65" s="1" customFormat="1" ht="44.25" customHeight="1">
      <c r="B1651" s="33"/>
      <c r="C1651" s="132" t="s">
        <v>2128</v>
      </c>
      <c r="D1651" s="132" t="s">
        <v>229</v>
      </c>
      <c r="E1651" s="133" t="s">
        <v>2129</v>
      </c>
      <c r="F1651" s="134" t="s">
        <v>2130</v>
      </c>
      <c r="G1651" s="135" t="s">
        <v>396</v>
      </c>
      <c r="H1651" s="136">
        <v>30</v>
      </c>
      <c r="I1651" s="137"/>
      <c r="J1651" s="138">
        <f>ROUND(I1651*H1651,2)</f>
        <v>0</v>
      </c>
      <c r="K1651" s="134" t="s">
        <v>233</v>
      </c>
      <c r="L1651" s="33"/>
      <c r="M1651" s="139" t="s">
        <v>21</v>
      </c>
      <c r="N1651" s="140" t="s">
        <v>45</v>
      </c>
      <c r="P1651" s="141">
        <f>O1651*H1651</f>
        <v>0</v>
      </c>
      <c r="Q1651" s="141">
        <v>0</v>
      </c>
      <c r="R1651" s="141">
        <f>Q1651*H1651</f>
        <v>0</v>
      </c>
      <c r="S1651" s="141">
        <v>0</v>
      </c>
      <c r="T1651" s="142">
        <f>S1651*H1651</f>
        <v>0</v>
      </c>
      <c r="AR1651" s="143" t="s">
        <v>388</v>
      </c>
      <c r="AT1651" s="143" t="s">
        <v>229</v>
      </c>
      <c r="AU1651" s="143" t="s">
        <v>86</v>
      </c>
      <c r="AY1651" s="18" t="s">
        <v>227</v>
      </c>
      <c r="BE1651" s="144">
        <f>IF(N1651="základní",J1651,0)</f>
        <v>0</v>
      </c>
      <c r="BF1651" s="144">
        <f>IF(N1651="snížená",J1651,0)</f>
        <v>0</v>
      </c>
      <c r="BG1651" s="144">
        <f>IF(N1651="zákl. přenesená",J1651,0)</f>
        <v>0</v>
      </c>
      <c r="BH1651" s="144">
        <f>IF(N1651="sníž. přenesená",J1651,0)</f>
        <v>0</v>
      </c>
      <c r="BI1651" s="144">
        <f>IF(N1651="nulová",J1651,0)</f>
        <v>0</v>
      </c>
      <c r="BJ1651" s="18" t="s">
        <v>86</v>
      </c>
      <c r="BK1651" s="144">
        <f>ROUND(I1651*H1651,2)</f>
        <v>0</v>
      </c>
      <c r="BL1651" s="18" t="s">
        <v>388</v>
      </c>
      <c r="BM1651" s="143" t="s">
        <v>2131</v>
      </c>
    </row>
    <row r="1652" spans="2:65" s="1" customFormat="1" ht="11.25">
      <c r="B1652" s="33"/>
      <c r="D1652" s="145" t="s">
        <v>236</v>
      </c>
      <c r="F1652" s="146" t="s">
        <v>2132</v>
      </c>
      <c r="I1652" s="147"/>
      <c r="L1652" s="33"/>
      <c r="M1652" s="148"/>
      <c r="T1652" s="54"/>
      <c r="AT1652" s="18" t="s">
        <v>236</v>
      </c>
      <c r="AU1652" s="18" t="s">
        <v>86</v>
      </c>
    </row>
    <row r="1653" spans="2:65" s="13" customFormat="1" ht="11.25">
      <c r="B1653" s="156"/>
      <c r="D1653" s="150" t="s">
        <v>238</v>
      </c>
      <c r="E1653" s="157" t="s">
        <v>21</v>
      </c>
      <c r="F1653" s="158" t="s">
        <v>1964</v>
      </c>
      <c r="H1653" s="159">
        <v>30</v>
      </c>
      <c r="I1653" s="160"/>
      <c r="L1653" s="156"/>
      <c r="M1653" s="161"/>
      <c r="T1653" s="162"/>
      <c r="AT1653" s="157" t="s">
        <v>238</v>
      </c>
      <c r="AU1653" s="157" t="s">
        <v>86</v>
      </c>
      <c r="AV1653" s="13" t="s">
        <v>86</v>
      </c>
      <c r="AW1653" s="13" t="s">
        <v>33</v>
      </c>
      <c r="AX1653" s="13" t="s">
        <v>73</v>
      </c>
      <c r="AY1653" s="157" t="s">
        <v>227</v>
      </c>
    </row>
    <row r="1654" spans="2:65" s="14" customFormat="1" ht="11.25">
      <c r="B1654" s="163"/>
      <c r="D1654" s="150" t="s">
        <v>238</v>
      </c>
      <c r="E1654" s="164" t="s">
        <v>21</v>
      </c>
      <c r="F1654" s="165" t="s">
        <v>241</v>
      </c>
      <c r="H1654" s="166">
        <v>30</v>
      </c>
      <c r="I1654" s="167"/>
      <c r="L1654" s="163"/>
      <c r="M1654" s="168"/>
      <c r="T1654" s="169"/>
      <c r="AT1654" s="164" t="s">
        <v>238</v>
      </c>
      <c r="AU1654" s="164" t="s">
        <v>86</v>
      </c>
      <c r="AV1654" s="14" t="s">
        <v>234</v>
      </c>
      <c r="AW1654" s="14" t="s">
        <v>33</v>
      </c>
      <c r="AX1654" s="14" t="s">
        <v>80</v>
      </c>
      <c r="AY1654" s="164" t="s">
        <v>227</v>
      </c>
    </row>
    <row r="1655" spans="2:65" s="1" customFormat="1" ht="16.5" customHeight="1">
      <c r="B1655" s="33"/>
      <c r="C1655" s="170" t="s">
        <v>2133</v>
      </c>
      <c r="D1655" s="170" t="s">
        <v>291</v>
      </c>
      <c r="E1655" s="171" t="s">
        <v>2134</v>
      </c>
      <c r="F1655" s="172" t="s">
        <v>2135</v>
      </c>
      <c r="G1655" s="173" t="s">
        <v>396</v>
      </c>
      <c r="H1655" s="174">
        <v>30</v>
      </c>
      <c r="I1655" s="175"/>
      <c r="J1655" s="176">
        <f>ROUND(I1655*H1655,2)</f>
        <v>0</v>
      </c>
      <c r="K1655" s="172" t="s">
        <v>336</v>
      </c>
      <c r="L1655" s="177"/>
      <c r="M1655" s="178" t="s">
        <v>21</v>
      </c>
      <c r="N1655" s="179" t="s">
        <v>45</v>
      </c>
      <c r="P1655" s="141">
        <f>O1655*H1655</f>
        <v>0</v>
      </c>
      <c r="Q1655" s="141">
        <v>7.9000000000000001E-2</v>
      </c>
      <c r="R1655" s="141">
        <f>Q1655*H1655</f>
        <v>2.37</v>
      </c>
      <c r="S1655" s="141">
        <v>0</v>
      </c>
      <c r="T1655" s="142">
        <f>S1655*H1655</f>
        <v>0</v>
      </c>
      <c r="AR1655" s="143" t="s">
        <v>577</v>
      </c>
      <c r="AT1655" s="143" t="s">
        <v>291</v>
      </c>
      <c r="AU1655" s="143" t="s">
        <v>86</v>
      </c>
      <c r="AY1655" s="18" t="s">
        <v>227</v>
      </c>
      <c r="BE1655" s="144">
        <f>IF(N1655="základní",J1655,0)</f>
        <v>0</v>
      </c>
      <c r="BF1655" s="144">
        <f>IF(N1655="snížená",J1655,0)</f>
        <v>0</v>
      </c>
      <c r="BG1655" s="144">
        <f>IF(N1655="zákl. přenesená",J1655,0)</f>
        <v>0</v>
      </c>
      <c r="BH1655" s="144">
        <f>IF(N1655="sníž. přenesená",J1655,0)</f>
        <v>0</v>
      </c>
      <c r="BI1655" s="144">
        <f>IF(N1655="nulová",J1655,0)</f>
        <v>0</v>
      </c>
      <c r="BJ1655" s="18" t="s">
        <v>86</v>
      </c>
      <c r="BK1655" s="144">
        <f>ROUND(I1655*H1655,2)</f>
        <v>0</v>
      </c>
      <c r="BL1655" s="18" t="s">
        <v>388</v>
      </c>
      <c r="BM1655" s="143" t="s">
        <v>2136</v>
      </c>
    </row>
    <row r="1656" spans="2:65" s="13" customFormat="1" ht="11.25">
      <c r="B1656" s="156"/>
      <c r="D1656" s="150" t="s">
        <v>238</v>
      </c>
      <c r="E1656" s="157" t="s">
        <v>21</v>
      </c>
      <c r="F1656" s="158" t="s">
        <v>1964</v>
      </c>
      <c r="H1656" s="159">
        <v>30</v>
      </c>
      <c r="I1656" s="160"/>
      <c r="L1656" s="156"/>
      <c r="M1656" s="161"/>
      <c r="T1656" s="162"/>
      <c r="AT1656" s="157" t="s">
        <v>238</v>
      </c>
      <c r="AU1656" s="157" t="s">
        <v>86</v>
      </c>
      <c r="AV1656" s="13" t="s">
        <v>86</v>
      </c>
      <c r="AW1656" s="13" t="s">
        <v>33</v>
      </c>
      <c r="AX1656" s="13" t="s">
        <v>73</v>
      </c>
      <c r="AY1656" s="157" t="s">
        <v>227</v>
      </c>
    </row>
    <row r="1657" spans="2:65" s="14" customFormat="1" ht="11.25">
      <c r="B1657" s="163"/>
      <c r="D1657" s="150" t="s">
        <v>238</v>
      </c>
      <c r="E1657" s="164" t="s">
        <v>21</v>
      </c>
      <c r="F1657" s="165" t="s">
        <v>241</v>
      </c>
      <c r="H1657" s="166">
        <v>30</v>
      </c>
      <c r="I1657" s="167"/>
      <c r="L1657" s="163"/>
      <c r="M1657" s="168"/>
      <c r="T1657" s="169"/>
      <c r="AT1657" s="164" t="s">
        <v>238</v>
      </c>
      <c r="AU1657" s="164" t="s">
        <v>86</v>
      </c>
      <c r="AV1657" s="14" t="s">
        <v>234</v>
      </c>
      <c r="AW1657" s="14" t="s">
        <v>33</v>
      </c>
      <c r="AX1657" s="14" t="s">
        <v>80</v>
      </c>
      <c r="AY1657" s="164" t="s">
        <v>227</v>
      </c>
    </row>
    <row r="1658" spans="2:65" s="1" customFormat="1" ht="24.2" customHeight="1">
      <c r="B1658" s="33"/>
      <c r="C1658" s="132" t="s">
        <v>2137</v>
      </c>
      <c r="D1658" s="132" t="s">
        <v>229</v>
      </c>
      <c r="E1658" s="133" t="s">
        <v>2138</v>
      </c>
      <c r="F1658" s="134" t="s">
        <v>2139</v>
      </c>
      <c r="G1658" s="135" t="s">
        <v>396</v>
      </c>
      <c r="H1658" s="136">
        <v>8</v>
      </c>
      <c r="I1658" s="137"/>
      <c r="J1658" s="138">
        <f>ROUND(I1658*H1658,2)</f>
        <v>0</v>
      </c>
      <c r="K1658" s="134" t="s">
        <v>233</v>
      </c>
      <c r="L1658" s="33"/>
      <c r="M1658" s="139" t="s">
        <v>21</v>
      </c>
      <c r="N1658" s="140" t="s">
        <v>45</v>
      </c>
      <c r="P1658" s="141">
        <f>O1658*H1658</f>
        <v>0</v>
      </c>
      <c r="Q1658" s="141">
        <v>0</v>
      </c>
      <c r="R1658" s="141">
        <f>Q1658*H1658</f>
        <v>0</v>
      </c>
      <c r="S1658" s="141">
        <v>0</v>
      </c>
      <c r="T1658" s="142">
        <f>S1658*H1658</f>
        <v>0</v>
      </c>
      <c r="AR1658" s="143" t="s">
        <v>388</v>
      </c>
      <c r="AT1658" s="143" t="s">
        <v>229</v>
      </c>
      <c r="AU1658" s="143" t="s">
        <v>86</v>
      </c>
      <c r="AY1658" s="18" t="s">
        <v>227</v>
      </c>
      <c r="BE1658" s="144">
        <f>IF(N1658="základní",J1658,0)</f>
        <v>0</v>
      </c>
      <c r="BF1658" s="144">
        <f>IF(N1658="snížená",J1658,0)</f>
        <v>0</v>
      </c>
      <c r="BG1658" s="144">
        <f>IF(N1658="zákl. přenesená",J1658,0)</f>
        <v>0</v>
      </c>
      <c r="BH1658" s="144">
        <f>IF(N1658="sníž. přenesená",J1658,0)</f>
        <v>0</v>
      </c>
      <c r="BI1658" s="144">
        <f>IF(N1658="nulová",J1658,0)</f>
        <v>0</v>
      </c>
      <c r="BJ1658" s="18" t="s">
        <v>86</v>
      </c>
      <c r="BK1658" s="144">
        <f>ROUND(I1658*H1658,2)</f>
        <v>0</v>
      </c>
      <c r="BL1658" s="18" t="s">
        <v>388</v>
      </c>
      <c r="BM1658" s="143" t="s">
        <v>2140</v>
      </c>
    </row>
    <row r="1659" spans="2:65" s="1" customFormat="1" ht="11.25">
      <c r="B1659" s="33"/>
      <c r="D1659" s="145" t="s">
        <v>236</v>
      </c>
      <c r="F1659" s="146" t="s">
        <v>2141</v>
      </c>
      <c r="I1659" s="147"/>
      <c r="L1659" s="33"/>
      <c r="M1659" s="148"/>
      <c r="T1659" s="54"/>
      <c r="AT1659" s="18" t="s">
        <v>236</v>
      </c>
      <c r="AU1659" s="18" t="s">
        <v>86</v>
      </c>
    </row>
    <row r="1660" spans="2:65" s="13" customFormat="1" ht="11.25">
      <c r="B1660" s="156"/>
      <c r="D1660" s="150" t="s">
        <v>238</v>
      </c>
      <c r="E1660" s="157" t="s">
        <v>21</v>
      </c>
      <c r="F1660" s="158" t="s">
        <v>2142</v>
      </c>
      <c r="H1660" s="159">
        <v>2</v>
      </c>
      <c r="I1660" s="160"/>
      <c r="L1660" s="156"/>
      <c r="M1660" s="161"/>
      <c r="T1660" s="162"/>
      <c r="AT1660" s="157" t="s">
        <v>238</v>
      </c>
      <c r="AU1660" s="157" t="s">
        <v>86</v>
      </c>
      <c r="AV1660" s="13" t="s">
        <v>86</v>
      </c>
      <c r="AW1660" s="13" t="s">
        <v>33</v>
      </c>
      <c r="AX1660" s="13" t="s">
        <v>73</v>
      </c>
      <c r="AY1660" s="157" t="s">
        <v>227</v>
      </c>
    </row>
    <row r="1661" spans="2:65" s="13" customFormat="1" ht="11.25">
      <c r="B1661" s="156"/>
      <c r="D1661" s="150" t="s">
        <v>238</v>
      </c>
      <c r="E1661" s="157" t="s">
        <v>21</v>
      </c>
      <c r="F1661" s="158" t="s">
        <v>2143</v>
      </c>
      <c r="H1661" s="159">
        <v>1</v>
      </c>
      <c r="I1661" s="160"/>
      <c r="L1661" s="156"/>
      <c r="M1661" s="161"/>
      <c r="T1661" s="162"/>
      <c r="AT1661" s="157" t="s">
        <v>238</v>
      </c>
      <c r="AU1661" s="157" t="s">
        <v>86</v>
      </c>
      <c r="AV1661" s="13" t="s">
        <v>86</v>
      </c>
      <c r="AW1661" s="13" t="s">
        <v>33</v>
      </c>
      <c r="AX1661" s="13" t="s">
        <v>73</v>
      </c>
      <c r="AY1661" s="157" t="s">
        <v>227</v>
      </c>
    </row>
    <row r="1662" spans="2:65" s="13" customFormat="1" ht="11.25">
      <c r="B1662" s="156"/>
      <c r="D1662" s="150" t="s">
        <v>238</v>
      </c>
      <c r="E1662" s="157" t="s">
        <v>21</v>
      </c>
      <c r="F1662" s="158" t="s">
        <v>2144</v>
      </c>
      <c r="H1662" s="159">
        <v>1</v>
      </c>
      <c r="I1662" s="160"/>
      <c r="L1662" s="156"/>
      <c r="M1662" s="161"/>
      <c r="T1662" s="162"/>
      <c r="AT1662" s="157" t="s">
        <v>238</v>
      </c>
      <c r="AU1662" s="157" t="s">
        <v>86</v>
      </c>
      <c r="AV1662" s="13" t="s">
        <v>86</v>
      </c>
      <c r="AW1662" s="13" t="s">
        <v>33</v>
      </c>
      <c r="AX1662" s="13" t="s">
        <v>73</v>
      </c>
      <c r="AY1662" s="157" t="s">
        <v>227</v>
      </c>
    </row>
    <row r="1663" spans="2:65" s="13" customFormat="1" ht="11.25">
      <c r="B1663" s="156"/>
      <c r="D1663" s="150" t="s">
        <v>238</v>
      </c>
      <c r="E1663" s="157" t="s">
        <v>21</v>
      </c>
      <c r="F1663" s="158" t="s">
        <v>2145</v>
      </c>
      <c r="H1663" s="159">
        <v>2</v>
      </c>
      <c r="I1663" s="160"/>
      <c r="L1663" s="156"/>
      <c r="M1663" s="161"/>
      <c r="T1663" s="162"/>
      <c r="AT1663" s="157" t="s">
        <v>238</v>
      </c>
      <c r="AU1663" s="157" t="s">
        <v>86</v>
      </c>
      <c r="AV1663" s="13" t="s">
        <v>86</v>
      </c>
      <c r="AW1663" s="13" t="s">
        <v>33</v>
      </c>
      <c r="AX1663" s="13" t="s">
        <v>73</v>
      </c>
      <c r="AY1663" s="157" t="s">
        <v>227</v>
      </c>
    </row>
    <row r="1664" spans="2:65" s="13" customFormat="1" ht="11.25">
      <c r="B1664" s="156"/>
      <c r="D1664" s="150" t="s">
        <v>238</v>
      </c>
      <c r="E1664" s="157" t="s">
        <v>21</v>
      </c>
      <c r="F1664" s="158" t="s">
        <v>2146</v>
      </c>
      <c r="H1664" s="159">
        <v>2</v>
      </c>
      <c r="I1664" s="160"/>
      <c r="L1664" s="156"/>
      <c r="M1664" s="161"/>
      <c r="T1664" s="162"/>
      <c r="AT1664" s="157" t="s">
        <v>238</v>
      </c>
      <c r="AU1664" s="157" t="s">
        <v>86</v>
      </c>
      <c r="AV1664" s="13" t="s">
        <v>86</v>
      </c>
      <c r="AW1664" s="13" t="s">
        <v>33</v>
      </c>
      <c r="AX1664" s="13" t="s">
        <v>73</v>
      </c>
      <c r="AY1664" s="157" t="s">
        <v>227</v>
      </c>
    </row>
    <row r="1665" spans="2:65" s="14" customFormat="1" ht="11.25">
      <c r="B1665" s="163"/>
      <c r="D1665" s="150" t="s">
        <v>238</v>
      </c>
      <c r="E1665" s="164" t="s">
        <v>21</v>
      </c>
      <c r="F1665" s="165" t="s">
        <v>241</v>
      </c>
      <c r="H1665" s="166">
        <v>8</v>
      </c>
      <c r="I1665" s="167"/>
      <c r="L1665" s="163"/>
      <c r="M1665" s="168"/>
      <c r="T1665" s="169"/>
      <c r="AT1665" s="164" t="s">
        <v>238</v>
      </c>
      <c r="AU1665" s="164" t="s">
        <v>86</v>
      </c>
      <c r="AV1665" s="14" t="s">
        <v>234</v>
      </c>
      <c r="AW1665" s="14" t="s">
        <v>33</v>
      </c>
      <c r="AX1665" s="14" t="s">
        <v>80</v>
      </c>
      <c r="AY1665" s="164" t="s">
        <v>227</v>
      </c>
    </row>
    <row r="1666" spans="2:65" s="1" customFormat="1" ht="21.75" customHeight="1">
      <c r="B1666" s="33"/>
      <c r="C1666" s="170" t="s">
        <v>2147</v>
      </c>
      <c r="D1666" s="170" t="s">
        <v>291</v>
      </c>
      <c r="E1666" s="171" t="s">
        <v>2148</v>
      </c>
      <c r="F1666" s="172" t="s">
        <v>2149</v>
      </c>
      <c r="G1666" s="173" t="s">
        <v>396</v>
      </c>
      <c r="H1666" s="174">
        <v>8</v>
      </c>
      <c r="I1666" s="175"/>
      <c r="J1666" s="176">
        <f>ROUND(I1666*H1666,2)</f>
        <v>0</v>
      </c>
      <c r="K1666" s="172" t="s">
        <v>336</v>
      </c>
      <c r="L1666" s="177"/>
      <c r="M1666" s="178" t="s">
        <v>21</v>
      </c>
      <c r="N1666" s="179" t="s">
        <v>45</v>
      </c>
      <c r="P1666" s="141">
        <f>O1666*H1666</f>
        <v>0</v>
      </c>
      <c r="Q1666" s="141">
        <v>3.8E-3</v>
      </c>
      <c r="R1666" s="141">
        <f>Q1666*H1666</f>
        <v>3.04E-2</v>
      </c>
      <c r="S1666" s="141">
        <v>0</v>
      </c>
      <c r="T1666" s="142">
        <f>S1666*H1666</f>
        <v>0</v>
      </c>
      <c r="AR1666" s="143" t="s">
        <v>577</v>
      </c>
      <c r="AT1666" s="143" t="s">
        <v>291</v>
      </c>
      <c r="AU1666" s="143" t="s">
        <v>86</v>
      </c>
      <c r="AY1666" s="18" t="s">
        <v>227</v>
      </c>
      <c r="BE1666" s="144">
        <f>IF(N1666="základní",J1666,0)</f>
        <v>0</v>
      </c>
      <c r="BF1666" s="144">
        <f>IF(N1666="snížená",J1666,0)</f>
        <v>0</v>
      </c>
      <c r="BG1666" s="144">
        <f>IF(N1666="zákl. přenesená",J1666,0)</f>
        <v>0</v>
      </c>
      <c r="BH1666" s="144">
        <f>IF(N1666="sníž. přenesená",J1666,0)</f>
        <v>0</v>
      </c>
      <c r="BI1666" s="144">
        <f>IF(N1666="nulová",J1666,0)</f>
        <v>0</v>
      </c>
      <c r="BJ1666" s="18" t="s">
        <v>86</v>
      </c>
      <c r="BK1666" s="144">
        <f>ROUND(I1666*H1666,2)</f>
        <v>0</v>
      </c>
      <c r="BL1666" s="18" t="s">
        <v>388</v>
      </c>
      <c r="BM1666" s="143" t="s">
        <v>2150</v>
      </c>
    </row>
    <row r="1667" spans="2:65" s="1" customFormat="1" ht="16.5" customHeight="1">
      <c r="B1667" s="33"/>
      <c r="C1667" s="132" t="s">
        <v>2151</v>
      </c>
      <c r="D1667" s="132" t="s">
        <v>229</v>
      </c>
      <c r="E1667" s="133" t="s">
        <v>2152</v>
      </c>
      <c r="F1667" s="134" t="s">
        <v>2153</v>
      </c>
      <c r="G1667" s="135" t="s">
        <v>396</v>
      </c>
      <c r="H1667" s="136">
        <v>72</v>
      </c>
      <c r="I1667" s="137"/>
      <c r="J1667" s="138">
        <f>ROUND(I1667*H1667,2)</f>
        <v>0</v>
      </c>
      <c r="K1667" s="134" t="s">
        <v>336</v>
      </c>
      <c r="L1667" s="33"/>
      <c r="M1667" s="139" t="s">
        <v>21</v>
      </c>
      <c r="N1667" s="140" t="s">
        <v>45</v>
      </c>
      <c r="P1667" s="141">
        <f>O1667*H1667</f>
        <v>0</v>
      </c>
      <c r="Q1667" s="141">
        <v>1E-3</v>
      </c>
      <c r="R1667" s="141">
        <f>Q1667*H1667</f>
        <v>7.2000000000000008E-2</v>
      </c>
      <c r="S1667" s="141">
        <v>0</v>
      </c>
      <c r="T1667" s="142">
        <f>S1667*H1667</f>
        <v>0</v>
      </c>
      <c r="AR1667" s="143" t="s">
        <v>388</v>
      </c>
      <c r="AT1667" s="143" t="s">
        <v>229</v>
      </c>
      <c r="AU1667" s="143" t="s">
        <v>86</v>
      </c>
      <c r="AY1667" s="18" t="s">
        <v>227</v>
      </c>
      <c r="BE1667" s="144">
        <f>IF(N1667="základní",J1667,0)</f>
        <v>0</v>
      </c>
      <c r="BF1667" s="144">
        <f>IF(N1667="snížená",J1667,0)</f>
        <v>0</v>
      </c>
      <c r="BG1667" s="144">
        <f>IF(N1667="zákl. přenesená",J1667,0)</f>
        <v>0</v>
      </c>
      <c r="BH1667" s="144">
        <f>IF(N1667="sníž. přenesená",J1667,0)</f>
        <v>0</v>
      </c>
      <c r="BI1667" s="144">
        <f>IF(N1667="nulová",J1667,0)</f>
        <v>0</v>
      </c>
      <c r="BJ1667" s="18" t="s">
        <v>86</v>
      </c>
      <c r="BK1667" s="144">
        <f>ROUND(I1667*H1667,2)</f>
        <v>0</v>
      </c>
      <c r="BL1667" s="18" t="s">
        <v>388</v>
      </c>
      <c r="BM1667" s="143" t="s">
        <v>2154</v>
      </c>
    </row>
    <row r="1668" spans="2:65" s="13" customFormat="1" ht="11.25">
      <c r="B1668" s="156"/>
      <c r="D1668" s="150" t="s">
        <v>238</v>
      </c>
      <c r="E1668" s="157" t="s">
        <v>21</v>
      </c>
      <c r="F1668" s="158" t="s">
        <v>1474</v>
      </c>
      <c r="H1668" s="159">
        <v>50</v>
      </c>
      <c r="I1668" s="160"/>
      <c r="L1668" s="156"/>
      <c r="M1668" s="161"/>
      <c r="T1668" s="162"/>
      <c r="AT1668" s="157" t="s">
        <v>238</v>
      </c>
      <c r="AU1668" s="157" t="s">
        <v>86</v>
      </c>
      <c r="AV1668" s="13" t="s">
        <v>86</v>
      </c>
      <c r="AW1668" s="13" t="s">
        <v>33</v>
      </c>
      <c r="AX1668" s="13" t="s">
        <v>73</v>
      </c>
      <c r="AY1668" s="157" t="s">
        <v>227</v>
      </c>
    </row>
    <row r="1669" spans="2:65" s="13" customFormat="1" ht="11.25">
      <c r="B1669" s="156"/>
      <c r="D1669" s="150" t="s">
        <v>238</v>
      </c>
      <c r="E1669" s="157" t="s">
        <v>21</v>
      </c>
      <c r="F1669" s="158" t="s">
        <v>1475</v>
      </c>
      <c r="H1669" s="159">
        <v>20</v>
      </c>
      <c r="I1669" s="160"/>
      <c r="L1669" s="156"/>
      <c r="M1669" s="161"/>
      <c r="T1669" s="162"/>
      <c r="AT1669" s="157" t="s">
        <v>238</v>
      </c>
      <c r="AU1669" s="157" t="s">
        <v>86</v>
      </c>
      <c r="AV1669" s="13" t="s">
        <v>86</v>
      </c>
      <c r="AW1669" s="13" t="s">
        <v>33</v>
      </c>
      <c r="AX1669" s="13" t="s">
        <v>73</v>
      </c>
      <c r="AY1669" s="157" t="s">
        <v>227</v>
      </c>
    </row>
    <row r="1670" spans="2:65" s="13" customFormat="1" ht="11.25">
      <c r="B1670" s="156"/>
      <c r="D1670" s="150" t="s">
        <v>238</v>
      </c>
      <c r="E1670" s="157" t="s">
        <v>21</v>
      </c>
      <c r="F1670" s="158" t="s">
        <v>1480</v>
      </c>
      <c r="H1670" s="159">
        <v>2</v>
      </c>
      <c r="I1670" s="160"/>
      <c r="L1670" s="156"/>
      <c r="M1670" s="161"/>
      <c r="T1670" s="162"/>
      <c r="AT1670" s="157" t="s">
        <v>238</v>
      </c>
      <c r="AU1670" s="157" t="s">
        <v>86</v>
      </c>
      <c r="AV1670" s="13" t="s">
        <v>86</v>
      </c>
      <c r="AW1670" s="13" t="s">
        <v>33</v>
      </c>
      <c r="AX1670" s="13" t="s">
        <v>73</v>
      </c>
      <c r="AY1670" s="157" t="s">
        <v>227</v>
      </c>
    </row>
    <row r="1671" spans="2:65" s="14" customFormat="1" ht="11.25">
      <c r="B1671" s="163"/>
      <c r="D1671" s="150" t="s">
        <v>238</v>
      </c>
      <c r="E1671" s="164" t="s">
        <v>21</v>
      </c>
      <c r="F1671" s="165" t="s">
        <v>241</v>
      </c>
      <c r="H1671" s="166">
        <v>72</v>
      </c>
      <c r="I1671" s="167"/>
      <c r="L1671" s="163"/>
      <c r="M1671" s="168"/>
      <c r="T1671" s="169"/>
      <c r="AT1671" s="164" t="s">
        <v>238</v>
      </c>
      <c r="AU1671" s="164" t="s">
        <v>86</v>
      </c>
      <c r="AV1671" s="14" t="s">
        <v>234</v>
      </c>
      <c r="AW1671" s="14" t="s">
        <v>33</v>
      </c>
      <c r="AX1671" s="14" t="s">
        <v>80</v>
      </c>
      <c r="AY1671" s="164" t="s">
        <v>227</v>
      </c>
    </row>
    <row r="1672" spans="2:65" s="1" customFormat="1" ht="16.5" customHeight="1">
      <c r="B1672" s="33"/>
      <c r="C1672" s="132" t="s">
        <v>2155</v>
      </c>
      <c r="D1672" s="132" t="s">
        <v>229</v>
      </c>
      <c r="E1672" s="133" t="s">
        <v>2156</v>
      </c>
      <c r="F1672" s="134" t="s">
        <v>2157</v>
      </c>
      <c r="G1672" s="135" t="s">
        <v>396</v>
      </c>
      <c r="H1672" s="136">
        <v>52</v>
      </c>
      <c r="I1672" s="137"/>
      <c r="J1672" s="138">
        <f>ROUND(I1672*H1672,2)</f>
        <v>0</v>
      </c>
      <c r="K1672" s="134" t="s">
        <v>336</v>
      </c>
      <c r="L1672" s="33"/>
      <c r="M1672" s="139" t="s">
        <v>21</v>
      </c>
      <c r="N1672" s="140" t="s">
        <v>45</v>
      </c>
      <c r="P1672" s="141">
        <f>O1672*H1672</f>
        <v>0</v>
      </c>
      <c r="Q1672" s="141">
        <v>1E-3</v>
      </c>
      <c r="R1672" s="141">
        <f>Q1672*H1672</f>
        <v>5.2000000000000005E-2</v>
      </c>
      <c r="S1672" s="141">
        <v>0</v>
      </c>
      <c r="T1672" s="142">
        <f>S1672*H1672</f>
        <v>0</v>
      </c>
      <c r="AR1672" s="143" t="s">
        <v>388</v>
      </c>
      <c r="AT1672" s="143" t="s">
        <v>229</v>
      </c>
      <c r="AU1672" s="143" t="s">
        <v>86</v>
      </c>
      <c r="AY1672" s="18" t="s">
        <v>227</v>
      </c>
      <c r="BE1672" s="144">
        <f>IF(N1672="základní",J1672,0)</f>
        <v>0</v>
      </c>
      <c r="BF1672" s="144">
        <f>IF(N1672="snížená",J1672,0)</f>
        <v>0</v>
      </c>
      <c r="BG1672" s="144">
        <f>IF(N1672="zákl. přenesená",J1672,0)</f>
        <v>0</v>
      </c>
      <c r="BH1672" s="144">
        <f>IF(N1672="sníž. přenesená",J1672,0)</f>
        <v>0</v>
      </c>
      <c r="BI1672" s="144">
        <f>IF(N1672="nulová",J1672,0)</f>
        <v>0</v>
      </c>
      <c r="BJ1672" s="18" t="s">
        <v>86</v>
      </c>
      <c r="BK1672" s="144">
        <f>ROUND(I1672*H1672,2)</f>
        <v>0</v>
      </c>
      <c r="BL1672" s="18" t="s">
        <v>388</v>
      </c>
      <c r="BM1672" s="143" t="s">
        <v>2158</v>
      </c>
    </row>
    <row r="1673" spans="2:65" s="13" customFormat="1" ht="11.25">
      <c r="B1673" s="156"/>
      <c r="D1673" s="150" t="s">
        <v>238</v>
      </c>
      <c r="E1673" s="157" t="s">
        <v>21</v>
      </c>
      <c r="F1673" s="158" t="s">
        <v>2123</v>
      </c>
      <c r="H1673" s="159">
        <v>50</v>
      </c>
      <c r="I1673" s="160"/>
      <c r="L1673" s="156"/>
      <c r="M1673" s="161"/>
      <c r="T1673" s="162"/>
      <c r="AT1673" s="157" t="s">
        <v>238</v>
      </c>
      <c r="AU1673" s="157" t="s">
        <v>86</v>
      </c>
      <c r="AV1673" s="13" t="s">
        <v>86</v>
      </c>
      <c r="AW1673" s="13" t="s">
        <v>33</v>
      </c>
      <c r="AX1673" s="13" t="s">
        <v>73</v>
      </c>
      <c r="AY1673" s="157" t="s">
        <v>227</v>
      </c>
    </row>
    <row r="1674" spans="2:65" s="13" customFormat="1" ht="11.25">
      <c r="B1674" s="156"/>
      <c r="D1674" s="150" t="s">
        <v>238</v>
      </c>
      <c r="E1674" s="157" t="s">
        <v>21</v>
      </c>
      <c r="F1674" s="158" t="s">
        <v>2159</v>
      </c>
      <c r="H1674" s="159">
        <v>1</v>
      </c>
      <c r="I1674" s="160"/>
      <c r="L1674" s="156"/>
      <c r="M1674" s="161"/>
      <c r="T1674" s="162"/>
      <c r="AT1674" s="157" t="s">
        <v>238</v>
      </c>
      <c r="AU1674" s="157" t="s">
        <v>86</v>
      </c>
      <c r="AV1674" s="13" t="s">
        <v>86</v>
      </c>
      <c r="AW1674" s="13" t="s">
        <v>33</v>
      </c>
      <c r="AX1674" s="13" t="s">
        <v>73</v>
      </c>
      <c r="AY1674" s="157" t="s">
        <v>227</v>
      </c>
    </row>
    <row r="1675" spans="2:65" s="13" customFormat="1" ht="11.25">
      <c r="B1675" s="156"/>
      <c r="D1675" s="150" t="s">
        <v>238</v>
      </c>
      <c r="E1675" s="157" t="s">
        <v>21</v>
      </c>
      <c r="F1675" s="158" t="s">
        <v>2160</v>
      </c>
      <c r="H1675" s="159">
        <v>1</v>
      </c>
      <c r="I1675" s="160"/>
      <c r="L1675" s="156"/>
      <c r="M1675" s="161"/>
      <c r="T1675" s="162"/>
      <c r="AT1675" s="157" t="s">
        <v>238</v>
      </c>
      <c r="AU1675" s="157" t="s">
        <v>86</v>
      </c>
      <c r="AV1675" s="13" t="s">
        <v>86</v>
      </c>
      <c r="AW1675" s="13" t="s">
        <v>33</v>
      </c>
      <c r="AX1675" s="13" t="s">
        <v>73</v>
      </c>
      <c r="AY1675" s="157" t="s">
        <v>227</v>
      </c>
    </row>
    <row r="1676" spans="2:65" s="14" customFormat="1" ht="11.25">
      <c r="B1676" s="163"/>
      <c r="D1676" s="150" t="s">
        <v>238</v>
      </c>
      <c r="E1676" s="164" t="s">
        <v>21</v>
      </c>
      <c r="F1676" s="165" t="s">
        <v>241</v>
      </c>
      <c r="H1676" s="166">
        <v>52</v>
      </c>
      <c r="I1676" s="167"/>
      <c r="L1676" s="163"/>
      <c r="M1676" s="168"/>
      <c r="T1676" s="169"/>
      <c r="AT1676" s="164" t="s">
        <v>238</v>
      </c>
      <c r="AU1676" s="164" t="s">
        <v>86</v>
      </c>
      <c r="AV1676" s="14" t="s">
        <v>234</v>
      </c>
      <c r="AW1676" s="14" t="s">
        <v>33</v>
      </c>
      <c r="AX1676" s="14" t="s">
        <v>80</v>
      </c>
      <c r="AY1676" s="164" t="s">
        <v>227</v>
      </c>
    </row>
    <row r="1677" spans="2:65" s="1" customFormat="1" ht="16.5" customHeight="1">
      <c r="B1677" s="33"/>
      <c r="C1677" s="132" t="s">
        <v>2161</v>
      </c>
      <c r="D1677" s="132" t="s">
        <v>229</v>
      </c>
      <c r="E1677" s="133" t="s">
        <v>2162</v>
      </c>
      <c r="F1677" s="134" t="s">
        <v>2163</v>
      </c>
      <c r="G1677" s="135" t="s">
        <v>396</v>
      </c>
      <c r="H1677" s="136">
        <v>51</v>
      </c>
      <c r="I1677" s="137"/>
      <c r="J1677" s="138">
        <f>ROUND(I1677*H1677,2)</f>
        <v>0</v>
      </c>
      <c r="K1677" s="134" t="s">
        <v>336</v>
      </c>
      <c r="L1677" s="33"/>
      <c r="M1677" s="139" t="s">
        <v>21</v>
      </c>
      <c r="N1677" s="140" t="s">
        <v>45</v>
      </c>
      <c r="P1677" s="141">
        <f>O1677*H1677</f>
        <v>0</v>
      </c>
      <c r="Q1677" s="141">
        <v>1E-3</v>
      </c>
      <c r="R1677" s="141">
        <f>Q1677*H1677</f>
        <v>5.1000000000000004E-2</v>
      </c>
      <c r="S1677" s="141">
        <v>0</v>
      </c>
      <c r="T1677" s="142">
        <f>S1677*H1677</f>
        <v>0</v>
      </c>
      <c r="AR1677" s="143" t="s">
        <v>388</v>
      </c>
      <c r="AT1677" s="143" t="s">
        <v>229</v>
      </c>
      <c r="AU1677" s="143" t="s">
        <v>86</v>
      </c>
      <c r="AY1677" s="18" t="s">
        <v>227</v>
      </c>
      <c r="BE1677" s="144">
        <f>IF(N1677="základní",J1677,0)</f>
        <v>0</v>
      </c>
      <c r="BF1677" s="144">
        <f>IF(N1677="snížená",J1677,0)</f>
        <v>0</v>
      </c>
      <c r="BG1677" s="144">
        <f>IF(N1677="zákl. přenesená",J1677,0)</f>
        <v>0</v>
      </c>
      <c r="BH1677" s="144">
        <f>IF(N1677="sníž. přenesená",J1677,0)</f>
        <v>0</v>
      </c>
      <c r="BI1677" s="144">
        <f>IF(N1677="nulová",J1677,0)</f>
        <v>0</v>
      </c>
      <c r="BJ1677" s="18" t="s">
        <v>86</v>
      </c>
      <c r="BK1677" s="144">
        <f>ROUND(I1677*H1677,2)</f>
        <v>0</v>
      </c>
      <c r="BL1677" s="18" t="s">
        <v>388</v>
      </c>
      <c r="BM1677" s="143" t="s">
        <v>2164</v>
      </c>
    </row>
    <row r="1678" spans="2:65" s="13" customFormat="1" ht="11.25">
      <c r="B1678" s="156"/>
      <c r="D1678" s="150" t="s">
        <v>238</v>
      </c>
      <c r="E1678" s="157" t="s">
        <v>21</v>
      </c>
      <c r="F1678" s="158" t="s">
        <v>1476</v>
      </c>
      <c r="H1678" s="159">
        <v>28</v>
      </c>
      <c r="I1678" s="160"/>
      <c r="L1678" s="156"/>
      <c r="M1678" s="161"/>
      <c r="T1678" s="162"/>
      <c r="AT1678" s="157" t="s">
        <v>238</v>
      </c>
      <c r="AU1678" s="157" t="s">
        <v>86</v>
      </c>
      <c r="AV1678" s="13" t="s">
        <v>86</v>
      </c>
      <c r="AW1678" s="13" t="s">
        <v>33</v>
      </c>
      <c r="AX1678" s="13" t="s">
        <v>73</v>
      </c>
      <c r="AY1678" s="157" t="s">
        <v>227</v>
      </c>
    </row>
    <row r="1679" spans="2:65" s="13" customFormat="1" ht="11.25">
      <c r="B1679" s="156"/>
      <c r="D1679" s="150" t="s">
        <v>238</v>
      </c>
      <c r="E1679" s="157" t="s">
        <v>21</v>
      </c>
      <c r="F1679" s="158" t="s">
        <v>1477</v>
      </c>
      <c r="H1679" s="159">
        <v>20</v>
      </c>
      <c r="I1679" s="160"/>
      <c r="L1679" s="156"/>
      <c r="M1679" s="161"/>
      <c r="T1679" s="162"/>
      <c r="AT1679" s="157" t="s">
        <v>238</v>
      </c>
      <c r="AU1679" s="157" t="s">
        <v>86</v>
      </c>
      <c r="AV1679" s="13" t="s">
        <v>86</v>
      </c>
      <c r="AW1679" s="13" t="s">
        <v>33</v>
      </c>
      <c r="AX1679" s="13" t="s">
        <v>73</v>
      </c>
      <c r="AY1679" s="157" t="s">
        <v>227</v>
      </c>
    </row>
    <row r="1680" spans="2:65" s="13" customFormat="1" ht="11.25">
      <c r="B1680" s="156"/>
      <c r="D1680" s="150" t="s">
        <v>238</v>
      </c>
      <c r="E1680" s="157" t="s">
        <v>21</v>
      </c>
      <c r="F1680" s="158" t="s">
        <v>1480</v>
      </c>
      <c r="H1680" s="159">
        <v>2</v>
      </c>
      <c r="I1680" s="160"/>
      <c r="L1680" s="156"/>
      <c r="M1680" s="161"/>
      <c r="T1680" s="162"/>
      <c r="AT1680" s="157" t="s">
        <v>238</v>
      </c>
      <c r="AU1680" s="157" t="s">
        <v>86</v>
      </c>
      <c r="AV1680" s="13" t="s">
        <v>86</v>
      </c>
      <c r="AW1680" s="13" t="s">
        <v>33</v>
      </c>
      <c r="AX1680" s="13" t="s">
        <v>73</v>
      </c>
      <c r="AY1680" s="157" t="s">
        <v>227</v>
      </c>
    </row>
    <row r="1681" spans="2:65" s="13" customFormat="1" ht="11.25">
      <c r="B1681" s="156"/>
      <c r="D1681" s="150" t="s">
        <v>238</v>
      </c>
      <c r="E1681" s="157" t="s">
        <v>21</v>
      </c>
      <c r="F1681" s="158" t="s">
        <v>1482</v>
      </c>
      <c r="H1681" s="159">
        <v>1</v>
      </c>
      <c r="I1681" s="160"/>
      <c r="L1681" s="156"/>
      <c r="M1681" s="161"/>
      <c r="T1681" s="162"/>
      <c r="AT1681" s="157" t="s">
        <v>238</v>
      </c>
      <c r="AU1681" s="157" t="s">
        <v>86</v>
      </c>
      <c r="AV1681" s="13" t="s">
        <v>86</v>
      </c>
      <c r="AW1681" s="13" t="s">
        <v>33</v>
      </c>
      <c r="AX1681" s="13" t="s">
        <v>73</v>
      </c>
      <c r="AY1681" s="157" t="s">
        <v>227</v>
      </c>
    </row>
    <row r="1682" spans="2:65" s="14" customFormat="1" ht="11.25">
      <c r="B1682" s="163"/>
      <c r="D1682" s="150" t="s">
        <v>238</v>
      </c>
      <c r="E1682" s="164" t="s">
        <v>21</v>
      </c>
      <c r="F1682" s="165" t="s">
        <v>241</v>
      </c>
      <c r="H1682" s="166">
        <v>51</v>
      </c>
      <c r="I1682" s="167"/>
      <c r="L1682" s="163"/>
      <c r="M1682" s="168"/>
      <c r="T1682" s="169"/>
      <c r="AT1682" s="164" t="s">
        <v>238</v>
      </c>
      <c r="AU1682" s="164" t="s">
        <v>86</v>
      </c>
      <c r="AV1682" s="14" t="s">
        <v>234</v>
      </c>
      <c r="AW1682" s="14" t="s">
        <v>33</v>
      </c>
      <c r="AX1682" s="14" t="s">
        <v>80</v>
      </c>
      <c r="AY1682" s="164" t="s">
        <v>227</v>
      </c>
    </row>
    <row r="1683" spans="2:65" s="1" customFormat="1" ht="21.75" customHeight="1">
      <c r="B1683" s="33"/>
      <c r="C1683" s="132" t="s">
        <v>2165</v>
      </c>
      <c r="D1683" s="132" t="s">
        <v>229</v>
      </c>
      <c r="E1683" s="133" t="s">
        <v>2166</v>
      </c>
      <c r="F1683" s="134" t="s">
        <v>2167</v>
      </c>
      <c r="G1683" s="135" t="s">
        <v>396</v>
      </c>
      <c r="H1683" s="136">
        <v>2</v>
      </c>
      <c r="I1683" s="137"/>
      <c r="J1683" s="138">
        <f>ROUND(I1683*H1683,2)</f>
        <v>0</v>
      </c>
      <c r="K1683" s="134" t="s">
        <v>336</v>
      </c>
      <c r="L1683" s="33"/>
      <c r="M1683" s="139" t="s">
        <v>21</v>
      </c>
      <c r="N1683" s="140" t="s">
        <v>45</v>
      </c>
      <c r="P1683" s="141">
        <f>O1683*H1683</f>
        <v>0</v>
      </c>
      <c r="Q1683" s="141">
        <v>0</v>
      </c>
      <c r="R1683" s="141">
        <f>Q1683*H1683</f>
        <v>0</v>
      </c>
      <c r="S1683" s="141">
        <v>0</v>
      </c>
      <c r="T1683" s="142">
        <f>S1683*H1683</f>
        <v>0</v>
      </c>
      <c r="AR1683" s="143" t="s">
        <v>388</v>
      </c>
      <c r="AT1683" s="143" t="s">
        <v>229</v>
      </c>
      <c r="AU1683" s="143" t="s">
        <v>86</v>
      </c>
      <c r="AY1683" s="18" t="s">
        <v>227</v>
      </c>
      <c r="BE1683" s="144">
        <f>IF(N1683="základní",J1683,0)</f>
        <v>0</v>
      </c>
      <c r="BF1683" s="144">
        <f>IF(N1683="snížená",J1683,0)</f>
        <v>0</v>
      </c>
      <c r="BG1683" s="144">
        <f>IF(N1683="zákl. přenesená",J1683,0)</f>
        <v>0</v>
      </c>
      <c r="BH1683" s="144">
        <f>IF(N1683="sníž. přenesená",J1683,0)</f>
        <v>0</v>
      </c>
      <c r="BI1683" s="144">
        <f>IF(N1683="nulová",J1683,0)</f>
        <v>0</v>
      </c>
      <c r="BJ1683" s="18" t="s">
        <v>86</v>
      </c>
      <c r="BK1683" s="144">
        <f>ROUND(I1683*H1683,2)</f>
        <v>0</v>
      </c>
      <c r="BL1683" s="18" t="s">
        <v>388</v>
      </c>
      <c r="BM1683" s="143" t="s">
        <v>2168</v>
      </c>
    </row>
    <row r="1684" spans="2:65" s="1" customFormat="1" ht="33" customHeight="1">
      <c r="B1684" s="33"/>
      <c r="C1684" s="132" t="s">
        <v>2169</v>
      </c>
      <c r="D1684" s="132" t="s">
        <v>229</v>
      </c>
      <c r="E1684" s="133" t="s">
        <v>2170</v>
      </c>
      <c r="F1684" s="134" t="s">
        <v>2171</v>
      </c>
      <c r="G1684" s="135" t="s">
        <v>326</v>
      </c>
      <c r="H1684" s="136">
        <v>7</v>
      </c>
      <c r="I1684" s="137"/>
      <c r="J1684" s="138">
        <f>ROUND(I1684*H1684,2)</f>
        <v>0</v>
      </c>
      <c r="K1684" s="134" t="s">
        <v>233</v>
      </c>
      <c r="L1684" s="33"/>
      <c r="M1684" s="139" t="s">
        <v>21</v>
      </c>
      <c r="N1684" s="140" t="s">
        <v>45</v>
      </c>
      <c r="P1684" s="141">
        <f>O1684*H1684</f>
        <v>0</v>
      </c>
      <c r="Q1684" s="141">
        <v>0</v>
      </c>
      <c r="R1684" s="141">
        <f>Q1684*H1684</f>
        <v>0</v>
      </c>
      <c r="S1684" s="141">
        <v>0</v>
      </c>
      <c r="T1684" s="142">
        <f>S1684*H1684</f>
        <v>0</v>
      </c>
      <c r="AR1684" s="143" t="s">
        <v>388</v>
      </c>
      <c r="AT1684" s="143" t="s">
        <v>229</v>
      </c>
      <c r="AU1684" s="143" t="s">
        <v>86</v>
      </c>
      <c r="AY1684" s="18" t="s">
        <v>227</v>
      </c>
      <c r="BE1684" s="144">
        <f>IF(N1684="základní",J1684,0)</f>
        <v>0</v>
      </c>
      <c r="BF1684" s="144">
        <f>IF(N1684="snížená",J1684,0)</f>
        <v>0</v>
      </c>
      <c r="BG1684" s="144">
        <f>IF(N1684="zákl. přenesená",J1684,0)</f>
        <v>0</v>
      </c>
      <c r="BH1684" s="144">
        <f>IF(N1684="sníž. přenesená",J1684,0)</f>
        <v>0</v>
      </c>
      <c r="BI1684" s="144">
        <f>IF(N1684="nulová",J1684,0)</f>
        <v>0</v>
      </c>
      <c r="BJ1684" s="18" t="s">
        <v>86</v>
      </c>
      <c r="BK1684" s="144">
        <f>ROUND(I1684*H1684,2)</f>
        <v>0</v>
      </c>
      <c r="BL1684" s="18" t="s">
        <v>388</v>
      </c>
      <c r="BM1684" s="143" t="s">
        <v>2172</v>
      </c>
    </row>
    <row r="1685" spans="2:65" s="1" customFormat="1" ht="11.25">
      <c r="B1685" s="33"/>
      <c r="D1685" s="145" t="s">
        <v>236</v>
      </c>
      <c r="F1685" s="146" t="s">
        <v>2173</v>
      </c>
      <c r="I1685" s="147"/>
      <c r="L1685" s="33"/>
      <c r="M1685" s="148"/>
      <c r="T1685" s="54"/>
      <c r="AT1685" s="18" t="s">
        <v>236</v>
      </c>
      <c r="AU1685" s="18" t="s">
        <v>86</v>
      </c>
    </row>
    <row r="1686" spans="2:65" s="13" customFormat="1" ht="11.25">
      <c r="B1686" s="156"/>
      <c r="D1686" s="150" t="s">
        <v>238</v>
      </c>
      <c r="E1686" s="157" t="s">
        <v>21</v>
      </c>
      <c r="F1686" s="158" t="s">
        <v>2174</v>
      </c>
      <c r="H1686" s="159">
        <v>1</v>
      </c>
      <c r="I1686" s="160"/>
      <c r="L1686" s="156"/>
      <c r="M1686" s="161"/>
      <c r="T1686" s="162"/>
      <c r="AT1686" s="157" t="s">
        <v>238</v>
      </c>
      <c r="AU1686" s="157" t="s">
        <v>86</v>
      </c>
      <c r="AV1686" s="13" t="s">
        <v>86</v>
      </c>
      <c r="AW1686" s="13" t="s">
        <v>33</v>
      </c>
      <c r="AX1686" s="13" t="s">
        <v>73</v>
      </c>
      <c r="AY1686" s="157" t="s">
        <v>227</v>
      </c>
    </row>
    <row r="1687" spans="2:65" s="13" customFormat="1" ht="11.25">
      <c r="B1687" s="156"/>
      <c r="D1687" s="150" t="s">
        <v>238</v>
      </c>
      <c r="E1687" s="157" t="s">
        <v>21</v>
      </c>
      <c r="F1687" s="158" t="s">
        <v>2175</v>
      </c>
      <c r="H1687" s="159">
        <v>4</v>
      </c>
      <c r="I1687" s="160"/>
      <c r="L1687" s="156"/>
      <c r="M1687" s="161"/>
      <c r="T1687" s="162"/>
      <c r="AT1687" s="157" t="s">
        <v>238</v>
      </c>
      <c r="AU1687" s="157" t="s">
        <v>86</v>
      </c>
      <c r="AV1687" s="13" t="s">
        <v>86</v>
      </c>
      <c r="AW1687" s="13" t="s">
        <v>33</v>
      </c>
      <c r="AX1687" s="13" t="s">
        <v>73</v>
      </c>
      <c r="AY1687" s="157" t="s">
        <v>227</v>
      </c>
    </row>
    <row r="1688" spans="2:65" s="13" customFormat="1" ht="11.25">
      <c r="B1688" s="156"/>
      <c r="D1688" s="150" t="s">
        <v>238</v>
      </c>
      <c r="E1688" s="157" t="s">
        <v>21</v>
      </c>
      <c r="F1688" s="158" t="s">
        <v>2176</v>
      </c>
      <c r="H1688" s="159">
        <v>2</v>
      </c>
      <c r="I1688" s="160"/>
      <c r="L1688" s="156"/>
      <c r="M1688" s="161"/>
      <c r="T1688" s="162"/>
      <c r="AT1688" s="157" t="s">
        <v>238</v>
      </c>
      <c r="AU1688" s="157" t="s">
        <v>86</v>
      </c>
      <c r="AV1688" s="13" t="s">
        <v>86</v>
      </c>
      <c r="AW1688" s="13" t="s">
        <v>33</v>
      </c>
      <c r="AX1688" s="13" t="s">
        <v>73</v>
      </c>
      <c r="AY1688" s="157" t="s">
        <v>227</v>
      </c>
    </row>
    <row r="1689" spans="2:65" s="14" customFormat="1" ht="11.25">
      <c r="B1689" s="163"/>
      <c r="D1689" s="150" t="s">
        <v>238</v>
      </c>
      <c r="E1689" s="164" t="s">
        <v>21</v>
      </c>
      <c r="F1689" s="165" t="s">
        <v>241</v>
      </c>
      <c r="H1689" s="166">
        <v>7</v>
      </c>
      <c r="I1689" s="167"/>
      <c r="L1689" s="163"/>
      <c r="M1689" s="168"/>
      <c r="T1689" s="169"/>
      <c r="AT1689" s="164" t="s">
        <v>238</v>
      </c>
      <c r="AU1689" s="164" t="s">
        <v>86</v>
      </c>
      <c r="AV1689" s="14" t="s">
        <v>234</v>
      </c>
      <c r="AW1689" s="14" t="s">
        <v>33</v>
      </c>
      <c r="AX1689" s="14" t="s">
        <v>80</v>
      </c>
      <c r="AY1689" s="164" t="s">
        <v>227</v>
      </c>
    </row>
    <row r="1690" spans="2:65" s="1" customFormat="1" ht="24.2" customHeight="1">
      <c r="B1690" s="33"/>
      <c r="C1690" s="170" t="s">
        <v>2177</v>
      </c>
      <c r="D1690" s="170" t="s">
        <v>291</v>
      </c>
      <c r="E1690" s="171" t="s">
        <v>2178</v>
      </c>
      <c r="F1690" s="172" t="s">
        <v>2179</v>
      </c>
      <c r="G1690" s="173" t="s">
        <v>326</v>
      </c>
      <c r="H1690" s="174">
        <v>7</v>
      </c>
      <c r="I1690" s="175"/>
      <c r="J1690" s="176">
        <f>ROUND(I1690*H1690,2)</f>
        <v>0</v>
      </c>
      <c r="K1690" s="172" t="s">
        <v>233</v>
      </c>
      <c r="L1690" s="177"/>
      <c r="M1690" s="178" t="s">
        <v>21</v>
      </c>
      <c r="N1690" s="179" t="s">
        <v>45</v>
      </c>
      <c r="P1690" s="141">
        <f>O1690*H1690</f>
        <v>0</v>
      </c>
      <c r="Q1690" s="141">
        <v>3.0000000000000001E-3</v>
      </c>
      <c r="R1690" s="141">
        <f>Q1690*H1690</f>
        <v>2.1000000000000001E-2</v>
      </c>
      <c r="S1690" s="141">
        <v>0</v>
      </c>
      <c r="T1690" s="142">
        <f>S1690*H1690</f>
        <v>0</v>
      </c>
      <c r="AR1690" s="143" t="s">
        <v>577</v>
      </c>
      <c r="AT1690" s="143" t="s">
        <v>291</v>
      </c>
      <c r="AU1690" s="143" t="s">
        <v>86</v>
      </c>
      <c r="AY1690" s="18" t="s">
        <v>227</v>
      </c>
      <c r="BE1690" s="144">
        <f>IF(N1690="základní",J1690,0)</f>
        <v>0</v>
      </c>
      <c r="BF1690" s="144">
        <f>IF(N1690="snížená",J1690,0)</f>
        <v>0</v>
      </c>
      <c r="BG1690" s="144">
        <f>IF(N1690="zákl. přenesená",J1690,0)</f>
        <v>0</v>
      </c>
      <c r="BH1690" s="144">
        <f>IF(N1690="sníž. přenesená",J1690,0)</f>
        <v>0</v>
      </c>
      <c r="BI1690" s="144">
        <f>IF(N1690="nulová",J1690,0)</f>
        <v>0</v>
      </c>
      <c r="BJ1690" s="18" t="s">
        <v>86</v>
      </c>
      <c r="BK1690" s="144">
        <f>ROUND(I1690*H1690,2)</f>
        <v>0</v>
      </c>
      <c r="BL1690" s="18" t="s">
        <v>388</v>
      </c>
      <c r="BM1690" s="143" t="s">
        <v>2180</v>
      </c>
    </row>
    <row r="1691" spans="2:65" s="1" customFormat="1" ht="24.2" customHeight="1">
      <c r="B1691" s="33"/>
      <c r="C1691" s="170" t="s">
        <v>2181</v>
      </c>
      <c r="D1691" s="170" t="s">
        <v>291</v>
      </c>
      <c r="E1691" s="171" t="s">
        <v>2182</v>
      </c>
      <c r="F1691" s="172" t="s">
        <v>2183</v>
      </c>
      <c r="G1691" s="173" t="s">
        <v>396</v>
      </c>
      <c r="H1691" s="174">
        <v>8</v>
      </c>
      <c r="I1691" s="175"/>
      <c r="J1691" s="176">
        <f>ROUND(I1691*H1691,2)</f>
        <v>0</v>
      </c>
      <c r="K1691" s="172" t="s">
        <v>233</v>
      </c>
      <c r="L1691" s="177"/>
      <c r="M1691" s="178" t="s">
        <v>21</v>
      </c>
      <c r="N1691" s="179" t="s">
        <v>45</v>
      </c>
      <c r="P1691" s="141">
        <f>O1691*H1691</f>
        <v>0</v>
      </c>
      <c r="Q1691" s="141">
        <v>6.0000000000000002E-5</v>
      </c>
      <c r="R1691" s="141">
        <f>Q1691*H1691</f>
        <v>4.8000000000000001E-4</v>
      </c>
      <c r="S1691" s="141">
        <v>0</v>
      </c>
      <c r="T1691" s="142">
        <f>S1691*H1691</f>
        <v>0</v>
      </c>
      <c r="AR1691" s="143" t="s">
        <v>577</v>
      </c>
      <c r="AT1691" s="143" t="s">
        <v>291</v>
      </c>
      <c r="AU1691" s="143" t="s">
        <v>86</v>
      </c>
      <c r="AY1691" s="18" t="s">
        <v>227</v>
      </c>
      <c r="BE1691" s="144">
        <f>IF(N1691="základní",J1691,0)</f>
        <v>0</v>
      </c>
      <c r="BF1691" s="144">
        <f>IF(N1691="snížená",J1691,0)</f>
        <v>0</v>
      </c>
      <c r="BG1691" s="144">
        <f>IF(N1691="zákl. přenesená",J1691,0)</f>
        <v>0</v>
      </c>
      <c r="BH1691" s="144">
        <f>IF(N1691="sníž. přenesená",J1691,0)</f>
        <v>0</v>
      </c>
      <c r="BI1691" s="144">
        <f>IF(N1691="nulová",J1691,0)</f>
        <v>0</v>
      </c>
      <c r="BJ1691" s="18" t="s">
        <v>86</v>
      </c>
      <c r="BK1691" s="144">
        <f>ROUND(I1691*H1691,2)</f>
        <v>0</v>
      </c>
      <c r="BL1691" s="18" t="s">
        <v>388</v>
      </c>
      <c r="BM1691" s="143" t="s">
        <v>2184</v>
      </c>
    </row>
    <row r="1692" spans="2:65" s="13" customFormat="1" ht="11.25">
      <c r="B1692" s="156"/>
      <c r="D1692" s="150" t="s">
        <v>238</v>
      </c>
      <c r="E1692" s="157" t="s">
        <v>21</v>
      </c>
      <c r="F1692" s="158" t="s">
        <v>283</v>
      </c>
      <c r="H1692" s="159">
        <v>8</v>
      </c>
      <c r="I1692" s="160"/>
      <c r="L1692" s="156"/>
      <c r="M1692" s="161"/>
      <c r="T1692" s="162"/>
      <c r="AT1692" s="157" t="s">
        <v>238</v>
      </c>
      <c r="AU1692" s="157" t="s">
        <v>86</v>
      </c>
      <c r="AV1692" s="13" t="s">
        <v>86</v>
      </c>
      <c r="AW1692" s="13" t="s">
        <v>33</v>
      </c>
      <c r="AX1692" s="13" t="s">
        <v>73</v>
      </c>
      <c r="AY1692" s="157" t="s">
        <v>227</v>
      </c>
    </row>
    <row r="1693" spans="2:65" s="14" customFormat="1" ht="11.25">
      <c r="B1693" s="163"/>
      <c r="D1693" s="150" t="s">
        <v>238</v>
      </c>
      <c r="E1693" s="164" t="s">
        <v>21</v>
      </c>
      <c r="F1693" s="165" t="s">
        <v>241</v>
      </c>
      <c r="H1693" s="166">
        <v>8</v>
      </c>
      <c r="I1693" s="167"/>
      <c r="L1693" s="163"/>
      <c r="M1693" s="168"/>
      <c r="T1693" s="169"/>
      <c r="AT1693" s="164" t="s">
        <v>238</v>
      </c>
      <c r="AU1693" s="164" t="s">
        <v>86</v>
      </c>
      <c r="AV1693" s="14" t="s">
        <v>234</v>
      </c>
      <c r="AW1693" s="14" t="s">
        <v>33</v>
      </c>
      <c r="AX1693" s="14" t="s">
        <v>80</v>
      </c>
      <c r="AY1693" s="164" t="s">
        <v>227</v>
      </c>
    </row>
    <row r="1694" spans="2:65" s="1" customFormat="1" ht="33" customHeight="1">
      <c r="B1694" s="33"/>
      <c r="C1694" s="132" t="s">
        <v>2185</v>
      </c>
      <c r="D1694" s="132" t="s">
        <v>229</v>
      </c>
      <c r="E1694" s="133" t="s">
        <v>2186</v>
      </c>
      <c r="F1694" s="134" t="s">
        <v>2187</v>
      </c>
      <c r="G1694" s="135" t="s">
        <v>326</v>
      </c>
      <c r="H1694" s="136">
        <v>12</v>
      </c>
      <c r="I1694" s="137"/>
      <c r="J1694" s="138">
        <f>ROUND(I1694*H1694,2)</f>
        <v>0</v>
      </c>
      <c r="K1694" s="134" t="s">
        <v>233</v>
      </c>
      <c r="L1694" s="33"/>
      <c r="M1694" s="139" t="s">
        <v>21</v>
      </c>
      <c r="N1694" s="140" t="s">
        <v>45</v>
      </c>
      <c r="P1694" s="141">
        <f>O1694*H1694</f>
        <v>0</v>
      </c>
      <c r="Q1694" s="141">
        <v>0</v>
      </c>
      <c r="R1694" s="141">
        <f>Q1694*H1694</f>
        <v>0</v>
      </c>
      <c r="S1694" s="141">
        <v>0</v>
      </c>
      <c r="T1694" s="142">
        <f>S1694*H1694</f>
        <v>0</v>
      </c>
      <c r="AR1694" s="143" t="s">
        <v>388</v>
      </c>
      <c r="AT1694" s="143" t="s">
        <v>229</v>
      </c>
      <c r="AU1694" s="143" t="s">
        <v>86</v>
      </c>
      <c r="AY1694" s="18" t="s">
        <v>227</v>
      </c>
      <c r="BE1694" s="144">
        <f>IF(N1694="základní",J1694,0)</f>
        <v>0</v>
      </c>
      <c r="BF1694" s="144">
        <f>IF(N1694="snížená",J1694,0)</f>
        <v>0</v>
      </c>
      <c r="BG1694" s="144">
        <f>IF(N1694="zákl. přenesená",J1694,0)</f>
        <v>0</v>
      </c>
      <c r="BH1694" s="144">
        <f>IF(N1694="sníž. přenesená",J1694,0)</f>
        <v>0</v>
      </c>
      <c r="BI1694" s="144">
        <f>IF(N1694="nulová",J1694,0)</f>
        <v>0</v>
      </c>
      <c r="BJ1694" s="18" t="s">
        <v>86</v>
      </c>
      <c r="BK1694" s="144">
        <f>ROUND(I1694*H1694,2)</f>
        <v>0</v>
      </c>
      <c r="BL1694" s="18" t="s">
        <v>388</v>
      </c>
      <c r="BM1694" s="143" t="s">
        <v>2188</v>
      </c>
    </row>
    <row r="1695" spans="2:65" s="1" customFormat="1" ht="11.25">
      <c r="B1695" s="33"/>
      <c r="D1695" s="145" t="s">
        <v>236</v>
      </c>
      <c r="F1695" s="146" t="s">
        <v>2189</v>
      </c>
      <c r="I1695" s="147"/>
      <c r="L1695" s="33"/>
      <c r="M1695" s="148"/>
      <c r="T1695" s="54"/>
      <c r="AT1695" s="18" t="s">
        <v>236</v>
      </c>
      <c r="AU1695" s="18" t="s">
        <v>86</v>
      </c>
    </row>
    <row r="1696" spans="2:65" s="13" customFormat="1" ht="11.25">
      <c r="B1696" s="156"/>
      <c r="D1696" s="150" t="s">
        <v>238</v>
      </c>
      <c r="E1696" s="157" t="s">
        <v>21</v>
      </c>
      <c r="F1696" s="158" t="s">
        <v>2190</v>
      </c>
      <c r="H1696" s="159">
        <v>8</v>
      </c>
      <c r="I1696" s="160"/>
      <c r="L1696" s="156"/>
      <c r="M1696" s="161"/>
      <c r="T1696" s="162"/>
      <c r="AT1696" s="157" t="s">
        <v>238</v>
      </c>
      <c r="AU1696" s="157" t="s">
        <v>86</v>
      </c>
      <c r="AV1696" s="13" t="s">
        <v>86</v>
      </c>
      <c r="AW1696" s="13" t="s">
        <v>33</v>
      </c>
      <c r="AX1696" s="13" t="s">
        <v>73</v>
      </c>
      <c r="AY1696" s="157" t="s">
        <v>227</v>
      </c>
    </row>
    <row r="1697" spans="2:65" s="13" customFormat="1" ht="11.25">
      <c r="B1697" s="156"/>
      <c r="D1697" s="150" t="s">
        <v>238</v>
      </c>
      <c r="E1697" s="157" t="s">
        <v>21</v>
      </c>
      <c r="F1697" s="158" t="s">
        <v>2191</v>
      </c>
      <c r="H1697" s="159">
        <v>4</v>
      </c>
      <c r="I1697" s="160"/>
      <c r="L1697" s="156"/>
      <c r="M1697" s="161"/>
      <c r="T1697" s="162"/>
      <c r="AT1697" s="157" t="s">
        <v>238</v>
      </c>
      <c r="AU1697" s="157" t="s">
        <v>86</v>
      </c>
      <c r="AV1697" s="13" t="s">
        <v>86</v>
      </c>
      <c r="AW1697" s="13" t="s">
        <v>33</v>
      </c>
      <c r="AX1697" s="13" t="s">
        <v>73</v>
      </c>
      <c r="AY1697" s="157" t="s">
        <v>227</v>
      </c>
    </row>
    <row r="1698" spans="2:65" s="14" customFormat="1" ht="11.25">
      <c r="B1698" s="163"/>
      <c r="D1698" s="150" t="s">
        <v>238</v>
      </c>
      <c r="E1698" s="164" t="s">
        <v>21</v>
      </c>
      <c r="F1698" s="165" t="s">
        <v>241</v>
      </c>
      <c r="H1698" s="166">
        <v>12</v>
      </c>
      <c r="I1698" s="167"/>
      <c r="L1698" s="163"/>
      <c r="M1698" s="168"/>
      <c r="T1698" s="169"/>
      <c r="AT1698" s="164" t="s">
        <v>238</v>
      </c>
      <c r="AU1698" s="164" t="s">
        <v>86</v>
      </c>
      <c r="AV1698" s="14" t="s">
        <v>234</v>
      </c>
      <c r="AW1698" s="14" t="s">
        <v>33</v>
      </c>
      <c r="AX1698" s="14" t="s">
        <v>80</v>
      </c>
      <c r="AY1698" s="164" t="s">
        <v>227</v>
      </c>
    </row>
    <row r="1699" spans="2:65" s="1" customFormat="1" ht="24.2" customHeight="1">
      <c r="B1699" s="33"/>
      <c r="C1699" s="170" t="s">
        <v>2192</v>
      </c>
      <c r="D1699" s="170" t="s">
        <v>291</v>
      </c>
      <c r="E1699" s="171" t="s">
        <v>2193</v>
      </c>
      <c r="F1699" s="172" t="s">
        <v>2194</v>
      </c>
      <c r="G1699" s="173" t="s">
        <v>326</v>
      </c>
      <c r="H1699" s="174">
        <v>12</v>
      </c>
      <c r="I1699" s="175"/>
      <c r="J1699" s="176">
        <f>ROUND(I1699*H1699,2)</f>
        <v>0</v>
      </c>
      <c r="K1699" s="172" t="s">
        <v>233</v>
      </c>
      <c r="L1699" s="177"/>
      <c r="M1699" s="178" t="s">
        <v>21</v>
      </c>
      <c r="N1699" s="179" t="s">
        <v>45</v>
      </c>
      <c r="P1699" s="141">
        <f>O1699*H1699</f>
        <v>0</v>
      </c>
      <c r="Q1699" s="141">
        <v>7.0000000000000001E-3</v>
      </c>
      <c r="R1699" s="141">
        <f>Q1699*H1699</f>
        <v>8.4000000000000005E-2</v>
      </c>
      <c r="S1699" s="141">
        <v>0</v>
      </c>
      <c r="T1699" s="142">
        <f>S1699*H1699</f>
        <v>0</v>
      </c>
      <c r="AR1699" s="143" t="s">
        <v>577</v>
      </c>
      <c r="AT1699" s="143" t="s">
        <v>291</v>
      </c>
      <c r="AU1699" s="143" t="s">
        <v>86</v>
      </c>
      <c r="AY1699" s="18" t="s">
        <v>227</v>
      </c>
      <c r="BE1699" s="144">
        <f>IF(N1699="základní",J1699,0)</f>
        <v>0</v>
      </c>
      <c r="BF1699" s="144">
        <f>IF(N1699="snížená",J1699,0)</f>
        <v>0</v>
      </c>
      <c r="BG1699" s="144">
        <f>IF(N1699="zákl. přenesená",J1699,0)</f>
        <v>0</v>
      </c>
      <c r="BH1699" s="144">
        <f>IF(N1699="sníž. přenesená",J1699,0)</f>
        <v>0</v>
      </c>
      <c r="BI1699" s="144">
        <f>IF(N1699="nulová",J1699,0)</f>
        <v>0</v>
      </c>
      <c r="BJ1699" s="18" t="s">
        <v>86</v>
      </c>
      <c r="BK1699" s="144">
        <f>ROUND(I1699*H1699,2)</f>
        <v>0</v>
      </c>
      <c r="BL1699" s="18" t="s">
        <v>388</v>
      </c>
      <c r="BM1699" s="143" t="s">
        <v>2195</v>
      </c>
    </row>
    <row r="1700" spans="2:65" s="1" customFormat="1" ht="24.2" customHeight="1">
      <c r="B1700" s="33"/>
      <c r="C1700" s="170" t="s">
        <v>2196</v>
      </c>
      <c r="D1700" s="170" t="s">
        <v>291</v>
      </c>
      <c r="E1700" s="171" t="s">
        <v>2182</v>
      </c>
      <c r="F1700" s="172" t="s">
        <v>2183</v>
      </c>
      <c r="G1700" s="173" t="s">
        <v>396</v>
      </c>
      <c r="H1700" s="174">
        <v>12</v>
      </c>
      <c r="I1700" s="175"/>
      <c r="J1700" s="176">
        <f>ROUND(I1700*H1700,2)</f>
        <v>0</v>
      </c>
      <c r="K1700" s="172" t="s">
        <v>233</v>
      </c>
      <c r="L1700" s="177"/>
      <c r="M1700" s="178" t="s">
        <v>21</v>
      </c>
      <c r="N1700" s="179" t="s">
        <v>45</v>
      </c>
      <c r="P1700" s="141">
        <f>O1700*H1700</f>
        <v>0</v>
      </c>
      <c r="Q1700" s="141">
        <v>6.0000000000000002E-5</v>
      </c>
      <c r="R1700" s="141">
        <f>Q1700*H1700</f>
        <v>7.2000000000000005E-4</v>
      </c>
      <c r="S1700" s="141">
        <v>0</v>
      </c>
      <c r="T1700" s="142">
        <f>S1700*H1700</f>
        <v>0</v>
      </c>
      <c r="AR1700" s="143" t="s">
        <v>577</v>
      </c>
      <c r="AT1700" s="143" t="s">
        <v>291</v>
      </c>
      <c r="AU1700" s="143" t="s">
        <v>86</v>
      </c>
      <c r="AY1700" s="18" t="s">
        <v>227</v>
      </c>
      <c r="BE1700" s="144">
        <f>IF(N1700="základní",J1700,0)</f>
        <v>0</v>
      </c>
      <c r="BF1700" s="144">
        <f>IF(N1700="snížená",J1700,0)</f>
        <v>0</v>
      </c>
      <c r="BG1700" s="144">
        <f>IF(N1700="zákl. přenesená",J1700,0)</f>
        <v>0</v>
      </c>
      <c r="BH1700" s="144">
        <f>IF(N1700="sníž. přenesená",J1700,0)</f>
        <v>0</v>
      </c>
      <c r="BI1700" s="144">
        <f>IF(N1700="nulová",J1700,0)</f>
        <v>0</v>
      </c>
      <c r="BJ1700" s="18" t="s">
        <v>86</v>
      </c>
      <c r="BK1700" s="144">
        <f>ROUND(I1700*H1700,2)</f>
        <v>0</v>
      </c>
      <c r="BL1700" s="18" t="s">
        <v>388</v>
      </c>
      <c r="BM1700" s="143" t="s">
        <v>2197</v>
      </c>
    </row>
    <row r="1701" spans="2:65" s="13" customFormat="1" ht="11.25">
      <c r="B1701" s="156"/>
      <c r="D1701" s="150" t="s">
        <v>238</v>
      </c>
      <c r="E1701" s="157" t="s">
        <v>21</v>
      </c>
      <c r="F1701" s="158" t="s">
        <v>8</v>
      </c>
      <c r="H1701" s="159">
        <v>12</v>
      </c>
      <c r="I1701" s="160"/>
      <c r="L1701" s="156"/>
      <c r="M1701" s="161"/>
      <c r="T1701" s="162"/>
      <c r="AT1701" s="157" t="s">
        <v>238</v>
      </c>
      <c r="AU1701" s="157" t="s">
        <v>86</v>
      </c>
      <c r="AV1701" s="13" t="s">
        <v>86</v>
      </c>
      <c r="AW1701" s="13" t="s">
        <v>33</v>
      </c>
      <c r="AX1701" s="13" t="s">
        <v>73</v>
      </c>
      <c r="AY1701" s="157" t="s">
        <v>227</v>
      </c>
    </row>
    <row r="1702" spans="2:65" s="14" customFormat="1" ht="11.25">
      <c r="B1702" s="163"/>
      <c r="D1702" s="150" t="s">
        <v>238</v>
      </c>
      <c r="E1702" s="164" t="s">
        <v>21</v>
      </c>
      <c r="F1702" s="165" t="s">
        <v>241</v>
      </c>
      <c r="H1702" s="166">
        <v>12</v>
      </c>
      <c r="I1702" s="167"/>
      <c r="L1702" s="163"/>
      <c r="M1702" s="168"/>
      <c r="T1702" s="169"/>
      <c r="AT1702" s="164" t="s">
        <v>238</v>
      </c>
      <c r="AU1702" s="164" t="s">
        <v>86</v>
      </c>
      <c r="AV1702" s="14" t="s">
        <v>234</v>
      </c>
      <c r="AW1702" s="14" t="s">
        <v>33</v>
      </c>
      <c r="AX1702" s="14" t="s">
        <v>80</v>
      </c>
      <c r="AY1702" s="164" t="s">
        <v>227</v>
      </c>
    </row>
    <row r="1703" spans="2:65" s="1" customFormat="1" ht="33" customHeight="1">
      <c r="B1703" s="33"/>
      <c r="C1703" s="132" t="s">
        <v>2198</v>
      </c>
      <c r="D1703" s="132" t="s">
        <v>229</v>
      </c>
      <c r="E1703" s="133" t="s">
        <v>2199</v>
      </c>
      <c r="F1703" s="134" t="s">
        <v>2200</v>
      </c>
      <c r="G1703" s="135" t="s">
        <v>232</v>
      </c>
      <c r="H1703" s="136">
        <v>295.56</v>
      </c>
      <c r="I1703" s="137"/>
      <c r="J1703" s="138">
        <f>ROUND(I1703*H1703,2)</f>
        <v>0</v>
      </c>
      <c r="K1703" s="134" t="s">
        <v>336</v>
      </c>
      <c r="L1703" s="33"/>
      <c r="M1703" s="139" t="s">
        <v>21</v>
      </c>
      <c r="N1703" s="140" t="s">
        <v>45</v>
      </c>
      <c r="P1703" s="141">
        <f>O1703*H1703</f>
        <v>0</v>
      </c>
      <c r="Q1703" s="141">
        <v>0.05</v>
      </c>
      <c r="R1703" s="141">
        <f>Q1703*H1703</f>
        <v>14.778</v>
      </c>
      <c r="S1703" s="141">
        <v>0</v>
      </c>
      <c r="T1703" s="142">
        <f>S1703*H1703</f>
        <v>0</v>
      </c>
      <c r="AR1703" s="143" t="s">
        <v>388</v>
      </c>
      <c r="AT1703" s="143" t="s">
        <v>229</v>
      </c>
      <c r="AU1703" s="143" t="s">
        <v>86</v>
      </c>
      <c r="AY1703" s="18" t="s">
        <v>227</v>
      </c>
      <c r="BE1703" s="144">
        <f>IF(N1703="základní",J1703,0)</f>
        <v>0</v>
      </c>
      <c r="BF1703" s="144">
        <f>IF(N1703="snížená",J1703,0)</f>
        <v>0</v>
      </c>
      <c r="BG1703" s="144">
        <f>IF(N1703="zákl. přenesená",J1703,0)</f>
        <v>0</v>
      </c>
      <c r="BH1703" s="144">
        <f>IF(N1703="sníž. přenesená",J1703,0)</f>
        <v>0</v>
      </c>
      <c r="BI1703" s="144">
        <f>IF(N1703="nulová",J1703,0)</f>
        <v>0</v>
      </c>
      <c r="BJ1703" s="18" t="s">
        <v>86</v>
      </c>
      <c r="BK1703" s="144">
        <f>ROUND(I1703*H1703,2)</f>
        <v>0</v>
      </c>
      <c r="BL1703" s="18" t="s">
        <v>388</v>
      </c>
      <c r="BM1703" s="143" t="s">
        <v>2201</v>
      </c>
    </row>
    <row r="1704" spans="2:65" s="13" customFormat="1" ht="11.25">
      <c r="B1704" s="156"/>
      <c r="D1704" s="150" t="s">
        <v>238</v>
      </c>
      <c r="E1704" s="157" t="s">
        <v>21</v>
      </c>
      <c r="F1704" s="158" t="s">
        <v>2202</v>
      </c>
      <c r="H1704" s="159">
        <v>13.36</v>
      </c>
      <c r="I1704" s="160"/>
      <c r="L1704" s="156"/>
      <c r="M1704" s="161"/>
      <c r="T1704" s="162"/>
      <c r="AT1704" s="157" t="s">
        <v>238</v>
      </c>
      <c r="AU1704" s="157" t="s">
        <v>86</v>
      </c>
      <c r="AV1704" s="13" t="s">
        <v>86</v>
      </c>
      <c r="AW1704" s="13" t="s">
        <v>33</v>
      </c>
      <c r="AX1704" s="13" t="s">
        <v>73</v>
      </c>
      <c r="AY1704" s="157" t="s">
        <v>227</v>
      </c>
    </row>
    <row r="1705" spans="2:65" s="13" customFormat="1" ht="11.25">
      <c r="B1705" s="156"/>
      <c r="D1705" s="150" t="s">
        <v>238</v>
      </c>
      <c r="E1705" s="157" t="s">
        <v>21</v>
      </c>
      <c r="F1705" s="158" t="s">
        <v>2203</v>
      </c>
      <c r="H1705" s="159">
        <v>20.16</v>
      </c>
      <c r="I1705" s="160"/>
      <c r="L1705" s="156"/>
      <c r="M1705" s="161"/>
      <c r="T1705" s="162"/>
      <c r="AT1705" s="157" t="s">
        <v>238</v>
      </c>
      <c r="AU1705" s="157" t="s">
        <v>86</v>
      </c>
      <c r="AV1705" s="13" t="s">
        <v>86</v>
      </c>
      <c r="AW1705" s="13" t="s">
        <v>33</v>
      </c>
      <c r="AX1705" s="13" t="s">
        <v>73</v>
      </c>
      <c r="AY1705" s="157" t="s">
        <v>227</v>
      </c>
    </row>
    <row r="1706" spans="2:65" s="13" customFormat="1" ht="11.25">
      <c r="B1706" s="156"/>
      <c r="D1706" s="150" t="s">
        <v>238</v>
      </c>
      <c r="E1706" s="157" t="s">
        <v>21</v>
      </c>
      <c r="F1706" s="158" t="s">
        <v>2204</v>
      </c>
      <c r="H1706" s="159">
        <v>35.28</v>
      </c>
      <c r="I1706" s="160"/>
      <c r="L1706" s="156"/>
      <c r="M1706" s="161"/>
      <c r="T1706" s="162"/>
      <c r="AT1706" s="157" t="s">
        <v>238</v>
      </c>
      <c r="AU1706" s="157" t="s">
        <v>86</v>
      </c>
      <c r="AV1706" s="13" t="s">
        <v>86</v>
      </c>
      <c r="AW1706" s="13" t="s">
        <v>33</v>
      </c>
      <c r="AX1706" s="13" t="s">
        <v>73</v>
      </c>
      <c r="AY1706" s="157" t="s">
        <v>227</v>
      </c>
    </row>
    <row r="1707" spans="2:65" s="13" customFormat="1" ht="11.25">
      <c r="B1707" s="156"/>
      <c r="D1707" s="150" t="s">
        <v>238</v>
      </c>
      <c r="E1707" s="157" t="s">
        <v>21</v>
      </c>
      <c r="F1707" s="158" t="s">
        <v>2205</v>
      </c>
      <c r="H1707" s="159">
        <v>10.08</v>
      </c>
      <c r="I1707" s="160"/>
      <c r="L1707" s="156"/>
      <c r="M1707" s="161"/>
      <c r="T1707" s="162"/>
      <c r="AT1707" s="157" t="s">
        <v>238</v>
      </c>
      <c r="AU1707" s="157" t="s">
        <v>86</v>
      </c>
      <c r="AV1707" s="13" t="s">
        <v>86</v>
      </c>
      <c r="AW1707" s="13" t="s">
        <v>33</v>
      </c>
      <c r="AX1707" s="13" t="s">
        <v>73</v>
      </c>
      <c r="AY1707" s="157" t="s">
        <v>227</v>
      </c>
    </row>
    <row r="1708" spans="2:65" s="13" customFormat="1" ht="11.25">
      <c r="B1708" s="156"/>
      <c r="D1708" s="150" t="s">
        <v>238</v>
      </c>
      <c r="E1708" s="157" t="s">
        <v>21</v>
      </c>
      <c r="F1708" s="158" t="s">
        <v>2206</v>
      </c>
      <c r="H1708" s="159">
        <v>10.08</v>
      </c>
      <c r="I1708" s="160"/>
      <c r="L1708" s="156"/>
      <c r="M1708" s="161"/>
      <c r="T1708" s="162"/>
      <c r="AT1708" s="157" t="s">
        <v>238</v>
      </c>
      <c r="AU1708" s="157" t="s">
        <v>86</v>
      </c>
      <c r="AV1708" s="13" t="s">
        <v>86</v>
      </c>
      <c r="AW1708" s="13" t="s">
        <v>33</v>
      </c>
      <c r="AX1708" s="13" t="s">
        <v>73</v>
      </c>
      <c r="AY1708" s="157" t="s">
        <v>227</v>
      </c>
    </row>
    <row r="1709" spans="2:65" s="13" customFormat="1" ht="11.25">
      <c r="B1709" s="156"/>
      <c r="D1709" s="150" t="s">
        <v>238</v>
      </c>
      <c r="E1709" s="157" t="s">
        <v>21</v>
      </c>
      <c r="F1709" s="158" t="s">
        <v>2207</v>
      </c>
      <c r="H1709" s="159">
        <v>95.76</v>
      </c>
      <c r="I1709" s="160"/>
      <c r="L1709" s="156"/>
      <c r="M1709" s="161"/>
      <c r="T1709" s="162"/>
      <c r="AT1709" s="157" t="s">
        <v>238</v>
      </c>
      <c r="AU1709" s="157" t="s">
        <v>86</v>
      </c>
      <c r="AV1709" s="13" t="s">
        <v>86</v>
      </c>
      <c r="AW1709" s="13" t="s">
        <v>33</v>
      </c>
      <c r="AX1709" s="13" t="s">
        <v>73</v>
      </c>
      <c r="AY1709" s="157" t="s">
        <v>227</v>
      </c>
    </row>
    <row r="1710" spans="2:65" s="13" customFormat="1" ht="11.25">
      <c r="B1710" s="156"/>
      <c r="D1710" s="150" t="s">
        <v>238</v>
      </c>
      <c r="E1710" s="157" t="s">
        <v>21</v>
      </c>
      <c r="F1710" s="158" t="s">
        <v>2208</v>
      </c>
      <c r="H1710" s="159">
        <v>16.32</v>
      </c>
      <c r="I1710" s="160"/>
      <c r="L1710" s="156"/>
      <c r="M1710" s="161"/>
      <c r="T1710" s="162"/>
      <c r="AT1710" s="157" t="s">
        <v>238</v>
      </c>
      <c r="AU1710" s="157" t="s">
        <v>86</v>
      </c>
      <c r="AV1710" s="13" t="s">
        <v>86</v>
      </c>
      <c r="AW1710" s="13" t="s">
        <v>33</v>
      </c>
      <c r="AX1710" s="13" t="s">
        <v>73</v>
      </c>
      <c r="AY1710" s="157" t="s">
        <v>227</v>
      </c>
    </row>
    <row r="1711" spans="2:65" s="13" customFormat="1" ht="11.25">
      <c r="B1711" s="156"/>
      <c r="D1711" s="150" t="s">
        <v>238</v>
      </c>
      <c r="E1711" s="157" t="s">
        <v>21</v>
      </c>
      <c r="F1711" s="158" t="s">
        <v>2209</v>
      </c>
      <c r="H1711" s="159">
        <v>87.04</v>
      </c>
      <c r="I1711" s="160"/>
      <c r="L1711" s="156"/>
      <c r="M1711" s="161"/>
      <c r="T1711" s="162"/>
      <c r="AT1711" s="157" t="s">
        <v>238</v>
      </c>
      <c r="AU1711" s="157" t="s">
        <v>86</v>
      </c>
      <c r="AV1711" s="13" t="s">
        <v>86</v>
      </c>
      <c r="AW1711" s="13" t="s">
        <v>33</v>
      </c>
      <c r="AX1711" s="13" t="s">
        <v>73</v>
      </c>
      <c r="AY1711" s="157" t="s">
        <v>227</v>
      </c>
    </row>
    <row r="1712" spans="2:65" s="13" customFormat="1" ht="11.25">
      <c r="B1712" s="156"/>
      <c r="D1712" s="150" t="s">
        <v>238</v>
      </c>
      <c r="E1712" s="157" t="s">
        <v>21</v>
      </c>
      <c r="F1712" s="158" t="s">
        <v>2210</v>
      </c>
      <c r="H1712" s="159">
        <v>7.48</v>
      </c>
      <c r="I1712" s="160"/>
      <c r="L1712" s="156"/>
      <c r="M1712" s="161"/>
      <c r="T1712" s="162"/>
      <c r="AT1712" s="157" t="s">
        <v>238</v>
      </c>
      <c r="AU1712" s="157" t="s">
        <v>86</v>
      </c>
      <c r="AV1712" s="13" t="s">
        <v>86</v>
      </c>
      <c r="AW1712" s="13" t="s">
        <v>33</v>
      </c>
      <c r="AX1712" s="13" t="s">
        <v>73</v>
      </c>
      <c r="AY1712" s="157" t="s">
        <v>227</v>
      </c>
    </row>
    <row r="1713" spans="2:65" s="14" customFormat="1" ht="11.25">
      <c r="B1713" s="163"/>
      <c r="D1713" s="150" t="s">
        <v>238</v>
      </c>
      <c r="E1713" s="164" t="s">
        <v>21</v>
      </c>
      <c r="F1713" s="165" t="s">
        <v>241</v>
      </c>
      <c r="H1713" s="166">
        <v>295.56</v>
      </c>
      <c r="I1713" s="167"/>
      <c r="L1713" s="163"/>
      <c r="M1713" s="168"/>
      <c r="T1713" s="169"/>
      <c r="AT1713" s="164" t="s">
        <v>238</v>
      </c>
      <c r="AU1713" s="164" t="s">
        <v>86</v>
      </c>
      <c r="AV1713" s="14" t="s">
        <v>234</v>
      </c>
      <c r="AW1713" s="14" t="s">
        <v>33</v>
      </c>
      <c r="AX1713" s="14" t="s">
        <v>80</v>
      </c>
      <c r="AY1713" s="164" t="s">
        <v>227</v>
      </c>
    </row>
    <row r="1714" spans="2:65" s="1" customFormat="1" ht="24.2" customHeight="1">
      <c r="B1714" s="33"/>
      <c r="C1714" s="132" t="s">
        <v>2211</v>
      </c>
      <c r="D1714" s="132" t="s">
        <v>229</v>
      </c>
      <c r="E1714" s="133" t="s">
        <v>2212</v>
      </c>
      <c r="F1714" s="134" t="s">
        <v>2213</v>
      </c>
      <c r="G1714" s="135" t="s">
        <v>232</v>
      </c>
      <c r="H1714" s="136">
        <v>38.765999999999998</v>
      </c>
      <c r="I1714" s="137"/>
      <c r="J1714" s="138">
        <f>ROUND(I1714*H1714,2)</f>
        <v>0</v>
      </c>
      <c r="K1714" s="134" t="s">
        <v>336</v>
      </c>
      <c r="L1714" s="33"/>
      <c r="M1714" s="139" t="s">
        <v>21</v>
      </c>
      <c r="N1714" s="140" t="s">
        <v>45</v>
      </c>
      <c r="P1714" s="141">
        <f>O1714*H1714</f>
        <v>0</v>
      </c>
      <c r="Q1714" s="141">
        <v>0.05</v>
      </c>
      <c r="R1714" s="141">
        <f>Q1714*H1714</f>
        <v>1.9382999999999999</v>
      </c>
      <c r="S1714" s="141">
        <v>0</v>
      </c>
      <c r="T1714" s="142">
        <f>S1714*H1714</f>
        <v>0</v>
      </c>
      <c r="AR1714" s="143" t="s">
        <v>388</v>
      </c>
      <c r="AT1714" s="143" t="s">
        <v>229</v>
      </c>
      <c r="AU1714" s="143" t="s">
        <v>86</v>
      </c>
      <c r="AY1714" s="18" t="s">
        <v>227</v>
      </c>
      <c r="BE1714" s="144">
        <f>IF(N1714="základní",J1714,0)</f>
        <v>0</v>
      </c>
      <c r="BF1714" s="144">
        <f>IF(N1714="snížená",J1714,0)</f>
        <v>0</v>
      </c>
      <c r="BG1714" s="144">
        <f>IF(N1714="zákl. přenesená",J1714,0)</f>
        <v>0</v>
      </c>
      <c r="BH1714" s="144">
        <f>IF(N1714="sníž. přenesená",J1714,0)</f>
        <v>0</v>
      </c>
      <c r="BI1714" s="144">
        <f>IF(N1714="nulová",J1714,0)</f>
        <v>0</v>
      </c>
      <c r="BJ1714" s="18" t="s">
        <v>86</v>
      </c>
      <c r="BK1714" s="144">
        <f>ROUND(I1714*H1714,2)</f>
        <v>0</v>
      </c>
      <c r="BL1714" s="18" t="s">
        <v>388</v>
      </c>
      <c r="BM1714" s="143" t="s">
        <v>2214</v>
      </c>
    </row>
    <row r="1715" spans="2:65" s="13" customFormat="1" ht="11.25">
      <c r="B1715" s="156"/>
      <c r="D1715" s="150" t="s">
        <v>238</v>
      </c>
      <c r="E1715" s="157" t="s">
        <v>21</v>
      </c>
      <c r="F1715" s="158" t="s">
        <v>2215</v>
      </c>
      <c r="H1715" s="159">
        <v>38.765999999999998</v>
      </c>
      <c r="I1715" s="160"/>
      <c r="L1715" s="156"/>
      <c r="M1715" s="161"/>
      <c r="T1715" s="162"/>
      <c r="AT1715" s="157" t="s">
        <v>238</v>
      </c>
      <c r="AU1715" s="157" t="s">
        <v>86</v>
      </c>
      <c r="AV1715" s="13" t="s">
        <v>86</v>
      </c>
      <c r="AW1715" s="13" t="s">
        <v>33</v>
      </c>
      <c r="AX1715" s="13" t="s">
        <v>73</v>
      </c>
      <c r="AY1715" s="157" t="s">
        <v>227</v>
      </c>
    </row>
    <row r="1716" spans="2:65" s="14" customFormat="1" ht="11.25">
      <c r="B1716" s="163"/>
      <c r="D1716" s="150" t="s">
        <v>238</v>
      </c>
      <c r="E1716" s="164" t="s">
        <v>21</v>
      </c>
      <c r="F1716" s="165" t="s">
        <v>241</v>
      </c>
      <c r="H1716" s="166">
        <v>38.765999999999998</v>
      </c>
      <c r="I1716" s="167"/>
      <c r="L1716" s="163"/>
      <c r="M1716" s="168"/>
      <c r="T1716" s="169"/>
      <c r="AT1716" s="164" t="s">
        <v>238</v>
      </c>
      <c r="AU1716" s="164" t="s">
        <v>86</v>
      </c>
      <c r="AV1716" s="14" t="s">
        <v>234</v>
      </c>
      <c r="AW1716" s="14" t="s">
        <v>33</v>
      </c>
      <c r="AX1716" s="14" t="s">
        <v>80</v>
      </c>
      <c r="AY1716" s="164" t="s">
        <v>227</v>
      </c>
    </row>
    <row r="1717" spans="2:65" s="1" customFormat="1" ht="49.15" customHeight="1">
      <c r="B1717" s="33"/>
      <c r="C1717" s="132" t="s">
        <v>2216</v>
      </c>
      <c r="D1717" s="132" t="s">
        <v>229</v>
      </c>
      <c r="E1717" s="133" t="s">
        <v>2217</v>
      </c>
      <c r="F1717" s="134" t="s">
        <v>2218</v>
      </c>
      <c r="G1717" s="135" t="s">
        <v>273</v>
      </c>
      <c r="H1717" s="136">
        <v>39.307000000000002</v>
      </c>
      <c r="I1717" s="137"/>
      <c r="J1717" s="138">
        <f>ROUND(I1717*H1717,2)</f>
        <v>0</v>
      </c>
      <c r="K1717" s="134" t="s">
        <v>233</v>
      </c>
      <c r="L1717" s="33"/>
      <c r="M1717" s="139" t="s">
        <v>21</v>
      </c>
      <c r="N1717" s="140" t="s">
        <v>45</v>
      </c>
      <c r="P1717" s="141">
        <f>O1717*H1717</f>
        <v>0</v>
      </c>
      <c r="Q1717" s="141">
        <v>0</v>
      </c>
      <c r="R1717" s="141">
        <f>Q1717*H1717</f>
        <v>0</v>
      </c>
      <c r="S1717" s="141">
        <v>0</v>
      </c>
      <c r="T1717" s="142">
        <f>S1717*H1717</f>
        <v>0</v>
      </c>
      <c r="AR1717" s="143" t="s">
        <v>388</v>
      </c>
      <c r="AT1717" s="143" t="s">
        <v>229</v>
      </c>
      <c r="AU1717" s="143" t="s">
        <v>86</v>
      </c>
      <c r="AY1717" s="18" t="s">
        <v>227</v>
      </c>
      <c r="BE1717" s="144">
        <f>IF(N1717="základní",J1717,0)</f>
        <v>0</v>
      </c>
      <c r="BF1717" s="144">
        <f>IF(N1717="snížená",J1717,0)</f>
        <v>0</v>
      </c>
      <c r="BG1717" s="144">
        <f>IF(N1717="zákl. přenesená",J1717,0)</f>
        <v>0</v>
      </c>
      <c r="BH1717" s="144">
        <f>IF(N1717="sníž. přenesená",J1717,0)</f>
        <v>0</v>
      </c>
      <c r="BI1717" s="144">
        <f>IF(N1717="nulová",J1717,0)</f>
        <v>0</v>
      </c>
      <c r="BJ1717" s="18" t="s">
        <v>86</v>
      </c>
      <c r="BK1717" s="144">
        <f>ROUND(I1717*H1717,2)</f>
        <v>0</v>
      </c>
      <c r="BL1717" s="18" t="s">
        <v>388</v>
      </c>
      <c r="BM1717" s="143" t="s">
        <v>2219</v>
      </c>
    </row>
    <row r="1718" spans="2:65" s="1" customFormat="1" ht="11.25">
      <c r="B1718" s="33"/>
      <c r="D1718" s="145" t="s">
        <v>236</v>
      </c>
      <c r="F1718" s="146" t="s">
        <v>2220</v>
      </c>
      <c r="I1718" s="147"/>
      <c r="L1718" s="33"/>
      <c r="M1718" s="148"/>
      <c r="T1718" s="54"/>
      <c r="AT1718" s="18" t="s">
        <v>236</v>
      </c>
      <c r="AU1718" s="18" t="s">
        <v>86</v>
      </c>
    </row>
    <row r="1719" spans="2:65" s="11" customFormat="1" ht="22.9" customHeight="1">
      <c r="B1719" s="120"/>
      <c r="D1719" s="121" t="s">
        <v>72</v>
      </c>
      <c r="E1719" s="130" t="s">
        <v>2221</v>
      </c>
      <c r="F1719" s="130" t="s">
        <v>2222</v>
      </c>
      <c r="I1719" s="123"/>
      <c r="J1719" s="131">
        <f>BK1719</f>
        <v>0</v>
      </c>
      <c r="L1719" s="120"/>
      <c r="M1719" s="125"/>
      <c r="P1719" s="126">
        <f>SUM(P1720:P1899)</f>
        <v>0</v>
      </c>
      <c r="R1719" s="126">
        <f>SUM(R1720:R1899)</f>
        <v>64.631717710000004</v>
      </c>
      <c r="T1719" s="127">
        <f>SUM(T1720:T1899)</f>
        <v>0</v>
      </c>
      <c r="AR1719" s="121" t="s">
        <v>86</v>
      </c>
      <c r="AT1719" s="128" t="s">
        <v>72</v>
      </c>
      <c r="AU1719" s="128" t="s">
        <v>80</v>
      </c>
      <c r="AY1719" s="121" t="s">
        <v>227</v>
      </c>
      <c r="BK1719" s="129">
        <f>SUM(BK1720:BK1899)</f>
        <v>0</v>
      </c>
    </row>
    <row r="1720" spans="2:65" s="1" customFormat="1" ht="16.5" customHeight="1">
      <c r="B1720" s="33"/>
      <c r="C1720" s="132" t="s">
        <v>2223</v>
      </c>
      <c r="D1720" s="132" t="s">
        <v>229</v>
      </c>
      <c r="E1720" s="133" t="s">
        <v>2224</v>
      </c>
      <c r="F1720" s="134" t="s">
        <v>2225</v>
      </c>
      <c r="G1720" s="135" t="s">
        <v>2226</v>
      </c>
      <c r="H1720" s="136">
        <v>1</v>
      </c>
      <c r="I1720" s="137"/>
      <c r="J1720" s="138">
        <f>ROUND(I1720*H1720,2)</f>
        <v>0</v>
      </c>
      <c r="K1720" s="134" t="s">
        <v>336</v>
      </c>
      <c r="L1720" s="33"/>
      <c r="M1720" s="139" t="s">
        <v>21</v>
      </c>
      <c r="N1720" s="140" t="s">
        <v>45</v>
      </c>
      <c r="P1720" s="141">
        <f>O1720*H1720</f>
        <v>0</v>
      </c>
      <c r="Q1720" s="141">
        <v>0</v>
      </c>
      <c r="R1720" s="141">
        <f>Q1720*H1720</f>
        <v>0</v>
      </c>
      <c r="S1720" s="141">
        <v>0</v>
      </c>
      <c r="T1720" s="142">
        <f>S1720*H1720</f>
        <v>0</v>
      </c>
      <c r="AR1720" s="143" t="s">
        <v>388</v>
      </c>
      <c r="AT1720" s="143" t="s">
        <v>229</v>
      </c>
      <c r="AU1720" s="143" t="s">
        <v>86</v>
      </c>
      <c r="AY1720" s="18" t="s">
        <v>227</v>
      </c>
      <c r="BE1720" s="144">
        <f>IF(N1720="základní",J1720,0)</f>
        <v>0</v>
      </c>
      <c r="BF1720" s="144">
        <f>IF(N1720="snížená",J1720,0)</f>
        <v>0</v>
      </c>
      <c r="BG1720" s="144">
        <f>IF(N1720="zákl. přenesená",J1720,0)</f>
        <v>0</v>
      </c>
      <c r="BH1720" s="144">
        <f>IF(N1720="sníž. přenesená",J1720,0)</f>
        <v>0</v>
      </c>
      <c r="BI1720" s="144">
        <f>IF(N1720="nulová",J1720,0)</f>
        <v>0</v>
      </c>
      <c r="BJ1720" s="18" t="s">
        <v>86</v>
      </c>
      <c r="BK1720" s="144">
        <f>ROUND(I1720*H1720,2)</f>
        <v>0</v>
      </c>
      <c r="BL1720" s="18" t="s">
        <v>388</v>
      </c>
      <c r="BM1720" s="143" t="s">
        <v>2227</v>
      </c>
    </row>
    <row r="1721" spans="2:65" s="1" customFormat="1" ht="16.5" customHeight="1">
      <c r="B1721" s="33"/>
      <c r="C1721" s="132" t="s">
        <v>2228</v>
      </c>
      <c r="D1721" s="132" t="s">
        <v>229</v>
      </c>
      <c r="E1721" s="133" t="s">
        <v>2229</v>
      </c>
      <c r="F1721" s="134" t="s">
        <v>2230</v>
      </c>
      <c r="G1721" s="135" t="s">
        <v>232</v>
      </c>
      <c r="H1721" s="136">
        <v>115.072</v>
      </c>
      <c r="I1721" s="137"/>
      <c r="J1721" s="138">
        <f>ROUND(I1721*H1721,2)</f>
        <v>0</v>
      </c>
      <c r="K1721" s="134" t="s">
        <v>336</v>
      </c>
      <c r="L1721" s="33"/>
      <c r="M1721" s="139" t="s">
        <v>21</v>
      </c>
      <c r="N1721" s="140" t="s">
        <v>45</v>
      </c>
      <c r="P1721" s="141">
        <f>O1721*H1721</f>
        <v>0</v>
      </c>
      <c r="Q1721" s="141">
        <v>0.1</v>
      </c>
      <c r="R1721" s="141">
        <f>Q1721*H1721</f>
        <v>11.507200000000001</v>
      </c>
      <c r="S1721" s="141">
        <v>0</v>
      </c>
      <c r="T1721" s="142">
        <f>S1721*H1721</f>
        <v>0</v>
      </c>
      <c r="AR1721" s="143" t="s">
        <v>388</v>
      </c>
      <c r="AT1721" s="143" t="s">
        <v>229</v>
      </c>
      <c r="AU1721" s="143" t="s">
        <v>86</v>
      </c>
      <c r="AY1721" s="18" t="s">
        <v>227</v>
      </c>
      <c r="BE1721" s="144">
        <f>IF(N1721="základní",J1721,0)</f>
        <v>0</v>
      </c>
      <c r="BF1721" s="144">
        <f>IF(N1721="snížená",J1721,0)</f>
        <v>0</v>
      </c>
      <c r="BG1721" s="144">
        <f>IF(N1721="zákl. přenesená",J1721,0)</f>
        <v>0</v>
      </c>
      <c r="BH1721" s="144">
        <f>IF(N1721="sníž. přenesená",J1721,0)</f>
        <v>0</v>
      </c>
      <c r="BI1721" s="144">
        <f>IF(N1721="nulová",J1721,0)</f>
        <v>0</v>
      </c>
      <c r="BJ1721" s="18" t="s">
        <v>86</v>
      </c>
      <c r="BK1721" s="144">
        <f>ROUND(I1721*H1721,2)</f>
        <v>0</v>
      </c>
      <c r="BL1721" s="18" t="s">
        <v>388</v>
      </c>
      <c r="BM1721" s="143" t="s">
        <v>2231</v>
      </c>
    </row>
    <row r="1722" spans="2:65" s="12" customFormat="1" ht="11.25">
      <c r="B1722" s="149"/>
      <c r="D1722" s="150" t="s">
        <v>238</v>
      </c>
      <c r="E1722" s="151" t="s">
        <v>21</v>
      </c>
      <c r="F1722" s="152" t="s">
        <v>2232</v>
      </c>
      <c r="H1722" s="151" t="s">
        <v>21</v>
      </c>
      <c r="I1722" s="153"/>
      <c r="L1722" s="149"/>
      <c r="M1722" s="154"/>
      <c r="T1722" s="155"/>
      <c r="AT1722" s="151" t="s">
        <v>238</v>
      </c>
      <c r="AU1722" s="151" t="s">
        <v>86</v>
      </c>
      <c r="AV1722" s="12" t="s">
        <v>80</v>
      </c>
      <c r="AW1722" s="12" t="s">
        <v>33</v>
      </c>
      <c r="AX1722" s="12" t="s">
        <v>73</v>
      </c>
      <c r="AY1722" s="151" t="s">
        <v>227</v>
      </c>
    </row>
    <row r="1723" spans="2:65" s="13" customFormat="1" ht="11.25">
      <c r="B1723" s="156"/>
      <c r="D1723" s="150" t="s">
        <v>238</v>
      </c>
      <c r="E1723" s="157" t="s">
        <v>21</v>
      </c>
      <c r="F1723" s="158" t="s">
        <v>2233</v>
      </c>
      <c r="H1723" s="159">
        <v>16.425999999999998</v>
      </c>
      <c r="I1723" s="160"/>
      <c r="L1723" s="156"/>
      <c r="M1723" s="161"/>
      <c r="T1723" s="162"/>
      <c r="AT1723" s="157" t="s">
        <v>238</v>
      </c>
      <c r="AU1723" s="157" t="s">
        <v>86</v>
      </c>
      <c r="AV1723" s="13" t="s">
        <v>86</v>
      </c>
      <c r="AW1723" s="13" t="s">
        <v>33</v>
      </c>
      <c r="AX1723" s="13" t="s">
        <v>73</v>
      </c>
      <c r="AY1723" s="157" t="s">
        <v>227</v>
      </c>
    </row>
    <row r="1724" spans="2:65" s="12" customFormat="1" ht="11.25">
      <c r="B1724" s="149"/>
      <c r="D1724" s="150" t="s">
        <v>238</v>
      </c>
      <c r="E1724" s="151" t="s">
        <v>21</v>
      </c>
      <c r="F1724" s="152" t="s">
        <v>2234</v>
      </c>
      <c r="H1724" s="151" t="s">
        <v>21</v>
      </c>
      <c r="I1724" s="153"/>
      <c r="L1724" s="149"/>
      <c r="M1724" s="154"/>
      <c r="T1724" s="155"/>
      <c r="AT1724" s="151" t="s">
        <v>238</v>
      </c>
      <c r="AU1724" s="151" t="s">
        <v>86</v>
      </c>
      <c r="AV1724" s="12" t="s">
        <v>80</v>
      </c>
      <c r="AW1724" s="12" t="s">
        <v>33</v>
      </c>
      <c r="AX1724" s="12" t="s">
        <v>73</v>
      </c>
      <c r="AY1724" s="151" t="s">
        <v>227</v>
      </c>
    </row>
    <row r="1725" spans="2:65" s="13" customFormat="1" ht="11.25">
      <c r="B1725" s="156"/>
      <c r="D1725" s="150" t="s">
        <v>238</v>
      </c>
      <c r="E1725" s="157" t="s">
        <v>21</v>
      </c>
      <c r="F1725" s="158" t="s">
        <v>2235</v>
      </c>
      <c r="H1725" s="159">
        <v>14.946999999999999</v>
      </c>
      <c r="I1725" s="160"/>
      <c r="L1725" s="156"/>
      <c r="M1725" s="161"/>
      <c r="T1725" s="162"/>
      <c r="AT1725" s="157" t="s">
        <v>238</v>
      </c>
      <c r="AU1725" s="157" t="s">
        <v>86</v>
      </c>
      <c r="AV1725" s="13" t="s">
        <v>86</v>
      </c>
      <c r="AW1725" s="13" t="s">
        <v>33</v>
      </c>
      <c r="AX1725" s="13" t="s">
        <v>73</v>
      </c>
      <c r="AY1725" s="157" t="s">
        <v>227</v>
      </c>
    </row>
    <row r="1726" spans="2:65" s="12" customFormat="1" ht="11.25">
      <c r="B1726" s="149"/>
      <c r="D1726" s="150" t="s">
        <v>238</v>
      </c>
      <c r="E1726" s="151" t="s">
        <v>21</v>
      </c>
      <c r="F1726" s="152" t="s">
        <v>2236</v>
      </c>
      <c r="H1726" s="151" t="s">
        <v>21</v>
      </c>
      <c r="I1726" s="153"/>
      <c r="L1726" s="149"/>
      <c r="M1726" s="154"/>
      <c r="T1726" s="155"/>
      <c r="AT1726" s="151" t="s">
        <v>238</v>
      </c>
      <c r="AU1726" s="151" t="s">
        <v>86</v>
      </c>
      <c r="AV1726" s="12" t="s">
        <v>80</v>
      </c>
      <c r="AW1726" s="12" t="s">
        <v>33</v>
      </c>
      <c r="AX1726" s="12" t="s">
        <v>73</v>
      </c>
      <c r="AY1726" s="151" t="s">
        <v>227</v>
      </c>
    </row>
    <row r="1727" spans="2:65" s="13" customFormat="1" ht="11.25">
      <c r="B1727" s="156"/>
      <c r="D1727" s="150" t="s">
        <v>238</v>
      </c>
      <c r="E1727" s="157" t="s">
        <v>21</v>
      </c>
      <c r="F1727" s="158" t="s">
        <v>2237</v>
      </c>
      <c r="H1727" s="159">
        <v>56.732999999999997</v>
      </c>
      <c r="I1727" s="160"/>
      <c r="L1727" s="156"/>
      <c r="M1727" s="161"/>
      <c r="T1727" s="162"/>
      <c r="AT1727" s="157" t="s">
        <v>238</v>
      </c>
      <c r="AU1727" s="157" t="s">
        <v>86</v>
      </c>
      <c r="AV1727" s="13" t="s">
        <v>86</v>
      </c>
      <c r="AW1727" s="13" t="s">
        <v>33</v>
      </c>
      <c r="AX1727" s="13" t="s">
        <v>73</v>
      </c>
      <c r="AY1727" s="157" t="s">
        <v>227</v>
      </c>
    </row>
    <row r="1728" spans="2:65" s="12" customFormat="1" ht="11.25">
      <c r="B1728" s="149"/>
      <c r="D1728" s="150" t="s">
        <v>238</v>
      </c>
      <c r="E1728" s="151" t="s">
        <v>21</v>
      </c>
      <c r="F1728" s="152" t="s">
        <v>2238</v>
      </c>
      <c r="H1728" s="151" t="s">
        <v>21</v>
      </c>
      <c r="I1728" s="153"/>
      <c r="L1728" s="149"/>
      <c r="M1728" s="154"/>
      <c r="T1728" s="155"/>
      <c r="AT1728" s="151" t="s">
        <v>238</v>
      </c>
      <c r="AU1728" s="151" t="s">
        <v>86</v>
      </c>
      <c r="AV1728" s="12" t="s">
        <v>80</v>
      </c>
      <c r="AW1728" s="12" t="s">
        <v>33</v>
      </c>
      <c r="AX1728" s="12" t="s">
        <v>73</v>
      </c>
      <c r="AY1728" s="151" t="s">
        <v>227</v>
      </c>
    </row>
    <row r="1729" spans="2:65" s="13" customFormat="1" ht="11.25">
      <c r="B1729" s="156"/>
      <c r="D1729" s="150" t="s">
        <v>238</v>
      </c>
      <c r="E1729" s="157" t="s">
        <v>21</v>
      </c>
      <c r="F1729" s="158" t="s">
        <v>2239</v>
      </c>
      <c r="H1729" s="159">
        <v>26.966000000000001</v>
      </c>
      <c r="I1729" s="160"/>
      <c r="L1729" s="156"/>
      <c r="M1729" s="161"/>
      <c r="T1729" s="162"/>
      <c r="AT1729" s="157" t="s">
        <v>238</v>
      </c>
      <c r="AU1729" s="157" t="s">
        <v>86</v>
      </c>
      <c r="AV1729" s="13" t="s">
        <v>86</v>
      </c>
      <c r="AW1729" s="13" t="s">
        <v>33</v>
      </c>
      <c r="AX1729" s="13" t="s">
        <v>73</v>
      </c>
      <c r="AY1729" s="157" t="s">
        <v>227</v>
      </c>
    </row>
    <row r="1730" spans="2:65" s="14" customFormat="1" ht="11.25">
      <c r="B1730" s="163"/>
      <c r="D1730" s="150" t="s">
        <v>238</v>
      </c>
      <c r="E1730" s="164" t="s">
        <v>21</v>
      </c>
      <c r="F1730" s="165" t="s">
        <v>241</v>
      </c>
      <c r="H1730" s="166">
        <v>115.072</v>
      </c>
      <c r="I1730" s="167"/>
      <c r="L1730" s="163"/>
      <c r="M1730" s="168"/>
      <c r="T1730" s="169"/>
      <c r="AT1730" s="164" t="s">
        <v>238</v>
      </c>
      <c r="AU1730" s="164" t="s">
        <v>86</v>
      </c>
      <c r="AV1730" s="14" t="s">
        <v>234</v>
      </c>
      <c r="AW1730" s="14" t="s">
        <v>33</v>
      </c>
      <c r="AX1730" s="14" t="s">
        <v>80</v>
      </c>
      <c r="AY1730" s="164" t="s">
        <v>227</v>
      </c>
    </row>
    <row r="1731" spans="2:65" s="1" customFormat="1" ht="16.5" customHeight="1">
      <c r="B1731" s="33"/>
      <c r="C1731" s="132" t="s">
        <v>2240</v>
      </c>
      <c r="D1731" s="132" t="s">
        <v>229</v>
      </c>
      <c r="E1731" s="133" t="s">
        <v>2241</v>
      </c>
      <c r="F1731" s="134" t="s">
        <v>2242</v>
      </c>
      <c r="G1731" s="135" t="s">
        <v>232</v>
      </c>
      <c r="H1731" s="136">
        <v>353.07100000000003</v>
      </c>
      <c r="I1731" s="137"/>
      <c r="J1731" s="138">
        <f>ROUND(I1731*H1731,2)</f>
        <v>0</v>
      </c>
      <c r="K1731" s="134" t="s">
        <v>336</v>
      </c>
      <c r="L1731" s="33"/>
      <c r="M1731" s="139" t="s">
        <v>21</v>
      </c>
      <c r="N1731" s="140" t="s">
        <v>45</v>
      </c>
      <c r="P1731" s="141">
        <f>O1731*H1731</f>
        <v>0</v>
      </c>
      <c r="Q1731" s="141">
        <v>0.1</v>
      </c>
      <c r="R1731" s="141">
        <f>Q1731*H1731</f>
        <v>35.307100000000005</v>
      </c>
      <c r="S1731" s="141">
        <v>0</v>
      </c>
      <c r="T1731" s="142">
        <f>S1731*H1731</f>
        <v>0</v>
      </c>
      <c r="AR1731" s="143" t="s">
        <v>388</v>
      </c>
      <c r="AT1731" s="143" t="s">
        <v>229</v>
      </c>
      <c r="AU1731" s="143" t="s">
        <v>86</v>
      </c>
      <c r="AY1731" s="18" t="s">
        <v>227</v>
      </c>
      <c r="BE1731" s="144">
        <f>IF(N1731="základní",J1731,0)</f>
        <v>0</v>
      </c>
      <c r="BF1731" s="144">
        <f>IF(N1731="snížená",J1731,0)</f>
        <v>0</v>
      </c>
      <c r="BG1731" s="144">
        <f>IF(N1731="zákl. přenesená",J1731,0)</f>
        <v>0</v>
      </c>
      <c r="BH1731" s="144">
        <f>IF(N1731="sníž. přenesená",J1731,0)</f>
        <v>0</v>
      </c>
      <c r="BI1731" s="144">
        <f>IF(N1731="nulová",J1731,0)</f>
        <v>0</v>
      </c>
      <c r="BJ1731" s="18" t="s">
        <v>86</v>
      </c>
      <c r="BK1731" s="144">
        <f>ROUND(I1731*H1731,2)</f>
        <v>0</v>
      </c>
      <c r="BL1731" s="18" t="s">
        <v>388</v>
      </c>
      <c r="BM1731" s="143" t="s">
        <v>2243</v>
      </c>
    </row>
    <row r="1732" spans="2:65" s="12" customFormat="1" ht="11.25">
      <c r="B1732" s="149"/>
      <c r="D1732" s="150" t="s">
        <v>238</v>
      </c>
      <c r="E1732" s="151" t="s">
        <v>21</v>
      </c>
      <c r="F1732" s="152" t="s">
        <v>2244</v>
      </c>
      <c r="H1732" s="151" t="s">
        <v>21</v>
      </c>
      <c r="I1732" s="153"/>
      <c r="L1732" s="149"/>
      <c r="M1732" s="154"/>
      <c r="T1732" s="155"/>
      <c r="AT1732" s="151" t="s">
        <v>238</v>
      </c>
      <c r="AU1732" s="151" t="s">
        <v>86</v>
      </c>
      <c r="AV1732" s="12" t="s">
        <v>80</v>
      </c>
      <c r="AW1732" s="12" t="s">
        <v>33</v>
      </c>
      <c r="AX1732" s="12" t="s">
        <v>73</v>
      </c>
      <c r="AY1732" s="151" t="s">
        <v>227</v>
      </c>
    </row>
    <row r="1733" spans="2:65" s="13" customFormat="1" ht="11.25">
      <c r="B1733" s="156"/>
      <c r="D1733" s="150" t="s">
        <v>238</v>
      </c>
      <c r="E1733" s="157" t="s">
        <v>21</v>
      </c>
      <c r="F1733" s="158" t="s">
        <v>2245</v>
      </c>
      <c r="H1733" s="159">
        <v>5.0229999999999997</v>
      </c>
      <c r="I1733" s="160"/>
      <c r="L1733" s="156"/>
      <c r="M1733" s="161"/>
      <c r="T1733" s="162"/>
      <c r="AT1733" s="157" t="s">
        <v>238</v>
      </c>
      <c r="AU1733" s="157" t="s">
        <v>86</v>
      </c>
      <c r="AV1733" s="13" t="s">
        <v>86</v>
      </c>
      <c r="AW1733" s="13" t="s">
        <v>33</v>
      </c>
      <c r="AX1733" s="13" t="s">
        <v>73</v>
      </c>
      <c r="AY1733" s="157" t="s">
        <v>227</v>
      </c>
    </row>
    <row r="1734" spans="2:65" s="13" customFormat="1" ht="11.25">
      <c r="B1734" s="156"/>
      <c r="D1734" s="150" t="s">
        <v>238</v>
      </c>
      <c r="E1734" s="157" t="s">
        <v>21</v>
      </c>
      <c r="F1734" s="158" t="s">
        <v>2246</v>
      </c>
      <c r="H1734" s="159">
        <v>9.3659999999999997</v>
      </c>
      <c r="I1734" s="160"/>
      <c r="L1734" s="156"/>
      <c r="M1734" s="161"/>
      <c r="T1734" s="162"/>
      <c r="AT1734" s="157" t="s">
        <v>238</v>
      </c>
      <c r="AU1734" s="157" t="s">
        <v>86</v>
      </c>
      <c r="AV1734" s="13" t="s">
        <v>86</v>
      </c>
      <c r="AW1734" s="13" t="s">
        <v>33</v>
      </c>
      <c r="AX1734" s="13" t="s">
        <v>73</v>
      </c>
      <c r="AY1734" s="157" t="s">
        <v>227</v>
      </c>
    </row>
    <row r="1735" spans="2:65" s="12" customFormat="1" ht="11.25">
      <c r="B1735" s="149"/>
      <c r="D1735" s="150" t="s">
        <v>238</v>
      </c>
      <c r="E1735" s="151" t="s">
        <v>21</v>
      </c>
      <c r="F1735" s="152" t="s">
        <v>2247</v>
      </c>
      <c r="H1735" s="151" t="s">
        <v>21</v>
      </c>
      <c r="I1735" s="153"/>
      <c r="L1735" s="149"/>
      <c r="M1735" s="154"/>
      <c r="T1735" s="155"/>
      <c r="AT1735" s="151" t="s">
        <v>238</v>
      </c>
      <c r="AU1735" s="151" t="s">
        <v>86</v>
      </c>
      <c r="AV1735" s="12" t="s">
        <v>80</v>
      </c>
      <c r="AW1735" s="12" t="s">
        <v>33</v>
      </c>
      <c r="AX1735" s="12" t="s">
        <v>73</v>
      </c>
      <c r="AY1735" s="151" t="s">
        <v>227</v>
      </c>
    </row>
    <row r="1736" spans="2:65" s="13" customFormat="1" ht="11.25">
      <c r="B1736" s="156"/>
      <c r="D1736" s="150" t="s">
        <v>238</v>
      </c>
      <c r="E1736" s="157" t="s">
        <v>21</v>
      </c>
      <c r="F1736" s="158" t="s">
        <v>2248</v>
      </c>
      <c r="H1736" s="159">
        <v>19.866</v>
      </c>
      <c r="I1736" s="160"/>
      <c r="L1736" s="156"/>
      <c r="M1736" s="161"/>
      <c r="T1736" s="162"/>
      <c r="AT1736" s="157" t="s">
        <v>238</v>
      </c>
      <c r="AU1736" s="157" t="s">
        <v>86</v>
      </c>
      <c r="AV1736" s="13" t="s">
        <v>86</v>
      </c>
      <c r="AW1736" s="13" t="s">
        <v>33</v>
      </c>
      <c r="AX1736" s="13" t="s">
        <v>73</v>
      </c>
      <c r="AY1736" s="157" t="s">
        <v>227</v>
      </c>
    </row>
    <row r="1737" spans="2:65" s="12" customFormat="1" ht="11.25">
      <c r="B1737" s="149"/>
      <c r="D1737" s="150" t="s">
        <v>238</v>
      </c>
      <c r="E1737" s="151" t="s">
        <v>21</v>
      </c>
      <c r="F1737" s="152" t="s">
        <v>2249</v>
      </c>
      <c r="H1737" s="151" t="s">
        <v>21</v>
      </c>
      <c r="I1737" s="153"/>
      <c r="L1737" s="149"/>
      <c r="M1737" s="154"/>
      <c r="T1737" s="155"/>
      <c r="AT1737" s="151" t="s">
        <v>238</v>
      </c>
      <c r="AU1737" s="151" t="s">
        <v>86</v>
      </c>
      <c r="AV1737" s="12" t="s">
        <v>80</v>
      </c>
      <c r="AW1737" s="12" t="s">
        <v>33</v>
      </c>
      <c r="AX1737" s="12" t="s">
        <v>73</v>
      </c>
      <c r="AY1737" s="151" t="s">
        <v>227</v>
      </c>
    </row>
    <row r="1738" spans="2:65" s="13" customFormat="1" ht="11.25">
      <c r="B1738" s="156"/>
      <c r="D1738" s="150" t="s">
        <v>238</v>
      </c>
      <c r="E1738" s="157" t="s">
        <v>21</v>
      </c>
      <c r="F1738" s="158" t="s">
        <v>2250</v>
      </c>
      <c r="H1738" s="159">
        <v>318.81599999999997</v>
      </c>
      <c r="I1738" s="160"/>
      <c r="L1738" s="156"/>
      <c r="M1738" s="161"/>
      <c r="T1738" s="162"/>
      <c r="AT1738" s="157" t="s">
        <v>238</v>
      </c>
      <c r="AU1738" s="157" t="s">
        <v>86</v>
      </c>
      <c r="AV1738" s="13" t="s">
        <v>86</v>
      </c>
      <c r="AW1738" s="13" t="s">
        <v>33</v>
      </c>
      <c r="AX1738" s="13" t="s">
        <v>73</v>
      </c>
      <c r="AY1738" s="157" t="s">
        <v>227</v>
      </c>
    </row>
    <row r="1739" spans="2:65" s="14" customFormat="1" ht="11.25">
      <c r="B1739" s="163"/>
      <c r="D1739" s="150" t="s">
        <v>238</v>
      </c>
      <c r="E1739" s="164" t="s">
        <v>21</v>
      </c>
      <c r="F1739" s="165" t="s">
        <v>241</v>
      </c>
      <c r="H1739" s="166">
        <v>353.07100000000003</v>
      </c>
      <c r="I1739" s="167"/>
      <c r="L1739" s="163"/>
      <c r="M1739" s="168"/>
      <c r="T1739" s="169"/>
      <c r="AT1739" s="164" t="s">
        <v>238</v>
      </c>
      <c r="AU1739" s="164" t="s">
        <v>86</v>
      </c>
      <c r="AV1739" s="14" t="s">
        <v>234</v>
      </c>
      <c r="AW1739" s="14" t="s">
        <v>33</v>
      </c>
      <c r="AX1739" s="14" t="s">
        <v>80</v>
      </c>
      <c r="AY1739" s="164" t="s">
        <v>227</v>
      </c>
    </row>
    <row r="1740" spans="2:65" s="1" customFormat="1" ht="16.5" customHeight="1">
      <c r="B1740" s="33"/>
      <c r="C1740" s="132" t="s">
        <v>2251</v>
      </c>
      <c r="D1740" s="132" t="s">
        <v>229</v>
      </c>
      <c r="E1740" s="133" t="s">
        <v>2252</v>
      </c>
      <c r="F1740" s="134" t="s">
        <v>2253</v>
      </c>
      <c r="G1740" s="135" t="s">
        <v>232</v>
      </c>
      <c r="H1740" s="136">
        <v>5.52</v>
      </c>
      <c r="I1740" s="137"/>
      <c r="J1740" s="138">
        <f>ROUND(I1740*H1740,2)</f>
        <v>0</v>
      </c>
      <c r="K1740" s="134" t="s">
        <v>336</v>
      </c>
      <c r="L1740" s="33"/>
      <c r="M1740" s="139" t="s">
        <v>21</v>
      </c>
      <c r="N1740" s="140" t="s">
        <v>45</v>
      </c>
      <c r="P1740" s="141">
        <f>O1740*H1740</f>
        <v>0</v>
      </c>
      <c r="Q1740" s="141">
        <v>0</v>
      </c>
      <c r="R1740" s="141">
        <f>Q1740*H1740</f>
        <v>0</v>
      </c>
      <c r="S1740" s="141">
        <v>0</v>
      </c>
      <c r="T1740" s="142">
        <f>S1740*H1740</f>
        <v>0</v>
      </c>
      <c r="AR1740" s="143" t="s">
        <v>388</v>
      </c>
      <c r="AT1740" s="143" t="s">
        <v>229</v>
      </c>
      <c r="AU1740" s="143" t="s">
        <v>86</v>
      </c>
      <c r="AY1740" s="18" t="s">
        <v>227</v>
      </c>
      <c r="BE1740" s="144">
        <f>IF(N1740="základní",J1740,0)</f>
        <v>0</v>
      </c>
      <c r="BF1740" s="144">
        <f>IF(N1740="snížená",J1740,0)</f>
        <v>0</v>
      </c>
      <c r="BG1740" s="144">
        <f>IF(N1740="zákl. přenesená",J1740,0)</f>
        <v>0</v>
      </c>
      <c r="BH1740" s="144">
        <f>IF(N1740="sníž. přenesená",J1740,0)</f>
        <v>0</v>
      </c>
      <c r="BI1740" s="144">
        <f>IF(N1740="nulová",J1740,0)</f>
        <v>0</v>
      </c>
      <c r="BJ1740" s="18" t="s">
        <v>86</v>
      </c>
      <c r="BK1740" s="144">
        <f>ROUND(I1740*H1740,2)</f>
        <v>0</v>
      </c>
      <c r="BL1740" s="18" t="s">
        <v>388</v>
      </c>
      <c r="BM1740" s="143" t="s">
        <v>2254</v>
      </c>
    </row>
    <row r="1741" spans="2:65" s="12" customFormat="1" ht="11.25">
      <c r="B1741" s="149"/>
      <c r="D1741" s="150" t="s">
        <v>238</v>
      </c>
      <c r="E1741" s="151" t="s">
        <v>21</v>
      </c>
      <c r="F1741" s="152" t="s">
        <v>2255</v>
      </c>
      <c r="H1741" s="151" t="s">
        <v>21</v>
      </c>
      <c r="I1741" s="153"/>
      <c r="L1741" s="149"/>
      <c r="M1741" s="154"/>
      <c r="T1741" s="155"/>
      <c r="AT1741" s="151" t="s">
        <v>238</v>
      </c>
      <c r="AU1741" s="151" t="s">
        <v>86</v>
      </c>
      <c r="AV1741" s="12" t="s">
        <v>80</v>
      </c>
      <c r="AW1741" s="12" t="s">
        <v>33</v>
      </c>
      <c r="AX1741" s="12" t="s">
        <v>73</v>
      </c>
      <c r="AY1741" s="151" t="s">
        <v>227</v>
      </c>
    </row>
    <row r="1742" spans="2:65" s="13" customFormat="1" ht="11.25">
      <c r="B1742" s="156"/>
      <c r="D1742" s="150" t="s">
        <v>238</v>
      </c>
      <c r="E1742" s="157" t="s">
        <v>21</v>
      </c>
      <c r="F1742" s="158" t="s">
        <v>2256</v>
      </c>
      <c r="H1742" s="159">
        <v>4.32</v>
      </c>
      <c r="I1742" s="160"/>
      <c r="L1742" s="156"/>
      <c r="M1742" s="161"/>
      <c r="T1742" s="162"/>
      <c r="AT1742" s="157" t="s">
        <v>238</v>
      </c>
      <c r="AU1742" s="157" t="s">
        <v>86</v>
      </c>
      <c r="AV1742" s="13" t="s">
        <v>86</v>
      </c>
      <c r="AW1742" s="13" t="s">
        <v>33</v>
      </c>
      <c r="AX1742" s="13" t="s">
        <v>73</v>
      </c>
      <c r="AY1742" s="157" t="s">
        <v>227</v>
      </c>
    </row>
    <row r="1743" spans="2:65" s="12" customFormat="1" ht="11.25">
      <c r="B1743" s="149"/>
      <c r="D1743" s="150" t="s">
        <v>238</v>
      </c>
      <c r="E1743" s="151" t="s">
        <v>21</v>
      </c>
      <c r="F1743" s="152" t="s">
        <v>2257</v>
      </c>
      <c r="H1743" s="151" t="s">
        <v>21</v>
      </c>
      <c r="I1743" s="153"/>
      <c r="L1743" s="149"/>
      <c r="M1743" s="154"/>
      <c r="T1743" s="155"/>
      <c r="AT1743" s="151" t="s">
        <v>238</v>
      </c>
      <c r="AU1743" s="151" t="s">
        <v>86</v>
      </c>
      <c r="AV1743" s="12" t="s">
        <v>80</v>
      </c>
      <c r="AW1743" s="12" t="s">
        <v>33</v>
      </c>
      <c r="AX1743" s="12" t="s">
        <v>73</v>
      </c>
      <c r="AY1743" s="151" t="s">
        <v>227</v>
      </c>
    </row>
    <row r="1744" spans="2:65" s="13" customFormat="1" ht="11.25">
      <c r="B1744" s="156"/>
      <c r="D1744" s="150" t="s">
        <v>238</v>
      </c>
      <c r="E1744" s="157" t="s">
        <v>21</v>
      </c>
      <c r="F1744" s="158" t="s">
        <v>2258</v>
      </c>
      <c r="H1744" s="159">
        <v>1.2</v>
      </c>
      <c r="I1744" s="160"/>
      <c r="L1744" s="156"/>
      <c r="M1744" s="161"/>
      <c r="T1744" s="162"/>
      <c r="AT1744" s="157" t="s">
        <v>238</v>
      </c>
      <c r="AU1744" s="157" t="s">
        <v>86</v>
      </c>
      <c r="AV1744" s="13" t="s">
        <v>86</v>
      </c>
      <c r="AW1744" s="13" t="s">
        <v>33</v>
      </c>
      <c r="AX1744" s="13" t="s">
        <v>73</v>
      </c>
      <c r="AY1744" s="157" t="s">
        <v>227</v>
      </c>
    </row>
    <row r="1745" spans="2:65" s="14" customFormat="1" ht="11.25">
      <c r="B1745" s="163"/>
      <c r="D1745" s="150" t="s">
        <v>238</v>
      </c>
      <c r="E1745" s="164" t="s">
        <v>21</v>
      </c>
      <c r="F1745" s="165" t="s">
        <v>241</v>
      </c>
      <c r="H1745" s="166">
        <v>5.52</v>
      </c>
      <c r="I1745" s="167"/>
      <c r="L1745" s="163"/>
      <c r="M1745" s="168"/>
      <c r="T1745" s="169"/>
      <c r="AT1745" s="164" t="s">
        <v>238</v>
      </c>
      <c r="AU1745" s="164" t="s">
        <v>86</v>
      </c>
      <c r="AV1745" s="14" t="s">
        <v>234</v>
      </c>
      <c r="AW1745" s="14" t="s">
        <v>33</v>
      </c>
      <c r="AX1745" s="14" t="s">
        <v>80</v>
      </c>
      <c r="AY1745" s="164" t="s">
        <v>227</v>
      </c>
    </row>
    <row r="1746" spans="2:65" s="1" customFormat="1" ht="24.2" customHeight="1">
      <c r="B1746" s="33"/>
      <c r="C1746" s="132" t="s">
        <v>2259</v>
      </c>
      <c r="D1746" s="132" t="s">
        <v>229</v>
      </c>
      <c r="E1746" s="133" t="s">
        <v>2260</v>
      </c>
      <c r="F1746" s="134" t="s">
        <v>2261</v>
      </c>
      <c r="G1746" s="135" t="s">
        <v>232</v>
      </c>
      <c r="H1746" s="136">
        <v>13.34</v>
      </c>
      <c r="I1746" s="137"/>
      <c r="J1746" s="138">
        <f>ROUND(I1746*H1746,2)</f>
        <v>0</v>
      </c>
      <c r="K1746" s="134" t="s">
        <v>233</v>
      </c>
      <c r="L1746" s="33"/>
      <c r="M1746" s="139" t="s">
        <v>21</v>
      </c>
      <c r="N1746" s="140" t="s">
        <v>45</v>
      </c>
      <c r="P1746" s="141">
        <f>O1746*H1746</f>
        <v>0</v>
      </c>
      <c r="Q1746" s="141">
        <v>0</v>
      </c>
      <c r="R1746" s="141">
        <f>Q1746*H1746</f>
        <v>0</v>
      </c>
      <c r="S1746" s="141">
        <v>0</v>
      </c>
      <c r="T1746" s="142">
        <f>S1746*H1746</f>
        <v>0</v>
      </c>
      <c r="AR1746" s="143" t="s">
        <v>388</v>
      </c>
      <c r="AT1746" s="143" t="s">
        <v>229</v>
      </c>
      <c r="AU1746" s="143" t="s">
        <v>86</v>
      </c>
      <c r="AY1746" s="18" t="s">
        <v>227</v>
      </c>
      <c r="BE1746" s="144">
        <f>IF(N1746="základní",J1746,0)</f>
        <v>0</v>
      </c>
      <c r="BF1746" s="144">
        <f>IF(N1746="snížená",J1746,0)</f>
        <v>0</v>
      </c>
      <c r="BG1746" s="144">
        <f>IF(N1746="zákl. přenesená",J1746,0)</f>
        <v>0</v>
      </c>
      <c r="BH1746" s="144">
        <f>IF(N1746="sníž. přenesená",J1746,0)</f>
        <v>0</v>
      </c>
      <c r="BI1746" s="144">
        <f>IF(N1746="nulová",J1746,0)</f>
        <v>0</v>
      </c>
      <c r="BJ1746" s="18" t="s">
        <v>86</v>
      </c>
      <c r="BK1746" s="144">
        <f>ROUND(I1746*H1746,2)</f>
        <v>0</v>
      </c>
      <c r="BL1746" s="18" t="s">
        <v>388</v>
      </c>
      <c r="BM1746" s="143" t="s">
        <v>2262</v>
      </c>
    </row>
    <row r="1747" spans="2:65" s="1" customFormat="1" ht="11.25">
      <c r="B1747" s="33"/>
      <c r="D1747" s="145" t="s">
        <v>236</v>
      </c>
      <c r="F1747" s="146" t="s">
        <v>2263</v>
      </c>
      <c r="I1747" s="147"/>
      <c r="L1747" s="33"/>
      <c r="M1747" s="148"/>
      <c r="T1747" s="54"/>
      <c r="AT1747" s="18" t="s">
        <v>236</v>
      </c>
      <c r="AU1747" s="18" t="s">
        <v>86</v>
      </c>
    </row>
    <row r="1748" spans="2:65" s="12" customFormat="1" ht="11.25">
      <c r="B1748" s="149"/>
      <c r="D1748" s="150" t="s">
        <v>238</v>
      </c>
      <c r="E1748" s="151" t="s">
        <v>21</v>
      </c>
      <c r="F1748" s="152" t="s">
        <v>2264</v>
      </c>
      <c r="H1748" s="151" t="s">
        <v>21</v>
      </c>
      <c r="I1748" s="153"/>
      <c r="L1748" s="149"/>
      <c r="M1748" s="154"/>
      <c r="T1748" s="155"/>
      <c r="AT1748" s="151" t="s">
        <v>238</v>
      </c>
      <c r="AU1748" s="151" t="s">
        <v>86</v>
      </c>
      <c r="AV1748" s="12" t="s">
        <v>80</v>
      </c>
      <c r="AW1748" s="12" t="s">
        <v>33</v>
      </c>
      <c r="AX1748" s="12" t="s">
        <v>73</v>
      </c>
      <c r="AY1748" s="151" t="s">
        <v>227</v>
      </c>
    </row>
    <row r="1749" spans="2:65" s="12" customFormat="1" ht="11.25">
      <c r="B1749" s="149"/>
      <c r="D1749" s="150" t="s">
        <v>238</v>
      </c>
      <c r="E1749" s="151" t="s">
        <v>21</v>
      </c>
      <c r="F1749" s="152" t="s">
        <v>2265</v>
      </c>
      <c r="H1749" s="151" t="s">
        <v>21</v>
      </c>
      <c r="I1749" s="153"/>
      <c r="L1749" s="149"/>
      <c r="M1749" s="154"/>
      <c r="T1749" s="155"/>
      <c r="AT1749" s="151" t="s">
        <v>238</v>
      </c>
      <c r="AU1749" s="151" t="s">
        <v>86</v>
      </c>
      <c r="AV1749" s="12" t="s">
        <v>80</v>
      </c>
      <c r="AW1749" s="12" t="s">
        <v>33</v>
      </c>
      <c r="AX1749" s="12" t="s">
        <v>73</v>
      </c>
      <c r="AY1749" s="151" t="s">
        <v>227</v>
      </c>
    </row>
    <row r="1750" spans="2:65" s="13" customFormat="1" ht="11.25">
      <c r="B1750" s="156"/>
      <c r="D1750" s="150" t="s">
        <v>238</v>
      </c>
      <c r="E1750" s="157" t="s">
        <v>21</v>
      </c>
      <c r="F1750" s="158" t="s">
        <v>2266</v>
      </c>
      <c r="H1750" s="159">
        <v>5.98</v>
      </c>
      <c r="I1750" s="160"/>
      <c r="L1750" s="156"/>
      <c r="M1750" s="161"/>
      <c r="T1750" s="162"/>
      <c r="AT1750" s="157" t="s">
        <v>238</v>
      </c>
      <c r="AU1750" s="157" t="s">
        <v>86</v>
      </c>
      <c r="AV1750" s="13" t="s">
        <v>86</v>
      </c>
      <c r="AW1750" s="13" t="s">
        <v>33</v>
      </c>
      <c r="AX1750" s="13" t="s">
        <v>73</v>
      </c>
      <c r="AY1750" s="157" t="s">
        <v>227</v>
      </c>
    </row>
    <row r="1751" spans="2:65" s="12" customFormat="1" ht="11.25">
      <c r="B1751" s="149"/>
      <c r="D1751" s="150" t="s">
        <v>238</v>
      </c>
      <c r="E1751" s="151" t="s">
        <v>21</v>
      </c>
      <c r="F1751" s="152" t="s">
        <v>2267</v>
      </c>
      <c r="H1751" s="151" t="s">
        <v>21</v>
      </c>
      <c r="I1751" s="153"/>
      <c r="L1751" s="149"/>
      <c r="M1751" s="154"/>
      <c r="T1751" s="155"/>
      <c r="AT1751" s="151" t="s">
        <v>238</v>
      </c>
      <c r="AU1751" s="151" t="s">
        <v>86</v>
      </c>
      <c r="AV1751" s="12" t="s">
        <v>80</v>
      </c>
      <c r="AW1751" s="12" t="s">
        <v>33</v>
      </c>
      <c r="AX1751" s="12" t="s">
        <v>73</v>
      </c>
      <c r="AY1751" s="151" t="s">
        <v>227</v>
      </c>
    </row>
    <row r="1752" spans="2:65" s="13" customFormat="1" ht="11.25">
      <c r="B1752" s="156"/>
      <c r="D1752" s="150" t="s">
        <v>238</v>
      </c>
      <c r="E1752" s="157" t="s">
        <v>21</v>
      </c>
      <c r="F1752" s="158" t="s">
        <v>2268</v>
      </c>
      <c r="H1752" s="159">
        <v>2.59</v>
      </c>
      <c r="I1752" s="160"/>
      <c r="L1752" s="156"/>
      <c r="M1752" s="161"/>
      <c r="T1752" s="162"/>
      <c r="AT1752" s="157" t="s">
        <v>238</v>
      </c>
      <c r="AU1752" s="157" t="s">
        <v>86</v>
      </c>
      <c r="AV1752" s="13" t="s">
        <v>86</v>
      </c>
      <c r="AW1752" s="13" t="s">
        <v>33</v>
      </c>
      <c r="AX1752" s="13" t="s">
        <v>73</v>
      </c>
      <c r="AY1752" s="157" t="s">
        <v>227</v>
      </c>
    </row>
    <row r="1753" spans="2:65" s="15" customFormat="1" ht="11.25">
      <c r="B1753" s="193"/>
      <c r="D1753" s="150" t="s">
        <v>238</v>
      </c>
      <c r="E1753" s="194" t="s">
        <v>21</v>
      </c>
      <c r="F1753" s="195" t="s">
        <v>765</v>
      </c>
      <c r="H1753" s="196">
        <v>8.57</v>
      </c>
      <c r="I1753" s="197"/>
      <c r="L1753" s="193"/>
      <c r="M1753" s="198"/>
      <c r="T1753" s="199"/>
      <c r="AT1753" s="194" t="s">
        <v>238</v>
      </c>
      <c r="AU1753" s="194" t="s">
        <v>86</v>
      </c>
      <c r="AV1753" s="15" t="s">
        <v>120</v>
      </c>
      <c r="AW1753" s="15" t="s">
        <v>33</v>
      </c>
      <c r="AX1753" s="15" t="s">
        <v>73</v>
      </c>
      <c r="AY1753" s="194" t="s">
        <v>227</v>
      </c>
    </row>
    <row r="1754" spans="2:65" s="12" customFormat="1" ht="11.25">
      <c r="B1754" s="149"/>
      <c r="D1754" s="150" t="s">
        <v>238</v>
      </c>
      <c r="E1754" s="151" t="s">
        <v>21</v>
      </c>
      <c r="F1754" s="152" t="s">
        <v>2269</v>
      </c>
      <c r="H1754" s="151" t="s">
        <v>21</v>
      </c>
      <c r="I1754" s="153"/>
      <c r="L1754" s="149"/>
      <c r="M1754" s="154"/>
      <c r="T1754" s="155"/>
      <c r="AT1754" s="151" t="s">
        <v>238</v>
      </c>
      <c r="AU1754" s="151" t="s">
        <v>86</v>
      </c>
      <c r="AV1754" s="12" t="s">
        <v>80</v>
      </c>
      <c r="AW1754" s="12" t="s">
        <v>33</v>
      </c>
      <c r="AX1754" s="12" t="s">
        <v>73</v>
      </c>
      <c r="AY1754" s="151" t="s">
        <v>227</v>
      </c>
    </row>
    <row r="1755" spans="2:65" s="12" customFormat="1" ht="11.25">
      <c r="B1755" s="149"/>
      <c r="D1755" s="150" t="s">
        <v>238</v>
      </c>
      <c r="E1755" s="151" t="s">
        <v>21</v>
      </c>
      <c r="F1755" s="152" t="s">
        <v>2270</v>
      </c>
      <c r="H1755" s="151" t="s">
        <v>21</v>
      </c>
      <c r="I1755" s="153"/>
      <c r="L1755" s="149"/>
      <c r="M1755" s="154"/>
      <c r="T1755" s="155"/>
      <c r="AT1755" s="151" t="s">
        <v>238</v>
      </c>
      <c r="AU1755" s="151" t="s">
        <v>86</v>
      </c>
      <c r="AV1755" s="12" t="s">
        <v>80</v>
      </c>
      <c r="AW1755" s="12" t="s">
        <v>33</v>
      </c>
      <c r="AX1755" s="12" t="s">
        <v>73</v>
      </c>
      <c r="AY1755" s="151" t="s">
        <v>227</v>
      </c>
    </row>
    <row r="1756" spans="2:65" s="13" customFormat="1" ht="11.25">
      <c r="B1756" s="156"/>
      <c r="D1756" s="150" t="s">
        <v>238</v>
      </c>
      <c r="E1756" s="157" t="s">
        <v>21</v>
      </c>
      <c r="F1756" s="158" t="s">
        <v>2271</v>
      </c>
      <c r="H1756" s="159">
        <v>4.7699999999999996</v>
      </c>
      <c r="I1756" s="160"/>
      <c r="L1756" s="156"/>
      <c r="M1756" s="161"/>
      <c r="T1756" s="162"/>
      <c r="AT1756" s="157" t="s">
        <v>238</v>
      </c>
      <c r="AU1756" s="157" t="s">
        <v>86</v>
      </c>
      <c r="AV1756" s="13" t="s">
        <v>86</v>
      </c>
      <c r="AW1756" s="13" t="s">
        <v>33</v>
      </c>
      <c r="AX1756" s="13" t="s">
        <v>73</v>
      </c>
      <c r="AY1756" s="157" t="s">
        <v>227</v>
      </c>
    </row>
    <row r="1757" spans="2:65" s="15" customFormat="1" ht="11.25">
      <c r="B1757" s="193"/>
      <c r="D1757" s="150" t="s">
        <v>238</v>
      </c>
      <c r="E1757" s="194" t="s">
        <v>21</v>
      </c>
      <c r="F1757" s="195" t="s">
        <v>765</v>
      </c>
      <c r="H1757" s="196">
        <v>4.7699999999999996</v>
      </c>
      <c r="I1757" s="197"/>
      <c r="L1757" s="193"/>
      <c r="M1757" s="198"/>
      <c r="T1757" s="199"/>
      <c r="AT1757" s="194" t="s">
        <v>238</v>
      </c>
      <c r="AU1757" s="194" t="s">
        <v>86</v>
      </c>
      <c r="AV1757" s="15" t="s">
        <v>120</v>
      </c>
      <c r="AW1757" s="15" t="s">
        <v>33</v>
      </c>
      <c r="AX1757" s="15" t="s">
        <v>73</v>
      </c>
      <c r="AY1757" s="194" t="s">
        <v>227</v>
      </c>
    </row>
    <row r="1758" spans="2:65" s="14" customFormat="1" ht="11.25">
      <c r="B1758" s="163"/>
      <c r="D1758" s="150" t="s">
        <v>238</v>
      </c>
      <c r="E1758" s="164" t="s">
        <v>21</v>
      </c>
      <c r="F1758" s="165" t="s">
        <v>241</v>
      </c>
      <c r="H1758" s="166">
        <v>13.34</v>
      </c>
      <c r="I1758" s="167"/>
      <c r="L1758" s="163"/>
      <c r="M1758" s="168"/>
      <c r="T1758" s="169"/>
      <c r="AT1758" s="164" t="s">
        <v>238</v>
      </c>
      <c r="AU1758" s="164" t="s">
        <v>86</v>
      </c>
      <c r="AV1758" s="14" t="s">
        <v>234</v>
      </c>
      <c r="AW1758" s="14" t="s">
        <v>33</v>
      </c>
      <c r="AX1758" s="14" t="s">
        <v>80</v>
      </c>
      <c r="AY1758" s="164" t="s">
        <v>227</v>
      </c>
    </row>
    <row r="1759" spans="2:65" s="1" customFormat="1" ht="16.5" customHeight="1">
      <c r="B1759" s="33"/>
      <c r="C1759" s="170" t="s">
        <v>2272</v>
      </c>
      <c r="D1759" s="170" t="s">
        <v>291</v>
      </c>
      <c r="E1759" s="171" t="s">
        <v>2273</v>
      </c>
      <c r="F1759" s="172" t="s">
        <v>2274</v>
      </c>
      <c r="G1759" s="173" t="s">
        <v>232</v>
      </c>
      <c r="H1759" s="174">
        <v>11.605</v>
      </c>
      <c r="I1759" s="175"/>
      <c r="J1759" s="176">
        <f>ROUND(I1759*H1759,2)</f>
        <v>0</v>
      </c>
      <c r="K1759" s="172" t="s">
        <v>336</v>
      </c>
      <c r="L1759" s="177"/>
      <c r="M1759" s="178" t="s">
        <v>21</v>
      </c>
      <c r="N1759" s="179" t="s">
        <v>45</v>
      </c>
      <c r="P1759" s="141">
        <f>O1759*H1759</f>
        <v>0</v>
      </c>
      <c r="Q1759" s="141">
        <v>1.6E-2</v>
      </c>
      <c r="R1759" s="141">
        <f>Q1759*H1759</f>
        <v>0.18568000000000001</v>
      </c>
      <c r="S1759" s="141">
        <v>0</v>
      </c>
      <c r="T1759" s="142">
        <f>S1759*H1759</f>
        <v>0</v>
      </c>
      <c r="AR1759" s="143" t="s">
        <v>577</v>
      </c>
      <c r="AT1759" s="143" t="s">
        <v>291</v>
      </c>
      <c r="AU1759" s="143" t="s">
        <v>86</v>
      </c>
      <c r="AY1759" s="18" t="s">
        <v>227</v>
      </c>
      <c r="BE1759" s="144">
        <f>IF(N1759="základní",J1759,0)</f>
        <v>0</v>
      </c>
      <c r="BF1759" s="144">
        <f>IF(N1759="snížená",J1759,0)</f>
        <v>0</v>
      </c>
      <c r="BG1759" s="144">
        <f>IF(N1759="zákl. přenesená",J1759,0)</f>
        <v>0</v>
      </c>
      <c r="BH1759" s="144">
        <f>IF(N1759="sníž. přenesená",J1759,0)</f>
        <v>0</v>
      </c>
      <c r="BI1759" s="144">
        <f>IF(N1759="nulová",J1759,0)</f>
        <v>0</v>
      </c>
      <c r="BJ1759" s="18" t="s">
        <v>86</v>
      </c>
      <c r="BK1759" s="144">
        <f>ROUND(I1759*H1759,2)</f>
        <v>0</v>
      </c>
      <c r="BL1759" s="18" t="s">
        <v>388</v>
      </c>
      <c r="BM1759" s="143" t="s">
        <v>2275</v>
      </c>
    </row>
    <row r="1760" spans="2:65" s="12" customFormat="1" ht="11.25">
      <c r="B1760" s="149"/>
      <c r="D1760" s="150" t="s">
        <v>238</v>
      </c>
      <c r="E1760" s="151" t="s">
        <v>21</v>
      </c>
      <c r="F1760" s="152" t="s">
        <v>2264</v>
      </c>
      <c r="H1760" s="151" t="s">
        <v>21</v>
      </c>
      <c r="I1760" s="153"/>
      <c r="L1760" s="149"/>
      <c r="M1760" s="154"/>
      <c r="T1760" s="155"/>
      <c r="AT1760" s="151" t="s">
        <v>238</v>
      </c>
      <c r="AU1760" s="151" t="s">
        <v>86</v>
      </c>
      <c r="AV1760" s="12" t="s">
        <v>80</v>
      </c>
      <c r="AW1760" s="12" t="s">
        <v>33</v>
      </c>
      <c r="AX1760" s="12" t="s">
        <v>73</v>
      </c>
      <c r="AY1760" s="151" t="s">
        <v>227</v>
      </c>
    </row>
    <row r="1761" spans="2:65" s="13" customFormat="1" ht="11.25">
      <c r="B1761" s="156"/>
      <c r="D1761" s="150" t="s">
        <v>238</v>
      </c>
      <c r="E1761" s="157" t="s">
        <v>21</v>
      </c>
      <c r="F1761" s="158" t="s">
        <v>2276</v>
      </c>
      <c r="H1761" s="159">
        <v>10.55</v>
      </c>
      <c r="I1761" s="160"/>
      <c r="L1761" s="156"/>
      <c r="M1761" s="161"/>
      <c r="T1761" s="162"/>
      <c r="AT1761" s="157" t="s">
        <v>238</v>
      </c>
      <c r="AU1761" s="157" t="s">
        <v>86</v>
      </c>
      <c r="AV1761" s="13" t="s">
        <v>86</v>
      </c>
      <c r="AW1761" s="13" t="s">
        <v>33</v>
      </c>
      <c r="AX1761" s="13" t="s">
        <v>73</v>
      </c>
      <c r="AY1761" s="157" t="s">
        <v>227</v>
      </c>
    </row>
    <row r="1762" spans="2:65" s="14" customFormat="1" ht="11.25">
      <c r="B1762" s="163"/>
      <c r="D1762" s="150" t="s">
        <v>238</v>
      </c>
      <c r="E1762" s="164" t="s">
        <v>21</v>
      </c>
      <c r="F1762" s="165" t="s">
        <v>241</v>
      </c>
      <c r="H1762" s="166">
        <v>10.55</v>
      </c>
      <c r="I1762" s="167"/>
      <c r="L1762" s="163"/>
      <c r="M1762" s="168"/>
      <c r="T1762" s="169"/>
      <c r="AT1762" s="164" t="s">
        <v>238</v>
      </c>
      <c r="AU1762" s="164" t="s">
        <v>86</v>
      </c>
      <c r="AV1762" s="14" t="s">
        <v>234</v>
      </c>
      <c r="AW1762" s="14" t="s">
        <v>33</v>
      </c>
      <c r="AX1762" s="14" t="s">
        <v>80</v>
      </c>
      <c r="AY1762" s="164" t="s">
        <v>227</v>
      </c>
    </row>
    <row r="1763" spans="2:65" s="13" customFormat="1" ht="11.25">
      <c r="B1763" s="156"/>
      <c r="D1763" s="150" t="s">
        <v>238</v>
      </c>
      <c r="F1763" s="158" t="s">
        <v>2277</v>
      </c>
      <c r="H1763" s="159">
        <v>11.605</v>
      </c>
      <c r="I1763" s="160"/>
      <c r="L1763" s="156"/>
      <c r="M1763" s="161"/>
      <c r="T1763" s="162"/>
      <c r="AT1763" s="157" t="s">
        <v>238</v>
      </c>
      <c r="AU1763" s="157" t="s">
        <v>86</v>
      </c>
      <c r="AV1763" s="13" t="s">
        <v>86</v>
      </c>
      <c r="AW1763" s="13" t="s">
        <v>4</v>
      </c>
      <c r="AX1763" s="13" t="s">
        <v>80</v>
      </c>
      <c r="AY1763" s="157" t="s">
        <v>227</v>
      </c>
    </row>
    <row r="1764" spans="2:65" s="1" customFormat="1" ht="16.5" customHeight="1">
      <c r="B1764" s="33"/>
      <c r="C1764" s="170" t="s">
        <v>2278</v>
      </c>
      <c r="D1764" s="170" t="s">
        <v>291</v>
      </c>
      <c r="E1764" s="171" t="s">
        <v>2279</v>
      </c>
      <c r="F1764" s="172" t="s">
        <v>2280</v>
      </c>
      <c r="G1764" s="173" t="s">
        <v>232</v>
      </c>
      <c r="H1764" s="174">
        <v>2.75</v>
      </c>
      <c r="I1764" s="175"/>
      <c r="J1764" s="176">
        <f>ROUND(I1764*H1764,2)</f>
        <v>0</v>
      </c>
      <c r="K1764" s="172" t="s">
        <v>336</v>
      </c>
      <c r="L1764" s="177"/>
      <c r="M1764" s="178" t="s">
        <v>21</v>
      </c>
      <c r="N1764" s="179" t="s">
        <v>45</v>
      </c>
      <c r="P1764" s="141">
        <f>O1764*H1764</f>
        <v>0</v>
      </c>
      <c r="Q1764" s="141">
        <v>0.02</v>
      </c>
      <c r="R1764" s="141">
        <f>Q1764*H1764</f>
        <v>5.5E-2</v>
      </c>
      <c r="S1764" s="141">
        <v>0</v>
      </c>
      <c r="T1764" s="142">
        <f>S1764*H1764</f>
        <v>0</v>
      </c>
      <c r="AR1764" s="143" t="s">
        <v>577</v>
      </c>
      <c r="AT1764" s="143" t="s">
        <v>291</v>
      </c>
      <c r="AU1764" s="143" t="s">
        <v>86</v>
      </c>
      <c r="AY1764" s="18" t="s">
        <v>227</v>
      </c>
      <c r="BE1764" s="144">
        <f>IF(N1764="základní",J1764,0)</f>
        <v>0</v>
      </c>
      <c r="BF1764" s="144">
        <f>IF(N1764="snížená",J1764,0)</f>
        <v>0</v>
      </c>
      <c r="BG1764" s="144">
        <f>IF(N1764="zákl. přenesená",J1764,0)</f>
        <v>0</v>
      </c>
      <c r="BH1764" s="144">
        <f>IF(N1764="sníž. přenesená",J1764,0)</f>
        <v>0</v>
      </c>
      <c r="BI1764" s="144">
        <f>IF(N1764="nulová",J1764,0)</f>
        <v>0</v>
      </c>
      <c r="BJ1764" s="18" t="s">
        <v>86</v>
      </c>
      <c r="BK1764" s="144">
        <f>ROUND(I1764*H1764,2)</f>
        <v>0</v>
      </c>
      <c r="BL1764" s="18" t="s">
        <v>388</v>
      </c>
      <c r="BM1764" s="143" t="s">
        <v>2281</v>
      </c>
    </row>
    <row r="1765" spans="2:65" s="12" customFormat="1" ht="11.25">
      <c r="B1765" s="149"/>
      <c r="D1765" s="150" t="s">
        <v>238</v>
      </c>
      <c r="E1765" s="151" t="s">
        <v>21</v>
      </c>
      <c r="F1765" s="152" t="s">
        <v>2282</v>
      </c>
      <c r="H1765" s="151" t="s">
        <v>21</v>
      </c>
      <c r="I1765" s="153"/>
      <c r="L1765" s="149"/>
      <c r="M1765" s="154"/>
      <c r="T1765" s="155"/>
      <c r="AT1765" s="151" t="s">
        <v>238</v>
      </c>
      <c r="AU1765" s="151" t="s">
        <v>86</v>
      </c>
      <c r="AV1765" s="12" t="s">
        <v>80</v>
      </c>
      <c r="AW1765" s="12" t="s">
        <v>33</v>
      </c>
      <c r="AX1765" s="12" t="s">
        <v>73</v>
      </c>
      <c r="AY1765" s="151" t="s">
        <v>227</v>
      </c>
    </row>
    <row r="1766" spans="2:65" s="13" customFormat="1" ht="11.25">
      <c r="B1766" s="156"/>
      <c r="D1766" s="150" t="s">
        <v>238</v>
      </c>
      <c r="E1766" s="157" t="s">
        <v>21</v>
      </c>
      <c r="F1766" s="158" t="s">
        <v>2283</v>
      </c>
      <c r="H1766" s="159">
        <v>2.5</v>
      </c>
      <c r="I1766" s="160"/>
      <c r="L1766" s="156"/>
      <c r="M1766" s="161"/>
      <c r="T1766" s="162"/>
      <c r="AT1766" s="157" t="s">
        <v>238</v>
      </c>
      <c r="AU1766" s="157" t="s">
        <v>86</v>
      </c>
      <c r="AV1766" s="13" t="s">
        <v>86</v>
      </c>
      <c r="AW1766" s="13" t="s">
        <v>33</v>
      </c>
      <c r="AX1766" s="13" t="s">
        <v>73</v>
      </c>
      <c r="AY1766" s="157" t="s">
        <v>227</v>
      </c>
    </row>
    <row r="1767" spans="2:65" s="14" customFormat="1" ht="11.25">
      <c r="B1767" s="163"/>
      <c r="D1767" s="150" t="s">
        <v>238</v>
      </c>
      <c r="E1767" s="164" t="s">
        <v>21</v>
      </c>
      <c r="F1767" s="165" t="s">
        <v>241</v>
      </c>
      <c r="H1767" s="166">
        <v>2.5</v>
      </c>
      <c r="I1767" s="167"/>
      <c r="L1767" s="163"/>
      <c r="M1767" s="168"/>
      <c r="T1767" s="169"/>
      <c r="AT1767" s="164" t="s">
        <v>238</v>
      </c>
      <c r="AU1767" s="164" t="s">
        <v>86</v>
      </c>
      <c r="AV1767" s="14" t="s">
        <v>234</v>
      </c>
      <c r="AW1767" s="14" t="s">
        <v>33</v>
      </c>
      <c r="AX1767" s="14" t="s">
        <v>80</v>
      </c>
      <c r="AY1767" s="164" t="s">
        <v>227</v>
      </c>
    </row>
    <row r="1768" spans="2:65" s="13" customFormat="1" ht="11.25">
      <c r="B1768" s="156"/>
      <c r="D1768" s="150" t="s">
        <v>238</v>
      </c>
      <c r="F1768" s="158" t="s">
        <v>2284</v>
      </c>
      <c r="H1768" s="159">
        <v>2.75</v>
      </c>
      <c r="I1768" s="160"/>
      <c r="L1768" s="156"/>
      <c r="M1768" s="161"/>
      <c r="T1768" s="162"/>
      <c r="AT1768" s="157" t="s">
        <v>238</v>
      </c>
      <c r="AU1768" s="157" t="s">
        <v>86</v>
      </c>
      <c r="AV1768" s="13" t="s">
        <v>86</v>
      </c>
      <c r="AW1768" s="13" t="s">
        <v>4</v>
      </c>
      <c r="AX1768" s="13" t="s">
        <v>80</v>
      </c>
      <c r="AY1768" s="157" t="s">
        <v>227</v>
      </c>
    </row>
    <row r="1769" spans="2:65" s="1" customFormat="1" ht="33" customHeight="1">
      <c r="B1769" s="33"/>
      <c r="C1769" s="132" t="s">
        <v>2285</v>
      </c>
      <c r="D1769" s="132" t="s">
        <v>229</v>
      </c>
      <c r="E1769" s="133" t="s">
        <v>2286</v>
      </c>
      <c r="F1769" s="134" t="s">
        <v>2287</v>
      </c>
      <c r="G1769" s="135" t="s">
        <v>326</v>
      </c>
      <c r="H1769" s="136">
        <v>33.686</v>
      </c>
      <c r="I1769" s="137"/>
      <c r="J1769" s="138">
        <f>ROUND(I1769*H1769,2)</f>
        <v>0</v>
      </c>
      <c r="K1769" s="134" t="s">
        <v>233</v>
      </c>
      <c r="L1769" s="33"/>
      <c r="M1769" s="139" t="s">
        <v>21</v>
      </c>
      <c r="N1769" s="140" t="s">
        <v>45</v>
      </c>
      <c r="P1769" s="141">
        <f>O1769*H1769</f>
        <v>0</v>
      </c>
      <c r="Q1769" s="141">
        <v>0</v>
      </c>
      <c r="R1769" s="141">
        <f>Q1769*H1769</f>
        <v>0</v>
      </c>
      <c r="S1769" s="141">
        <v>0</v>
      </c>
      <c r="T1769" s="142">
        <f>S1769*H1769</f>
        <v>0</v>
      </c>
      <c r="AR1769" s="143" t="s">
        <v>388</v>
      </c>
      <c r="AT1769" s="143" t="s">
        <v>229</v>
      </c>
      <c r="AU1769" s="143" t="s">
        <v>86</v>
      </c>
      <c r="AY1769" s="18" t="s">
        <v>227</v>
      </c>
      <c r="BE1769" s="144">
        <f>IF(N1769="základní",J1769,0)</f>
        <v>0</v>
      </c>
      <c r="BF1769" s="144">
        <f>IF(N1769="snížená",J1769,0)</f>
        <v>0</v>
      </c>
      <c r="BG1769" s="144">
        <f>IF(N1769="zákl. přenesená",J1769,0)</f>
        <v>0</v>
      </c>
      <c r="BH1769" s="144">
        <f>IF(N1769="sníž. přenesená",J1769,0)</f>
        <v>0</v>
      </c>
      <c r="BI1769" s="144">
        <f>IF(N1769="nulová",J1769,0)</f>
        <v>0</v>
      </c>
      <c r="BJ1769" s="18" t="s">
        <v>86</v>
      </c>
      <c r="BK1769" s="144">
        <f>ROUND(I1769*H1769,2)</f>
        <v>0</v>
      </c>
      <c r="BL1769" s="18" t="s">
        <v>388</v>
      </c>
      <c r="BM1769" s="143" t="s">
        <v>2288</v>
      </c>
    </row>
    <row r="1770" spans="2:65" s="1" customFormat="1" ht="11.25">
      <c r="B1770" s="33"/>
      <c r="D1770" s="145" t="s">
        <v>236</v>
      </c>
      <c r="F1770" s="146" t="s">
        <v>2289</v>
      </c>
      <c r="I1770" s="147"/>
      <c r="L1770" s="33"/>
      <c r="M1770" s="148"/>
      <c r="T1770" s="54"/>
      <c r="AT1770" s="18" t="s">
        <v>236</v>
      </c>
      <c r="AU1770" s="18" t="s">
        <v>86</v>
      </c>
    </row>
    <row r="1771" spans="2:65" s="13" customFormat="1" ht="11.25">
      <c r="B1771" s="156"/>
      <c r="D1771" s="150" t="s">
        <v>238</v>
      </c>
      <c r="E1771" s="157" t="s">
        <v>21</v>
      </c>
      <c r="F1771" s="158" t="s">
        <v>2290</v>
      </c>
      <c r="H1771" s="159">
        <v>8.8109999999999999</v>
      </c>
      <c r="I1771" s="160"/>
      <c r="L1771" s="156"/>
      <c r="M1771" s="161"/>
      <c r="T1771" s="162"/>
      <c r="AT1771" s="157" t="s">
        <v>238</v>
      </c>
      <c r="AU1771" s="157" t="s">
        <v>86</v>
      </c>
      <c r="AV1771" s="13" t="s">
        <v>86</v>
      </c>
      <c r="AW1771" s="13" t="s">
        <v>33</v>
      </c>
      <c r="AX1771" s="13" t="s">
        <v>73</v>
      </c>
      <c r="AY1771" s="157" t="s">
        <v>227</v>
      </c>
    </row>
    <row r="1772" spans="2:65" s="13" customFormat="1" ht="11.25">
      <c r="B1772" s="156"/>
      <c r="D1772" s="150" t="s">
        <v>238</v>
      </c>
      <c r="E1772" s="157" t="s">
        <v>21</v>
      </c>
      <c r="F1772" s="158" t="s">
        <v>2291</v>
      </c>
      <c r="H1772" s="159">
        <v>4.5549999999999997</v>
      </c>
      <c r="I1772" s="160"/>
      <c r="L1772" s="156"/>
      <c r="M1772" s="161"/>
      <c r="T1772" s="162"/>
      <c r="AT1772" s="157" t="s">
        <v>238</v>
      </c>
      <c r="AU1772" s="157" t="s">
        <v>86</v>
      </c>
      <c r="AV1772" s="13" t="s">
        <v>86</v>
      </c>
      <c r="AW1772" s="13" t="s">
        <v>33</v>
      </c>
      <c r="AX1772" s="13" t="s">
        <v>73</v>
      </c>
      <c r="AY1772" s="157" t="s">
        <v>227</v>
      </c>
    </row>
    <row r="1773" spans="2:65" s="13" customFormat="1" ht="11.25">
      <c r="B1773" s="156"/>
      <c r="D1773" s="150" t="s">
        <v>238</v>
      </c>
      <c r="E1773" s="157" t="s">
        <v>21</v>
      </c>
      <c r="F1773" s="158" t="s">
        <v>2292</v>
      </c>
      <c r="H1773" s="159">
        <v>6.9649999999999999</v>
      </c>
      <c r="I1773" s="160"/>
      <c r="L1773" s="156"/>
      <c r="M1773" s="161"/>
      <c r="T1773" s="162"/>
      <c r="AT1773" s="157" t="s">
        <v>238</v>
      </c>
      <c r="AU1773" s="157" t="s">
        <v>86</v>
      </c>
      <c r="AV1773" s="13" t="s">
        <v>86</v>
      </c>
      <c r="AW1773" s="13" t="s">
        <v>33</v>
      </c>
      <c r="AX1773" s="13" t="s">
        <v>73</v>
      </c>
      <c r="AY1773" s="157" t="s">
        <v>227</v>
      </c>
    </row>
    <row r="1774" spans="2:65" s="13" customFormat="1" ht="11.25">
      <c r="B1774" s="156"/>
      <c r="D1774" s="150" t="s">
        <v>238</v>
      </c>
      <c r="E1774" s="157" t="s">
        <v>21</v>
      </c>
      <c r="F1774" s="158" t="s">
        <v>2293</v>
      </c>
      <c r="H1774" s="159">
        <v>7.7119999999999997</v>
      </c>
      <c r="I1774" s="160"/>
      <c r="L1774" s="156"/>
      <c r="M1774" s="161"/>
      <c r="T1774" s="162"/>
      <c r="AT1774" s="157" t="s">
        <v>238</v>
      </c>
      <c r="AU1774" s="157" t="s">
        <v>86</v>
      </c>
      <c r="AV1774" s="13" t="s">
        <v>86</v>
      </c>
      <c r="AW1774" s="13" t="s">
        <v>33</v>
      </c>
      <c r="AX1774" s="13" t="s">
        <v>73</v>
      </c>
      <c r="AY1774" s="157" t="s">
        <v>227</v>
      </c>
    </row>
    <row r="1775" spans="2:65" s="13" customFormat="1" ht="11.25">
      <c r="B1775" s="156"/>
      <c r="D1775" s="150" t="s">
        <v>238</v>
      </c>
      <c r="E1775" s="157" t="s">
        <v>21</v>
      </c>
      <c r="F1775" s="158" t="s">
        <v>2294</v>
      </c>
      <c r="H1775" s="159">
        <v>5.6429999999999998</v>
      </c>
      <c r="I1775" s="160"/>
      <c r="L1775" s="156"/>
      <c r="M1775" s="161"/>
      <c r="T1775" s="162"/>
      <c r="AT1775" s="157" t="s">
        <v>238</v>
      </c>
      <c r="AU1775" s="157" t="s">
        <v>86</v>
      </c>
      <c r="AV1775" s="13" t="s">
        <v>86</v>
      </c>
      <c r="AW1775" s="13" t="s">
        <v>33</v>
      </c>
      <c r="AX1775" s="13" t="s">
        <v>73</v>
      </c>
      <c r="AY1775" s="157" t="s">
        <v>227</v>
      </c>
    </row>
    <row r="1776" spans="2:65" s="14" customFormat="1" ht="11.25">
      <c r="B1776" s="163"/>
      <c r="D1776" s="150" t="s">
        <v>238</v>
      </c>
      <c r="E1776" s="164" t="s">
        <v>21</v>
      </c>
      <c r="F1776" s="165" t="s">
        <v>241</v>
      </c>
      <c r="H1776" s="166">
        <v>33.686</v>
      </c>
      <c r="I1776" s="167"/>
      <c r="L1776" s="163"/>
      <c r="M1776" s="168"/>
      <c r="T1776" s="169"/>
      <c r="AT1776" s="164" t="s">
        <v>238</v>
      </c>
      <c r="AU1776" s="164" t="s">
        <v>86</v>
      </c>
      <c r="AV1776" s="14" t="s">
        <v>234</v>
      </c>
      <c r="AW1776" s="14" t="s">
        <v>33</v>
      </c>
      <c r="AX1776" s="14" t="s">
        <v>80</v>
      </c>
      <c r="AY1776" s="164" t="s">
        <v>227</v>
      </c>
    </row>
    <row r="1777" spans="2:65" s="1" customFormat="1" ht="21.75" customHeight="1">
      <c r="B1777" s="33"/>
      <c r="C1777" s="170" t="s">
        <v>2295</v>
      </c>
      <c r="D1777" s="170" t="s">
        <v>291</v>
      </c>
      <c r="E1777" s="171" t="s">
        <v>2296</v>
      </c>
      <c r="F1777" s="172" t="s">
        <v>2297</v>
      </c>
      <c r="G1777" s="173" t="s">
        <v>326</v>
      </c>
      <c r="H1777" s="174">
        <v>37.055</v>
      </c>
      <c r="I1777" s="175"/>
      <c r="J1777" s="176">
        <f>ROUND(I1777*H1777,2)</f>
        <v>0</v>
      </c>
      <c r="K1777" s="172" t="s">
        <v>233</v>
      </c>
      <c r="L1777" s="177"/>
      <c r="M1777" s="178" t="s">
        <v>21</v>
      </c>
      <c r="N1777" s="179" t="s">
        <v>45</v>
      </c>
      <c r="P1777" s="141">
        <f>O1777*H1777</f>
        <v>0</v>
      </c>
      <c r="Q1777" s="141">
        <v>2.0000000000000001E-4</v>
      </c>
      <c r="R1777" s="141">
        <f>Q1777*H1777</f>
        <v>7.4110000000000001E-3</v>
      </c>
      <c r="S1777" s="141">
        <v>0</v>
      </c>
      <c r="T1777" s="142">
        <f>S1777*H1777</f>
        <v>0</v>
      </c>
      <c r="AR1777" s="143" t="s">
        <v>577</v>
      </c>
      <c r="AT1777" s="143" t="s">
        <v>291</v>
      </c>
      <c r="AU1777" s="143" t="s">
        <v>86</v>
      </c>
      <c r="AY1777" s="18" t="s">
        <v>227</v>
      </c>
      <c r="BE1777" s="144">
        <f>IF(N1777="základní",J1777,0)</f>
        <v>0</v>
      </c>
      <c r="BF1777" s="144">
        <f>IF(N1777="snížená",J1777,0)</f>
        <v>0</v>
      </c>
      <c r="BG1777" s="144">
        <f>IF(N1777="zákl. přenesená",J1777,0)</f>
        <v>0</v>
      </c>
      <c r="BH1777" s="144">
        <f>IF(N1777="sníž. přenesená",J1777,0)</f>
        <v>0</v>
      </c>
      <c r="BI1777" s="144">
        <f>IF(N1777="nulová",J1777,0)</f>
        <v>0</v>
      </c>
      <c r="BJ1777" s="18" t="s">
        <v>86</v>
      </c>
      <c r="BK1777" s="144">
        <f>ROUND(I1777*H1777,2)</f>
        <v>0</v>
      </c>
      <c r="BL1777" s="18" t="s">
        <v>388</v>
      </c>
      <c r="BM1777" s="143" t="s">
        <v>2298</v>
      </c>
    </row>
    <row r="1778" spans="2:65" s="13" customFormat="1" ht="11.25">
      <c r="B1778" s="156"/>
      <c r="D1778" s="150" t="s">
        <v>238</v>
      </c>
      <c r="F1778" s="158" t="s">
        <v>2299</v>
      </c>
      <c r="H1778" s="159">
        <v>37.055</v>
      </c>
      <c r="I1778" s="160"/>
      <c r="L1778" s="156"/>
      <c r="M1778" s="161"/>
      <c r="T1778" s="162"/>
      <c r="AT1778" s="157" t="s">
        <v>238</v>
      </c>
      <c r="AU1778" s="157" t="s">
        <v>86</v>
      </c>
      <c r="AV1778" s="13" t="s">
        <v>86</v>
      </c>
      <c r="AW1778" s="13" t="s">
        <v>4</v>
      </c>
      <c r="AX1778" s="13" t="s">
        <v>80</v>
      </c>
      <c r="AY1778" s="157" t="s">
        <v>227</v>
      </c>
    </row>
    <row r="1779" spans="2:65" s="1" customFormat="1" ht="24.2" customHeight="1">
      <c r="B1779" s="33"/>
      <c r="C1779" s="132" t="s">
        <v>2300</v>
      </c>
      <c r="D1779" s="132" t="s">
        <v>229</v>
      </c>
      <c r="E1779" s="133" t="s">
        <v>2301</v>
      </c>
      <c r="F1779" s="134" t="s">
        <v>2302</v>
      </c>
      <c r="G1779" s="135" t="s">
        <v>232</v>
      </c>
      <c r="H1779" s="136">
        <v>41.354999999999997</v>
      </c>
      <c r="I1779" s="137"/>
      <c r="J1779" s="138">
        <f>ROUND(I1779*H1779,2)</f>
        <v>0</v>
      </c>
      <c r="K1779" s="134" t="s">
        <v>233</v>
      </c>
      <c r="L1779" s="33"/>
      <c r="M1779" s="139" t="s">
        <v>21</v>
      </c>
      <c r="N1779" s="140" t="s">
        <v>45</v>
      </c>
      <c r="P1779" s="141">
        <f>O1779*H1779</f>
        <v>0</v>
      </c>
      <c r="Q1779" s="141">
        <v>5.0000000000000002E-5</v>
      </c>
      <c r="R1779" s="141">
        <f>Q1779*H1779</f>
        <v>2.0677500000000001E-3</v>
      </c>
      <c r="S1779" s="141">
        <v>0</v>
      </c>
      <c r="T1779" s="142">
        <f>S1779*H1779</f>
        <v>0</v>
      </c>
      <c r="AR1779" s="143" t="s">
        <v>388</v>
      </c>
      <c r="AT1779" s="143" t="s">
        <v>229</v>
      </c>
      <c r="AU1779" s="143" t="s">
        <v>86</v>
      </c>
      <c r="AY1779" s="18" t="s">
        <v>227</v>
      </c>
      <c r="BE1779" s="144">
        <f>IF(N1779="základní",J1779,0)</f>
        <v>0</v>
      </c>
      <c r="BF1779" s="144">
        <f>IF(N1779="snížená",J1779,0)</f>
        <v>0</v>
      </c>
      <c r="BG1779" s="144">
        <f>IF(N1779="zákl. přenesená",J1779,0)</f>
        <v>0</v>
      </c>
      <c r="BH1779" s="144">
        <f>IF(N1779="sníž. přenesená",J1779,0)</f>
        <v>0</v>
      </c>
      <c r="BI1779" s="144">
        <f>IF(N1779="nulová",J1779,0)</f>
        <v>0</v>
      </c>
      <c r="BJ1779" s="18" t="s">
        <v>86</v>
      </c>
      <c r="BK1779" s="144">
        <f>ROUND(I1779*H1779,2)</f>
        <v>0</v>
      </c>
      <c r="BL1779" s="18" t="s">
        <v>388</v>
      </c>
      <c r="BM1779" s="143" t="s">
        <v>2303</v>
      </c>
    </row>
    <row r="1780" spans="2:65" s="1" customFormat="1" ht="11.25">
      <c r="B1780" s="33"/>
      <c r="D1780" s="145" t="s">
        <v>236</v>
      </c>
      <c r="F1780" s="146" t="s">
        <v>2304</v>
      </c>
      <c r="I1780" s="147"/>
      <c r="L1780" s="33"/>
      <c r="M1780" s="148"/>
      <c r="T1780" s="54"/>
      <c r="AT1780" s="18" t="s">
        <v>236</v>
      </c>
      <c r="AU1780" s="18" t="s">
        <v>86</v>
      </c>
    </row>
    <row r="1781" spans="2:65" s="12" customFormat="1" ht="11.25">
      <c r="B1781" s="149"/>
      <c r="D1781" s="150" t="s">
        <v>238</v>
      </c>
      <c r="E1781" s="151" t="s">
        <v>21</v>
      </c>
      <c r="F1781" s="152" t="s">
        <v>2305</v>
      </c>
      <c r="H1781" s="151" t="s">
        <v>21</v>
      </c>
      <c r="I1781" s="153"/>
      <c r="L1781" s="149"/>
      <c r="M1781" s="154"/>
      <c r="T1781" s="155"/>
      <c r="AT1781" s="151" t="s">
        <v>238</v>
      </c>
      <c r="AU1781" s="151" t="s">
        <v>86</v>
      </c>
      <c r="AV1781" s="12" t="s">
        <v>80</v>
      </c>
      <c r="AW1781" s="12" t="s">
        <v>33</v>
      </c>
      <c r="AX1781" s="12" t="s">
        <v>73</v>
      </c>
      <c r="AY1781" s="151" t="s">
        <v>227</v>
      </c>
    </row>
    <row r="1782" spans="2:65" s="13" customFormat="1" ht="11.25">
      <c r="B1782" s="156"/>
      <c r="D1782" s="150" t="s">
        <v>238</v>
      </c>
      <c r="E1782" s="157" t="s">
        <v>21</v>
      </c>
      <c r="F1782" s="158" t="s">
        <v>2306</v>
      </c>
      <c r="H1782" s="159">
        <v>1.1399999999999999</v>
      </c>
      <c r="I1782" s="160"/>
      <c r="L1782" s="156"/>
      <c r="M1782" s="161"/>
      <c r="T1782" s="162"/>
      <c r="AT1782" s="157" t="s">
        <v>238</v>
      </c>
      <c r="AU1782" s="157" t="s">
        <v>86</v>
      </c>
      <c r="AV1782" s="13" t="s">
        <v>86</v>
      </c>
      <c r="AW1782" s="13" t="s">
        <v>33</v>
      </c>
      <c r="AX1782" s="13" t="s">
        <v>73</v>
      </c>
      <c r="AY1782" s="157" t="s">
        <v>227</v>
      </c>
    </row>
    <row r="1783" spans="2:65" s="12" customFormat="1" ht="11.25">
      <c r="B1783" s="149"/>
      <c r="D1783" s="150" t="s">
        <v>238</v>
      </c>
      <c r="E1783" s="151" t="s">
        <v>21</v>
      </c>
      <c r="F1783" s="152" t="s">
        <v>2307</v>
      </c>
      <c r="H1783" s="151" t="s">
        <v>21</v>
      </c>
      <c r="I1783" s="153"/>
      <c r="L1783" s="149"/>
      <c r="M1783" s="154"/>
      <c r="T1783" s="155"/>
      <c r="AT1783" s="151" t="s">
        <v>238</v>
      </c>
      <c r="AU1783" s="151" t="s">
        <v>86</v>
      </c>
      <c r="AV1783" s="12" t="s">
        <v>80</v>
      </c>
      <c r="AW1783" s="12" t="s">
        <v>33</v>
      </c>
      <c r="AX1783" s="12" t="s">
        <v>73</v>
      </c>
      <c r="AY1783" s="151" t="s">
        <v>227</v>
      </c>
    </row>
    <row r="1784" spans="2:65" s="13" customFormat="1" ht="11.25">
      <c r="B1784" s="156"/>
      <c r="D1784" s="150" t="s">
        <v>238</v>
      </c>
      <c r="E1784" s="157" t="s">
        <v>21</v>
      </c>
      <c r="F1784" s="158" t="s">
        <v>2308</v>
      </c>
      <c r="H1784" s="159">
        <v>3.3250000000000002</v>
      </c>
      <c r="I1784" s="160"/>
      <c r="L1784" s="156"/>
      <c r="M1784" s="161"/>
      <c r="T1784" s="162"/>
      <c r="AT1784" s="157" t="s">
        <v>238</v>
      </c>
      <c r="AU1784" s="157" t="s">
        <v>86</v>
      </c>
      <c r="AV1784" s="13" t="s">
        <v>86</v>
      </c>
      <c r="AW1784" s="13" t="s">
        <v>33</v>
      </c>
      <c r="AX1784" s="13" t="s">
        <v>73</v>
      </c>
      <c r="AY1784" s="157" t="s">
        <v>227</v>
      </c>
    </row>
    <row r="1785" spans="2:65" s="13" customFormat="1" ht="11.25">
      <c r="B1785" s="156"/>
      <c r="D1785" s="150" t="s">
        <v>238</v>
      </c>
      <c r="E1785" s="157" t="s">
        <v>21</v>
      </c>
      <c r="F1785" s="158" t="s">
        <v>2309</v>
      </c>
      <c r="H1785" s="159">
        <v>17.5</v>
      </c>
      <c r="I1785" s="160"/>
      <c r="L1785" s="156"/>
      <c r="M1785" s="161"/>
      <c r="T1785" s="162"/>
      <c r="AT1785" s="157" t="s">
        <v>238</v>
      </c>
      <c r="AU1785" s="157" t="s">
        <v>86</v>
      </c>
      <c r="AV1785" s="13" t="s">
        <v>86</v>
      </c>
      <c r="AW1785" s="13" t="s">
        <v>33</v>
      </c>
      <c r="AX1785" s="13" t="s">
        <v>73</v>
      </c>
      <c r="AY1785" s="157" t="s">
        <v>227</v>
      </c>
    </row>
    <row r="1786" spans="2:65" s="12" customFormat="1" ht="11.25">
      <c r="B1786" s="149"/>
      <c r="D1786" s="150" t="s">
        <v>238</v>
      </c>
      <c r="E1786" s="151" t="s">
        <v>21</v>
      </c>
      <c r="F1786" s="152" t="s">
        <v>2310</v>
      </c>
      <c r="H1786" s="151" t="s">
        <v>21</v>
      </c>
      <c r="I1786" s="153"/>
      <c r="L1786" s="149"/>
      <c r="M1786" s="154"/>
      <c r="T1786" s="155"/>
      <c r="AT1786" s="151" t="s">
        <v>238</v>
      </c>
      <c r="AU1786" s="151" t="s">
        <v>86</v>
      </c>
      <c r="AV1786" s="12" t="s">
        <v>80</v>
      </c>
      <c r="AW1786" s="12" t="s">
        <v>33</v>
      </c>
      <c r="AX1786" s="12" t="s">
        <v>73</v>
      </c>
      <c r="AY1786" s="151" t="s">
        <v>227</v>
      </c>
    </row>
    <row r="1787" spans="2:65" s="13" customFormat="1" ht="11.25">
      <c r="B1787" s="156"/>
      <c r="D1787" s="150" t="s">
        <v>238</v>
      </c>
      <c r="E1787" s="157" t="s">
        <v>21</v>
      </c>
      <c r="F1787" s="158" t="s">
        <v>2311</v>
      </c>
      <c r="H1787" s="159">
        <v>1.62</v>
      </c>
      <c r="I1787" s="160"/>
      <c r="L1787" s="156"/>
      <c r="M1787" s="161"/>
      <c r="T1787" s="162"/>
      <c r="AT1787" s="157" t="s">
        <v>238</v>
      </c>
      <c r="AU1787" s="157" t="s">
        <v>86</v>
      </c>
      <c r="AV1787" s="13" t="s">
        <v>86</v>
      </c>
      <c r="AW1787" s="13" t="s">
        <v>33</v>
      </c>
      <c r="AX1787" s="13" t="s">
        <v>73</v>
      </c>
      <c r="AY1787" s="157" t="s">
        <v>227</v>
      </c>
    </row>
    <row r="1788" spans="2:65" s="13" customFormat="1" ht="11.25">
      <c r="B1788" s="156"/>
      <c r="D1788" s="150" t="s">
        <v>238</v>
      </c>
      <c r="E1788" s="157" t="s">
        <v>21</v>
      </c>
      <c r="F1788" s="158" t="s">
        <v>2312</v>
      </c>
      <c r="H1788" s="159">
        <v>15</v>
      </c>
      <c r="I1788" s="160"/>
      <c r="L1788" s="156"/>
      <c r="M1788" s="161"/>
      <c r="T1788" s="162"/>
      <c r="AT1788" s="157" t="s">
        <v>238</v>
      </c>
      <c r="AU1788" s="157" t="s">
        <v>86</v>
      </c>
      <c r="AV1788" s="13" t="s">
        <v>86</v>
      </c>
      <c r="AW1788" s="13" t="s">
        <v>33</v>
      </c>
      <c r="AX1788" s="13" t="s">
        <v>73</v>
      </c>
      <c r="AY1788" s="157" t="s">
        <v>227</v>
      </c>
    </row>
    <row r="1789" spans="2:65" s="12" customFormat="1" ht="11.25">
      <c r="B1789" s="149"/>
      <c r="D1789" s="150" t="s">
        <v>238</v>
      </c>
      <c r="E1789" s="151" t="s">
        <v>21</v>
      </c>
      <c r="F1789" s="152" t="s">
        <v>2313</v>
      </c>
      <c r="H1789" s="151" t="s">
        <v>21</v>
      </c>
      <c r="I1789" s="153"/>
      <c r="L1789" s="149"/>
      <c r="M1789" s="154"/>
      <c r="T1789" s="155"/>
      <c r="AT1789" s="151" t="s">
        <v>238</v>
      </c>
      <c r="AU1789" s="151" t="s">
        <v>86</v>
      </c>
      <c r="AV1789" s="12" t="s">
        <v>80</v>
      </c>
      <c r="AW1789" s="12" t="s">
        <v>33</v>
      </c>
      <c r="AX1789" s="12" t="s">
        <v>73</v>
      </c>
      <c r="AY1789" s="151" t="s">
        <v>227</v>
      </c>
    </row>
    <row r="1790" spans="2:65" s="13" customFormat="1" ht="11.25">
      <c r="B1790" s="156"/>
      <c r="D1790" s="150" t="s">
        <v>238</v>
      </c>
      <c r="E1790" s="157" t="s">
        <v>21</v>
      </c>
      <c r="F1790" s="158" t="s">
        <v>2314</v>
      </c>
      <c r="H1790" s="159">
        <v>0.27</v>
      </c>
      <c r="I1790" s="160"/>
      <c r="L1790" s="156"/>
      <c r="M1790" s="161"/>
      <c r="T1790" s="162"/>
      <c r="AT1790" s="157" t="s">
        <v>238</v>
      </c>
      <c r="AU1790" s="157" t="s">
        <v>86</v>
      </c>
      <c r="AV1790" s="13" t="s">
        <v>86</v>
      </c>
      <c r="AW1790" s="13" t="s">
        <v>33</v>
      </c>
      <c r="AX1790" s="13" t="s">
        <v>73</v>
      </c>
      <c r="AY1790" s="157" t="s">
        <v>227</v>
      </c>
    </row>
    <row r="1791" spans="2:65" s="13" customFormat="1" ht="11.25">
      <c r="B1791" s="156"/>
      <c r="D1791" s="150" t="s">
        <v>238</v>
      </c>
      <c r="E1791" s="157" t="s">
        <v>21</v>
      </c>
      <c r="F1791" s="158" t="s">
        <v>2315</v>
      </c>
      <c r="H1791" s="159">
        <v>2.5</v>
      </c>
      <c r="I1791" s="160"/>
      <c r="L1791" s="156"/>
      <c r="M1791" s="161"/>
      <c r="T1791" s="162"/>
      <c r="AT1791" s="157" t="s">
        <v>238</v>
      </c>
      <c r="AU1791" s="157" t="s">
        <v>86</v>
      </c>
      <c r="AV1791" s="13" t="s">
        <v>86</v>
      </c>
      <c r="AW1791" s="13" t="s">
        <v>33</v>
      </c>
      <c r="AX1791" s="13" t="s">
        <v>73</v>
      </c>
      <c r="AY1791" s="157" t="s">
        <v>227</v>
      </c>
    </row>
    <row r="1792" spans="2:65" s="14" customFormat="1" ht="11.25">
      <c r="B1792" s="163"/>
      <c r="D1792" s="150" t="s">
        <v>238</v>
      </c>
      <c r="E1792" s="164" t="s">
        <v>21</v>
      </c>
      <c r="F1792" s="165" t="s">
        <v>241</v>
      </c>
      <c r="H1792" s="166">
        <v>41.354999999999997</v>
      </c>
      <c r="I1792" s="167"/>
      <c r="L1792" s="163"/>
      <c r="M1792" s="168"/>
      <c r="T1792" s="169"/>
      <c r="AT1792" s="164" t="s">
        <v>238</v>
      </c>
      <c r="AU1792" s="164" t="s">
        <v>86</v>
      </c>
      <c r="AV1792" s="14" t="s">
        <v>234</v>
      </c>
      <c r="AW1792" s="14" t="s">
        <v>33</v>
      </c>
      <c r="AX1792" s="14" t="s">
        <v>80</v>
      </c>
      <c r="AY1792" s="164" t="s">
        <v>227</v>
      </c>
    </row>
    <row r="1793" spans="2:65" s="1" customFormat="1" ht="24.2" customHeight="1">
      <c r="B1793" s="33"/>
      <c r="C1793" s="170" t="s">
        <v>2316</v>
      </c>
      <c r="D1793" s="170" t="s">
        <v>291</v>
      </c>
      <c r="E1793" s="171" t="s">
        <v>2317</v>
      </c>
      <c r="F1793" s="172" t="s">
        <v>2318</v>
      </c>
      <c r="G1793" s="173" t="s">
        <v>232</v>
      </c>
      <c r="H1793" s="174">
        <v>41.354999999999997</v>
      </c>
      <c r="I1793" s="175"/>
      <c r="J1793" s="176">
        <f>ROUND(I1793*H1793,2)</f>
        <v>0</v>
      </c>
      <c r="K1793" s="172" t="s">
        <v>336</v>
      </c>
      <c r="L1793" s="177"/>
      <c r="M1793" s="178" t="s">
        <v>21</v>
      </c>
      <c r="N1793" s="179" t="s">
        <v>45</v>
      </c>
      <c r="P1793" s="141">
        <f>O1793*H1793</f>
        <v>0</v>
      </c>
      <c r="Q1793" s="141">
        <v>0.04</v>
      </c>
      <c r="R1793" s="141">
        <f>Q1793*H1793</f>
        <v>1.6541999999999999</v>
      </c>
      <c r="S1793" s="141">
        <v>0</v>
      </c>
      <c r="T1793" s="142">
        <f>S1793*H1793</f>
        <v>0</v>
      </c>
      <c r="AR1793" s="143" t="s">
        <v>577</v>
      </c>
      <c r="AT1793" s="143" t="s">
        <v>291</v>
      </c>
      <c r="AU1793" s="143" t="s">
        <v>86</v>
      </c>
      <c r="AY1793" s="18" t="s">
        <v>227</v>
      </c>
      <c r="BE1793" s="144">
        <f>IF(N1793="základní",J1793,0)</f>
        <v>0</v>
      </c>
      <c r="BF1793" s="144">
        <f>IF(N1793="snížená",J1793,0)</f>
        <v>0</v>
      </c>
      <c r="BG1793" s="144">
        <f>IF(N1793="zákl. přenesená",J1793,0)</f>
        <v>0</v>
      </c>
      <c r="BH1793" s="144">
        <f>IF(N1793="sníž. přenesená",J1793,0)</f>
        <v>0</v>
      </c>
      <c r="BI1793" s="144">
        <f>IF(N1793="nulová",J1793,0)</f>
        <v>0</v>
      </c>
      <c r="BJ1793" s="18" t="s">
        <v>86</v>
      </c>
      <c r="BK1793" s="144">
        <f>ROUND(I1793*H1793,2)</f>
        <v>0</v>
      </c>
      <c r="BL1793" s="18" t="s">
        <v>388</v>
      </c>
      <c r="BM1793" s="143" t="s">
        <v>2319</v>
      </c>
    </row>
    <row r="1794" spans="2:65" s="12" customFormat="1" ht="11.25">
      <c r="B1794" s="149"/>
      <c r="D1794" s="150" t="s">
        <v>238</v>
      </c>
      <c r="E1794" s="151" t="s">
        <v>21</v>
      </c>
      <c r="F1794" s="152" t="s">
        <v>2305</v>
      </c>
      <c r="H1794" s="151" t="s">
        <v>21</v>
      </c>
      <c r="I1794" s="153"/>
      <c r="L1794" s="149"/>
      <c r="M1794" s="154"/>
      <c r="T1794" s="155"/>
      <c r="AT1794" s="151" t="s">
        <v>238</v>
      </c>
      <c r="AU1794" s="151" t="s">
        <v>86</v>
      </c>
      <c r="AV1794" s="12" t="s">
        <v>80</v>
      </c>
      <c r="AW1794" s="12" t="s">
        <v>33</v>
      </c>
      <c r="AX1794" s="12" t="s">
        <v>73</v>
      </c>
      <c r="AY1794" s="151" t="s">
        <v>227</v>
      </c>
    </row>
    <row r="1795" spans="2:65" s="13" customFormat="1" ht="11.25">
      <c r="B1795" s="156"/>
      <c r="D1795" s="150" t="s">
        <v>238</v>
      </c>
      <c r="E1795" s="157" t="s">
        <v>21</v>
      </c>
      <c r="F1795" s="158" t="s">
        <v>2306</v>
      </c>
      <c r="H1795" s="159">
        <v>1.1399999999999999</v>
      </c>
      <c r="I1795" s="160"/>
      <c r="L1795" s="156"/>
      <c r="M1795" s="161"/>
      <c r="T1795" s="162"/>
      <c r="AT1795" s="157" t="s">
        <v>238</v>
      </c>
      <c r="AU1795" s="157" t="s">
        <v>86</v>
      </c>
      <c r="AV1795" s="13" t="s">
        <v>86</v>
      </c>
      <c r="AW1795" s="13" t="s">
        <v>33</v>
      </c>
      <c r="AX1795" s="13" t="s">
        <v>73</v>
      </c>
      <c r="AY1795" s="157" t="s">
        <v>227</v>
      </c>
    </row>
    <row r="1796" spans="2:65" s="12" customFormat="1" ht="11.25">
      <c r="B1796" s="149"/>
      <c r="D1796" s="150" t="s">
        <v>238</v>
      </c>
      <c r="E1796" s="151" t="s">
        <v>21</v>
      </c>
      <c r="F1796" s="152" t="s">
        <v>2307</v>
      </c>
      <c r="H1796" s="151" t="s">
        <v>21</v>
      </c>
      <c r="I1796" s="153"/>
      <c r="L1796" s="149"/>
      <c r="M1796" s="154"/>
      <c r="T1796" s="155"/>
      <c r="AT1796" s="151" t="s">
        <v>238</v>
      </c>
      <c r="AU1796" s="151" t="s">
        <v>86</v>
      </c>
      <c r="AV1796" s="12" t="s">
        <v>80</v>
      </c>
      <c r="AW1796" s="12" t="s">
        <v>33</v>
      </c>
      <c r="AX1796" s="12" t="s">
        <v>73</v>
      </c>
      <c r="AY1796" s="151" t="s">
        <v>227</v>
      </c>
    </row>
    <row r="1797" spans="2:65" s="13" customFormat="1" ht="11.25">
      <c r="B1797" s="156"/>
      <c r="D1797" s="150" t="s">
        <v>238</v>
      </c>
      <c r="E1797" s="157" t="s">
        <v>21</v>
      </c>
      <c r="F1797" s="158" t="s">
        <v>2308</v>
      </c>
      <c r="H1797" s="159">
        <v>3.3250000000000002</v>
      </c>
      <c r="I1797" s="160"/>
      <c r="L1797" s="156"/>
      <c r="M1797" s="161"/>
      <c r="T1797" s="162"/>
      <c r="AT1797" s="157" t="s">
        <v>238</v>
      </c>
      <c r="AU1797" s="157" t="s">
        <v>86</v>
      </c>
      <c r="AV1797" s="13" t="s">
        <v>86</v>
      </c>
      <c r="AW1797" s="13" t="s">
        <v>33</v>
      </c>
      <c r="AX1797" s="13" t="s">
        <v>73</v>
      </c>
      <c r="AY1797" s="157" t="s">
        <v>227</v>
      </c>
    </row>
    <row r="1798" spans="2:65" s="13" customFormat="1" ht="11.25">
      <c r="B1798" s="156"/>
      <c r="D1798" s="150" t="s">
        <v>238</v>
      </c>
      <c r="E1798" s="157" t="s">
        <v>21</v>
      </c>
      <c r="F1798" s="158" t="s">
        <v>2309</v>
      </c>
      <c r="H1798" s="159">
        <v>17.5</v>
      </c>
      <c r="I1798" s="160"/>
      <c r="L1798" s="156"/>
      <c r="M1798" s="161"/>
      <c r="T1798" s="162"/>
      <c r="AT1798" s="157" t="s">
        <v>238</v>
      </c>
      <c r="AU1798" s="157" t="s">
        <v>86</v>
      </c>
      <c r="AV1798" s="13" t="s">
        <v>86</v>
      </c>
      <c r="AW1798" s="13" t="s">
        <v>33</v>
      </c>
      <c r="AX1798" s="13" t="s">
        <v>73</v>
      </c>
      <c r="AY1798" s="157" t="s">
        <v>227</v>
      </c>
    </row>
    <row r="1799" spans="2:65" s="12" customFormat="1" ht="11.25">
      <c r="B1799" s="149"/>
      <c r="D1799" s="150" t="s">
        <v>238</v>
      </c>
      <c r="E1799" s="151" t="s">
        <v>21</v>
      </c>
      <c r="F1799" s="152" t="s">
        <v>2310</v>
      </c>
      <c r="H1799" s="151" t="s">
        <v>21</v>
      </c>
      <c r="I1799" s="153"/>
      <c r="L1799" s="149"/>
      <c r="M1799" s="154"/>
      <c r="T1799" s="155"/>
      <c r="AT1799" s="151" t="s">
        <v>238</v>
      </c>
      <c r="AU1799" s="151" t="s">
        <v>86</v>
      </c>
      <c r="AV1799" s="12" t="s">
        <v>80</v>
      </c>
      <c r="AW1799" s="12" t="s">
        <v>33</v>
      </c>
      <c r="AX1799" s="12" t="s">
        <v>73</v>
      </c>
      <c r="AY1799" s="151" t="s">
        <v>227</v>
      </c>
    </row>
    <row r="1800" spans="2:65" s="13" customFormat="1" ht="11.25">
      <c r="B1800" s="156"/>
      <c r="D1800" s="150" t="s">
        <v>238</v>
      </c>
      <c r="E1800" s="157" t="s">
        <v>21</v>
      </c>
      <c r="F1800" s="158" t="s">
        <v>2311</v>
      </c>
      <c r="H1800" s="159">
        <v>1.62</v>
      </c>
      <c r="I1800" s="160"/>
      <c r="L1800" s="156"/>
      <c r="M1800" s="161"/>
      <c r="T1800" s="162"/>
      <c r="AT1800" s="157" t="s">
        <v>238</v>
      </c>
      <c r="AU1800" s="157" t="s">
        <v>86</v>
      </c>
      <c r="AV1800" s="13" t="s">
        <v>86</v>
      </c>
      <c r="AW1800" s="13" t="s">
        <v>33</v>
      </c>
      <c r="AX1800" s="13" t="s">
        <v>73</v>
      </c>
      <c r="AY1800" s="157" t="s">
        <v>227</v>
      </c>
    </row>
    <row r="1801" spans="2:65" s="13" customFormat="1" ht="11.25">
      <c r="B1801" s="156"/>
      <c r="D1801" s="150" t="s">
        <v>238</v>
      </c>
      <c r="E1801" s="157" t="s">
        <v>21</v>
      </c>
      <c r="F1801" s="158" t="s">
        <v>2312</v>
      </c>
      <c r="H1801" s="159">
        <v>15</v>
      </c>
      <c r="I1801" s="160"/>
      <c r="L1801" s="156"/>
      <c r="M1801" s="161"/>
      <c r="T1801" s="162"/>
      <c r="AT1801" s="157" t="s">
        <v>238</v>
      </c>
      <c r="AU1801" s="157" t="s">
        <v>86</v>
      </c>
      <c r="AV1801" s="13" t="s">
        <v>86</v>
      </c>
      <c r="AW1801" s="13" t="s">
        <v>33</v>
      </c>
      <c r="AX1801" s="13" t="s">
        <v>73</v>
      </c>
      <c r="AY1801" s="157" t="s">
        <v>227</v>
      </c>
    </row>
    <row r="1802" spans="2:65" s="12" customFormat="1" ht="11.25">
      <c r="B1802" s="149"/>
      <c r="D1802" s="150" t="s">
        <v>238</v>
      </c>
      <c r="E1802" s="151" t="s">
        <v>21</v>
      </c>
      <c r="F1802" s="152" t="s">
        <v>2313</v>
      </c>
      <c r="H1802" s="151" t="s">
        <v>21</v>
      </c>
      <c r="I1802" s="153"/>
      <c r="L1802" s="149"/>
      <c r="M1802" s="154"/>
      <c r="T1802" s="155"/>
      <c r="AT1802" s="151" t="s">
        <v>238</v>
      </c>
      <c r="AU1802" s="151" t="s">
        <v>86</v>
      </c>
      <c r="AV1802" s="12" t="s">
        <v>80</v>
      </c>
      <c r="AW1802" s="12" t="s">
        <v>33</v>
      </c>
      <c r="AX1802" s="12" t="s">
        <v>73</v>
      </c>
      <c r="AY1802" s="151" t="s">
        <v>227</v>
      </c>
    </row>
    <row r="1803" spans="2:65" s="13" customFormat="1" ht="11.25">
      <c r="B1803" s="156"/>
      <c r="D1803" s="150" t="s">
        <v>238</v>
      </c>
      <c r="E1803" s="157" t="s">
        <v>21</v>
      </c>
      <c r="F1803" s="158" t="s">
        <v>2314</v>
      </c>
      <c r="H1803" s="159">
        <v>0.27</v>
      </c>
      <c r="I1803" s="160"/>
      <c r="L1803" s="156"/>
      <c r="M1803" s="161"/>
      <c r="T1803" s="162"/>
      <c r="AT1803" s="157" t="s">
        <v>238</v>
      </c>
      <c r="AU1803" s="157" t="s">
        <v>86</v>
      </c>
      <c r="AV1803" s="13" t="s">
        <v>86</v>
      </c>
      <c r="AW1803" s="13" t="s">
        <v>33</v>
      </c>
      <c r="AX1803" s="13" t="s">
        <v>73</v>
      </c>
      <c r="AY1803" s="157" t="s">
        <v>227</v>
      </c>
    </row>
    <row r="1804" spans="2:65" s="13" customFormat="1" ht="11.25">
      <c r="B1804" s="156"/>
      <c r="D1804" s="150" t="s">
        <v>238</v>
      </c>
      <c r="E1804" s="157" t="s">
        <v>21</v>
      </c>
      <c r="F1804" s="158" t="s">
        <v>2315</v>
      </c>
      <c r="H1804" s="159">
        <v>2.5</v>
      </c>
      <c r="I1804" s="160"/>
      <c r="L1804" s="156"/>
      <c r="M1804" s="161"/>
      <c r="T1804" s="162"/>
      <c r="AT1804" s="157" t="s">
        <v>238</v>
      </c>
      <c r="AU1804" s="157" t="s">
        <v>86</v>
      </c>
      <c r="AV1804" s="13" t="s">
        <v>86</v>
      </c>
      <c r="AW1804" s="13" t="s">
        <v>33</v>
      </c>
      <c r="AX1804" s="13" t="s">
        <v>73</v>
      </c>
      <c r="AY1804" s="157" t="s">
        <v>227</v>
      </c>
    </row>
    <row r="1805" spans="2:65" s="14" customFormat="1" ht="11.25">
      <c r="B1805" s="163"/>
      <c r="D1805" s="150" t="s">
        <v>238</v>
      </c>
      <c r="E1805" s="164" t="s">
        <v>21</v>
      </c>
      <c r="F1805" s="165" t="s">
        <v>241</v>
      </c>
      <c r="H1805" s="166">
        <v>41.354999999999997</v>
      </c>
      <c r="I1805" s="167"/>
      <c r="L1805" s="163"/>
      <c r="M1805" s="168"/>
      <c r="T1805" s="169"/>
      <c r="AT1805" s="164" t="s">
        <v>238</v>
      </c>
      <c r="AU1805" s="164" t="s">
        <v>86</v>
      </c>
      <c r="AV1805" s="14" t="s">
        <v>234</v>
      </c>
      <c r="AW1805" s="14" t="s">
        <v>33</v>
      </c>
      <c r="AX1805" s="14" t="s">
        <v>80</v>
      </c>
      <c r="AY1805" s="164" t="s">
        <v>227</v>
      </c>
    </row>
    <row r="1806" spans="2:65" s="1" customFormat="1" ht="24.2" customHeight="1">
      <c r="B1806" s="33"/>
      <c r="C1806" s="132" t="s">
        <v>2320</v>
      </c>
      <c r="D1806" s="132" t="s">
        <v>229</v>
      </c>
      <c r="E1806" s="133" t="s">
        <v>2321</v>
      </c>
      <c r="F1806" s="134" t="s">
        <v>2322</v>
      </c>
      <c r="G1806" s="135" t="s">
        <v>396</v>
      </c>
      <c r="H1806" s="136">
        <v>2</v>
      </c>
      <c r="I1806" s="137"/>
      <c r="J1806" s="138">
        <f>ROUND(I1806*H1806,2)</f>
        <v>0</v>
      </c>
      <c r="K1806" s="134" t="s">
        <v>233</v>
      </c>
      <c r="L1806" s="33"/>
      <c r="M1806" s="139" t="s">
        <v>21</v>
      </c>
      <c r="N1806" s="140" t="s">
        <v>45</v>
      </c>
      <c r="P1806" s="141">
        <f>O1806*H1806</f>
        <v>0</v>
      </c>
      <c r="Q1806" s="141">
        <v>0</v>
      </c>
      <c r="R1806" s="141">
        <f>Q1806*H1806</f>
        <v>0</v>
      </c>
      <c r="S1806" s="141">
        <v>0</v>
      </c>
      <c r="T1806" s="142">
        <f>S1806*H1806</f>
        <v>0</v>
      </c>
      <c r="AR1806" s="143" t="s">
        <v>388</v>
      </c>
      <c r="AT1806" s="143" t="s">
        <v>229</v>
      </c>
      <c r="AU1806" s="143" t="s">
        <v>86</v>
      </c>
      <c r="AY1806" s="18" t="s">
        <v>227</v>
      </c>
      <c r="BE1806" s="144">
        <f>IF(N1806="základní",J1806,0)</f>
        <v>0</v>
      </c>
      <c r="BF1806" s="144">
        <f>IF(N1806="snížená",J1806,0)</f>
        <v>0</v>
      </c>
      <c r="BG1806" s="144">
        <f>IF(N1806="zákl. přenesená",J1806,0)</f>
        <v>0</v>
      </c>
      <c r="BH1806" s="144">
        <f>IF(N1806="sníž. přenesená",J1806,0)</f>
        <v>0</v>
      </c>
      <c r="BI1806" s="144">
        <f>IF(N1806="nulová",J1806,0)</f>
        <v>0</v>
      </c>
      <c r="BJ1806" s="18" t="s">
        <v>86</v>
      </c>
      <c r="BK1806" s="144">
        <f>ROUND(I1806*H1806,2)</f>
        <v>0</v>
      </c>
      <c r="BL1806" s="18" t="s">
        <v>388</v>
      </c>
      <c r="BM1806" s="143" t="s">
        <v>2323</v>
      </c>
    </row>
    <row r="1807" spans="2:65" s="1" customFormat="1" ht="11.25">
      <c r="B1807" s="33"/>
      <c r="D1807" s="145" t="s">
        <v>236</v>
      </c>
      <c r="F1807" s="146" t="s">
        <v>2324</v>
      </c>
      <c r="I1807" s="147"/>
      <c r="L1807" s="33"/>
      <c r="M1807" s="148"/>
      <c r="T1807" s="54"/>
      <c r="AT1807" s="18" t="s">
        <v>236</v>
      </c>
      <c r="AU1807" s="18" t="s">
        <v>86</v>
      </c>
    </row>
    <row r="1808" spans="2:65" s="13" customFormat="1" ht="11.25">
      <c r="B1808" s="156"/>
      <c r="D1808" s="150" t="s">
        <v>238</v>
      </c>
      <c r="E1808" s="157" t="s">
        <v>21</v>
      </c>
      <c r="F1808" s="158" t="s">
        <v>2143</v>
      </c>
      <c r="H1808" s="159">
        <v>1</v>
      </c>
      <c r="I1808" s="160"/>
      <c r="L1808" s="156"/>
      <c r="M1808" s="161"/>
      <c r="T1808" s="162"/>
      <c r="AT1808" s="157" t="s">
        <v>238</v>
      </c>
      <c r="AU1808" s="157" t="s">
        <v>86</v>
      </c>
      <c r="AV1808" s="13" t="s">
        <v>86</v>
      </c>
      <c r="AW1808" s="13" t="s">
        <v>33</v>
      </c>
      <c r="AX1808" s="13" t="s">
        <v>73</v>
      </c>
      <c r="AY1808" s="157" t="s">
        <v>227</v>
      </c>
    </row>
    <row r="1809" spans="2:65" s="13" customFormat="1" ht="11.25">
      <c r="B1809" s="156"/>
      <c r="D1809" s="150" t="s">
        <v>238</v>
      </c>
      <c r="E1809" s="157" t="s">
        <v>21</v>
      </c>
      <c r="F1809" s="158" t="s">
        <v>2144</v>
      </c>
      <c r="H1809" s="159">
        <v>1</v>
      </c>
      <c r="I1809" s="160"/>
      <c r="L1809" s="156"/>
      <c r="M1809" s="161"/>
      <c r="T1809" s="162"/>
      <c r="AT1809" s="157" t="s">
        <v>238</v>
      </c>
      <c r="AU1809" s="157" t="s">
        <v>86</v>
      </c>
      <c r="AV1809" s="13" t="s">
        <v>86</v>
      </c>
      <c r="AW1809" s="13" t="s">
        <v>33</v>
      </c>
      <c r="AX1809" s="13" t="s">
        <v>73</v>
      </c>
      <c r="AY1809" s="157" t="s">
        <v>227</v>
      </c>
    </row>
    <row r="1810" spans="2:65" s="14" customFormat="1" ht="11.25">
      <c r="B1810" s="163"/>
      <c r="D1810" s="150" t="s">
        <v>238</v>
      </c>
      <c r="E1810" s="164" t="s">
        <v>21</v>
      </c>
      <c r="F1810" s="165" t="s">
        <v>241</v>
      </c>
      <c r="H1810" s="166">
        <v>2</v>
      </c>
      <c r="I1810" s="167"/>
      <c r="L1810" s="163"/>
      <c r="M1810" s="168"/>
      <c r="T1810" s="169"/>
      <c r="AT1810" s="164" t="s">
        <v>238</v>
      </c>
      <c r="AU1810" s="164" t="s">
        <v>86</v>
      </c>
      <c r="AV1810" s="14" t="s">
        <v>234</v>
      </c>
      <c r="AW1810" s="14" t="s">
        <v>33</v>
      </c>
      <c r="AX1810" s="14" t="s">
        <v>80</v>
      </c>
      <c r="AY1810" s="164" t="s">
        <v>227</v>
      </c>
    </row>
    <row r="1811" spans="2:65" s="1" customFormat="1" ht="24.2" customHeight="1">
      <c r="B1811" s="33"/>
      <c r="C1811" s="170" t="s">
        <v>2325</v>
      </c>
      <c r="D1811" s="170" t="s">
        <v>291</v>
      </c>
      <c r="E1811" s="171" t="s">
        <v>2326</v>
      </c>
      <c r="F1811" s="172" t="s">
        <v>2327</v>
      </c>
      <c r="G1811" s="173" t="s">
        <v>232</v>
      </c>
      <c r="H1811" s="174">
        <v>5.6429999999999998</v>
      </c>
      <c r="I1811" s="175"/>
      <c r="J1811" s="176">
        <f>ROUND(I1811*H1811,2)</f>
        <v>0</v>
      </c>
      <c r="K1811" s="172" t="s">
        <v>233</v>
      </c>
      <c r="L1811" s="177"/>
      <c r="M1811" s="178" t="s">
        <v>21</v>
      </c>
      <c r="N1811" s="179" t="s">
        <v>45</v>
      </c>
      <c r="P1811" s="141">
        <f>O1811*H1811</f>
        <v>0</v>
      </c>
      <c r="Q1811" s="141">
        <v>3.8289999999999998E-2</v>
      </c>
      <c r="R1811" s="141">
        <f>Q1811*H1811</f>
        <v>0.21607046999999999</v>
      </c>
      <c r="S1811" s="141">
        <v>0</v>
      </c>
      <c r="T1811" s="142">
        <f>S1811*H1811</f>
        <v>0</v>
      </c>
      <c r="AR1811" s="143" t="s">
        <v>577</v>
      </c>
      <c r="AT1811" s="143" t="s">
        <v>291</v>
      </c>
      <c r="AU1811" s="143" t="s">
        <v>86</v>
      </c>
      <c r="AY1811" s="18" t="s">
        <v>227</v>
      </c>
      <c r="BE1811" s="144">
        <f>IF(N1811="základní",J1811,0)</f>
        <v>0</v>
      </c>
      <c r="BF1811" s="144">
        <f>IF(N1811="snížená",J1811,0)</f>
        <v>0</v>
      </c>
      <c r="BG1811" s="144">
        <f>IF(N1811="zákl. přenesená",J1811,0)</f>
        <v>0</v>
      </c>
      <c r="BH1811" s="144">
        <f>IF(N1811="sníž. přenesená",J1811,0)</f>
        <v>0</v>
      </c>
      <c r="BI1811" s="144">
        <f>IF(N1811="nulová",J1811,0)</f>
        <v>0</v>
      </c>
      <c r="BJ1811" s="18" t="s">
        <v>86</v>
      </c>
      <c r="BK1811" s="144">
        <f>ROUND(I1811*H1811,2)</f>
        <v>0</v>
      </c>
      <c r="BL1811" s="18" t="s">
        <v>388</v>
      </c>
      <c r="BM1811" s="143" t="s">
        <v>2328</v>
      </c>
    </row>
    <row r="1812" spans="2:65" s="13" customFormat="1" ht="11.25">
      <c r="B1812" s="156"/>
      <c r="D1812" s="150" t="s">
        <v>238</v>
      </c>
      <c r="E1812" s="157" t="s">
        <v>21</v>
      </c>
      <c r="F1812" s="158" t="s">
        <v>2329</v>
      </c>
      <c r="H1812" s="159">
        <v>3.0630000000000002</v>
      </c>
      <c r="I1812" s="160"/>
      <c r="L1812" s="156"/>
      <c r="M1812" s="161"/>
      <c r="T1812" s="162"/>
      <c r="AT1812" s="157" t="s">
        <v>238</v>
      </c>
      <c r="AU1812" s="157" t="s">
        <v>86</v>
      </c>
      <c r="AV1812" s="13" t="s">
        <v>86</v>
      </c>
      <c r="AW1812" s="13" t="s">
        <v>33</v>
      </c>
      <c r="AX1812" s="13" t="s">
        <v>73</v>
      </c>
      <c r="AY1812" s="157" t="s">
        <v>227</v>
      </c>
    </row>
    <row r="1813" spans="2:65" s="13" customFormat="1" ht="11.25">
      <c r="B1813" s="156"/>
      <c r="D1813" s="150" t="s">
        <v>238</v>
      </c>
      <c r="E1813" s="157" t="s">
        <v>21</v>
      </c>
      <c r="F1813" s="158" t="s">
        <v>2330</v>
      </c>
      <c r="H1813" s="159">
        <v>2.58</v>
      </c>
      <c r="I1813" s="160"/>
      <c r="L1813" s="156"/>
      <c r="M1813" s="161"/>
      <c r="T1813" s="162"/>
      <c r="AT1813" s="157" t="s">
        <v>238</v>
      </c>
      <c r="AU1813" s="157" t="s">
        <v>86</v>
      </c>
      <c r="AV1813" s="13" t="s">
        <v>86</v>
      </c>
      <c r="AW1813" s="13" t="s">
        <v>33</v>
      </c>
      <c r="AX1813" s="13" t="s">
        <v>73</v>
      </c>
      <c r="AY1813" s="157" t="s">
        <v>227</v>
      </c>
    </row>
    <row r="1814" spans="2:65" s="14" customFormat="1" ht="11.25">
      <c r="B1814" s="163"/>
      <c r="D1814" s="150" t="s">
        <v>238</v>
      </c>
      <c r="E1814" s="164" t="s">
        <v>21</v>
      </c>
      <c r="F1814" s="165" t="s">
        <v>241</v>
      </c>
      <c r="H1814" s="166">
        <v>5.6429999999999998</v>
      </c>
      <c r="I1814" s="167"/>
      <c r="L1814" s="163"/>
      <c r="M1814" s="168"/>
      <c r="T1814" s="169"/>
      <c r="AT1814" s="164" t="s">
        <v>238</v>
      </c>
      <c r="AU1814" s="164" t="s">
        <v>86</v>
      </c>
      <c r="AV1814" s="14" t="s">
        <v>234</v>
      </c>
      <c r="AW1814" s="14" t="s">
        <v>33</v>
      </c>
      <c r="AX1814" s="14" t="s">
        <v>80</v>
      </c>
      <c r="AY1814" s="164" t="s">
        <v>227</v>
      </c>
    </row>
    <row r="1815" spans="2:65" s="1" customFormat="1" ht="33" customHeight="1">
      <c r="B1815" s="33"/>
      <c r="C1815" s="132" t="s">
        <v>2331</v>
      </c>
      <c r="D1815" s="132" t="s">
        <v>229</v>
      </c>
      <c r="E1815" s="133" t="s">
        <v>2332</v>
      </c>
      <c r="F1815" s="134" t="s">
        <v>2333</v>
      </c>
      <c r="G1815" s="135" t="s">
        <v>396</v>
      </c>
      <c r="H1815" s="136">
        <v>4</v>
      </c>
      <c r="I1815" s="137"/>
      <c r="J1815" s="138">
        <f>ROUND(I1815*H1815,2)</f>
        <v>0</v>
      </c>
      <c r="K1815" s="134" t="s">
        <v>233</v>
      </c>
      <c r="L1815" s="33"/>
      <c r="M1815" s="139" t="s">
        <v>21</v>
      </c>
      <c r="N1815" s="140" t="s">
        <v>45</v>
      </c>
      <c r="P1815" s="141">
        <f>O1815*H1815</f>
        <v>0</v>
      </c>
      <c r="Q1815" s="141">
        <v>0</v>
      </c>
      <c r="R1815" s="141">
        <f>Q1815*H1815</f>
        <v>0</v>
      </c>
      <c r="S1815" s="141">
        <v>0</v>
      </c>
      <c r="T1815" s="142">
        <f>S1815*H1815</f>
        <v>0</v>
      </c>
      <c r="AR1815" s="143" t="s">
        <v>388</v>
      </c>
      <c r="AT1815" s="143" t="s">
        <v>229</v>
      </c>
      <c r="AU1815" s="143" t="s">
        <v>86</v>
      </c>
      <c r="AY1815" s="18" t="s">
        <v>227</v>
      </c>
      <c r="BE1815" s="144">
        <f>IF(N1815="základní",J1815,0)</f>
        <v>0</v>
      </c>
      <c r="BF1815" s="144">
        <f>IF(N1815="snížená",J1815,0)</f>
        <v>0</v>
      </c>
      <c r="BG1815" s="144">
        <f>IF(N1815="zákl. přenesená",J1815,0)</f>
        <v>0</v>
      </c>
      <c r="BH1815" s="144">
        <f>IF(N1815="sníž. přenesená",J1815,0)</f>
        <v>0</v>
      </c>
      <c r="BI1815" s="144">
        <f>IF(N1815="nulová",J1815,0)</f>
        <v>0</v>
      </c>
      <c r="BJ1815" s="18" t="s">
        <v>86</v>
      </c>
      <c r="BK1815" s="144">
        <f>ROUND(I1815*H1815,2)</f>
        <v>0</v>
      </c>
      <c r="BL1815" s="18" t="s">
        <v>388</v>
      </c>
      <c r="BM1815" s="143" t="s">
        <v>2334</v>
      </c>
    </row>
    <row r="1816" spans="2:65" s="1" customFormat="1" ht="11.25">
      <c r="B1816" s="33"/>
      <c r="D1816" s="145" t="s">
        <v>236</v>
      </c>
      <c r="F1816" s="146" t="s">
        <v>2335</v>
      </c>
      <c r="I1816" s="147"/>
      <c r="L1816" s="33"/>
      <c r="M1816" s="148"/>
      <c r="T1816" s="54"/>
      <c r="AT1816" s="18" t="s">
        <v>236</v>
      </c>
      <c r="AU1816" s="18" t="s">
        <v>86</v>
      </c>
    </row>
    <row r="1817" spans="2:65" s="13" customFormat="1" ht="11.25">
      <c r="B1817" s="156"/>
      <c r="D1817" s="150" t="s">
        <v>238</v>
      </c>
      <c r="E1817" s="157" t="s">
        <v>21</v>
      </c>
      <c r="F1817" s="158" t="s">
        <v>2145</v>
      </c>
      <c r="H1817" s="159">
        <v>2</v>
      </c>
      <c r="I1817" s="160"/>
      <c r="L1817" s="156"/>
      <c r="M1817" s="161"/>
      <c r="T1817" s="162"/>
      <c r="AT1817" s="157" t="s">
        <v>238</v>
      </c>
      <c r="AU1817" s="157" t="s">
        <v>86</v>
      </c>
      <c r="AV1817" s="13" t="s">
        <v>86</v>
      </c>
      <c r="AW1817" s="13" t="s">
        <v>33</v>
      </c>
      <c r="AX1817" s="13" t="s">
        <v>73</v>
      </c>
      <c r="AY1817" s="157" t="s">
        <v>227</v>
      </c>
    </row>
    <row r="1818" spans="2:65" s="13" customFormat="1" ht="11.25">
      <c r="B1818" s="156"/>
      <c r="D1818" s="150" t="s">
        <v>238</v>
      </c>
      <c r="E1818" s="157" t="s">
        <v>21</v>
      </c>
      <c r="F1818" s="158" t="s">
        <v>2146</v>
      </c>
      <c r="H1818" s="159">
        <v>2</v>
      </c>
      <c r="I1818" s="160"/>
      <c r="L1818" s="156"/>
      <c r="M1818" s="161"/>
      <c r="T1818" s="162"/>
      <c r="AT1818" s="157" t="s">
        <v>238</v>
      </c>
      <c r="AU1818" s="157" t="s">
        <v>86</v>
      </c>
      <c r="AV1818" s="13" t="s">
        <v>86</v>
      </c>
      <c r="AW1818" s="13" t="s">
        <v>33</v>
      </c>
      <c r="AX1818" s="13" t="s">
        <v>73</v>
      </c>
      <c r="AY1818" s="157" t="s">
        <v>227</v>
      </c>
    </row>
    <row r="1819" spans="2:65" s="14" customFormat="1" ht="11.25">
      <c r="B1819" s="163"/>
      <c r="D1819" s="150" t="s">
        <v>238</v>
      </c>
      <c r="E1819" s="164" t="s">
        <v>21</v>
      </c>
      <c r="F1819" s="165" t="s">
        <v>241</v>
      </c>
      <c r="H1819" s="166">
        <v>4</v>
      </c>
      <c r="I1819" s="167"/>
      <c r="L1819" s="163"/>
      <c r="M1819" s="168"/>
      <c r="T1819" s="169"/>
      <c r="AT1819" s="164" t="s">
        <v>238</v>
      </c>
      <c r="AU1819" s="164" t="s">
        <v>86</v>
      </c>
      <c r="AV1819" s="14" t="s">
        <v>234</v>
      </c>
      <c r="AW1819" s="14" t="s">
        <v>33</v>
      </c>
      <c r="AX1819" s="14" t="s">
        <v>80</v>
      </c>
      <c r="AY1819" s="164" t="s">
        <v>227</v>
      </c>
    </row>
    <row r="1820" spans="2:65" s="1" customFormat="1" ht="24.2" customHeight="1">
      <c r="B1820" s="33"/>
      <c r="C1820" s="170" t="s">
        <v>2336</v>
      </c>
      <c r="D1820" s="170" t="s">
        <v>291</v>
      </c>
      <c r="E1820" s="171" t="s">
        <v>2337</v>
      </c>
      <c r="F1820" s="172" t="s">
        <v>2338</v>
      </c>
      <c r="G1820" s="173" t="s">
        <v>232</v>
      </c>
      <c r="H1820" s="174">
        <v>13.387</v>
      </c>
      <c r="I1820" s="175"/>
      <c r="J1820" s="176">
        <f>ROUND(I1820*H1820,2)</f>
        <v>0</v>
      </c>
      <c r="K1820" s="172" t="s">
        <v>233</v>
      </c>
      <c r="L1820" s="177"/>
      <c r="M1820" s="178" t="s">
        <v>21</v>
      </c>
      <c r="N1820" s="179" t="s">
        <v>45</v>
      </c>
      <c r="P1820" s="141">
        <f>O1820*H1820</f>
        <v>0</v>
      </c>
      <c r="Q1820" s="141">
        <v>3.227E-2</v>
      </c>
      <c r="R1820" s="141">
        <f>Q1820*H1820</f>
        <v>0.43199849000000001</v>
      </c>
      <c r="S1820" s="141">
        <v>0</v>
      </c>
      <c r="T1820" s="142">
        <f>S1820*H1820</f>
        <v>0</v>
      </c>
      <c r="AR1820" s="143" t="s">
        <v>577</v>
      </c>
      <c r="AT1820" s="143" t="s">
        <v>291</v>
      </c>
      <c r="AU1820" s="143" t="s">
        <v>86</v>
      </c>
      <c r="AY1820" s="18" t="s">
        <v>227</v>
      </c>
      <c r="BE1820" s="144">
        <f>IF(N1820="základní",J1820,0)</f>
        <v>0</v>
      </c>
      <c r="BF1820" s="144">
        <f>IF(N1820="snížená",J1820,0)</f>
        <v>0</v>
      </c>
      <c r="BG1820" s="144">
        <f>IF(N1820="zákl. přenesená",J1820,0)</f>
        <v>0</v>
      </c>
      <c r="BH1820" s="144">
        <f>IF(N1820="sníž. přenesená",J1820,0)</f>
        <v>0</v>
      </c>
      <c r="BI1820" s="144">
        <f>IF(N1820="nulová",J1820,0)</f>
        <v>0</v>
      </c>
      <c r="BJ1820" s="18" t="s">
        <v>86</v>
      </c>
      <c r="BK1820" s="144">
        <f>ROUND(I1820*H1820,2)</f>
        <v>0</v>
      </c>
      <c r="BL1820" s="18" t="s">
        <v>388</v>
      </c>
      <c r="BM1820" s="143" t="s">
        <v>2339</v>
      </c>
    </row>
    <row r="1821" spans="2:65" s="13" customFormat="1" ht="11.25">
      <c r="B1821" s="156"/>
      <c r="D1821" s="150" t="s">
        <v>238</v>
      </c>
      <c r="E1821" s="157" t="s">
        <v>21</v>
      </c>
      <c r="F1821" s="158" t="s">
        <v>2340</v>
      </c>
      <c r="H1821" s="159">
        <v>5.6349999999999998</v>
      </c>
      <c r="I1821" s="160"/>
      <c r="L1821" s="156"/>
      <c r="M1821" s="161"/>
      <c r="T1821" s="162"/>
      <c r="AT1821" s="157" t="s">
        <v>238</v>
      </c>
      <c r="AU1821" s="157" t="s">
        <v>86</v>
      </c>
      <c r="AV1821" s="13" t="s">
        <v>86</v>
      </c>
      <c r="AW1821" s="13" t="s">
        <v>33</v>
      </c>
      <c r="AX1821" s="13" t="s">
        <v>73</v>
      </c>
      <c r="AY1821" s="157" t="s">
        <v>227</v>
      </c>
    </row>
    <row r="1822" spans="2:65" s="13" customFormat="1" ht="11.25">
      <c r="B1822" s="156"/>
      <c r="D1822" s="150" t="s">
        <v>238</v>
      </c>
      <c r="E1822" s="157" t="s">
        <v>21</v>
      </c>
      <c r="F1822" s="158" t="s">
        <v>2341</v>
      </c>
      <c r="H1822" s="159">
        <v>7.7519999999999998</v>
      </c>
      <c r="I1822" s="160"/>
      <c r="L1822" s="156"/>
      <c r="M1822" s="161"/>
      <c r="T1822" s="162"/>
      <c r="AT1822" s="157" t="s">
        <v>238</v>
      </c>
      <c r="AU1822" s="157" t="s">
        <v>86</v>
      </c>
      <c r="AV1822" s="13" t="s">
        <v>86</v>
      </c>
      <c r="AW1822" s="13" t="s">
        <v>33</v>
      </c>
      <c r="AX1822" s="13" t="s">
        <v>73</v>
      </c>
      <c r="AY1822" s="157" t="s">
        <v>227</v>
      </c>
    </row>
    <row r="1823" spans="2:65" s="14" customFormat="1" ht="11.25">
      <c r="B1823" s="163"/>
      <c r="D1823" s="150" t="s">
        <v>238</v>
      </c>
      <c r="E1823" s="164" t="s">
        <v>21</v>
      </c>
      <c r="F1823" s="165" t="s">
        <v>241</v>
      </c>
      <c r="H1823" s="166">
        <v>13.387</v>
      </c>
      <c r="I1823" s="167"/>
      <c r="L1823" s="163"/>
      <c r="M1823" s="168"/>
      <c r="T1823" s="169"/>
      <c r="AT1823" s="164" t="s">
        <v>238</v>
      </c>
      <c r="AU1823" s="164" t="s">
        <v>86</v>
      </c>
      <c r="AV1823" s="14" t="s">
        <v>234</v>
      </c>
      <c r="AW1823" s="14" t="s">
        <v>33</v>
      </c>
      <c r="AX1823" s="14" t="s">
        <v>80</v>
      </c>
      <c r="AY1823" s="164" t="s">
        <v>227</v>
      </c>
    </row>
    <row r="1824" spans="2:65" s="1" customFormat="1" ht="24.2" customHeight="1">
      <c r="B1824" s="33"/>
      <c r="C1824" s="132" t="s">
        <v>2342</v>
      </c>
      <c r="D1824" s="132" t="s">
        <v>229</v>
      </c>
      <c r="E1824" s="133" t="s">
        <v>2343</v>
      </c>
      <c r="F1824" s="134" t="s">
        <v>2344</v>
      </c>
      <c r="G1824" s="135" t="s">
        <v>396</v>
      </c>
      <c r="H1824" s="136">
        <v>90</v>
      </c>
      <c r="I1824" s="137"/>
      <c r="J1824" s="138">
        <f>ROUND(I1824*H1824,2)</f>
        <v>0</v>
      </c>
      <c r="K1824" s="134" t="s">
        <v>336</v>
      </c>
      <c r="L1824" s="33"/>
      <c r="M1824" s="139" t="s">
        <v>21</v>
      </c>
      <c r="N1824" s="140" t="s">
        <v>45</v>
      </c>
      <c r="P1824" s="141">
        <f>O1824*H1824</f>
        <v>0</v>
      </c>
      <c r="Q1824" s="141">
        <v>0</v>
      </c>
      <c r="R1824" s="141">
        <f>Q1824*H1824</f>
        <v>0</v>
      </c>
      <c r="S1824" s="141">
        <v>0</v>
      </c>
      <c r="T1824" s="142">
        <f>S1824*H1824</f>
        <v>0</v>
      </c>
      <c r="AR1824" s="143" t="s">
        <v>388</v>
      </c>
      <c r="AT1824" s="143" t="s">
        <v>229</v>
      </c>
      <c r="AU1824" s="143" t="s">
        <v>86</v>
      </c>
      <c r="AY1824" s="18" t="s">
        <v>227</v>
      </c>
      <c r="BE1824" s="144">
        <f>IF(N1824="základní",J1824,0)</f>
        <v>0</v>
      </c>
      <c r="BF1824" s="144">
        <f>IF(N1824="snížená",J1824,0)</f>
        <v>0</v>
      </c>
      <c r="BG1824" s="144">
        <f>IF(N1824="zákl. přenesená",J1824,0)</f>
        <v>0</v>
      </c>
      <c r="BH1824" s="144">
        <f>IF(N1824="sníž. přenesená",J1824,0)</f>
        <v>0</v>
      </c>
      <c r="BI1824" s="144">
        <f>IF(N1824="nulová",J1824,0)</f>
        <v>0</v>
      </c>
      <c r="BJ1824" s="18" t="s">
        <v>86</v>
      </c>
      <c r="BK1824" s="144">
        <f>ROUND(I1824*H1824,2)</f>
        <v>0</v>
      </c>
      <c r="BL1824" s="18" t="s">
        <v>388</v>
      </c>
      <c r="BM1824" s="143" t="s">
        <v>2345</v>
      </c>
    </row>
    <row r="1825" spans="2:65" s="12" customFormat="1" ht="11.25">
      <c r="B1825" s="149"/>
      <c r="D1825" s="150" t="s">
        <v>238</v>
      </c>
      <c r="E1825" s="151" t="s">
        <v>21</v>
      </c>
      <c r="F1825" s="152" t="s">
        <v>2346</v>
      </c>
      <c r="H1825" s="151" t="s">
        <v>21</v>
      </c>
      <c r="I1825" s="153"/>
      <c r="L1825" s="149"/>
      <c r="M1825" s="154"/>
      <c r="T1825" s="155"/>
      <c r="AT1825" s="151" t="s">
        <v>238</v>
      </c>
      <c r="AU1825" s="151" t="s">
        <v>86</v>
      </c>
      <c r="AV1825" s="12" t="s">
        <v>80</v>
      </c>
      <c r="AW1825" s="12" t="s">
        <v>33</v>
      </c>
      <c r="AX1825" s="12" t="s">
        <v>73</v>
      </c>
      <c r="AY1825" s="151" t="s">
        <v>227</v>
      </c>
    </row>
    <row r="1826" spans="2:65" s="13" customFormat="1" ht="11.25">
      <c r="B1826" s="156"/>
      <c r="D1826" s="150" t="s">
        <v>238</v>
      </c>
      <c r="E1826" s="157" t="s">
        <v>21</v>
      </c>
      <c r="F1826" s="158" t="s">
        <v>459</v>
      </c>
      <c r="H1826" s="159">
        <v>30</v>
      </c>
      <c r="I1826" s="160"/>
      <c r="L1826" s="156"/>
      <c r="M1826" s="161"/>
      <c r="T1826" s="162"/>
      <c r="AT1826" s="157" t="s">
        <v>238</v>
      </c>
      <c r="AU1826" s="157" t="s">
        <v>86</v>
      </c>
      <c r="AV1826" s="13" t="s">
        <v>86</v>
      </c>
      <c r="AW1826" s="13" t="s">
        <v>33</v>
      </c>
      <c r="AX1826" s="13" t="s">
        <v>73</v>
      </c>
      <c r="AY1826" s="157" t="s">
        <v>227</v>
      </c>
    </row>
    <row r="1827" spans="2:65" s="13" customFormat="1" ht="11.25">
      <c r="B1827" s="156"/>
      <c r="D1827" s="150" t="s">
        <v>238</v>
      </c>
      <c r="E1827" s="157" t="s">
        <v>21</v>
      </c>
      <c r="F1827" s="158" t="s">
        <v>409</v>
      </c>
      <c r="H1827" s="159">
        <v>20</v>
      </c>
      <c r="I1827" s="160"/>
      <c r="L1827" s="156"/>
      <c r="M1827" s="161"/>
      <c r="T1827" s="162"/>
      <c r="AT1827" s="157" t="s">
        <v>238</v>
      </c>
      <c r="AU1827" s="157" t="s">
        <v>86</v>
      </c>
      <c r="AV1827" s="13" t="s">
        <v>86</v>
      </c>
      <c r="AW1827" s="13" t="s">
        <v>33</v>
      </c>
      <c r="AX1827" s="13" t="s">
        <v>73</v>
      </c>
      <c r="AY1827" s="157" t="s">
        <v>227</v>
      </c>
    </row>
    <row r="1828" spans="2:65" s="13" customFormat="1" ht="11.25">
      <c r="B1828" s="156"/>
      <c r="D1828" s="150" t="s">
        <v>238</v>
      </c>
      <c r="E1828" s="157" t="s">
        <v>21</v>
      </c>
      <c r="F1828" s="158" t="s">
        <v>1168</v>
      </c>
      <c r="H1828" s="159">
        <v>40</v>
      </c>
      <c r="I1828" s="160"/>
      <c r="L1828" s="156"/>
      <c r="M1828" s="161"/>
      <c r="T1828" s="162"/>
      <c r="AT1828" s="157" t="s">
        <v>238</v>
      </c>
      <c r="AU1828" s="157" t="s">
        <v>86</v>
      </c>
      <c r="AV1828" s="13" t="s">
        <v>86</v>
      </c>
      <c r="AW1828" s="13" t="s">
        <v>33</v>
      </c>
      <c r="AX1828" s="13" t="s">
        <v>73</v>
      </c>
      <c r="AY1828" s="157" t="s">
        <v>227</v>
      </c>
    </row>
    <row r="1829" spans="2:65" s="14" customFormat="1" ht="11.25">
      <c r="B1829" s="163"/>
      <c r="D1829" s="150" t="s">
        <v>238</v>
      </c>
      <c r="E1829" s="164" t="s">
        <v>21</v>
      </c>
      <c r="F1829" s="165" t="s">
        <v>241</v>
      </c>
      <c r="H1829" s="166">
        <v>90</v>
      </c>
      <c r="I1829" s="167"/>
      <c r="L1829" s="163"/>
      <c r="M1829" s="168"/>
      <c r="T1829" s="169"/>
      <c r="AT1829" s="164" t="s">
        <v>238</v>
      </c>
      <c r="AU1829" s="164" t="s">
        <v>86</v>
      </c>
      <c r="AV1829" s="14" t="s">
        <v>234</v>
      </c>
      <c r="AW1829" s="14" t="s">
        <v>33</v>
      </c>
      <c r="AX1829" s="14" t="s">
        <v>80</v>
      </c>
      <c r="AY1829" s="164" t="s">
        <v>227</v>
      </c>
    </row>
    <row r="1830" spans="2:65" s="1" customFormat="1" ht="16.5" customHeight="1">
      <c r="B1830" s="33"/>
      <c r="C1830" s="170" t="s">
        <v>2347</v>
      </c>
      <c r="D1830" s="170" t="s">
        <v>291</v>
      </c>
      <c r="E1830" s="171" t="s">
        <v>2348</v>
      </c>
      <c r="F1830" s="172" t="s">
        <v>2349</v>
      </c>
      <c r="G1830" s="173" t="s">
        <v>396</v>
      </c>
      <c r="H1830" s="174">
        <v>30</v>
      </c>
      <c r="I1830" s="175"/>
      <c r="J1830" s="176">
        <f>ROUND(I1830*H1830,2)</f>
        <v>0</v>
      </c>
      <c r="K1830" s="172" t="s">
        <v>336</v>
      </c>
      <c r="L1830" s="177"/>
      <c r="M1830" s="178" t="s">
        <v>21</v>
      </c>
      <c r="N1830" s="179" t="s">
        <v>45</v>
      </c>
      <c r="P1830" s="141">
        <f>O1830*H1830</f>
        <v>0</v>
      </c>
      <c r="Q1830" s="141">
        <v>2.0600000000000002E-3</v>
      </c>
      <c r="R1830" s="141">
        <f>Q1830*H1830</f>
        <v>6.1800000000000008E-2</v>
      </c>
      <c r="S1830" s="141">
        <v>0</v>
      </c>
      <c r="T1830" s="142">
        <f>S1830*H1830</f>
        <v>0</v>
      </c>
      <c r="AR1830" s="143" t="s">
        <v>577</v>
      </c>
      <c r="AT1830" s="143" t="s">
        <v>291</v>
      </c>
      <c r="AU1830" s="143" t="s">
        <v>86</v>
      </c>
      <c r="AY1830" s="18" t="s">
        <v>227</v>
      </c>
      <c r="BE1830" s="144">
        <f>IF(N1830="základní",J1830,0)</f>
        <v>0</v>
      </c>
      <c r="BF1830" s="144">
        <f>IF(N1830="snížená",J1830,0)</f>
        <v>0</v>
      </c>
      <c r="BG1830" s="144">
        <f>IF(N1830="zákl. přenesená",J1830,0)</f>
        <v>0</v>
      </c>
      <c r="BH1830" s="144">
        <f>IF(N1830="sníž. přenesená",J1830,0)</f>
        <v>0</v>
      </c>
      <c r="BI1830" s="144">
        <f>IF(N1830="nulová",J1830,0)</f>
        <v>0</v>
      </c>
      <c r="BJ1830" s="18" t="s">
        <v>86</v>
      </c>
      <c r="BK1830" s="144">
        <f>ROUND(I1830*H1830,2)</f>
        <v>0</v>
      </c>
      <c r="BL1830" s="18" t="s">
        <v>388</v>
      </c>
      <c r="BM1830" s="143" t="s">
        <v>2350</v>
      </c>
    </row>
    <row r="1831" spans="2:65" s="1" customFormat="1" ht="16.5" customHeight="1">
      <c r="B1831" s="33"/>
      <c r="C1831" s="170" t="s">
        <v>2351</v>
      </c>
      <c r="D1831" s="170" t="s">
        <v>291</v>
      </c>
      <c r="E1831" s="171" t="s">
        <v>2352</v>
      </c>
      <c r="F1831" s="172" t="s">
        <v>2353</v>
      </c>
      <c r="G1831" s="173" t="s">
        <v>396</v>
      </c>
      <c r="H1831" s="174">
        <v>20</v>
      </c>
      <c r="I1831" s="175"/>
      <c r="J1831" s="176">
        <f>ROUND(I1831*H1831,2)</f>
        <v>0</v>
      </c>
      <c r="K1831" s="172" t="s">
        <v>336</v>
      </c>
      <c r="L1831" s="177"/>
      <c r="M1831" s="178" t="s">
        <v>21</v>
      </c>
      <c r="N1831" s="179" t="s">
        <v>45</v>
      </c>
      <c r="P1831" s="141">
        <f>O1831*H1831</f>
        <v>0</v>
      </c>
      <c r="Q1831" s="141">
        <v>2.0600000000000002E-3</v>
      </c>
      <c r="R1831" s="141">
        <f>Q1831*H1831</f>
        <v>4.1200000000000001E-2</v>
      </c>
      <c r="S1831" s="141">
        <v>0</v>
      </c>
      <c r="T1831" s="142">
        <f>S1831*H1831</f>
        <v>0</v>
      </c>
      <c r="AR1831" s="143" t="s">
        <v>577</v>
      </c>
      <c r="AT1831" s="143" t="s">
        <v>291</v>
      </c>
      <c r="AU1831" s="143" t="s">
        <v>86</v>
      </c>
      <c r="AY1831" s="18" t="s">
        <v>227</v>
      </c>
      <c r="BE1831" s="144">
        <f>IF(N1831="základní",J1831,0)</f>
        <v>0</v>
      </c>
      <c r="BF1831" s="144">
        <f>IF(N1831="snížená",J1831,0)</f>
        <v>0</v>
      </c>
      <c r="BG1831" s="144">
        <f>IF(N1831="zákl. přenesená",J1831,0)</f>
        <v>0</v>
      </c>
      <c r="BH1831" s="144">
        <f>IF(N1831="sníž. přenesená",J1831,0)</f>
        <v>0</v>
      </c>
      <c r="BI1831" s="144">
        <f>IF(N1831="nulová",J1831,0)</f>
        <v>0</v>
      </c>
      <c r="BJ1831" s="18" t="s">
        <v>86</v>
      </c>
      <c r="BK1831" s="144">
        <f>ROUND(I1831*H1831,2)</f>
        <v>0</v>
      </c>
      <c r="BL1831" s="18" t="s">
        <v>388</v>
      </c>
      <c r="BM1831" s="143" t="s">
        <v>2354</v>
      </c>
    </row>
    <row r="1832" spans="2:65" s="1" customFormat="1" ht="16.5" customHeight="1">
      <c r="B1832" s="33"/>
      <c r="C1832" s="170" t="s">
        <v>2355</v>
      </c>
      <c r="D1832" s="170" t="s">
        <v>291</v>
      </c>
      <c r="E1832" s="171" t="s">
        <v>2356</v>
      </c>
      <c r="F1832" s="172" t="s">
        <v>2357</v>
      </c>
      <c r="G1832" s="173" t="s">
        <v>396</v>
      </c>
      <c r="H1832" s="174">
        <v>40</v>
      </c>
      <c r="I1832" s="175"/>
      <c r="J1832" s="176">
        <f>ROUND(I1832*H1832,2)</f>
        <v>0</v>
      </c>
      <c r="K1832" s="172" t="s">
        <v>336</v>
      </c>
      <c r="L1832" s="177"/>
      <c r="M1832" s="178" t="s">
        <v>21</v>
      </c>
      <c r="N1832" s="179" t="s">
        <v>45</v>
      </c>
      <c r="P1832" s="141">
        <f>O1832*H1832</f>
        <v>0</v>
      </c>
      <c r="Q1832" s="141">
        <v>2.0600000000000002E-3</v>
      </c>
      <c r="R1832" s="141">
        <f>Q1832*H1832</f>
        <v>8.2400000000000001E-2</v>
      </c>
      <c r="S1832" s="141">
        <v>0</v>
      </c>
      <c r="T1832" s="142">
        <f>S1832*H1832</f>
        <v>0</v>
      </c>
      <c r="AR1832" s="143" t="s">
        <v>577</v>
      </c>
      <c r="AT1832" s="143" t="s">
        <v>291</v>
      </c>
      <c r="AU1832" s="143" t="s">
        <v>86</v>
      </c>
      <c r="AY1832" s="18" t="s">
        <v>227</v>
      </c>
      <c r="BE1832" s="144">
        <f>IF(N1832="základní",J1832,0)</f>
        <v>0</v>
      </c>
      <c r="BF1832" s="144">
        <f>IF(N1832="snížená",J1832,0)</f>
        <v>0</v>
      </c>
      <c r="BG1832" s="144">
        <f>IF(N1832="zákl. přenesená",J1832,0)</f>
        <v>0</v>
      </c>
      <c r="BH1832" s="144">
        <f>IF(N1832="sníž. přenesená",J1832,0)</f>
        <v>0</v>
      </c>
      <c r="BI1832" s="144">
        <f>IF(N1832="nulová",J1832,0)</f>
        <v>0</v>
      </c>
      <c r="BJ1832" s="18" t="s">
        <v>86</v>
      </c>
      <c r="BK1832" s="144">
        <f>ROUND(I1832*H1832,2)</f>
        <v>0</v>
      </c>
      <c r="BL1832" s="18" t="s">
        <v>388</v>
      </c>
      <c r="BM1832" s="143" t="s">
        <v>2358</v>
      </c>
    </row>
    <row r="1833" spans="2:65" s="1" customFormat="1" ht="33" customHeight="1">
      <c r="B1833" s="33"/>
      <c r="C1833" s="132" t="s">
        <v>2359</v>
      </c>
      <c r="D1833" s="132" t="s">
        <v>229</v>
      </c>
      <c r="E1833" s="133" t="s">
        <v>2360</v>
      </c>
      <c r="F1833" s="134" t="s">
        <v>2361</v>
      </c>
      <c r="G1833" s="135" t="s">
        <v>396</v>
      </c>
      <c r="H1833" s="136">
        <v>1</v>
      </c>
      <c r="I1833" s="137"/>
      <c r="J1833" s="138">
        <f>ROUND(I1833*H1833,2)</f>
        <v>0</v>
      </c>
      <c r="K1833" s="134" t="s">
        <v>233</v>
      </c>
      <c r="L1833" s="33"/>
      <c r="M1833" s="139" t="s">
        <v>21</v>
      </c>
      <c r="N1833" s="140" t="s">
        <v>45</v>
      </c>
      <c r="P1833" s="141">
        <f>O1833*H1833</f>
        <v>0</v>
      </c>
      <c r="Q1833" s="141">
        <v>5.9000000000000003E-4</v>
      </c>
      <c r="R1833" s="141">
        <f>Q1833*H1833</f>
        <v>5.9000000000000003E-4</v>
      </c>
      <c r="S1833" s="141">
        <v>0</v>
      </c>
      <c r="T1833" s="142">
        <f>S1833*H1833</f>
        <v>0</v>
      </c>
      <c r="AR1833" s="143" t="s">
        <v>388</v>
      </c>
      <c r="AT1833" s="143" t="s">
        <v>229</v>
      </c>
      <c r="AU1833" s="143" t="s">
        <v>86</v>
      </c>
      <c r="AY1833" s="18" t="s">
        <v>227</v>
      </c>
      <c r="BE1833" s="144">
        <f>IF(N1833="základní",J1833,0)</f>
        <v>0</v>
      </c>
      <c r="BF1833" s="144">
        <f>IF(N1833="snížená",J1833,0)</f>
        <v>0</v>
      </c>
      <c r="BG1833" s="144">
        <f>IF(N1833="zákl. přenesená",J1833,0)</f>
        <v>0</v>
      </c>
      <c r="BH1833" s="144">
        <f>IF(N1833="sníž. přenesená",J1833,0)</f>
        <v>0</v>
      </c>
      <c r="BI1833" s="144">
        <f>IF(N1833="nulová",J1833,0)</f>
        <v>0</v>
      </c>
      <c r="BJ1833" s="18" t="s">
        <v>86</v>
      </c>
      <c r="BK1833" s="144">
        <f>ROUND(I1833*H1833,2)</f>
        <v>0</v>
      </c>
      <c r="BL1833" s="18" t="s">
        <v>388</v>
      </c>
      <c r="BM1833" s="143" t="s">
        <v>2362</v>
      </c>
    </row>
    <row r="1834" spans="2:65" s="1" customFormat="1" ht="11.25">
      <c r="B1834" s="33"/>
      <c r="D1834" s="145" t="s">
        <v>236</v>
      </c>
      <c r="F1834" s="146" t="s">
        <v>2363</v>
      </c>
      <c r="I1834" s="147"/>
      <c r="L1834" s="33"/>
      <c r="M1834" s="148"/>
      <c r="T1834" s="54"/>
      <c r="AT1834" s="18" t="s">
        <v>236</v>
      </c>
      <c r="AU1834" s="18" t="s">
        <v>86</v>
      </c>
    </row>
    <row r="1835" spans="2:65" s="13" customFormat="1" ht="11.25">
      <c r="B1835" s="156"/>
      <c r="D1835" s="150" t="s">
        <v>238</v>
      </c>
      <c r="E1835" s="157" t="s">
        <v>21</v>
      </c>
      <c r="F1835" s="158" t="s">
        <v>2364</v>
      </c>
      <c r="H1835" s="159">
        <v>1</v>
      </c>
      <c r="I1835" s="160"/>
      <c r="L1835" s="156"/>
      <c r="M1835" s="161"/>
      <c r="T1835" s="162"/>
      <c r="AT1835" s="157" t="s">
        <v>238</v>
      </c>
      <c r="AU1835" s="157" t="s">
        <v>86</v>
      </c>
      <c r="AV1835" s="13" t="s">
        <v>86</v>
      </c>
      <c r="AW1835" s="13" t="s">
        <v>33</v>
      </c>
      <c r="AX1835" s="13" t="s">
        <v>73</v>
      </c>
      <c r="AY1835" s="157" t="s">
        <v>227</v>
      </c>
    </row>
    <row r="1836" spans="2:65" s="14" customFormat="1" ht="11.25">
      <c r="B1836" s="163"/>
      <c r="D1836" s="150" t="s">
        <v>238</v>
      </c>
      <c r="E1836" s="164" t="s">
        <v>21</v>
      </c>
      <c r="F1836" s="165" t="s">
        <v>241</v>
      </c>
      <c r="H1836" s="166">
        <v>1</v>
      </c>
      <c r="I1836" s="167"/>
      <c r="L1836" s="163"/>
      <c r="M1836" s="168"/>
      <c r="T1836" s="169"/>
      <c r="AT1836" s="164" t="s">
        <v>238</v>
      </c>
      <c r="AU1836" s="164" t="s">
        <v>86</v>
      </c>
      <c r="AV1836" s="14" t="s">
        <v>234</v>
      </c>
      <c r="AW1836" s="14" t="s">
        <v>33</v>
      </c>
      <c r="AX1836" s="14" t="s">
        <v>80</v>
      </c>
      <c r="AY1836" s="164" t="s">
        <v>227</v>
      </c>
    </row>
    <row r="1837" spans="2:65" s="1" customFormat="1" ht="24.2" customHeight="1">
      <c r="B1837" s="33"/>
      <c r="C1837" s="170" t="s">
        <v>2365</v>
      </c>
      <c r="D1837" s="170" t="s">
        <v>291</v>
      </c>
      <c r="E1837" s="171" t="s">
        <v>2366</v>
      </c>
      <c r="F1837" s="172" t="s">
        <v>2367</v>
      </c>
      <c r="G1837" s="173" t="s">
        <v>396</v>
      </c>
      <c r="H1837" s="174">
        <v>1</v>
      </c>
      <c r="I1837" s="175"/>
      <c r="J1837" s="176">
        <f>ROUND(I1837*H1837,2)</f>
        <v>0</v>
      </c>
      <c r="K1837" s="172" t="s">
        <v>336</v>
      </c>
      <c r="L1837" s="177"/>
      <c r="M1837" s="178" t="s">
        <v>21</v>
      </c>
      <c r="N1837" s="179" t="s">
        <v>45</v>
      </c>
      <c r="P1837" s="141">
        <f>O1837*H1837</f>
        <v>0</v>
      </c>
      <c r="Q1837" s="141">
        <v>0.18099999999999999</v>
      </c>
      <c r="R1837" s="141">
        <f>Q1837*H1837</f>
        <v>0.18099999999999999</v>
      </c>
      <c r="S1837" s="141">
        <v>0</v>
      </c>
      <c r="T1837" s="142">
        <f>S1837*H1837</f>
        <v>0</v>
      </c>
      <c r="AR1837" s="143" t="s">
        <v>577</v>
      </c>
      <c r="AT1837" s="143" t="s">
        <v>291</v>
      </c>
      <c r="AU1837" s="143" t="s">
        <v>86</v>
      </c>
      <c r="AY1837" s="18" t="s">
        <v>227</v>
      </c>
      <c r="BE1837" s="144">
        <f>IF(N1837="základní",J1837,0)</f>
        <v>0</v>
      </c>
      <c r="BF1837" s="144">
        <f>IF(N1837="snížená",J1837,0)</f>
        <v>0</v>
      </c>
      <c r="BG1837" s="144">
        <f>IF(N1837="zákl. přenesená",J1837,0)</f>
        <v>0</v>
      </c>
      <c r="BH1837" s="144">
        <f>IF(N1837="sníž. přenesená",J1837,0)</f>
        <v>0</v>
      </c>
      <c r="BI1837" s="144">
        <f>IF(N1837="nulová",J1837,0)</f>
        <v>0</v>
      </c>
      <c r="BJ1837" s="18" t="s">
        <v>86</v>
      </c>
      <c r="BK1837" s="144">
        <f>ROUND(I1837*H1837,2)</f>
        <v>0</v>
      </c>
      <c r="BL1837" s="18" t="s">
        <v>388</v>
      </c>
      <c r="BM1837" s="143" t="s">
        <v>2368</v>
      </c>
    </row>
    <row r="1838" spans="2:65" s="1" customFormat="1" ht="24.2" customHeight="1">
      <c r="B1838" s="33"/>
      <c r="C1838" s="132" t="s">
        <v>2369</v>
      </c>
      <c r="D1838" s="132" t="s">
        <v>229</v>
      </c>
      <c r="E1838" s="133" t="s">
        <v>2370</v>
      </c>
      <c r="F1838" s="134" t="s">
        <v>2371</v>
      </c>
      <c r="G1838" s="135" t="s">
        <v>396</v>
      </c>
      <c r="H1838" s="136">
        <v>1</v>
      </c>
      <c r="I1838" s="137"/>
      <c r="J1838" s="138">
        <f>ROUND(I1838*H1838,2)</f>
        <v>0</v>
      </c>
      <c r="K1838" s="134" t="s">
        <v>233</v>
      </c>
      <c r="L1838" s="33"/>
      <c r="M1838" s="139" t="s">
        <v>21</v>
      </c>
      <c r="N1838" s="140" t="s">
        <v>45</v>
      </c>
      <c r="P1838" s="141">
        <f>O1838*H1838</f>
        <v>0</v>
      </c>
      <c r="Q1838" s="141">
        <v>0</v>
      </c>
      <c r="R1838" s="141">
        <f>Q1838*H1838</f>
        <v>0</v>
      </c>
      <c r="S1838" s="141">
        <v>0</v>
      </c>
      <c r="T1838" s="142">
        <f>S1838*H1838</f>
        <v>0</v>
      </c>
      <c r="AR1838" s="143" t="s">
        <v>388</v>
      </c>
      <c r="AT1838" s="143" t="s">
        <v>229</v>
      </c>
      <c r="AU1838" s="143" t="s">
        <v>86</v>
      </c>
      <c r="AY1838" s="18" t="s">
        <v>227</v>
      </c>
      <c r="BE1838" s="144">
        <f>IF(N1838="základní",J1838,0)</f>
        <v>0</v>
      </c>
      <c r="BF1838" s="144">
        <f>IF(N1838="snížená",J1838,0)</f>
        <v>0</v>
      </c>
      <c r="BG1838" s="144">
        <f>IF(N1838="zákl. přenesená",J1838,0)</f>
        <v>0</v>
      </c>
      <c r="BH1838" s="144">
        <f>IF(N1838="sníž. přenesená",J1838,0)</f>
        <v>0</v>
      </c>
      <c r="BI1838" s="144">
        <f>IF(N1838="nulová",J1838,0)</f>
        <v>0</v>
      </c>
      <c r="BJ1838" s="18" t="s">
        <v>86</v>
      </c>
      <c r="BK1838" s="144">
        <f>ROUND(I1838*H1838,2)</f>
        <v>0</v>
      </c>
      <c r="BL1838" s="18" t="s">
        <v>388</v>
      </c>
      <c r="BM1838" s="143" t="s">
        <v>2372</v>
      </c>
    </row>
    <row r="1839" spans="2:65" s="1" customFormat="1" ht="11.25">
      <c r="B1839" s="33"/>
      <c r="D1839" s="145" t="s">
        <v>236</v>
      </c>
      <c r="F1839" s="146" t="s">
        <v>2373</v>
      </c>
      <c r="I1839" s="147"/>
      <c r="L1839" s="33"/>
      <c r="M1839" s="148"/>
      <c r="T1839" s="54"/>
      <c r="AT1839" s="18" t="s">
        <v>236</v>
      </c>
      <c r="AU1839" s="18" t="s">
        <v>86</v>
      </c>
    </row>
    <row r="1840" spans="2:65" s="1" customFormat="1" ht="24.2" customHeight="1">
      <c r="B1840" s="33"/>
      <c r="C1840" s="170" t="s">
        <v>2374</v>
      </c>
      <c r="D1840" s="170" t="s">
        <v>291</v>
      </c>
      <c r="E1840" s="171" t="s">
        <v>2375</v>
      </c>
      <c r="F1840" s="172" t="s">
        <v>2376</v>
      </c>
      <c r="G1840" s="173" t="s">
        <v>396</v>
      </c>
      <c r="H1840" s="174">
        <v>1</v>
      </c>
      <c r="I1840" s="175"/>
      <c r="J1840" s="176">
        <f>ROUND(I1840*H1840,2)</f>
        <v>0</v>
      </c>
      <c r="K1840" s="172" t="s">
        <v>233</v>
      </c>
      <c r="L1840" s="177"/>
      <c r="M1840" s="178" t="s">
        <v>21</v>
      </c>
      <c r="N1840" s="179" t="s">
        <v>45</v>
      </c>
      <c r="P1840" s="141">
        <f>O1840*H1840</f>
        <v>0</v>
      </c>
      <c r="Q1840" s="141">
        <v>1.2E-2</v>
      </c>
      <c r="R1840" s="141">
        <f>Q1840*H1840</f>
        <v>1.2E-2</v>
      </c>
      <c r="S1840" s="141">
        <v>0</v>
      </c>
      <c r="T1840" s="142">
        <f>S1840*H1840</f>
        <v>0</v>
      </c>
      <c r="AR1840" s="143" t="s">
        <v>577</v>
      </c>
      <c r="AT1840" s="143" t="s">
        <v>291</v>
      </c>
      <c r="AU1840" s="143" t="s">
        <v>86</v>
      </c>
      <c r="AY1840" s="18" t="s">
        <v>227</v>
      </c>
      <c r="BE1840" s="144">
        <f>IF(N1840="základní",J1840,0)</f>
        <v>0</v>
      </c>
      <c r="BF1840" s="144">
        <f>IF(N1840="snížená",J1840,0)</f>
        <v>0</v>
      </c>
      <c r="BG1840" s="144">
        <f>IF(N1840="zákl. přenesená",J1840,0)</f>
        <v>0</v>
      </c>
      <c r="BH1840" s="144">
        <f>IF(N1840="sníž. přenesená",J1840,0)</f>
        <v>0</v>
      </c>
      <c r="BI1840" s="144">
        <f>IF(N1840="nulová",J1840,0)</f>
        <v>0</v>
      </c>
      <c r="BJ1840" s="18" t="s">
        <v>86</v>
      </c>
      <c r="BK1840" s="144">
        <f>ROUND(I1840*H1840,2)</f>
        <v>0</v>
      </c>
      <c r="BL1840" s="18" t="s">
        <v>388</v>
      </c>
      <c r="BM1840" s="143" t="s">
        <v>2377</v>
      </c>
    </row>
    <row r="1841" spans="2:65" s="1" customFormat="1" ht="21.75" customHeight="1">
      <c r="B1841" s="33"/>
      <c r="C1841" s="132" t="s">
        <v>2378</v>
      </c>
      <c r="D1841" s="132" t="s">
        <v>229</v>
      </c>
      <c r="E1841" s="133" t="s">
        <v>2379</v>
      </c>
      <c r="F1841" s="134" t="s">
        <v>2380</v>
      </c>
      <c r="G1841" s="135" t="s">
        <v>467</v>
      </c>
      <c r="H1841" s="136">
        <v>1</v>
      </c>
      <c r="I1841" s="137"/>
      <c r="J1841" s="138">
        <f>ROUND(I1841*H1841,2)</f>
        <v>0</v>
      </c>
      <c r="K1841" s="134" t="s">
        <v>336</v>
      </c>
      <c r="L1841" s="33"/>
      <c r="M1841" s="139" t="s">
        <v>21</v>
      </c>
      <c r="N1841" s="140" t="s">
        <v>45</v>
      </c>
      <c r="P1841" s="141">
        <f>O1841*H1841</f>
        <v>0</v>
      </c>
      <c r="Q1841" s="141">
        <v>0</v>
      </c>
      <c r="R1841" s="141">
        <f>Q1841*H1841</f>
        <v>0</v>
      </c>
      <c r="S1841" s="141">
        <v>0</v>
      </c>
      <c r="T1841" s="142">
        <f>S1841*H1841</f>
        <v>0</v>
      </c>
      <c r="AR1841" s="143" t="s">
        <v>388</v>
      </c>
      <c r="AT1841" s="143" t="s">
        <v>229</v>
      </c>
      <c r="AU1841" s="143" t="s">
        <v>86</v>
      </c>
      <c r="AY1841" s="18" t="s">
        <v>227</v>
      </c>
      <c r="BE1841" s="144">
        <f>IF(N1841="základní",J1841,0)</f>
        <v>0</v>
      </c>
      <c r="BF1841" s="144">
        <f>IF(N1841="snížená",J1841,0)</f>
        <v>0</v>
      </c>
      <c r="BG1841" s="144">
        <f>IF(N1841="zákl. přenesená",J1841,0)</f>
        <v>0</v>
      </c>
      <c r="BH1841" s="144">
        <f>IF(N1841="sníž. přenesená",J1841,0)</f>
        <v>0</v>
      </c>
      <c r="BI1841" s="144">
        <f>IF(N1841="nulová",J1841,0)</f>
        <v>0</v>
      </c>
      <c r="BJ1841" s="18" t="s">
        <v>86</v>
      </c>
      <c r="BK1841" s="144">
        <f>ROUND(I1841*H1841,2)</f>
        <v>0</v>
      </c>
      <c r="BL1841" s="18" t="s">
        <v>388</v>
      </c>
      <c r="BM1841" s="143" t="s">
        <v>2381</v>
      </c>
    </row>
    <row r="1842" spans="2:65" s="1" customFormat="1" ht="44.25" customHeight="1">
      <c r="B1842" s="33"/>
      <c r="C1842" s="132" t="s">
        <v>2382</v>
      </c>
      <c r="D1842" s="132" t="s">
        <v>229</v>
      </c>
      <c r="E1842" s="133" t="s">
        <v>2383</v>
      </c>
      <c r="F1842" s="134" t="s">
        <v>2384</v>
      </c>
      <c r="G1842" s="135" t="s">
        <v>467</v>
      </c>
      <c r="H1842" s="136">
        <v>1</v>
      </c>
      <c r="I1842" s="137"/>
      <c r="J1842" s="138">
        <f>ROUND(I1842*H1842,2)</f>
        <v>0</v>
      </c>
      <c r="K1842" s="134" t="s">
        <v>336</v>
      </c>
      <c r="L1842" s="33"/>
      <c r="M1842" s="139" t="s">
        <v>21</v>
      </c>
      <c r="N1842" s="140" t="s">
        <v>45</v>
      </c>
      <c r="P1842" s="141">
        <f>O1842*H1842</f>
        <v>0</v>
      </c>
      <c r="Q1842" s="141">
        <v>0</v>
      </c>
      <c r="R1842" s="141">
        <f>Q1842*H1842</f>
        <v>0</v>
      </c>
      <c r="S1842" s="141">
        <v>0</v>
      </c>
      <c r="T1842" s="142">
        <f>S1842*H1842</f>
        <v>0</v>
      </c>
      <c r="AR1842" s="143" t="s">
        <v>388</v>
      </c>
      <c r="AT1842" s="143" t="s">
        <v>229</v>
      </c>
      <c r="AU1842" s="143" t="s">
        <v>86</v>
      </c>
      <c r="AY1842" s="18" t="s">
        <v>227</v>
      </c>
      <c r="BE1842" s="144">
        <f>IF(N1842="základní",J1842,0)</f>
        <v>0</v>
      </c>
      <c r="BF1842" s="144">
        <f>IF(N1842="snížená",J1842,0)</f>
        <v>0</v>
      </c>
      <c r="BG1842" s="144">
        <f>IF(N1842="zákl. přenesená",J1842,0)</f>
        <v>0</v>
      </c>
      <c r="BH1842" s="144">
        <f>IF(N1842="sníž. přenesená",J1842,0)</f>
        <v>0</v>
      </c>
      <c r="BI1842" s="144">
        <f>IF(N1842="nulová",J1842,0)</f>
        <v>0</v>
      </c>
      <c r="BJ1842" s="18" t="s">
        <v>86</v>
      </c>
      <c r="BK1842" s="144">
        <f>ROUND(I1842*H1842,2)</f>
        <v>0</v>
      </c>
      <c r="BL1842" s="18" t="s">
        <v>388</v>
      </c>
      <c r="BM1842" s="143" t="s">
        <v>2385</v>
      </c>
    </row>
    <row r="1843" spans="2:65" s="1" customFormat="1" ht="21.75" customHeight="1">
      <c r="B1843" s="33"/>
      <c r="C1843" s="132" t="s">
        <v>2386</v>
      </c>
      <c r="D1843" s="132" t="s">
        <v>229</v>
      </c>
      <c r="E1843" s="133" t="s">
        <v>2387</v>
      </c>
      <c r="F1843" s="134" t="s">
        <v>2388</v>
      </c>
      <c r="G1843" s="135" t="s">
        <v>467</v>
      </c>
      <c r="H1843" s="136">
        <v>1</v>
      </c>
      <c r="I1843" s="137"/>
      <c r="J1843" s="138">
        <f>ROUND(I1843*H1843,2)</f>
        <v>0</v>
      </c>
      <c r="K1843" s="134" t="s">
        <v>336</v>
      </c>
      <c r="L1843" s="33"/>
      <c r="M1843" s="139" t="s">
        <v>21</v>
      </c>
      <c r="N1843" s="140" t="s">
        <v>45</v>
      </c>
      <c r="P1843" s="141">
        <f>O1843*H1843</f>
        <v>0</v>
      </c>
      <c r="Q1843" s="141">
        <v>0</v>
      </c>
      <c r="R1843" s="141">
        <f>Q1843*H1843</f>
        <v>0</v>
      </c>
      <c r="S1843" s="141">
        <v>0</v>
      </c>
      <c r="T1843" s="142">
        <f>S1843*H1843</f>
        <v>0</v>
      </c>
      <c r="AR1843" s="143" t="s">
        <v>388</v>
      </c>
      <c r="AT1843" s="143" t="s">
        <v>229</v>
      </c>
      <c r="AU1843" s="143" t="s">
        <v>86</v>
      </c>
      <c r="AY1843" s="18" t="s">
        <v>227</v>
      </c>
      <c r="BE1843" s="144">
        <f>IF(N1843="základní",J1843,0)</f>
        <v>0</v>
      </c>
      <c r="BF1843" s="144">
        <f>IF(N1843="snížená",J1843,0)</f>
        <v>0</v>
      </c>
      <c r="BG1843" s="144">
        <f>IF(N1843="zákl. přenesená",J1843,0)</f>
        <v>0</v>
      </c>
      <c r="BH1843" s="144">
        <f>IF(N1843="sníž. přenesená",J1843,0)</f>
        <v>0</v>
      </c>
      <c r="BI1843" s="144">
        <f>IF(N1843="nulová",J1843,0)</f>
        <v>0</v>
      </c>
      <c r="BJ1843" s="18" t="s">
        <v>86</v>
      </c>
      <c r="BK1843" s="144">
        <f>ROUND(I1843*H1843,2)</f>
        <v>0</v>
      </c>
      <c r="BL1843" s="18" t="s">
        <v>388</v>
      </c>
      <c r="BM1843" s="143" t="s">
        <v>2389</v>
      </c>
    </row>
    <row r="1844" spans="2:65" s="1" customFormat="1" ht="24.2" customHeight="1">
      <c r="B1844" s="33"/>
      <c r="C1844" s="132" t="s">
        <v>2390</v>
      </c>
      <c r="D1844" s="132" t="s">
        <v>229</v>
      </c>
      <c r="E1844" s="133" t="s">
        <v>2391</v>
      </c>
      <c r="F1844" s="134" t="s">
        <v>2392</v>
      </c>
      <c r="G1844" s="135" t="s">
        <v>273</v>
      </c>
      <c r="H1844" s="136">
        <v>14.885999999999999</v>
      </c>
      <c r="I1844" s="137"/>
      <c r="J1844" s="138">
        <f>ROUND(I1844*H1844,2)</f>
        <v>0</v>
      </c>
      <c r="K1844" s="134" t="s">
        <v>336</v>
      </c>
      <c r="L1844" s="33"/>
      <c r="M1844" s="139" t="s">
        <v>21</v>
      </c>
      <c r="N1844" s="140" t="s">
        <v>45</v>
      </c>
      <c r="P1844" s="141">
        <f>O1844*H1844</f>
        <v>0</v>
      </c>
      <c r="Q1844" s="141">
        <v>1</v>
      </c>
      <c r="R1844" s="141">
        <f>Q1844*H1844</f>
        <v>14.885999999999999</v>
      </c>
      <c r="S1844" s="141">
        <v>0</v>
      </c>
      <c r="T1844" s="142">
        <f>S1844*H1844</f>
        <v>0</v>
      </c>
      <c r="AR1844" s="143" t="s">
        <v>388</v>
      </c>
      <c r="AT1844" s="143" t="s">
        <v>229</v>
      </c>
      <c r="AU1844" s="143" t="s">
        <v>86</v>
      </c>
      <c r="AY1844" s="18" t="s">
        <v>227</v>
      </c>
      <c r="BE1844" s="144">
        <f>IF(N1844="základní",J1844,0)</f>
        <v>0</v>
      </c>
      <c r="BF1844" s="144">
        <f>IF(N1844="snížená",J1844,0)</f>
        <v>0</v>
      </c>
      <c r="BG1844" s="144">
        <f>IF(N1844="zákl. přenesená",J1844,0)</f>
        <v>0</v>
      </c>
      <c r="BH1844" s="144">
        <f>IF(N1844="sníž. přenesená",J1844,0)</f>
        <v>0</v>
      </c>
      <c r="BI1844" s="144">
        <f>IF(N1844="nulová",J1844,0)</f>
        <v>0</v>
      </c>
      <c r="BJ1844" s="18" t="s">
        <v>86</v>
      </c>
      <c r="BK1844" s="144">
        <f>ROUND(I1844*H1844,2)</f>
        <v>0</v>
      </c>
      <c r="BL1844" s="18" t="s">
        <v>388</v>
      </c>
      <c r="BM1844" s="143" t="s">
        <v>2393</v>
      </c>
    </row>
    <row r="1845" spans="2:65" s="13" customFormat="1" ht="11.25">
      <c r="B1845" s="156"/>
      <c r="D1845" s="150" t="s">
        <v>238</v>
      </c>
      <c r="E1845" s="157" t="s">
        <v>21</v>
      </c>
      <c r="F1845" s="158" t="s">
        <v>2394</v>
      </c>
      <c r="H1845" s="159">
        <v>3.024</v>
      </c>
      <c r="I1845" s="160"/>
      <c r="L1845" s="156"/>
      <c r="M1845" s="161"/>
      <c r="T1845" s="162"/>
      <c r="AT1845" s="157" t="s">
        <v>238</v>
      </c>
      <c r="AU1845" s="157" t="s">
        <v>86</v>
      </c>
      <c r="AV1845" s="13" t="s">
        <v>86</v>
      </c>
      <c r="AW1845" s="13" t="s">
        <v>33</v>
      </c>
      <c r="AX1845" s="13" t="s">
        <v>73</v>
      </c>
      <c r="AY1845" s="157" t="s">
        <v>227</v>
      </c>
    </row>
    <row r="1846" spans="2:65" s="13" customFormat="1" ht="11.25">
      <c r="B1846" s="156"/>
      <c r="D1846" s="150" t="s">
        <v>238</v>
      </c>
      <c r="E1846" s="157" t="s">
        <v>21</v>
      </c>
      <c r="F1846" s="158" t="s">
        <v>2395</v>
      </c>
      <c r="H1846" s="159">
        <v>4.3639999999999999</v>
      </c>
      <c r="I1846" s="160"/>
      <c r="L1846" s="156"/>
      <c r="M1846" s="161"/>
      <c r="T1846" s="162"/>
      <c r="AT1846" s="157" t="s">
        <v>238</v>
      </c>
      <c r="AU1846" s="157" t="s">
        <v>86</v>
      </c>
      <c r="AV1846" s="13" t="s">
        <v>86</v>
      </c>
      <c r="AW1846" s="13" t="s">
        <v>33</v>
      </c>
      <c r="AX1846" s="13" t="s">
        <v>73</v>
      </c>
      <c r="AY1846" s="157" t="s">
        <v>227</v>
      </c>
    </row>
    <row r="1847" spans="2:65" s="13" customFormat="1" ht="11.25">
      <c r="B1847" s="156"/>
      <c r="D1847" s="150" t="s">
        <v>238</v>
      </c>
      <c r="E1847" s="157" t="s">
        <v>21</v>
      </c>
      <c r="F1847" s="158" t="s">
        <v>2396</v>
      </c>
      <c r="H1847" s="159">
        <v>0.373</v>
      </c>
      <c r="I1847" s="160"/>
      <c r="L1847" s="156"/>
      <c r="M1847" s="161"/>
      <c r="T1847" s="162"/>
      <c r="AT1847" s="157" t="s">
        <v>238</v>
      </c>
      <c r="AU1847" s="157" t="s">
        <v>86</v>
      </c>
      <c r="AV1847" s="13" t="s">
        <v>86</v>
      </c>
      <c r="AW1847" s="13" t="s">
        <v>33</v>
      </c>
      <c r="AX1847" s="13" t="s">
        <v>73</v>
      </c>
      <c r="AY1847" s="157" t="s">
        <v>227</v>
      </c>
    </row>
    <row r="1848" spans="2:65" s="13" customFormat="1" ht="11.25">
      <c r="B1848" s="156"/>
      <c r="D1848" s="150" t="s">
        <v>238</v>
      </c>
      <c r="E1848" s="157" t="s">
        <v>21</v>
      </c>
      <c r="F1848" s="158" t="s">
        <v>2397</v>
      </c>
      <c r="H1848" s="159">
        <v>4.359</v>
      </c>
      <c r="I1848" s="160"/>
      <c r="L1848" s="156"/>
      <c r="M1848" s="161"/>
      <c r="T1848" s="162"/>
      <c r="AT1848" s="157" t="s">
        <v>238</v>
      </c>
      <c r="AU1848" s="157" t="s">
        <v>86</v>
      </c>
      <c r="AV1848" s="13" t="s">
        <v>86</v>
      </c>
      <c r="AW1848" s="13" t="s">
        <v>33</v>
      </c>
      <c r="AX1848" s="13" t="s">
        <v>73</v>
      </c>
      <c r="AY1848" s="157" t="s">
        <v>227</v>
      </c>
    </row>
    <row r="1849" spans="2:65" s="13" customFormat="1" ht="11.25">
      <c r="B1849" s="156"/>
      <c r="D1849" s="150" t="s">
        <v>238</v>
      </c>
      <c r="E1849" s="157" t="s">
        <v>21</v>
      </c>
      <c r="F1849" s="158" t="s">
        <v>2398</v>
      </c>
      <c r="H1849" s="159">
        <v>0.28799999999999998</v>
      </c>
      <c r="I1849" s="160"/>
      <c r="L1849" s="156"/>
      <c r="M1849" s="161"/>
      <c r="T1849" s="162"/>
      <c r="AT1849" s="157" t="s">
        <v>238</v>
      </c>
      <c r="AU1849" s="157" t="s">
        <v>86</v>
      </c>
      <c r="AV1849" s="13" t="s">
        <v>86</v>
      </c>
      <c r="AW1849" s="13" t="s">
        <v>33</v>
      </c>
      <c r="AX1849" s="13" t="s">
        <v>73</v>
      </c>
      <c r="AY1849" s="157" t="s">
        <v>227</v>
      </c>
    </row>
    <row r="1850" spans="2:65" s="13" customFormat="1" ht="11.25">
      <c r="B1850" s="156"/>
      <c r="D1850" s="150" t="s">
        <v>238</v>
      </c>
      <c r="E1850" s="157" t="s">
        <v>21</v>
      </c>
      <c r="F1850" s="158" t="s">
        <v>2399</v>
      </c>
      <c r="H1850" s="159">
        <v>0.629</v>
      </c>
      <c r="I1850" s="160"/>
      <c r="L1850" s="156"/>
      <c r="M1850" s="161"/>
      <c r="T1850" s="162"/>
      <c r="AT1850" s="157" t="s">
        <v>238</v>
      </c>
      <c r="AU1850" s="157" t="s">
        <v>86</v>
      </c>
      <c r="AV1850" s="13" t="s">
        <v>86</v>
      </c>
      <c r="AW1850" s="13" t="s">
        <v>33</v>
      </c>
      <c r="AX1850" s="13" t="s">
        <v>73</v>
      </c>
      <c r="AY1850" s="157" t="s">
        <v>227</v>
      </c>
    </row>
    <row r="1851" spans="2:65" s="15" customFormat="1" ht="11.25">
      <c r="B1851" s="193"/>
      <c r="D1851" s="150" t="s">
        <v>238</v>
      </c>
      <c r="E1851" s="194" t="s">
        <v>21</v>
      </c>
      <c r="F1851" s="195" t="s">
        <v>765</v>
      </c>
      <c r="H1851" s="196">
        <v>13.037000000000001</v>
      </c>
      <c r="I1851" s="197"/>
      <c r="L1851" s="193"/>
      <c r="M1851" s="198"/>
      <c r="T1851" s="199"/>
      <c r="AT1851" s="194" t="s">
        <v>238</v>
      </c>
      <c r="AU1851" s="194" t="s">
        <v>86</v>
      </c>
      <c r="AV1851" s="15" t="s">
        <v>120</v>
      </c>
      <c r="AW1851" s="15" t="s">
        <v>33</v>
      </c>
      <c r="AX1851" s="15" t="s">
        <v>73</v>
      </c>
      <c r="AY1851" s="194" t="s">
        <v>227</v>
      </c>
    </row>
    <row r="1852" spans="2:65" s="12" customFormat="1" ht="11.25">
      <c r="B1852" s="149"/>
      <c r="D1852" s="150" t="s">
        <v>238</v>
      </c>
      <c r="E1852" s="151" t="s">
        <v>21</v>
      </c>
      <c r="F1852" s="152" t="s">
        <v>2305</v>
      </c>
      <c r="H1852" s="151" t="s">
        <v>21</v>
      </c>
      <c r="I1852" s="153"/>
      <c r="L1852" s="149"/>
      <c r="M1852" s="154"/>
      <c r="T1852" s="155"/>
      <c r="AT1852" s="151" t="s">
        <v>238</v>
      </c>
      <c r="AU1852" s="151" t="s">
        <v>86</v>
      </c>
      <c r="AV1852" s="12" t="s">
        <v>80</v>
      </c>
      <c r="AW1852" s="12" t="s">
        <v>33</v>
      </c>
      <c r="AX1852" s="12" t="s">
        <v>73</v>
      </c>
      <c r="AY1852" s="151" t="s">
        <v>227</v>
      </c>
    </row>
    <row r="1853" spans="2:65" s="13" customFormat="1" ht="11.25">
      <c r="B1853" s="156"/>
      <c r="D1853" s="150" t="s">
        <v>238</v>
      </c>
      <c r="E1853" s="157" t="s">
        <v>21</v>
      </c>
      <c r="F1853" s="158" t="s">
        <v>2400</v>
      </c>
      <c r="H1853" s="159">
        <v>4.0000000000000001E-3</v>
      </c>
      <c r="I1853" s="160"/>
      <c r="L1853" s="156"/>
      <c r="M1853" s="161"/>
      <c r="T1853" s="162"/>
      <c r="AT1853" s="157" t="s">
        <v>238</v>
      </c>
      <c r="AU1853" s="157" t="s">
        <v>86</v>
      </c>
      <c r="AV1853" s="13" t="s">
        <v>86</v>
      </c>
      <c r="AW1853" s="13" t="s">
        <v>33</v>
      </c>
      <c r="AX1853" s="13" t="s">
        <v>73</v>
      </c>
      <c r="AY1853" s="157" t="s">
        <v>227</v>
      </c>
    </row>
    <row r="1854" spans="2:65" s="13" customFormat="1" ht="11.25">
      <c r="B1854" s="156"/>
      <c r="D1854" s="150" t="s">
        <v>238</v>
      </c>
      <c r="E1854" s="157" t="s">
        <v>21</v>
      </c>
      <c r="F1854" s="158" t="s">
        <v>2401</v>
      </c>
      <c r="H1854" s="159">
        <v>1.0999999999999999E-2</v>
      </c>
      <c r="I1854" s="160"/>
      <c r="L1854" s="156"/>
      <c r="M1854" s="161"/>
      <c r="T1854" s="162"/>
      <c r="AT1854" s="157" t="s">
        <v>238</v>
      </c>
      <c r="AU1854" s="157" t="s">
        <v>86</v>
      </c>
      <c r="AV1854" s="13" t="s">
        <v>86</v>
      </c>
      <c r="AW1854" s="13" t="s">
        <v>33</v>
      </c>
      <c r="AX1854" s="13" t="s">
        <v>73</v>
      </c>
      <c r="AY1854" s="157" t="s">
        <v>227</v>
      </c>
    </row>
    <row r="1855" spans="2:65" s="13" customFormat="1" ht="11.25">
      <c r="B1855" s="156"/>
      <c r="D1855" s="150" t="s">
        <v>238</v>
      </c>
      <c r="E1855" s="157" t="s">
        <v>21</v>
      </c>
      <c r="F1855" s="158" t="s">
        <v>2402</v>
      </c>
      <c r="H1855" s="159">
        <v>4.3999999999999997E-2</v>
      </c>
      <c r="I1855" s="160"/>
      <c r="L1855" s="156"/>
      <c r="M1855" s="161"/>
      <c r="T1855" s="162"/>
      <c r="AT1855" s="157" t="s">
        <v>238</v>
      </c>
      <c r="AU1855" s="157" t="s">
        <v>86</v>
      </c>
      <c r="AV1855" s="13" t="s">
        <v>86</v>
      </c>
      <c r="AW1855" s="13" t="s">
        <v>33</v>
      </c>
      <c r="AX1855" s="13" t="s">
        <v>73</v>
      </c>
      <c r="AY1855" s="157" t="s">
        <v>227</v>
      </c>
    </row>
    <row r="1856" spans="2:65" s="15" customFormat="1" ht="11.25">
      <c r="B1856" s="193"/>
      <c r="D1856" s="150" t="s">
        <v>238</v>
      </c>
      <c r="E1856" s="194" t="s">
        <v>21</v>
      </c>
      <c r="F1856" s="195" t="s">
        <v>765</v>
      </c>
      <c r="H1856" s="196">
        <v>5.8999999999999997E-2</v>
      </c>
      <c r="I1856" s="197"/>
      <c r="L1856" s="193"/>
      <c r="M1856" s="198"/>
      <c r="T1856" s="199"/>
      <c r="AT1856" s="194" t="s">
        <v>238</v>
      </c>
      <c r="AU1856" s="194" t="s">
        <v>86</v>
      </c>
      <c r="AV1856" s="15" t="s">
        <v>120</v>
      </c>
      <c r="AW1856" s="15" t="s">
        <v>33</v>
      </c>
      <c r="AX1856" s="15" t="s">
        <v>73</v>
      </c>
      <c r="AY1856" s="194" t="s">
        <v>227</v>
      </c>
    </row>
    <row r="1857" spans="2:51" s="12" customFormat="1" ht="11.25">
      <c r="B1857" s="149"/>
      <c r="D1857" s="150" t="s">
        <v>238</v>
      </c>
      <c r="E1857" s="151" t="s">
        <v>21</v>
      </c>
      <c r="F1857" s="152" t="s">
        <v>2307</v>
      </c>
      <c r="H1857" s="151" t="s">
        <v>21</v>
      </c>
      <c r="I1857" s="153"/>
      <c r="L1857" s="149"/>
      <c r="M1857" s="154"/>
      <c r="T1857" s="155"/>
      <c r="AT1857" s="151" t="s">
        <v>238</v>
      </c>
      <c r="AU1857" s="151" t="s">
        <v>86</v>
      </c>
      <c r="AV1857" s="12" t="s">
        <v>80</v>
      </c>
      <c r="AW1857" s="12" t="s">
        <v>33</v>
      </c>
      <c r="AX1857" s="12" t="s">
        <v>73</v>
      </c>
      <c r="AY1857" s="151" t="s">
        <v>227</v>
      </c>
    </row>
    <row r="1858" spans="2:51" s="13" customFormat="1" ht="11.25">
      <c r="B1858" s="156"/>
      <c r="D1858" s="150" t="s">
        <v>238</v>
      </c>
      <c r="E1858" s="157" t="s">
        <v>21</v>
      </c>
      <c r="F1858" s="158" t="s">
        <v>2403</v>
      </c>
      <c r="H1858" s="159">
        <v>1.4E-2</v>
      </c>
      <c r="I1858" s="160"/>
      <c r="L1858" s="156"/>
      <c r="M1858" s="161"/>
      <c r="T1858" s="162"/>
      <c r="AT1858" s="157" t="s">
        <v>238</v>
      </c>
      <c r="AU1858" s="157" t="s">
        <v>86</v>
      </c>
      <c r="AV1858" s="13" t="s">
        <v>86</v>
      </c>
      <c r="AW1858" s="13" t="s">
        <v>33</v>
      </c>
      <c r="AX1858" s="13" t="s">
        <v>73</v>
      </c>
      <c r="AY1858" s="157" t="s">
        <v>227</v>
      </c>
    </row>
    <row r="1859" spans="2:51" s="13" customFormat="1" ht="11.25">
      <c r="B1859" s="156"/>
      <c r="D1859" s="150" t="s">
        <v>238</v>
      </c>
      <c r="E1859" s="157" t="s">
        <v>21</v>
      </c>
      <c r="F1859" s="158" t="s">
        <v>2404</v>
      </c>
      <c r="H1859" s="159">
        <v>0.113</v>
      </c>
      <c r="I1859" s="160"/>
      <c r="L1859" s="156"/>
      <c r="M1859" s="161"/>
      <c r="T1859" s="162"/>
      <c r="AT1859" s="157" t="s">
        <v>238</v>
      </c>
      <c r="AU1859" s="157" t="s">
        <v>86</v>
      </c>
      <c r="AV1859" s="13" t="s">
        <v>86</v>
      </c>
      <c r="AW1859" s="13" t="s">
        <v>33</v>
      </c>
      <c r="AX1859" s="13" t="s">
        <v>73</v>
      </c>
      <c r="AY1859" s="157" t="s">
        <v>227</v>
      </c>
    </row>
    <row r="1860" spans="2:51" s="13" customFormat="1" ht="11.25">
      <c r="B1860" s="156"/>
      <c r="D1860" s="150" t="s">
        <v>238</v>
      </c>
      <c r="E1860" s="157" t="s">
        <v>21</v>
      </c>
      <c r="F1860" s="158" t="s">
        <v>2405</v>
      </c>
      <c r="H1860" s="159">
        <v>0.50600000000000001</v>
      </c>
      <c r="I1860" s="160"/>
      <c r="L1860" s="156"/>
      <c r="M1860" s="161"/>
      <c r="T1860" s="162"/>
      <c r="AT1860" s="157" t="s">
        <v>238</v>
      </c>
      <c r="AU1860" s="157" t="s">
        <v>86</v>
      </c>
      <c r="AV1860" s="13" t="s">
        <v>86</v>
      </c>
      <c r="AW1860" s="13" t="s">
        <v>33</v>
      </c>
      <c r="AX1860" s="13" t="s">
        <v>73</v>
      </c>
      <c r="AY1860" s="157" t="s">
        <v>227</v>
      </c>
    </row>
    <row r="1861" spans="2:51" s="15" customFormat="1" ht="11.25">
      <c r="B1861" s="193"/>
      <c r="D1861" s="150" t="s">
        <v>238</v>
      </c>
      <c r="E1861" s="194" t="s">
        <v>21</v>
      </c>
      <c r="F1861" s="195" t="s">
        <v>765</v>
      </c>
      <c r="H1861" s="196">
        <v>0.63300000000000001</v>
      </c>
      <c r="I1861" s="197"/>
      <c r="L1861" s="193"/>
      <c r="M1861" s="198"/>
      <c r="T1861" s="199"/>
      <c r="AT1861" s="194" t="s">
        <v>238</v>
      </c>
      <c r="AU1861" s="194" t="s">
        <v>86</v>
      </c>
      <c r="AV1861" s="15" t="s">
        <v>120</v>
      </c>
      <c r="AW1861" s="15" t="s">
        <v>33</v>
      </c>
      <c r="AX1861" s="15" t="s">
        <v>73</v>
      </c>
      <c r="AY1861" s="194" t="s">
        <v>227</v>
      </c>
    </row>
    <row r="1862" spans="2:51" s="12" customFormat="1" ht="11.25">
      <c r="B1862" s="149"/>
      <c r="D1862" s="150" t="s">
        <v>238</v>
      </c>
      <c r="E1862" s="151" t="s">
        <v>21</v>
      </c>
      <c r="F1862" s="152" t="s">
        <v>2310</v>
      </c>
      <c r="H1862" s="151" t="s">
        <v>21</v>
      </c>
      <c r="I1862" s="153"/>
      <c r="L1862" s="149"/>
      <c r="M1862" s="154"/>
      <c r="T1862" s="155"/>
      <c r="AT1862" s="151" t="s">
        <v>238</v>
      </c>
      <c r="AU1862" s="151" t="s">
        <v>86</v>
      </c>
      <c r="AV1862" s="12" t="s">
        <v>80</v>
      </c>
      <c r="AW1862" s="12" t="s">
        <v>33</v>
      </c>
      <c r="AX1862" s="12" t="s">
        <v>73</v>
      </c>
      <c r="AY1862" s="151" t="s">
        <v>227</v>
      </c>
    </row>
    <row r="1863" spans="2:51" s="13" customFormat="1" ht="11.25">
      <c r="B1863" s="156"/>
      <c r="D1863" s="150" t="s">
        <v>238</v>
      </c>
      <c r="E1863" s="157" t="s">
        <v>21</v>
      </c>
      <c r="F1863" s="158" t="s">
        <v>2406</v>
      </c>
      <c r="H1863" s="159">
        <v>3.1E-2</v>
      </c>
      <c r="I1863" s="160"/>
      <c r="L1863" s="156"/>
      <c r="M1863" s="161"/>
      <c r="T1863" s="162"/>
      <c r="AT1863" s="157" t="s">
        <v>238</v>
      </c>
      <c r="AU1863" s="157" t="s">
        <v>86</v>
      </c>
      <c r="AV1863" s="13" t="s">
        <v>86</v>
      </c>
      <c r="AW1863" s="13" t="s">
        <v>33</v>
      </c>
      <c r="AX1863" s="13" t="s">
        <v>73</v>
      </c>
      <c r="AY1863" s="157" t="s">
        <v>227</v>
      </c>
    </row>
    <row r="1864" spans="2:51" s="13" customFormat="1" ht="11.25">
      <c r="B1864" s="156"/>
      <c r="D1864" s="150" t="s">
        <v>238</v>
      </c>
      <c r="E1864" s="157" t="s">
        <v>21</v>
      </c>
      <c r="F1864" s="158" t="s">
        <v>2407</v>
      </c>
      <c r="H1864" s="159">
        <v>3.9E-2</v>
      </c>
      <c r="I1864" s="160"/>
      <c r="L1864" s="156"/>
      <c r="M1864" s="161"/>
      <c r="T1864" s="162"/>
      <c r="AT1864" s="157" t="s">
        <v>238</v>
      </c>
      <c r="AU1864" s="157" t="s">
        <v>86</v>
      </c>
      <c r="AV1864" s="13" t="s">
        <v>86</v>
      </c>
      <c r="AW1864" s="13" t="s">
        <v>33</v>
      </c>
      <c r="AX1864" s="13" t="s">
        <v>73</v>
      </c>
      <c r="AY1864" s="157" t="s">
        <v>227</v>
      </c>
    </row>
    <row r="1865" spans="2:51" s="13" customFormat="1" ht="11.25">
      <c r="B1865" s="156"/>
      <c r="D1865" s="150" t="s">
        <v>238</v>
      </c>
      <c r="E1865" s="157" t="s">
        <v>21</v>
      </c>
      <c r="F1865" s="158" t="s">
        <v>2408</v>
      </c>
      <c r="H1865" s="159">
        <v>1.6E-2</v>
      </c>
      <c r="I1865" s="160"/>
      <c r="L1865" s="156"/>
      <c r="M1865" s="161"/>
      <c r="T1865" s="162"/>
      <c r="AT1865" s="157" t="s">
        <v>238</v>
      </c>
      <c r="AU1865" s="157" t="s">
        <v>86</v>
      </c>
      <c r="AV1865" s="13" t="s">
        <v>86</v>
      </c>
      <c r="AW1865" s="13" t="s">
        <v>33</v>
      </c>
      <c r="AX1865" s="13" t="s">
        <v>73</v>
      </c>
      <c r="AY1865" s="157" t="s">
        <v>227</v>
      </c>
    </row>
    <row r="1866" spans="2:51" s="13" customFormat="1" ht="11.25">
      <c r="B1866" s="156"/>
      <c r="D1866" s="150" t="s">
        <v>238</v>
      </c>
      <c r="E1866" s="157" t="s">
        <v>21</v>
      </c>
      <c r="F1866" s="158" t="s">
        <v>2409</v>
      </c>
      <c r="H1866" s="159">
        <v>0.47499999999999998</v>
      </c>
      <c r="I1866" s="160"/>
      <c r="L1866" s="156"/>
      <c r="M1866" s="161"/>
      <c r="T1866" s="162"/>
      <c r="AT1866" s="157" t="s">
        <v>238</v>
      </c>
      <c r="AU1866" s="157" t="s">
        <v>86</v>
      </c>
      <c r="AV1866" s="13" t="s">
        <v>86</v>
      </c>
      <c r="AW1866" s="13" t="s">
        <v>33</v>
      </c>
      <c r="AX1866" s="13" t="s">
        <v>73</v>
      </c>
      <c r="AY1866" s="157" t="s">
        <v>227</v>
      </c>
    </row>
    <row r="1867" spans="2:51" s="15" customFormat="1" ht="11.25">
      <c r="B1867" s="193"/>
      <c r="D1867" s="150" t="s">
        <v>238</v>
      </c>
      <c r="E1867" s="194" t="s">
        <v>21</v>
      </c>
      <c r="F1867" s="195" t="s">
        <v>765</v>
      </c>
      <c r="H1867" s="196">
        <v>0.56100000000000005</v>
      </c>
      <c r="I1867" s="197"/>
      <c r="L1867" s="193"/>
      <c r="M1867" s="198"/>
      <c r="T1867" s="199"/>
      <c r="AT1867" s="194" t="s">
        <v>238</v>
      </c>
      <c r="AU1867" s="194" t="s">
        <v>86</v>
      </c>
      <c r="AV1867" s="15" t="s">
        <v>120</v>
      </c>
      <c r="AW1867" s="15" t="s">
        <v>33</v>
      </c>
      <c r="AX1867" s="15" t="s">
        <v>73</v>
      </c>
      <c r="AY1867" s="194" t="s">
        <v>227</v>
      </c>
    </row>
    <row r="1868" spans="2:51" s="12" customFormat="1" ht="11.25">
      <c r="B1868" s="149"/>
      <c r="D1868" s="150" t="s">
        <v>238</v>
      </c>
      <c r="E1868" s="151" t="s">
        <v>21</v>
      </c>
      <c r="F1868" s="152" t="s">
        <v>2313</v>
      </c>
      <c r="H1868" s="151" t="s">
        <v>21</v>
      </c>
      <c r="I1868" s="153"/>
      <c r="L1868" s="149"/>
      <c r="M1868" s="154"/>
      <c r="T1868" s="155"/>
      <c r="AT1868" s="151" t="s">
        <v>238</v>
      </c>
      <c r="AU1868" s="151" t="s">
        <v>86</v>
      </c>
      <c r="AV1868" s="12" t="s">
        <v>80</v>
      </c>
      <c r="AW1868" s="12" t="s">
        <v>33</v>
      </c>
      <c r="AX1868" s="12" t="s">
        <v>73</v>
      </c>
      <c r="AY1868" s="151" t="s">
        <v>227</v>
      </c>
    </row>
    <row r="1869" spans="2:51" s="13" customFormat="1" ht="11.25">
      <c r="B1869" s="156"/>
      <c r="D1869" s="150" t="s">
        <v>238</v>
      </c>
      <c r="E1869" s="157" t="s">
        <v>21</v>
      </c>
      <c r="F1869" s="158" t="s">
        <v>2410</v>
      </c>
      <c r="H1869" s="159">
        <v>5.0000000000000001E-3</v>
      </c>
      <c r="I1869" s="160"/>
      <c r="L1869" s="156"/>
      <c r="M1869" s="161"/>
      <c r="T1869" s="162"/>
      <c r="AT1869" s="157" t="s">
        <v>238</v>
      </c>
      <c r="AU1869" s="157" t="s">
        <v>86</v>
      </c>
      <c r="AV1869" s="13" t="s">
        <v>86</v>
      </c>
      <c r="AW1869" s="13" t="s">
        <v>33</v>
      </c>
      <c r="AX1869" s="13" t="s">
        <v>73</v>
      </c>
      <c r="AY1869" s="157" t="s">
        <v>227</v>
      </c>
    </row>
    <row r="1870" spans="2:51" s="13" customFormat="1" ht="11.25">
      <c r="B1870" s="156"/>
      <c r="D1870" s="150" t="s">
        <v>238</v>
      </c>
      <c r="E1870" s="157" t="s">
        <v>21</v>
      </c>
      <c r="F1870" s="158" t="s">
        <v>2411</v>
      </c>
      <c r="H1870" s="159">
        <v>3.0000000000000001E-3</v>
      </c>
      <c r="I1870" s="160"/>
      <c r="L1870" s="156"/>
      <c r="M1870" s="161"/>
      <c r="T1870" s="162"/>
      <c r="AT1870" s="157" t="s">
        <v>238</v>
      </c>
      <c r="AU1870" s="157" t="s">
        <v>86</v>
      </c>
      <c r="AV1870" s="13" t="s">
        <v>86</v>
      </c>
      <c r="AW1870" s="13" t="s">
        <v>33</v>
      </c>
      <c r="AX1870" s="13" t="s">
        <v>73</v>
      </c>
      <c r="AY1870" s="157" t="s">
        <v>227</v>
      </c>
    </row>
    <row r="1871" spans="2:51" s="13" customFormat="1" ht="11.25">
      <c r="B1871" s="156"/>
      <c r="D1871" s="150" t="s">
        <v>238</v>
      </c>
      <c r="E1871" s="157" t="s">
        <v>21</v>
      </c>
      <c r="F1871" s="158" t="s">
        <v>2412</v>
      </c>
      <c r="H1871" s="159">
        <v>7.9000000000000001E-2</v>
      </c>
      <c r="I1871" s="160"/>
      <c r="L1871" s="156"/>
      <c r="M1871" s="161"/>
      <c r="T1871" s="162"/>
      <c r="AT1871" s="157" t="s">
        <v>238</v>
      </c>
      <c r="AU1871" s="157" t="s">
        <v>86</v>
      </c>
      <c r="AV1871" s="13" t="s">
        <v>86</v>
      </c>
      <c r="AW1871" s="13" t="s">
        <v>33</v>
      </c>
      <c r="AX1871" s="13" t="s">
        <v>73</v>
      </c>
      <c r="AY1871" s="157" t="s">
        <v>227</v>
      </c>
    </row>
    <row r="1872" spans="2:51" s="15" customFormat="1" ht="11.25">
      <c r="B1872" s="193"/>
      <c r="D1872" s="150" t="s">
        <v>238</v>
      </c>
      <c r="E1872" s="194" t="s">
        <v>21</v>
      </c>
      <c r="F1872" s="195" t="s">
        <v>765</v>
      </c>
      <c r="H1872" s="196">
        <v>8.6999999999999994E-2</v>
      </c>
      <c r="I1872" s="197"/>
      <c r="L1872" s="193"/>
      <c r="M1872" s="198"/>
      <c r="T1872" s="199"/>
      <c r="AT1872" s="194" t="s">
        <v>238</v>
      </c>
      <c r="AU1872" s="194" t="s">
        <v>86</v>
      </c>
      <c r="AV1872" s="15" t="s">
        <v>120</v>
      </c>
      <c r="AW1872" s="15" t="s">
        <v>33</v>
      </c>
      <c r="AX1872" s="15" t="s">
        <v>73</v>
      </c>
      <c r="AY1872" s="194" t="s">
        <v>227</v>
      </c>
    </row>
    <row r="1873" spans="2:65" s="12" customFormat="1" ht="11.25">
      <c r="B1873" s="149"/>
      <c r="D1873" s="150" t="s">
        <v>238</v>
      </c>
      <c r="E1873" s="151" t="s">
        <v>21</v>
      </c>
      <c r="F1873" s="152" t="s">
        <v>2255</v>
      </c>
      <c r="H1873" s="151" t="s">
        <v>21</v>
      </c>
      <c r="I1873" s="153"/>
      <c r="L1873" s="149"/>
      <c r="M1873" s="154"/>
      <c r="T1873" s="155"/>
      <c r="AT1873" s="151" t="s">
        <v>238</v>
      </c>
      <c r="AU1873" s="151" t="s">
        <v>86</v>
      </c>
      <c r="AV1873" s="12" t="s">
        <v>80</v>
      </c>
      <c r="AW1873" s="12" t="s">
        <v>33</v>
      </c>
      <c r="AX1873" s="12" t="s">
        <v>73</v>
      </c>
      <c r="AY1873" s="151" t="s">
        <v>227</v>
      </c>
    </row>
    <row r="1874" spans="2:65" s="13" customFormat="1" ht="11.25">
      <c r="B1874" s="156"/>
      <c r="D1874" s="150" t="s">
        <v>238</v>
      </c>
      <c r="E1874" s="157" t="s">
        <v>21</v>
      </c>
      <c r="F1874" s="158" t="s">
        <v>2413</v>
      </c>
      <c r="H1874" s="159">
        <v>9.6000000000000002E-2</v>
      </c>
      <c r="I1874" s="160"/>
      <c r="L1874" s="156"/>
      <c r="M1874" s="161"/>
      <c r="T1874" s="162"/>
      <c r="AT1874" s="157" t="s">
        <v>238</v>
      </c>
      <c r="AU1874" s="157" t="s">
        <v>86</v>
      </c>
      <c r="AV1874" s="13" t="s">
        <v>86</v>
      </c>
      <c r="AW1874" s="13" t="s">
        <v>33</v>
      </c>
      <c r="AX1874" s="13" t="s">
        <v>73</v>
      </c>
      <c r="AY1874" s="157" t="s">
        <v>227</v>
      </c>
    </row>
    <row r="1875" spans="2:65" s="15" customFormat="1" ht="11.25">
      <c r="B1875" s="193"/>
      <c r="D1875" s="150" t="s">
        <v>238</v>
      </c>
      <c r="E1875" s="194" t="s">
        <v>21</v>
      </c>
      <c r="F1875" s="195" t="s">
        <v>765</v>
      </c>
      <c r="H1875" s="196">
        <v>9.6000000000000002E-2</v>
      </c>
      <c r="I1875" s="197"/>
      <c r="L1875" s="193"/>
      <c r="M1875" s="198"/>
      <c r="T1875" s="199"/>
      <c r="AT1875" s="194" t="s">
        <v>238</v>
      </c>
      <c r="AU1875" s="194" t="s">
        <v>86</v>
      </c>
      <c r="AV1875" s="15" t="s">
        <v>120</v>
      </c>
      <c r="AW1875" s="15" t="s">
        <v>33</v>
      </c>
      <c r="AX1875" s="15" t="s">
        <v>73</v>
      </c>
      <c r="AY1875" s="194" t="s">
        <v>227</v>
      </c>
    </row>
    <row r="1876" spans="2:65" s="12" customFormat="1" ht="11.25">
      <c r="B1876" s="149"/>
      <c r="D1876" s="150" t="s">
        <v>238</v>
      </c>
      <c r="E1876" s="151" t="s">
        <v>21</v>
      </c>
      <c r="F1876" s="152" t="s">
        <v>2257</v>
      </c>
      <c r="H1876" s="151" t="s">
        <v>21</v>
      </c>
      <c r="I1876" s="153"/>
      <c r="L1876" s="149"/>
      <c r="M1876" s="154"/>
      <c r="T1876" s="155"/>
      <c r="AT1876" s="151" t="s">
        <v>238</v>
      </c>
      <c r="AU1876" s="151" t="s">
        <v>86</v>
      </c>
      <c r="AV1876" s="12" t="s">
        <v>80</v>
      </c>
      <c r="AW1876" s="12" t="s">
        <v>33</v>
      </c>
      <c r="AX1876" s="12" t="s">
        <v>73</v>
      </c>
      <c r="AY1876" s="151" t="s">
        <v>227</v>
      </c>
    </row>
    <row r="1877" spans="2:65" s="13" customFormat="1" ht="11.25">
      <c r="B1877" s="156"/>
      <c r="D1877" s="150" t="s">
        <v>238</v>
      </c>
      <c r="E1877" s="157" t="s">
        <v>21</v>
      </c>
      <c r="F1877" s="158" t="s">
        <v>2414</v>
      </c>
      <c r="H1877" s="159">
        <v>2.7E-2</v>
      </c>
      <c r="I1877" s="160"/>
      <c r="L1877" s="156"/>
      <c r="M1877" s="161"/>
      <c r="T1877" s="162"/>
      <c r="AT1877" s="157" t="s">
        <v>238</v>
      </c>
      <c r="AU1877" s="157" t="s">
        <v>86</v>
      </c>
      <c r="AV1877" s="13" t="s">
        <v>86</v>
      </c>
      <c r="AW1877" s="13" t="s">
        <v>33</v>
      </c>
      <c r="AX1877" s="13" t="s">
        <v>73</v>
      </c>
      <c r="AY1877" s="157" t="s">
        <v>227</v>
      </c>
    </row>
    <row r="1878" spans="2:65" s="15" customFormat="1" ht="11.25">
      <c r="B1878" s="193"/>
      <c r="D1878" s="150" t="s">
        <v>238</v>
      </c>
      <c r="E1878" s="194" t="s">
        <v>21</v>
      </c>
      <c r="F1878" s="195" t="s">
        <v>765</v>
      </c>
      <c r="H1878" s="196">
        <v>2.7E-2</v>
      </c>
      <c r="I1878" s="197"/>
      <c r="L1878" s="193"/>
      <c r="M1878" s="198"/>
      <c r="T1878" s="199"/>
      <c r="AT1878" s="194" t="s">
        <v>238</v>
      </c>
      <c r="AU1878" s="194" t="s">
        <v>86</v>
      </c>
      <c r="AV1878" s="15" t="s">
        <v>120</v>
      </c>
      <c r="AW1878" s="15" t="s">
        <v>33</v>
      </c>
      <c r="AX1878" s="15" t="s">
        <v>73</v>
      </c>
      <c r="AY1878" s="194" t="s">
        <v>227</v>
      </c>
    </row>
    <row r="1879" spans="2:65" s="12" customFormat="1" ht="11.25">
      <c r="B1879" s="149"/>
      <c r="D1879" s="150" t="s">
        <v>238</v>
      </c>
      <c r="E1879" s="151" t="s">
        <v>21</v>
      </c>
      <c r="F1879" s="152" t="s">
        <v>2415</v>
      </c>
      <c r="H1879" s="151" t="s">
        <v>21</v>
      </c>
      <c r="I1879" s="153"/>
      <c r="L1879" s="149"/>
      <c r="M1879" s="154"/>
      <c r="T1879" s="155"/>
      <c r="AT1879" s="151" t="s">
        <v>238</v>
      </c>
      <c r="AU1879" s="151" t="s">
        <v>86</v>
      </c>
      <c r="AV1879" s="12" t="s">
        <v>80</v>
      </c>
      <c r="AW1879" s="12" t="s">
        <v>33</v>
      </c>
      <c r="AX1879" s="12" t="s">
        <v>73</v>
      </c>
      <c r="AY1879" s="151" t="s">
        <v>227</v>
      </c>
    </row>
    <row r="1880" spans="2:65" s="13" customFormat="1" ht="11.25">
      <c r="B1880" s="156"/>
      <c r="D1880" s="150" t="s">
        <v>238</v>
      </c>
      <c r="E1880" s="157" t="s">
        <v>21</v>
      </c>
      <c r="F1880" s="158" t="s">
        <v>2416</v>
      </c>
      <c r="H1880" s="159">
        <v>0.38600000000000001</v>
      </c>
      <c r="I1880" s="160"/>
      <c r="L1880" s="156"/>
      <c r="M1880" s="161"/>
      <c r="T1880" s="162"/>
      <c r="AT1880" s="157" t="s">
        <v>238</v>
      </c>
      <c r="AU1880" s="157" t="s">
        <v>86</v>
      </c>
      <c r="AV1880" s="13" t="s">
        <v>86</v>
      </c>
      <c r="AW1880" s="13" t="s">
        <v>33</v>
      </c>
      <c r="AX1880" s="13" t="s">
        <v>73</v>
      </c>
      <c r="AY1880" s="157" t="s">
        <v>227</v>
      </c>
    </row>
    <row r="1881" spans="2:65" s="15" customFormat="1" ht="11.25">
      <c r="B1881" s="193"/>
      <c r="D1881" s="150" t="s">
        <v>238</v>
      </c>
      <c r="E1881" s="194" t="s">
        <v>21</v>
      </c>
      <c r="F1881" s="195" t="s">
        <v>765</v>
      </c>
      <c r="H1881" s="196">
        <v>0.38600000000000001</v>
      </c>
      <c r="I1881" s="197"/>
      <c r="L1881" s="193"/>
      <c r="M1881" s="198"/>
      <c r="T1881" s="199"/>
      <c r="AT1881" s="194" t="s">
        <v>238</v>
      </c>
      <c r="AU1881" s="194" t="s">
        <v>86</v>
      </c>
      <c r="AV1881" s="15" t="s">
        <v>120</v>
      </c>
      <c r="AW1881" s="15" t="s">
        <v>33</v>
      </c>
      <c r="AX1881" s="15" t="s">
        <v>73</v>
      </c>
      <c r="AY1881" s="194" t="s">
        <v>227</v>
      </c>
    </row>
    <row r="1882" spans="2:65" s="14" customFormat="1" ht="11.25">
      <c r="B1882" s="163"/>
      <c r="D1882" s="150" t="s">
        <v>238</v>
      </c>
      <c r="E1882" s="164" t="s">
        <v>21</v>
      </c>
      <c r="F1882" s="165" t="s">
        <v>241</v>
      </c>
      <c r="H1882" s="166">
        <v>14.885999999999999</v>
      </c>
      <c r="I1882" s="167"/>
      <c r="L1882" s="163"/>
      <c r="M1882" s="168"/>
      <c r="T1882" s="169"/>
      <c r="AT1882" s="164" t="s">
        <v>238</v>
      </c>
      <c r="AU1882" s="164" t="s">
        <v>86</v>
      </c>
      <c r="AV1882" s="14" t="s">
        <v>234</v>
      </c>
      <c r="AW1882" s="14" t="s">
        <v>33</v>
      </c>
      <c r="AX1882" s="14" t="s">
        <v>80</v>
      </c>
      <c r="AY1882" s="164" t="s">
        <v>227</v>
      </c>
    </row>
    <row r="1883" spans="2:65" s="1" customFormat="1" ht="24.2" customHeight="1">
      <c r="B1883" s="33"/>
      <c r="C1883" s="132" t="s">
        <v>2417</v>
      </c>
      <c r="D1883" s="132" t="s">
        <v>229</v>
      </c>
      <c r="E1883" s="133" t="s">
        <v>2418</v>
      </c>
      <c r="F1883" s="134" t="s">
        <v>2419</v>
      </c>
      <c r="G1883" s="135" t="s">
        <v>326</v>
      </c>
      <c r="H1883" s="136">
        <v>224.45</v>
      </c>
      <c r="I1883" s="137"/>
      <c r="J1883" s="138">
        <f>ROUND(I1883*H1883,2)</f>
        <v>0</v>
      </c>
      <c r="K1883" s="134" t="s">
        <v>336</v>
      </c>
      <c r="L1883" s="33"/>
      <c r="M1883" s="139" t="s">
        <v>21</v>
      </c>
      <c r="N1883" s="140" t="s">
        <v>45</v>
      </c>
      <c r="P1883" s="141">
        <f>O1883*H1883</f>
        <v>0</v>
      </c>
      <c r="Q1883" s="141">
        <v>0</v>
      </c>
      <c r="R1883" s="141">
        <f>Q1883*H1883</f>
        <v>0</v>
      </c>
      <c r="S1883" s="141">
        <v>0</v>
      </c>
      <c r="T1883" s="142">
        <f>S1883*H1883</f>
        <v>0</v>
      </c>
      <c r="AR1883" s="143" t="s">
        <v>388</v>
      </c>
      <c r="AT1883" s="143" t="s">
        <v>229</v>
      </c>
      <c r="AU1883" s="143" t="s">
        <v>86</v>
      </c>
      <c r="AY1883" s="18" t="s">
        <v>227</v>
      </c>
      <c r="BE1883" s="144">
        <f>IF(N1883="základní",J1883,0)</f>
        <v>0</v>
      </c>
      <c r="BF1883" s="144">
        <f>IF(N1883="snížená",J1883,0)</f>
        <v>0</v>
      </c>
      <c r="BG1883" s="144">
        <f>IF(N1883="zákl. přenesená",J1883,0)</f>
        <v>0</v>
      </c>
      <c r="BH1883" s="144">
        <f>IF(N1883="sníž. přenesená",J1883,0)</f>
        <v>0</v>
      </c>
      <c r="BI1883" s="144">
        <f>IF(N1883="nulová",J1883,0)</f>
        <v>0</v>
      </c>
      <c r="BJ1883" s="18" t="s">
        <v>86</v>
      </c>
      <c r="BK1883" s="144">
        <f>ROUND(I1883*H1883,2)</f>
        <v>0</v>
      </c>
      <c r="BL1883" s="18" t="s">
        <v>388</v>
      </c>
      <c r="BM1883" s="143" t="s">
        <v>2420</v>
      </c>
    </row>
    <row r="1884" spans="2:65" s="13" customFormat="1" ht="11.25">
      <c r="B1884" s="156"/>
      <c r="D1884" s="150" t="s">
        <v>238</v>
      </c>
      <c r="E1884" s="157" t="s">
        <v>21</v>
      </c>
      <c r="F1884" s="158" t="s">
        <v>2421</v>
      </c>
      <c r="H1884" s="159">
        <v>224.45</v>
      </c>
      <c r="I1884" s="160"/>
      <c r="L1884" s="156"/>
      <c r="M1884" s="161"/>
      <c r="T1884" s="162"/>
      <c r="AT1884" s="157" t="s">
        <v>238</v>
      </c>
      <c r="AU1884" s="157" t="s">
        <v>86</v>
      </c>
      <c r="AV1884" s="13" t="s">
        <v>86</v>
      </c>
      <c r="AW1884" s="13" t="s">
        <v>33</v>
      </c>
      <c r="AX1884" s="13" t="s">
        <v>73</v>
      </c>
      <c r="AY1884" s="157" t="s">
        <v>227</v>
      </c>
    </row>
    <row r="1885" spans="2:65" s="14" customFormat="1" ht="11.25">
      <c r="B1885" s="163"/>
      <c r="D1885" s="150" t="s">
        <v>238</v>
      </c>
      <c r="E1885" s="164" t="s">
        <v>21</v>
      </c>
      <c r="F1885" s="165" t="s">
        <v>241</v>
      </c>
      <c r="H1885" s="166">
        <v>224.45</v>
      </c>
      <c r="I1885" s="167"/>
      <c r="L1885" s="163"/>
      <c r="M1885" s="168"/>
      <c r="T1885" s="169"/>
      <c r="AT1885" s="164" t="s">
        <v>238</v>
      </c>
      <c r="AU1885" s="164" t="s">
        <v>86</v>
      </c>
      <c r="AV1885" s="14" t="s">
        <v>234</v>
      </c>
      <c r="AW1885" s="14" t="s">
        <v>33</v>
      </c>
      <c r="AX1885" s="14" t="s">
        <v>80</v>
      </c>
      <c r="AY1885" s="164" t="s">
        <v>227</v>
      </c>
    </row>
    <row r="1886" spans="2:65" s="1" customFormat="1" ht="24.2" customHeight="1">
      <c r="B1886" s="33"/>
      <c r="C1886" s="132" t="s">
        <v>2422</v>
      </c>
      <c r="D1886" s="132" t="s">
        <v>229</v>
      </c>
      <c r="E1886" s="133" t="s">
        <v>2423</v>
      </c>
      <c r="F1886" s="134" t="s">
        <v>2424</v>
      </c>
      <c r="G1886" s="135" t="s">
        <v>326</v>
      </c>
      <c r="H1886" s="136">
        <v>13.896000000000001</v>
      </c>
      <c r="I1886" s="137"/>
      <c r="J1886" s="138">
        <f>ROUND(I1886*H1886,2)</f>
        <v>0</v>
      </c>
      <c r="K1886" s="134" t="s">
        <v>336</v>
      </c>
      <c r="L1886" s="33"/>
      <c r="M1886" s="139" t="s">
        <v>21</v>
      </c>
      <c r="N1886" s="140" t="s">
        <v>45</v>
      </c>
      <c r="P1886" s="141">
        <f>O1886*H1886</f>
        <v>0</v>
      </c>
      <c r="Q1886" s="141">
        <v>0</v>
      </c>
      <c r="R1886" s="141">
        <f>Q1886*H1886</f>
        <v>0</v>
      </c>
      <c r="S1886" s="141">
        <v>0</v>
      </c>
      <c r="T1886" s="142">
        <f>S1886*H1886</f>
        <v>0</v>
      </c>
      <c r="AR1886" s="143" t="s">
        <v>388</v>
      </c>
      <c r="AT1886" s="143" t="s">
        <v>229</v>
      </c>
      <c r="AU1886" s="143" t="s">
        <v>86</v>
      </c>
      <c r="AY1886" s="18" t="s">
        <v>227</v>
      </c>
      <c r="BE1886" s="144">
        <f>IF(N1886="základní",J1886,0)</f>
        <v>0</v>
      </c>
      <c r="BF1886" s="144">
        <f>IF(N1886="snížená",J1886,0)</f>
        <v>0</v>
      </c>
      <c r="BG1886" s="144">
        <f>IF(N1886="zákl. přenesená",J1886,0)</f>
        <v>0</v>
      </c>
      <c r="BH1886" s="144">
        <f>IF(N1886="sníž. přenesená",J1886,0)</f>
        <v>0</v>
      </c>
      <c r="BI1886" s="144">
        <f>IF(N1886="nulová",J1886,0)</f>
        <v>0</v>
      </c>
      <c r="BJ1886" s="18" t="s">
        <v>86</v>
      </c>
      <c r="BK1886" s="144">
        <f>ROUND(I1886*H1886,2)</f>
        <v>0</v>
      </c>
      <c r="BL1886" s="18" t="s">
        <v>388</v>
      </c>
      <c r="BM1886" s="143" t="s">
        <v>2425</v>
      </c>
    </row>
    <row r="1887" spans="2:65" s="13" customFormat="1" ht="11.25">
      <c r="B1887" s="156"/>
      <c r="D1887" s="150" t="s">
        <v>238</v>
      </c>
      <c r="E1887" s="157" t="s">
        <v>21</v>
      </c>
      <c r="F1887" s="158" t="s">
        <v>2426</v>
      </c>
      <c r="H1887" s="159">
        <v>13.896000000000001</v>
      </c>
      <c r="I1887" s="160"/>
      <c r="L1887" s="156"/>
      <c r="M1887" s="161"/>
      <c r="T1887" s="162"/>
      <c r="AT1887" s="157" t="s">
        <v>238</v>
      </c>
      <c r="AU1887" s="157" t="s">
        <v>86</v>
      </c>
      <c r="AV1887" s="13" t="s">
        <v>86</v>
      </c>
      <c r="AW1887" s="13" t="s">
        <v>33</v>
      </c>
      <c r="AX1887" s="13" t="s">
        <v>73</v>
      </c>
      <c r="AY1887" s="157" t="s">
        <v>227</v>
      </c>
    </row>
    <row r="1888" spans="2:65" s="14" customFormat="1" ht="11.25">
      <c r="B1888" s="163"/>
      <c r="D1888" s="150" t="s">
        <v>238</v>
      </c>
      <c r="E1888" s="164" t="s">
        <v>21</v>
      </c>
      <c r="F1888" s="165" t="s">
        <v>241</v>
      </c>
      <c r="H1888" s="166">
        <v>13.896000000000001</v>
      </c>
      <c r="I1888" s="167"/>
      <c r="L1888" s="163"/>
      <c r="M1888" s="168"/>
      <c r="T1888" s="169"/>
      <c r="AT1888" s="164" t="s">
        <v>238</v>
      </c>
      <c r="AU1888" s="164" t="s">
        <v>86</v>
      </c>
      <c r="AV1888" s="14" t="s">
        <v>234</v>
      </c>
      <c r="AW1888" s="14" t="s">
        <v>33</v>
      </c>
      <c r="AX1888" s="14" t="s">
        <v>80</v>
      </c>
      <c r="AY1888" s="164" t="s">
        <v>227</v>
      </c>
    </row>
    <row r="1889" spans="2:65" s="1" customFormat="1" ht="24.2" customHeight="1">
      <c r="B1889" s="33"/>
      <c r="C1889" s="132" t="s">
        <v>2427</v>
      </c>
      <c r="D1889" s="132" t="s">
        <v>229</v>
      </c>
      <c r="E1889" s="133" t="s">
        <v>2428</v>
      </c>
      <c r="F1889" s="134" t="s">
        <v>2429</v>
      </c>
      <c r="G1889" s="135" t="s">
        <v>326</v>
      </c>
      <c r="H1889" s="136">
        <v>25.312000000000001</v>
      </c>
      <c r="I1889" s="137"/>
      <c r="J1889" s="138">
        <f>ROUND(I1889*H1889,2)</f>
        <v>0</v>
      </c>
      <c r="K1889" s="134" t="s">
        <v>336</v>
      </c>
      <c r="L1889" s="33"/>
      <c r="M1889" s="139" t="s">
        <v>21</v>
      </c>
      <c r="N1889" s="140" t="s">
        <v>45</v>
      </c>
      <c r="P1889" s="141">
        <f>O1889*H1889</f>
        <v>0</v>
      </c>
      <c r="Q1889" s="141">
        <v>0</v>
      </c>
      <c r="R1889" s="141">
        <f>Q1889*H1889</f>
        <v>0</v>
      </c>
      <c r="S1889" s="141">
        <v>0</v>
      </c>
      <c r="T1889" s="142">
        <f>S1889*H1889</f>
        <v>0</v>
      </c>
      <c r="AR1889" s="143" t="s">
        <v>388</v>
      </c>
      <c r="AT1889" s="143" t="s">
        <v>229</v>
      </c>
      <c r="AU1889" s="143" t="s">
        <v>86</v>
      </c>
      <c r="AY1889" s="18" t="s">
        <v>227</v>
      </c>
      <c r="BE1889" s="144">
        <f>IF(N1889="základní",J1889,0)</f>
        <v>0</v>
      </c>
      <c r="BF1889" s="144">
        <f>IF(N1889="snížená",J1889,0)</f>
        <v>0</v>
      </c>
      <c r="BG1889" s="144">
        <f>IF(N1889="zákl. přenesená",J1889,0)</f>
        <v>0</v>
      </c>
      <c r="BH1889" s="144">
        <f>IF(N1889="sníž. přenesená",J1889,0)</f>
        <v>0</v>
      </c>
      <c r="BI1889" s="144">
        <f>IF(N1889="nulová",J1889,0)</f>
        <v>0</v>
      </c>
      <c r="BJ1889" s="18" t="s">
        <v>86</v>
      </c>
      <c r="BK1889" s="144">
        <f>ROUND(I1889*H1889,2)</f>
        <v>0</v>
      </c>
      <c r="BL1889" s="18" t="s">
        <v>388</v>
      </c>
      <c r="BM1889" s="143" t="s">
        <v>2430</v>
      </c>
    </row>
    <row r="1890" spans="2:65" s="13" customFormat="1" ht="11.25">
      <c r="B1890" s="156"/>
      <c r="D1890" s="150" t="s">
        <v>238</v>
      </c>
      <c r="E1890" s="157" t="s">
        <v>21</v>
      </c>
      <c r="F1890" s="158" t="s">
        <v>2431</v>
      </c>
      <c r="H1890" s="159">
        <v>25.312000000000001</v>
      </c>
      <c r="I1890" s="160"/>
      <c r="L1890" s="156"/>
      <c r="M1890" s="161"/>
      <c r="T1890" s="162"/>
      <c r="AT1890" s="157" t="s">
        <v>238</v>
      </c>
      <c r="AU1890" s="157" t="s">
        <v>86</v>
      </c>
      <c r="AV1890" s="13" t="s">
        <v>86</v>
      </c>
      <c r="AW1890" s="13" t="s">
        <v>33</v>
      </c>
      <c r="AX1890" s="13" t="s">
        <v>73</v>
      </c>
      <c r="AY1890" s="157" t="s">
        <v>227</v>
      </c>
    </row>
    <row r="1891" spans="2:65" s="14" customFormat="1" ht="11.25">
      <c r="B1891" s="163"/>
      <c r="D1891" s="150" t="s">
        <v>238</v>
      </c>
      <c r="E1891" s="164" t="s">
        <v>21</v>
      </c>
      <c r="F1891" s="165" t="s">
        <v>241</v>
      </c>
      <c r="H1891" s="166">
        <v>25.312000000000001</v>
      </c>
      <c r="I1891" s="167"/>
      <c r="L1891" s="163"/>
      <c r="M1891" s="168"/>
      <c r="T1891" s="169"/>
      <c r="AT1891" s="164" t="s">
        <v>238</v>
      </c>
      <c r="AU1891" s="164" t="s">
        <v>86</v>
      </c>
      <c r="AV1891" s="14" t="s">
        <v>234</v>
      </c>
      <c r="AW1891" s="14" t="s">
        <v>33</v>
      </c>
      <c r="AX1891" s="14" t="s">
        <v>80</v>
      </c>
      <c r="AY1891" s="164" t="s">
        <v>227</v>
      </c>
    </row>
    <row r="1892" spans="2:65" s="1" customFormat="1" ht="24.2" customHeight="1">
      <c r="B1892" s="33"/>
      <c r="C1892" s="132" t="s">
        <v>2432</v>
      </c>
      <c r="D1892" s="132" t="s">
        <v>229</v>
      </c>
      <c r="E1892" s="133" t="s">
        <v>2433</v>
      </c>
      <c r="F1892" s="134" t="s">
        <v>2434</v>
      </c>
      <c r="G1892" s="135" t="s">
        <v>326</v>
      </c>
      <c r="H1892" s="136">
        <v>4.12</v>
      </c>
      <c r="I1892" s="137"/>
      <c r="J1892" s="138">
        <f>ROUND(I1892*H1892,2)</f>
        <v>0</v>
      </c>
      <c r="K1892" s="134" t="s">
        <v>336</v>
      </c>
      <c r="L1892" s="33"/>
      <c r="M1892" s="139" t="s">
        <v>21</v>
      </c>
      <c r="N1892" s="140" t="s">
        <v>45</v>
      </c>
      <c r="P1892" s="141">
        <f>O1892*H1892</f>
        <v>0</v>
      </c>
      <c r="Q1892" s="141">
        <v>0</v>
      </c>
      <c r="R1892" s="141">
        <f>Q1892*H1892</f>
        <v>0</v>
      </c>
      <c r="S1892" s="141">
        <v>0</v>
      </c>
      <c r="T1892" s="142">
        <f>S1892*H1892</f>
        <v>0</v>
      </c>
      <c r="AR1892" s="143" t="s">
        <v>388</v>
      </c>
      <c r="AT1892" s="143" t="s">
        <v>229</v>
      </c>
      <c r="AU1892" s="143" t="s">
        <v>86</v>
      </c>
      <c r="AY1892" s="18" t="s">
        <v>227</v>
      </c>
      <c r="BE1892" s="144">
        <f>IF(N1892="základní",J1892,0)</f>
        <v>0</v>
      </c>
      <c r="BF1892" s="144">
        <f>IF(N1892="snížená",J1892,0)</f>
        <v>0</v>
      </c>
      <c r="BG1892" s="144">
        <f>IF(N1892="zákl. přenesená",J1892,0)</f>
        <v>0</v>
      </c>
      <c r="BH1892" s="144">
        <f>IF(N1892="sníž. přenesená",J1892,0)</f>
        <v>0</v>
      </c>
      <c r="BI1892" s="144">
        <f>IF(N1892="nulová",J1892,0)</f>
        <v>0</v>
      </c>
      <c r="BJ1892" s="18" t="s">
        <v>86</v>
      </c>
      <c r="BK1892" s="144">
        <f>ROUND(I1892*H1892,2)</f>
        <v>0</v>
      </c>
      <c r="BL1892" s="18" t="s">
        <v>388</v>
      </c>
      <c r="BM1892" s="143" t="s">
        <v>2435</v>
      </c>
    </row>
    <row r="1893" spans="2:65" s="13" customFormat="1" ht="11.25">
      <c r="B1893" s="156"/>
      <c r="D1893" s="150" t="s">
        <v>238</v>
      </c>
      <c r="E1893" s="157" t="s">
        <v>21</v>
      </c>
      <c r="F1893" s="158" t="s">
        <v>2436</v>
      </c>
      <c r="H1893" s="159">
        <v>4.12</v>
      </c>
      <c r="I1893" s="160"/>
      <c r="L1893" s="156"/>
      <c r="M1893" s="161"/>
      <c r="T1893" s="162"/>
      <c r="AT1893" s="157" t="s">
        <v>238</v>
      </c>
      <c r="AU1893" s="157" t="s">
        <v>86</v>
      </c>
      <c r="AV1893" s="13" t="s">
        <v>86</v>
      </c>
      <c r="AW1893" s="13" t="s">
        <v>33</v>
      </c>
      <c r="AX1893" s="13" t="s">
        <v>73</v>
      </c>
      <c r="AY1893" s="157" t="s">
        <v>227</v>
      </c>
    </row>
    <row r="1894" spans="2:65" s="14" customFormat="1" ht="11.25">
      <c r="B1894" s="163"/>
      <c r="D1894" s="150" t="s">
        <v>238</v>
      </c>
      <c r="E1894" s="164" t="s">
        <v>21</v>
      </c>
      <c r="F1894" s="165" t="s">
        <v>241</v>
      </c>
      <c r="H1894" s="166">
        <v>4.12</v>
      </c>
      <c r="I1894" s="167"/>
      <c r="L1894" s="163"/>
      <c r="M1894" s="168"/>
      <c r="T1894" s="169"/>
      <c r="AT1894" s="164" t="s">
        <v>238</v>
      </c>
      <c r="AU1894" s="164" t="s">
        <v>86</v>
      </c>
      <c r="AV1894" s="14" t="s">
        <v>234</v>
      </c>
      <c r="AW1894" s="14" t="s">
        <v>33</v>
      </c>
      <c r="AX1894" s="14" t="s">
        <v>80</v>
      </c>
      <c r="AY1894" s="164" t="s">
        <v>227</v>
      </c>
    </row>
    <row r="1895" spans="2:65" s="1" customFormat="1" ht="24.2" customHeight="1">
      <c r="B1895" s="33"/>
      <c r="C1895" s="132" t="s">
        <v>2437</v>
      </c>
      <c r="D1895" s="132" t="s">
        <v>229</v>
      </c>
      <c r="E1895" s="133" t="s">
        <v>2438</v>
      </c>
      <c r="F1895" s="134" t="s">
        <v>2439</v>
      </c>
      <c r="G1895" s="135" t="s">
        <v>326</v>
      </c>
      <c r="H1895" s="136">
        <v>26.716000000000001</v>
      </c>
      <c r="I1895" s="137"/>
      <c r="J1895" s="138">
        <f>ROUND(I1895*H1895,2)</f>
        <v>0</v>
      </c>
      <c r="K1895" s="134" t="s">
        <v>336</v>
      </c>
      <c r="L1895" s="33"/>
      <c r="M1895" s="139" t="s">
        <v>21</v>
      </c>
      <c r="N1895" s="140" t="s">
        <v>45</v>
      </c>
      <c r="P1895" s="141">
        <f>O1895*H1895</f>
        <v>0</v>
      </c>
      <c r="Q1895" s="141">
        <v>0</v>
      </c>
      <c r="R1895" s="141">
        <f>Q1895*H1895</f>
        <v>0</v>
      </c>
      <c r="S1895" s="141">
        <v>0</v>
      </c>
      <c r="T1895" s="142">
        <f>S1895*H1895</f>
        <v>0</v>
      </c>
      <c r="AR1895" s="143" t="s">
        <v>388</v>
      </c>
      <c r="AT1895" s="143" t="s">
        <v>229</v>
      </c>
      <c r="AU1895" s="143" t="s">
        <v>86</v>
      </c>
      <c r="AY1895" s="18" t="s">
        <v>227</v>
      </c>
      <c r="BE1895" s="144">
        <f>IF(N1895="základní",J1895,0)</f>
        <v>0</v>
      </c>
      <c r="BF1895" s="144">
        <f>IF(N1895="snížená",J1895,0)</f>
        <v>0</v>
      </c>
      <c r="BG1895" s="144">
        <f>IF(N1895="zákl. přenesená",J1895,0)</f>
        <v>0</v>
      </c>
      <c r="BH1895" s="144">
        <f>IF(N1895="sníž. přenesená",J1895,0)</f>
        <v>0</v>
      </c>
      <c r="BI1895" s="144">
        <f>IF(N1895="nulová",J1895,0)</f>
        <v>0</v>
      </c>
      <c r="BJ1895" s="18" t="s">
        <v>86</v>
      </c>
      <c r="BK1895" s="144">
        <f>ROUND(I1895*H1895,2)</f>
        <v>0</v>
      </c>
      <c r="BL1895" s="18" t="s">
        <v>388</v>
      </c>
      <c r="BM1895" s="143" t="s">
        <v>2440</v>
      </c>
    </row>
    <row r="1896" spans="2:65" s="13" customFormat="1" ht="11.25">
      <c r="B1896" s="156"/>
      <c r="D1896" s="150" t="s">
        <v>238</v>
      </c>
      <c r="E1896" s="157" t="s">
        <v>21</v>
      </c>
      <c r="F1896" s="158" t="s">
        <v>2441</v>
      </c>
      <c r="H1896" s="159">
        <v>26.716000000000001</v>
      </c>
      <c r="I1896" s="160"/>
      <c r="L1896" s="156"/>
      <c r="M1896" s="161"/>
      <c r="T1896" s="162"/>
      <c r="AT1896" s="157" t="s">
        <v>238</v>
      </c>
      <c r="AU1896" s="157" t="s">
        <v>86</v>
      </c>
      <c r="AV1896" s="13" t="s">
        <v>86</v>
      </c>
      <c r="AW1896" s="13" t="s">
        <v>33</v>
      </c>
      <c r="AX1896" s="13" t="s">
        <v>73</v>
      </c>
      <c r="AY1896" s="157" t="s">
        <v>227</v>
      </c>
    </row>
    <row r="1897" spans="2:65" s="14" customFormat="1" ht="11.25">
      <c r="B1897" s="163"/>
      <c r="D1897" s="150" t="s">
        <v>238</v>
      </c>
      <c r="E1897" s="164" t="s">
        <v>21</v>
      </c>
      <c r="F1897" s="165" t="s">
        <v>241</v>
      </c>
      <c r="H1897" s="166">
        <v>26.716000000000001</v>
      </c>
      <c r="I1897" s="167"/>
      <c r="L1897" s="163"/>
      <c r="M1897" s="168"/>
      <c r="T1897" s="169"/>
      <c r="AT1897" s="164" t="s">
        <v>238</v>
      </c>
      <c r="AU1897" s="164" t="s">
        <v>86</v>
      </c>
      <c r="AV1897" s="14" t="s">
        <v>234</v>
      </c>
      <c r="AW1897" s="14" t="s">
        <v>33</v>
      </c>
      <c r="AX1897" s="14" t="s">
        <v>80</v>
      </c>
      <c r="AY1897" s="164" t="s">
        <v>227</v>
      </c>
    </row>
    <row r="1898" spans="2:65" s="1" customFormat="1" ht="49.15" customHeight="1">
      <c r="B1898" s="33"/>
      <c r="C1898" s="132" t="s">
        <v>2442</v>
      </c>
      <c r="D1898" s="132" t="s">
        <v>229</v>
      </c>
      <c r="E1898" s="133" t="s">
        <v>2443</v>
      </c>
      <c r="F1898" s="134" t="s">
        <v>2444</v>
      </c>
      <c r="G1898" s="135" t="s">
        <v>273</v>
      </c>
      <c r="H1898" s="136">
        <v>64.632000000000005</v>
      </c>
      <c r="I1898" s="137"/>
      <c r="J1898" s="138">
        <f>ROUND(I1898*H1898,2)</f>
        <v>0</v>
      </c>
      <c r="K1898" s="134" t="s">
        <v>233</v>
      </c>
      <c r="L1898" s="33"/>
      <c r="M1898" s="139" t="s">
        <v>21</v>
      </c>
      <c r="N1898" s="140" t="s">
        <v>45</v>
      </c>
      <c r="P1898" s="141">
        <f>O1898*H1898</f>
        <v>0</v>
      </c>
      <c r="Q1898" s="141">
        <v>0</v>
      </c>
      <c r="R1898" s="141">
        <f>Q1898*H1898</f>
        <v>0</v>
      </c>
      <c r="S1898" s="141">
        <v>0</v>
      </c>
      <c r="T1898" s="142">
        <f>S1898*H1898</f>
        <v>0</v>
      </c>
      <c r="AR1898" s="143" t="s">
        <v>388</v>
      </c>
      <c r="AT1898" s="143" t="s">
        <v>229</v>
      </c>
      <c r="AU1898" s="143" t="s">
        <v>86</v>
      </c>
      <c r="AY1898" s="18" t="s">
        <v>227</v>
      </c>
      <c r="BE1898" s="144">
        <f>IF(N1898="základní",J1898,0)</f>
        <v>0</v>
      </c>
      <c r="BF1898" s="144">
        <f>IF(N1898="snížená",J1898,0)</f>
        <v>0</v>
      </c>
      <c r="BG1898" s="144">
        <f>IF(N1898="zákl. přenesená",J1898,0)</f>
        <v>0</v>
      </c>
      <c r="BH1898" s="144">
        <f>IF(N1898="sníž. přenesená",J1898,0)</f>
        <v>0</v>
      </c>
      <c r="BI1898" s="144">
        <f>IF(N1898="nulová",J1898,0)</f>
        <v>0</v>
      </c>
      <c r="BJ1898" s="18" t="s">
        <v>86</v>
      </c>
      <c r="BK1898" s="144">
        <f>ROUND(I1898*H1898,2)</f>
        <v>0</v>
      </c>
      <c r="BL1898" s="18" t="s">
        <v>388</v>
      </c>
      <c r="BM1898" s="143" t="s">
        <v>2445</v>
      </c>
    </row>
    <row r="1899" spans="2:65" s="1" customFormat="1" ht="11.25">
      <c r="B1899" s="33"/>
      <c r="D1899" s="145" t="s">
        <v>236</v>
      </c>
      <c r="F1899" s="146" t="s">
        <v>2446</v>
      </c>
      <c r="I1899" s="147"/>
      <c r="L1899" s="33"/>
      <c r="M1899" s="148"/>
      <c r="T1899" s="54"/>
      <c r="AT1899" s="18" t="s">
        <v>236</v>
      </c>
      <c r="AU1899" s="18" t="s">
        <v>86</v>
      </c>
    </row>
    <row r="1900" spans="2:65" s="11" customFormat="1" ht="22.9" customHeight="1">
      <c r="B1900" s="120"/>
      <c r="D1900" s="121" t="s">
        <v>72</v>
      </c>
      <c r="E1900" s="130" t="s">
        <v>2447</v>
      </c>
      <c r="F1900" s="130" t="s">
        <v>2448</v>
      </c>
      <c r="I1900" s="123"/>
      <c r="J1900" s="131">
        <f>BK1900</f>
        <v>0</v>
      </c>
      <c r="L1900" s="120"/>
      <c r="M1900" s="125"/>
      <c r="P1900" s="126">
        <f>SUM(P1901:P1941)</f>
        <v>0</v>
      </c>
      <c r="R1900" s="126">
        <f>SUM(R1901:R1941)</f>
        <v>7.8480231999999992</v>
      </c>
      <c r="T1900" s="127">
        <f>SUM(T1901:T1941)</f>
        <v>0</v>
      </c>
      <c r="AR1900" s="121" t="s">
        <v>86</v>
      </c>
      <c r="AT1900" s="128" t="s">
        <v>72</v>
      </c>
      <c r="AU1900" s="128" t="s">
        <v>80</v>
      </c>
      <c r="AY1900" s="121" t="s">
        <v>227</v>
      </c>
      <c r="BK1900" s="129">
        <f>SUM(BK1901:BK1941)</f>
        <v>0</v>
      </c>
    </row>
    <row r="1901" spans="2:65" s="1" customFormat="1" ht="37.9" customHeight="1">
      <c r="B1901" s="33"/>
      <c r="C1901" s="132" t="s">
        <v>2449</v>
      </c>
      <c r="D1901" s="132" t="s">
        <v>229</v>
      </c>
      <c r="E1901" s="133" t="s">
        <v>2450</v>
      </c>
      <c r="F1901" s="134" t="s">
        <v>2451</v>
      </c>
      <c r="G1901" s="135" t="s">
        <v>232</v>
      </c>
      <c r="H1901" s="136">
        <v>236.9</v>
      </c>
      <c r="I1901" s="137"/>
      <c r="J1901" s="138">
        <f>ROUND(I1901*H1901,2)</f>
        <v>0</v>
      </c>
      <c r="K1901" s="134" t="s">
        <v>233</v>
      </c>
      <c r="L1901" s="33"/>
      <c r="M1901" s="139" t="s">
        <v>21</v>
      </c>
      <c r="N1901" s="140" t="s">
        <v>45</v>
      </c>
      <c r="P1901" s="141">
        <f>O1901*H1901</f>
        <v>0</v>
      </c>
      <c r="Q1901" s="141">
        <v>4.4999999999999997E-3</v>
      </c>
      <c r="R1901" s="141">
        <f>Q1901*H1901</f>
        <v>1.0660499999999999</v>
      </c>
      <c r="S1901" s="141">
        <v>0</v>
      </c>
      <c r="T1901" s="142">
        <f>S1901*H1901</f>
        <v>0</v>
      </c>
      <c r="AR1901" s="143" t="s">
        <v>388</v>
      </c>
      <c r="AT1901" s="143" t="s">
        <v>229</v>
      </c>
      <c r="AU1901" s="143" t="s">
        <v>86</v>
      </c>
      <c r="AY1901" s="18" t="s">
        <v>227</v>
      </c>
      <c r="BE1901" s="144">
        <f>IF(N1901="základní",J1901,0)</f>
        <v>0</v>
      </c>
      <c r="BF1901" s="144">
        <f>IF(N1901="snížená",J1901,0)</f>
        <v>0</v>
      </c>
      <c r="BG1901" s="144">
        <f>IF(N1901="zákl. přenesená",J1901,0)</f>
        <v>0</v>
      </c>
      <c r="BH1901" s="144">
        <f>IF(N1901="sníž. přenesená",J1901,0)</f>
        <v>0</v>
      </c>
      <c r="BI1901" s="144">
        <f>IF(N1901="nulová",J1901,0)</f>
        <v>0</v>
      </c>
      <c r="BJ1901" s="18" t="s">
        <v>86</v>
      </c>
      <c r="BK1901" s="144">
        <f>ROUND(I1901*H1901,2)</f>
        <v>0</v>
      </c>
      <c r="BL1901" s="18" t="s">
        <v>388</v>
      </c>
      <c r="BM1901" s="143" t="s">
        <v>2452</v>
      </c>
    </row>
    <row r="1902" spans="2:65" s="1" customFormat="1" ht="11.25">
      <c r="B1902" s="33"/>
      <c r="D1902" s="145" t="s">
        <v>236</v>
      </c>
      <c r="F1902" s="146" t="s">
        <v>2453</v>
      </c>
      <c r="I1902" s="147"/>
      <c r="L1902" s="33"/>
      <c r="M1902" s="148"/>
      <c r="T1902" s="54"/>
      <c r="AT1902" s="18" t="s">
        <v>236</v>
      </c>
      <c r="AU1902" s="18" t="s">
        <v>86</v>
      </c>
    </row>
    <row r="1903" spans="2:65" s="13" customFormat="1" ht="11.25">
      <c r="B1903" s="156"/>
      <c r="D1903" s="150" t="s">
        <v>238</v>
      </c>
      <c r="E1903" s="157" t="s">
        <v>21</v>
      </c>
      <c r="F1903" s="158" t="s">
        <v>639</v>
      </c>
      <c r="H1903" s="159">
        <v>236.9</v>
      </c>
      <c r="I1903" s="160"/>
      <c r="L1903" s="156"/>
      <c r="M1903" s="161"/>
      <c r="T1903" s="162"/>
      <c r="AT1903" s="157" t="s">
        <v>238</v>
      </c>
      <c r="AU1903" s="157" t="s">
        <v>86</v>
      </c>
      <c r="AV1903" s="13" t="s">
        <v>86</v>
      </c>
      <c r="AW1903" s="13" t="s">
        <v>33</v>
      </c>
      <c r="AX1903" s="13" t="s">
        <v>73</v>
      </c>
      <c r="AY1903" s="157" t="s">
        <v>227</v>
      </c>
    </row>
    <row r="1904" spans="2:65" s="14" customFormat="1" ht="11.25">
      <c r="B1904" s="163"/>
      <c r="D1904" s="150" t="s">
        <v>238</v>
      </c>
      <c r="E1904" s="164" t="s">
        <v>21</v>
      </c>
      <c r="F1904" s="165" t="s">
        <v>241</v>
      </c>
      <c r="H1904" s="166">
        <v>236.9</v>
      </c>
      <c r="I1904" s="167"/>
      <c r="L1904" s="163"/>
      <c r="M1904" s="168"/>
      <c r="T1904" s="169"/>
      <c r="AT1904" s="164" t="s">
        <v>238</v>
      </c>
      <c r="AU1904" s="164" t="s">
        <v>86</v>
      </c>
      <c r="AV1904" s="14" t="s">
        <v>234</v>
      </c>
      <c r="AW1904" s="14" t="s">
        <v>33</v>
      </c>
      <c r="AX1904" s="14" t="s">
        <v>80</v>
      </c>
      <c r="AY1904" s="164" t="s">
        <v>227</v>
      </c>
    </row>
    <row r="1905" spans="2:65" s="1" customFormat="1" ht="37.9" customHeight="1">
      <c r="B1905" s="33"/>
      <c r="C1905" s="132" t="s">
        <v>2454</v>
      </c>
      <c r="D1905" s="132" t="s">
        <v>229</v>
      </c>
      <c r="E1905" s="133" t="s">
        <v>2455</v>
      </c>
      <c r="F1905" s="134" t="s">
        <v>2456</v>
      </c>
      <c r="G1905" s="135" t="s">
        <v>232</v>
      </c>
      <c r="H1905" s="136">
        <v>236.9</v>
      </c>
      <c r="I1905" s="137"/>
      <c r="J1905" s="138">
        <f>ROUND(I1905*H1905,2)</f>
        <v>0</v>
      </c>
      <c r="K1905" s="134" t="s">
        <v>233</v>
      </c>
      <c r="L1905" s="33"/>
      <c r="M1905" s="139" t="s">
        <v>21</v>
      </c>
      <c r="N1905" s="140" t="s">
        <v>45</v>
      </c>
      <c r="P1905" s="141">
        <f>O1905*H1905</f>
        <v>0</v>
      </c>
      <c r="Q1905" s="141">
        <v>6.0000000000000001E-3</v>
      </c>
      <c r="R1905" s="141">
        <f>Q1905*H1905</f>
        <v>1.4214</v>
      </c>
      <c r="S1905" s="141">
        <v>0</v>
      </c>
      <c r="T1905" s="142">
        <f>S1905*H1905</f>
        <v>0</v>
      </c>
      <c r="AR1905" s="143" t="s">
        <v>388</v>
      </c>
      <c r="AT1905" s="143" t="s">
        <v>229</v>
      </c>
      <c r="AU1905" s="143" t="s">
        <v>86</v>
      </c>
      <c r="AY1905" s="18" t="s">
        <v>227</v>
      </c>
      <c r="BE1905" s="144">
        <f>IF(N1905="základní",J1905,0)</f>
        <v>0</v>
      </c>
      <c r="BF1905" s="144">
        <f>IF(N1905="snížená",J1905,0)</f>
        <v>0</v>
      </c>
      <c r="BG1905" s="144">
        <f>IF(N1905="zákl. přenesená",J1905,0)</f>
        <v>0</v>
      </c>
      <c r="BH1905" s="144">
        <f>IF(N1905="sníž. přenesená",J1905,0)</f>
        <v>0</v>
      </c>
      <c r="BI1905" s="144">
        <f>IF(N1905="nulová",J1905,0)</f>
        <v>0</v>
      </c>
      <c r="BJ1905" s="18" t="s">
        <v>86</v>
      </c>
      <c r="BK1905" s="144">
        <f>ROUND(I1905*H1905,2)</f>
        <v>0</v>
      </c>
      <c r="BL1905" s="18" t="s">
        <v>388</v>
      </c>
      <c r="BM1905" s="143" t="s">
        <v>2457</v>
      </c>
    </row>
    <row r="1906" spans="2:65" s="1" customFormat="1" ht="11.25">
      <c r="B1906" s="33"/>
      <c r="D1906" s="145" t="s">
        <v>236</v>
      </c>
      <c r="F1906" s="146" t="s">
        <v>2458</v>
      </c>
      <c r="I1906" s="147"/>
      <c r="L1906" s="33"/>
      <c r="M1906" s="148"/>
      <c r="T1906" s="54"/>
      <c r="AT1906" s="18" t="s">
        <v>236</v>
      </c>
      <c r="AU1906" s="18" t="s">
        <v>86</v>
      </c>
    </row>
    <row r="1907" spans="2:65" s="13" customFormat="1" ht="11.25">
      <c r="B1907" s="156"/>
      <c r="D1907" s="150" t="s">
        <v>238</v>
      </c>
      <c r="E1907" s="157" t="s">
        <v>21</v>
      </c>
      <c r="F1907" s="158" t="s">
        <v>639</v>
      </c>
      <c r="H1907" s="159">
        <v>236.9</v>
      </c>
      <c r="I1907" s="160"/>
      <c r="L1907" s="156"/>
      <c r="M1907" s="161"/>
      <c r="T1907" s="162"/>
      <c r="AT1907" s="157" t="s">
        <v>238</v>
      </c>
      <c r="AU1907" s="157" t="s">
        <v>86</v>
      </c>
      <c r="AV1907" s="13" t="s">
        <v>86</v>
      </c>
      <c r="AW1907" s="13" t="s">
        <v>33</v>
      </c>
      <c r="AX1907" s="13" t="s">
        <v>73</v>
      </c>
      <c r="AY1907" s="157" t="s">
        <v>227</v>
      </c>
    </row>
    <row r="1908" spans="2:65" s="14" customFormat="1" ht="11.25">
      <c r="B1908" s="163"/>
      <c r="D1908" s="150" t="s">
        <v>238</v>
      </c>
      <c r="E1908" s="164" t="s">
        <v>21</v>
      </c>
      <c r="F1908" s="165" t="s">
        <v>241</v>
      </c>
      <c r="H1908" s="166">
        <v>236.9</v>
      </c>
      <c r="I1908" s="167"/>
      <c r="L1908" s="163"/>
      <c r="M1908" s="168"/>
      <c r="T1908" s="169"/>
      <c r="AT1908" s="164" t="s">
        <v>238</v>
      </c>
      <c r="AU1908" s="164" t="s">
        <v>86</v>
      </c>
      <c r="AV1908" s="14" t="s">
        <v>234</v>
      </c>
      <c r="AW1908" s="14" t="s">
        <v>33</v>
      </c>
      <c r="AX1908" s="14" t="s">
        <v>80</v>
      </c>
      <c r="AY1908" s="164" t="s">
        <v>227</v>
      </c>
    </row>
    <row r="1909" spans="2:65" s="1" customFormat="1" ht="24.2" customHeight="1">
      <c r="B1909" s="33"/>
      <c r="C1909" s="170" t="s">
        <v>2459</v>
      </c>
      <c r="D1909" s="170" t="s">
        <v>291</v>
      </c>
      <c r="E1909" s="171" t="s">
        <v>2460</v>
      </c>
      <c r="F1909" s="172" t="s">
        <v>2461</v>
      </c>
      <c r="G1909" s="173" t="s">
        <v>232</v>
      </c>
      <c r="H1909" s="174">
        <v>260.58999999999997</v>
      </c>
      <c r="I1909" s="175"/>
      <c r="J1909" s="176">
        <f>ROUND(I1909*H1909,2)</f>
        <v>0</v>
      </c>
      <c r="K1909" s="172" t="s">
        <v>336</v>
      </c>
      <c r="L1909" s="177"/>
      <c r="M1909" s="178" t="s">
        <v>21</v>
      </c>
      <c r="N1909" s="179" t="s">
        <v>45</v>
      </c>
      <c r="P1909" s="141">
        <f>O1909*H1909</f>
        <v>0</v>
      </c>
      <c r="Q1909" s="141">
        <v>1.7999999999999999E-2</v>
      </c>
      <c r="R1909" s="141">
        <f>Q1909*H1909</f>
        <v>4.6906199999999991</v>
      </c>
      <c r="S1909" s="141">
        <v>0</v>
      </c>
      <c r="T1909" s="142">
        <f>S1909*H1909</f>
        <v>0</v>
      </c>
      <c r="AR1909" s="143" t="s">
        <v>577</v>
      </c>
      <c r="AT1909" s="143" t="s">
        <v>291</v>
      </c>
      <c r="AU1909" s="143" t="s">
        <v>86</v>
      </c>
      <c r="AY1909" s="18" t="s">
        <v>227</v>
      </c>
      <c r="BE1909" s="144">
        <f>IF(N1909="základní",J1909,0)</f>
        <v>0</v>
      </c>
      <c r="BF1909" s="144">
        <f>IF(N1909="snížená",J1909,0)</f>
        <v>0</v>
      </c>
      <c r="BG1909" s="144">
        <f>IF(N1909="zákl. přenesená",J1909,0)</f>
        <v>0</v>
      </c>
      <c r="BH1909" s="144">
        <f>IF(N1909="sníž. přenesená",J1909,0)</f>
        <v>0</v>
      </c>
      <c r="BI1909" s="144">
        <f>IF(N1909="nulová",J1909,0)</f>
        <v>0</v>
      </c>
      <c r="BJ1909" s="18" t="s">
        <v>86</v>
      </c>
      <c r="BK1909" s="144">
        <f>ROUND(I1909*H1909,2)</f>
        <v>0</v>
      </c>
      <c r="BL1909" s="18" t="s">
        <v>388</v>
      </c>
      <c r="BM1909" s="143" t="s">
        <v>2462</v>
      </c>
    </row>
    <row r="1910" spans="2:65" s="13" customFormat="1" ht="11.25">
      <c r="B1910" s="156"/>
      <c r="D1910" s="150" t="s">
        <v>238</v>
      </c>
      <c r="F1910" s="158" t="s">
        <v>2463</v>
      </c>
      <c r="H1910" s="159">
        <v>260.58999999999997</v>
      </c>
      <c r="I1910" s="160"/>
      <c r="L1910" s="156"/>
      <c r="M1910" s="161"/>
      <c r="T1910" s="162"/>
      <c r="AT1910" s="157" t="s">
        <v>238</v>
      </c>
      <c r="AU1910" s="157" t="s">
        <v>86</v>
      </c>
      <c r="AV1910" s="13" t="s">
        <v>86</v>
      </c>
      <c r="AW1910" s="13" t="s">
        <v>4</v>
      </c>
      <c r="AX1910" s="13" t="s">
        <v>80</v>
      </c>
      <c r="AY1910" s="157" t="s">
        <v>227</v>
      </c>
    </row>
    <row r="1911" spans="2:65" s="1" customFormat="1" ht="37.9" customHeight="1">
      <c r="B1911" s="33"/>
      <c r="C1911" s="132" t="s">
        <v>2464</v>
      </c>
      <c r="D1911" s="132" t="s">
        <v>229</v>
      </c>
      <c r="E1911" s="133" t="s">
        <v>2465</v>
      </c>
      <c r="F1911" s="134" t="s">
        <v>2466</v>
      </c>
      <c r="G1911" s="135" t="s">
        <v>232</v>
      </c>
      <c r="H1911" s="136">
        <v>236.9</v>
      </c>
      <c r="I1911" s="137"/>
      <c r="J1911" s="138">
        <f>ROUND(I1911*H1911,2)</f>
        <v>0</v>
      </c>
      <c r="K1911" s="134" t="s">
        <v>233</v>
      </c>
      <c r="L1911" s="33"/>
      <c r="M1911" s="139" t="s">
        <v>21</v>
      </c>
      <c r="N1911" s="140" t="s">
        <v>45</v>
      </c>
      <c r="P1911" s="141">
        <f>O1911*H1911</f>
        <v>0</v>
      </c>
      <c r="Q1911" s="141">
        <v>0</v>
      </c>
      <c r="R1911" s="141">
        <f>Q1911*H1911</f>
        <v>0</v>
      </c>
      <c r="S1911" s="141">
        <v>0</v>
      </c>
      <c r="T1911" s="142">
        <f>S1911*H1911</f>
        <v>0</v>
      </c>
      <c r="AR1911" s="143" t="s">
        <v>388</v>
      </c>
      <c r="AT1911" s="143" t="s">
        <v>229</v>
      </c>
      <c r="AU1911" s="143" t="s">
        <v>86</v>
      </c>
      <c r="AY1911" s="18" t="s">
        <v>227</v>
      </c>
      <c r="BE1911" s="144">
        <f>IF(N1911="základní",J1911,0)</f>
        <v>0</v>
      </c>
      <c r="BF1911" s="144">
        <f>IF(N1911="snížená",J1911,0)</f>
        <v>0</v>
      </c>
      <c r="BG1911" s="144">
        <f>IF(N1911="zákl. přenesená",J1911,0)</f>
        <v>0</v>
      </c>
      <c r="BH1911" s="144">
        <f>IF(N1911="sníž. přenesená",J1911,0)</f>
        <v>0</v>
      </c>
      <c r="BI1911" s="144">
        <f>IF(N1911="nulová",J1911,0)</f>
        <v>0</v>
      </c>
      <c r="BJ1911" s="18" t="s">
        <v>86</v>
      </c>
      <c r="BK1911" s="144">
        <f>ROUND(I1911*H1911,2)</f>
        <v>0</v>
      </c>
      <c r="BL1911" s="18" t="s">
        <v>388</v>
      </c>
      <c r="BM1911" s="143" t="s">
        <v>2467</v>
      </c>
    </row>
    <row r="1912" spans="2:65" s="1" customFormat="1" ht="11.25">
      <c r="B1912" s="33"/>
      <c r="D1912" s="145" t="s">
        <v>236</v>
      </c>
      <c r="F1912" s="146" t="s">
        <v>2468</v>
      </c>
      <c r="I1912" s="147"/>
      <c r="L1912" s="33"/>
      <c r="M1912" s="148"/>
      <c r="T1912" s="54"/>
      <c r="AT1912" s="18" t="s">
        <v>236</v>
      </c>
      <c r="AU1912" s="18" t="s">
        <v>86</v>
      </c>
    </row>
    <row r="1913" spans="2:65" s="12" customFormat="1" ht="11.25">
      <c r="B1913" s="149"/>
      <c r="D1913" s="150" t="s">
        <v>238</v>
      </c>
      <c r="E1913" s="151" t="s">
        <v>21</v>
      </c>
      <c r="F1913" s="152" t="s">
        <v>748</v>
      </c>
      <c r="H1913" s="151" t="s">
        <v>21</v>
      </c>
      <c r="I1913" s="153"/>
      <c r="L1913" s="149"/>
      <c r="M1913" s="154"/>
      <c r="T1913" s="155"/>
      <c r="AT1913" s="151" t="s">
        <v>238</v>
      </c>
      <c r="AU1913" s="151" t="s">
        <v>86</v>
      </c>
      <c r="AV1913" s="12" t="s">
        <v>80</v>
      </c>
      <c r="AW1913" s="12" t="s">
        <v>33</v>
      </c>
      <c r="AX1913" s="12" t="s">
        <v>73</v>
      </c>
      <c r="AY1913" s="151" t="s">
        <v>227</v>
      </c>
    </row>
    <row r="1914" spans="2:65" s="13" customFormat="1" ht="11.25">
      <c r="B1914" s="156"/>
      <c r="D1914" s="150" t="s">
        <v>238</v>
      </c>
      <c r="E1914" s="157" t="s">
        <v>21</v>
      </c>
      <c r="F1914" s="158" t="s">
        <v>1785</v>
      </c>
      <c r="H1914" s="159">
        <v>18.52</v>
      </c>
      <c r="I1914" s="160"/>
      <c r="L1914" s="156"/>
      <c r="M1914" s="161"/>
      <c r="T1914" s="162"/>
      <c r="AT1914" s="157" t="s">
        <v>238</v>
      </c>
      <c r="AU1914" s="157" t="s">
        <v>86</v>
      </c>
      <c r="AV1914" s="13" t="s">
        <v>86</v>
      </c>
      <c r="AW1914" s="13" t="s">
        <v>33</v>
      </c>
      <c r="AX1914" s="13" t="s">
        <v>73</v>
      </c>
      <c r="AY1914" s="157" t="s">
        <v>227</v>
      </c>
    </row>
    <row r="1915" spans="2:65" s="13" customFormat="1" ht="11.25">
      <c r="B1915" s="156"/>
      <c r="D1915" s="150" t="s">
        <v>238</v>
      </c>
      <c r="E1915" s="157" t="s">
        <v>21</v>
      </c>
      <c r="F1915" s="158" t="s">
        <v>1786</v>
      </c>
      <c r="H1915" s="159">
        <v>12.51</v>
      </c>
      <c r="I1915" s="160"/>
      <c r="L1915" s="156"/>
      <c r="M1915" s="161"/>
      <c r="T1915" s="162"/>
      <c r="AT1915" s="157" t="s">
        <v>238</v>
      </c>
      <c r="AU1915" s="157" t="s">
        <v>86</v>
      </c>
      <c r="AV1915" s="13" t="s">
        <v>86</v>
      </c>
      <c r="AW1915" s="13" t="s">
        <v>33</v>
      </c>
      <c r="AX1915" s="13" t="s">
        <v>73</v>
      </c>
      <c r="AY1915" s="157" t="s">
        <v>227</v>
      </c>
    </row>
    <row r="1916" spans="2:65" s="13" customFormat="1" ht="11.25">
      <c r="B1916" s="156"/>
      <c r="D1916" s="150" t="s">
        <v>238</v>
      </c>
      <c r="E1916" s="157" t="s">
        <v>21</v>
      </c>
      <c r="F1916" s="158" t="s">
        <v>1787</v>
      </c>
      <c r="H1916" s="159">
        <v>31.59</v>
      </c>
      <c r="I1916" s="160"/>
      <c r="L1916" s="156"/>
      <c r="M1916" s="161"/>
      <c r="T1916" s="162"/>
      <c r="AT1916" s="157" t="s">
        <v>238</v>
      </c>
      <c r="AU1916" s="157" t="s">
        <v>86</v>
      </c>
      <c r="AV1916" s="13" t="s">
        <v>86</v>
      </c>
      <c r="AW1916" s="13" t="s">
        <v>33</v>
      </c>
      <c r="AX1916" s="13" t="s">
        <v>73</v>
      </c>
      <c r="AY1916" s="157" t="s">
        <v>227</v>
      </c>
    </row>
    <row r="1917" spans="2:65" s="12" customFormat="1" ht="11.25">
      <c r="B1917" s="149"/>
      <c r="D1917" s="150" t="s">
        <v>238</v>
      </c>
      <c r="E1917" s="151" t="s">
        <v>21</v>
      </c>
      <c r="F1917" s="152" t="s">
        <v>766</v>
      </c>
      <c r="H1917" s="151" t="s">
        <v>21</v>
      </c>
      <c r="I1917" s="153"/>
      <c r="L1917" s="149"/>
      <c r="M1917" s="154"/>
      <c r="T1917" s="155"/>
      <c r="AT1917" s="151" t="s">
        <v>238</v>
      </c>
      <c r="AU1917" s="151" t="s">
        <v>86</v>
      </c>
      <c r="AV1917" s="12" t="s">
        <v>80</v>
      </c>
      <c r="AW1917" s="12" t="s">
        <v>33</v>
      </c>
      <c r="AX1917" s="12" t="s">
        <v>73</v>
      </c>
      <c r="AY1917" s="151" t="s">
        <v>227</v>
      </c>
    </row>
    <row r="1918" spans="2:65" s="13" customFormat="1" ht="11.25">
      <c r="B1918" s="156"/>
      <c r="D1918" s="150" t="s">
        <v>238</v>
      </c>
      <c r="E1918" s="157" t="s">
        <v>21</v>
      </c>
      <c r="F1918" s="158" t="s">
        <v>1788</v>
      </c>
      <c r="H1918" s="159">
        <v>74.08</v>
      </c>
      <c r="I1918" s="160"/>
      <c r="L1918" s="156"/>
      <c r="M1918" s="161"/>
      <c r="T1918" s="162"/>
      <c r="AT1918" s="157" t="s">
        <v>238</v>
      </c>
      <c r="AU1918" s="157" t="s">
        <v>86</v>
      </c>
      <c r="AV1918" s="13" t="s">
        <v>86</v>
      </c>
      <c r="AW1918" s="13" t="s">
        <v>33</v>
      </c>
      <c r="AX1918" s="13" t="s">
        <v>73</v>
      </c>
      <c r="AY1918" s="157" t="s">
        <v>227</v>
      </c>
    </row>
    <row r="1919" spans="2:65" s="13" customFormat="1" ht="11.25">
      <c r="B1919" s="156"/>
      <c r="D1919" s="150" t="s">
        <v>238</v>
      </c>
      <c r="E1919" s="157" t="s">
        <v>21</v>
      </c>
      <c r="F1919" s="158" t="s">
        <v>1789</v>
      </c>
      <c r="H1919" s="159">
        <v>4.17</v>
      </c>
      <c r="I1919" s="160"/>
      <c r="L1919" s="156"/>
      <c r="M1919" s="161"/>
      <c r="T1919" s="162"/>
      <c r="AT1919" s="157" t="s">
        <v>238</v>
      </c>
      <c r="AU1919" s="157" t="s">
        <v>86</v>
      </c>
      <c r="AV1919" s="13" t="s">
        <v>86</v>
      </c>
      <c r="AW1919" s="13" t="s">
        <v>33</v>
      </c>
      <c r="AX1919" s="13" t="s">
        <v>73</v>
      </c>
      <c r="AY1919" s="157" t="s">
        <v>227</v>
      </c>
    </row>
    <row r="1920" spans="2:65" s="13" customFormat="1" ht="11.25">
      <c r="B1920" s="156"/>
      <c r="D1920" s="150" t="s">
        <v>238</v>
      </c>
      <c r="E1920" s="157" t="s">
        <v>21</v>
      </c>
      <c r="F1920" s="158" t="s">
        <v>1790</v>
      </c>
      <c r="H1920" s="159">
        <v>10.53</v>
      </c>
      <c r="I1920" s="160"/>
      <c r="L1920" s="156"/>
      <c r="M1920" s="161"/>
      <c r="T1920" s="162"/>
      <c r="AT1920" s="157" t="s">
        <v>238</v>
      </c>
      <c r="AU1920" s="157" t="s">
        <v>86</v>
      </c>
      <c r="AV1920" s="13" t="s">
        <v>86</v>
      </c>
      <c r="AW1920" s="13" t="s">
        <v>33</v>
      </c>
      <c r="AX1920" s="13" t="s">
        <v>73</v>
      </c>
      <c r="AY1920" s="157" t="s">
        <v>227</v>
      </c>
    </row>
    <row r="1921" spans="2:65" s="13" customFormat="1" ht="11.25">
      <c r="B1921" s="156"/>
      <c r="D1921" s="150" t="s">
        <v>238</v>
      </c>
      <c r="E1921" s="157" t="s">
        <v>21</v>
      </c>
      <c r="F1921" s="158" t="s">
        <v>1791</v>
      </c>
      <c r="H1921" s="159">
        <v>2.78</v>
      </c>
      <c r="I1921" s="160"/>
      <c r="L1921" s="156"/>
      <c r="M1921" s="161"/>
      <c r="T1921" s="162"/>
      <c r="AT1921" s="157" t="s">
        <v>238</v>
      </c>
      <c r="AU1921" s="157" t="s">
        <v>86</v>
      </c>
      <c r="AV1921" s="13" t="s">
        <v>86</v>
      </c>
      <c r="AW1921" s="13" t="s">
        <v>33</v>
      </c>
      <c r="AX1921" s="13" t="s">
        <v>73</v>
      </c>
      <c r="AY1921" s="157" t="s">
        <v>227</v>
      </c>
    </row>
    <row r="1922" spans="2:65" s="13" customFormat="1" ht="11.25">
      <c r="B1922" s="156"/>
      <c r="D1922" s="150" t="s">
        <v>238</v>
      </c>
      <c r="E1922" s="157" t="s">
        <v>21</v>
      </c>
      <c r="F1922" s="158" t="s">
        <v>1792</v>
      </c>
      <c r="H1922" s="159">
        <v>7.02</v>
      </c>
      <c r="I1922" s="160"/>
      <c r="L1922" s="156"/>
      <c r="M1922" s="161"/>
      <c r="T1922" s="162"/>
      <c r="AT1922" s="157" t="s">
        <v>238</v>
      </c>
      <c r="AU1922" s="157" t="s">
        <v>86</v>
      </c>
      <c r="AV1922" s="13" t="s">
        <v>86</v>
      </c>
      <c r="AW1922" s="13" t="s">
        <v>33</v>
      </c>
      <c r="AX1922" s="13" t="s">
        <v>73</v>
      </c>
      <c r="AY1922" s="157" t="s">
        <v>227</v>
      </c>
    </row>
    <row r="1923" spans="2:65" s="12" customFormat="1" ht="11.25">
      <c r="B1923" s="149"/>
      <c r="D1923" s="150" t="s">
        <v>238</v>
      </c>
      <c r="E1923" s="151" t="s">
        <v>21</v>
      </c>
      <c r="F1923" s="152" t="s">
        <v>771</v>
      </c>
      <c r="H1923" s="151" t="s">
        <v>21</v>
      </c>
      <c r="I1923" s="153"/>
      <c r="L1923" s="149"/>
      <c r="M1923" s="154"/>
      <c r="T1923" s="155"/>
      <c r="AT1923" s="151" t="s">
        <v>238</v>
      </c>
      <c r="AU1923" s="151" t="s">
        <v>86</v>
      </c>
      <c r="AV1923" s="12" t="s">
        <v>80</v>
      </c>
      <c r="AW1923" s="12" t="s">
        <v>33</v>
      </c>
      <c r="AX1923" s="12" t="s">
        <v>73</v>
      </c>
      <c r="AY1923" s="151" t="s">
        <v>227</v>
      </c>
    </row>
    <row r="1924" spans="2:65" s="13" customFormat="1" ht="11.25">
      <c r="B1924" s="156"/>
      <c r="D1924" s="150" t="s">
        <v>238</v>
      </c>
      <c r="E1924" s="157" t="s">
        <v>21</v>
      </c>
      <c r="F1924" s="158" t="s">
        <v>1793</v>
      </c>
      <c r="H1924" s="159">
        <v>46.3</v>
      </c>
      <c r="I1924" s="160"/>
      <c r="L1924" s="156"/>
      <c r="M1924" s="161"/>
      <c r="T1924" s="162"/>
      <c r="AT1924" s="157" t="s">
        <v>238</v>
      </c>
      <c r="AU1924" s="157" t="s">
        <v>86</v>
      </c>
      <c r="AV1924" s="13" t="s">
        <v>86</v>
      </c>
      <c r="AW1924" s="13" t="s">
        <v>33</v>
      </c>
      <c r="AX1924" s="13" t="s">
        <v>73</v>
      </c>
      <c r="AY1924" s="157" t="s">
        <v>227</v>
      </c>
    </row>
    <row r="1925" spans="2:65" s="13" customFormat="1" ht="11.25">
      <c r="B1925" s="156"/>
      <c r="D1925" s="150" t="s">
        <v>238</v>
      </c>
      <c r="E1925" s="157" t="s">
        <v>21</v>
      </c>
      <c r="F1925" s="158" t="s">
        <v>1794</v>
      </c>
      <c r="H1925" s="159">
        <v>8.34</v>
      </c>
      <c r="I1925" s="160"/>
      <c r="L1925" s="156"/>
      <c r="M1925" s="161"/>
      <c r="T1925" s="162"/>
      <c r="AT1925" s="157" t="s">
        <v>238</v>
      </c>
      <c r="AU1925" s="157" t="s">
        <v>86</v>
      </c>
      <c r="AV1925" s="13" t="s">
        <v>86</v>
      </c>
      <c r="AW1925" s="13" t="s">
        <v>33</v>
      </c>
      <c r="AX1925" s="13" t="s">
        <v>73</v>
      </c>
      <c r="AY1925" s="157" t="s">
        <v>227</v>
      </c>
    </row>
    <row r="1926" spans="2:65" s="13" customFormat="1" ht="11.25">
      <c r="B1926" s="156"/>
      <c r="D1926" s="150" t="s">
        <v>238</v>
      </c>
      <c r="E1926" s="157" t="s">
        <v>21</v>
      </c>
      <c r="F1926" s="158" t="s">
        <v>1795</v>
      </c>
      <c r="H1926" s="159">
        <v>21.06</v>
      </c>
      <c r="I1926" s="160"/>
      <c r="L1926" s="156"/>
      <c r="M1926" s="161"/>
      <c r="T1926" s="162"/>
      <c r="AT1926" s="157" t="s">
        <v>238</v>
      </c>
      <c r="AU1926" s="157" t="s">
        <v>86</v>
      </c>
      <c r="AV1926" s="13" t="s">
        <v>86</v>
      </c>
      <c r="AW1926" s="13" t="s">
        <v>33</v>
      </c>
      <c r="AX1926" s="13" t="s">
        <v>73</v>
      </c>
      <c r="AY1926" s="157" t="s">
        <v>227</v>
      </c>
    </row>
    <row r="1927" spans="2:65" s="14" customFormat="1" ht="11.25">
      <c r="B1927" s="163"/>
      <c r="D1927" s="150" t="s">
        <v>238</v>
      </c>
      <c r="E1927" s="164" t="s">
        <v>21</v>
      </c>
      <c r="F1927" s="165" t="s">
        <v>241</v>
      </c>
      <c r="H1927" s="166">
        <v>236.9</v>
      </c>
      <c r="I1927" s="167"/>
      <c r="L1927" s="163"/>
      <c r="M1927" s="168"/>
      <c r="T1927" s="169"/>
      <c r="AT1927" s="164" t="s">
        <v>238</v>
      </c>
      <c r="AU1927" s="164" t="s">
        <v>86</v>
      </c>
      <c r="AV1927" s="14" t="s">
        <v>234</v>
      </c>
      <c r="AW1927" s="14" t="s">
        <v>33</v>
      </c>
      <c r="AX1927" s="14" t="s">
        <v>80</v>
      </c>
      <c r="AY1927" s="164" t="s">
        <v>227</v>
      </c>
    </row>
    <row r="1928" spans="2:65" s="1" customFormat="1" ht="24.2" customHeight="1">
      <c r="B1928" s="33"/>
      <c r="C1928" s="132" t="s">
        <v>2469</v>
      </c>
      <c r="D1928" s="132" t="s">
        <v>229</v>
      </c>
      <c r="E1928" s="133" t="s">
        <v>2470</v>
      </c>
      <c r="F1928" s="134" t="s">
        <v>2471</v>
      </c>
      <c r="G1928" s="135" t="s">
        <v>232</v>
      </c>
      <c r="H1928" s="136">
        <v>236.9</v>
      </c>
      <c r="I1928" s="137"/>
      <c r="J1928" s="138">
        <f>ROUND(I1928*H1928,2)</f>
        <v>0</v>
      </c>
      <c r="K1928" s="134" t="s">
        <v>233</v>
      </c>
      <c r="L1928" s="33"/>
      <c r="M1928" s="139" t="s">
        <v>21</v>
      </c>
      <c r="N1928" s="140" t="s">
        <v>45</v>
      </c>
      <c r="P1928" s="141">
        <f>O1928*H1928</f>
        <v>0</v>
      </c>
      <c r="Q1928" s="141">
        <v>1.5E-3</v>
      </c>
      <c r="R1928" s="141">
        <f>Q1928*H1928</f>
        <v>0.35535</v>
      </c>
      <c r="S1928" s="141">
        <v>0</v>
      </c>
      <c r="T1928" s="142">
        <f>S1928*H1928</f>
        <v>0</v>
      </c>
      <c r="AR1928" s="143" t="s">
        <v>388</v>
      </c>
      <c r="AT1928" s="143" t="s">
        <v>229</v>
      </c>
      <c r="AU1928" s="143" t="s">
        <v>86</v>
      </c>
      <c r="AY1928" s="18" t="s">
        <v>227</v>
      </c>
      <c r="BE1928" s="144">
        <f>IF(N1928="základní",J1928,0)</f>
        <v>0</v>
      </c>
      <c r="BF1928" s="144">
        <f>IF(N1928="snížená",J1928,0)</f>
        <v>0</v>
      </c>
      <c r="BG1928" s="144">
        <f>IF(N1928="zákl. přenesená",J1928,0)</f>
        <v>0</v>
      </c>
      <c r="BH1928" s="144">
        <f>IF(N1928="sníž. přenesená",J1928,0)</f>
        <v>0</v>
      </c>
      <c r="BI1928" s="144">
        <f>IF(N1928="nulová",J1928,0)</f>
        <v>0</v>
      </c>
      <c r="BJ1928" s="18" t="s">
        <v>86</v>
      </c>
      <c r="BK1928" s="144">
        <f>ROUND(I1928*H1928,2)</f>
        <v>0</v>
      </c>
      <c r="BL1928" s="18" t="s">
        <v>388</v>
      </c>
      <c r="BM1928" s="143" t="s">
        <v>2472</v>
      </c>
    </row>
    <row r="1929" spans="2:65" s="1" customFormat="1" ht="11.25">
      <c r="B1929" s="33"/>
      <c r="D1929" s="145" t="s">
        <v>236</v>
      </c>
      <c r="F1929" s="146" t="s">
        <v>2473</v>
      </c>
      <c r="I1929" s="147"/>
      <c r="L1929" s="33"/>
      <c r="M1929" s="148"/>
      <c r="T1929" s="54"/>
      <c r="AT1929" s="18" t="s">
        <v>236</v>
      </c>
      <c r="AU1929" s="18" t="s">
        <v>86</v>
      </c>
    </row>
    <row r="1930" spans="2:65" s="13" customFormat="1" ht="11.25">
      <c r="B1930" s="156"/>
      <c r="D1930" s="150" t="s">
        <v>238</v>
      </c>
      <c r="E1930" s="157" t="s">
        <v>21</v>
      </c>
      <c r="F1930" s="158" t="s">
        <v>639</v>
      </c>
      <c r="H1930" s="159">
        <v>236.9</v>
      </c>
      <c r="I1930" s="160"/>
      <c r="L1930" s="156"/>
      <c r="M1930" s="161"/>
      <c r="T1930" s="162"/>
      <c r="AT1930" s="157" t="s">
        <v>238</v>
      </c>
      <c r="AU1930" s="157" t="s">
        <v>86</v>
      </c>
      <c r="AV1930" s="13" t="s">
        <v>86</v>
      </c>
      <c r="AW1930" s="13" t="s">
        <v>33</v>
      </c>
      <c r="AX1930" s="13" t="s">
        <v>73</v>
      </c>
      <c r="AY1930" s="157" t="s">
        <v>227</v>
      </c>
    </row>
    <row r="1931" spans="2:65" s="14" customFormat="1" ht="11.25">
      <c r="B1931" s="163"/>
      <c r="D1931" s="150" t="s">
        <v>238</v>
      </c>
      <c r="E1931" s="164" t="s">
        <v>21</v>
      </c>
      <c r="F1931" s="165" t="s">
        <v>241</v>
      </c>
      <c r="H1931" s="166">
        <v>236.9</v>
      </c>
      <c r="I1931" s="167"/>
      <c r="L1931" s="163"/>
      <c r="M1931" s="168"/>
      <c r="T1931" s="169"/>
      <c r="AT1931" s="164" t="s">
        <v>238</v>
      </c>
      <c r="AU1931" s="164" t="s">
        <v>86</v>
      </c>
      <c r="AV1931" s="14" t="s">
        <v>234</v>
      </c>
      <c r="AW1931" s="14" t="s">
        <v>33</v>
      </c>
      <c r="AX1931" s="14" t="s">
        <v>80</v>
      </c>
      <c r="AY1931" s="164" t="s">
        <v>227</v>
      </c>
    </row>
    <row r="1932" spans="2:65" s="1" customFormat="1" ht="24.2" customHeight="1">
      <c r="B1932" s="33"/>
      <c r="C1932" s="132" t="s">
        <v>2474</v>
      </c>
      <c r="D1932" s="132" t="s">
        <v>229</v>
      </c>
      <c r="E1932" s="133" t="s">
        <v>2475</v>
      </c>
      <c r="F1932" s="134" t="s">
        <v>2476</v>
      </c>
      <c r="G1932" s="135" t="s">
        <v>326</v>
      </c>
      <c r="H1932" s="136">
        <v>213.21</v>
      </c>
      <c r="I1932" s="137"/>
      <c r="J1932" s="138">
        <f>ROUND(I1932*H1932,2)</f>
        <v>0</v>
      </c>
      <c r="K1932" s="134" t="s">
        <v>233</v>
      </c>
      <c r="L1932" s="33"/>
      <c r="M1932" s="139" t="s">
        <v>21</v>
      </c>
      <c r="N1932" s="140" t="s">
        <v>45</v>
      </c>
      <c r="P1932" s="141">
        <f>O1932*H1932</f>
        <v>0</v>
      </c>
      <c r="Q1932" s="141">
        <v>1.42E-3</v>
      </c>
      <c r="R1932" s="141">
        <f>Q1932*H1932</f>
        <v>0.30275820000000003</v>
      </c>
      <c r="S1932" s="141">
        <v>0</v>
      </c>
      <c r="T1932" s="142">
        <f>S1932*H1932</f>
        <v>0</v>
      </c>
      <c r="AR1932" s="143" t="s">
        <v>234</v>
      </c>
      <c r="AT1932" s="143" t="s">
        <v>229</v>
      </c>
      <c r="AU1932" s="143" t="s">
        <v>86</v>
      </c>
      <c r="AY1932" s="18" t="s">
        <v>227</v>
      </c>
      <c r="BE1932" s="144">
        <f>IF(N1932="základní",J1932,0)</f>
        <v>0</v>
      </c>
      <c r="BF1932" s="144">
        <f>IF(N1932="snížená",J1932,0)</f>
        <v>0</v>
      </c>
      <c r="BG1932" s="144">
        <f>IF(N1932="zákl. přenesená",J1932,0)</f>
        <v>0</v>
      </c>
      <c r="BH1932" s="144">
        <f>IF(N1932="sníž. přenesená",J1932,0)</f>
        <v>0</v>
      </c>
      <c r="BI1932" s="144">
        <f>IF(N1932="nulová",J1932,0)</f>
        <v>0</v>
      </c>
      <c r="BJ1932" s="18" t="s">
        <v>86</v>
      </c>
      <c r="BK1932" s="144">
        <f>ROUND(I1932*H1932,2)</f>
        <v>0</v>
      </c>
      <c r="BL1932" s="18" t="s">
        <v>234</v>
      </c>
      <c r="BM1932" s="143" t="s">
        <v>2477</v>
      </c>
    </row>
    <row r="1933" spans="2:65" s="1" customFormat="1" ht="11.25">
      <c r="B1933" s="33"/>
      <c r="D1933" s="145" t="s">
        <v>236</v>
      </c>
      <c r="F1933" s="146" t="s">
        <v>2478</v>
      </c>
      <c r="I1933" s="147"/>
      <c r="L1933" s="33"/>
      <c r="M1933" s="148"/>
      <c r="T1933" s="54"/>
      <c r="AT1933" s="18" t="s">
        <v>236</v>
      </c>
      <c r="AU1933" s="18" t="s">
        <v>86</v>
      </c>
    </row>
    <row r="1934" spans="2:65" s="13" customFormat="1" ht="11.25">
      <c r="B1934" s="156"/>
      <c r="D1934" s="150" t="s">
        <v>238</v>
      </c>
      <c r="E1934" s="157" t="s">
        <v>21</v>
      </c>
      <c r="F1934" s="158" t="s">
        <v>1458</v>
      </c>
      <c r="H1934" s="159">
        <v>213.21</v>
      </c>
      <c r="I1934" s="160"/>
      <c r="L1934" s="156"/>
      <c r="M1934" s="161"/>
      <c r="T1934" s="162"/>
      <c r="AT1934" s="157" t="s">
        <v>238</v>
      </c>
      <c r="AU1934" s="157" t="s">
        <v>86</v>
      </c>
      <c r="AV1934" s="13" t="s">
        <v>86</v>
      </c>
      <c r="AW1934" s="13" t="s">
        <v>33</v>
      </c>
      <c r="AX1934" s="13" t="s">
        <v>73</v>
      </c>
      <c r="AY1934" s="157" t="s">
        <v>227</v>
      </c>
    </row>
    <row r="1935" spans="2:65" s="14" customFormat="1" ht="11.25">
      <c r="B1935" s="163"/>
      <c r="D1935" s="150" t="s">
        <v>238</v>
      </c>
      <c r="E1935" s="164" t="s">
        <v>21</v>
      </c>
      <c r="F1935" s="165" t="s">
        <v>241</v>
      </c>
      <c r="H1935" s="166">
        <v>213.21</v>
      </c>
      <c r="I1935" s="167"/>
      <c r="L1935" s="163"/>
      <c r="M1935" s="168"/>
      <c r="T1935" s="169"/>
      <c r="AT1935" s="164" t="s">
        <v>238</v>
      </c>
      <c r="AU1935" s="164" t="s">
        <v>86</v>
      </c>
      <c r="AV1935" s="14" t="s">
        <v>234</v>
      </c>
      <c r="AW1935" s="14" t="s">
        <v>33</v>
      </c>
      <c r="AX1935" s="14" t="s">
        <v>80</v>
      </c>
      <c r="AY1935" s="164" t="s">
        <v>227</v>
      </c>
    </row>
    <row r="1936" spans="2:65" s="1" customFormat="1" ht="24.2" customHeight="1">
      <c r="B1936" s="33"/>
      <c r="C1936" s="132" t="s">
        <v>2479</v>
      </c>
      <c r="D1936" s="132" t="s">
        <v>229</v>
      </c>
      <c r="E1936" s="133" t="s">
        <v>2480</v>
      </c>
      <c r="F1936" s="134" t="s">
        <v>2481</v>
      </c>
      <c r="G1936" s="135" t="s">
        <v>232</v>
      </c>
      <c r="H1936" s="136">
        <v>236.9</v>
      </c>
      <c r="I1936" s="137"/>
      <c r="J1936" s="138">
        <f>ROUND(I1936*H1936,2)</f>
        <v>0</v>
      </c>
      <c r="K1936" s="134" t="s">
        <v>233</v>
      </c>
      <c r="L1936" s="33"/>
      <c r="M1936" s="139" t="s">
        <v>21</v>
      </c>
      <c r="N1936" s="140" t="s">
        <v>45</v>
      </c>
      <c r="P1936" s="141">
        <f>O1936*H1936</f>
        <v>0</v>
      </c>
      <c r="Q1936" s="141">
        <v>5.0000000000000002E-5</v>
      </c>
      <c r="R1936" s="141">
        <f>Q1936*H1936</f>
        <v>1.1845000000000001E-2</v>
      </c>
      <c r="S1936" s="141">
        <v>0</v>
      </c>
      <c r="T1936" s="142">
        <f>S1936*H1936</f>
        <v>0</v>
      </c>
      <c r="AR1936" s="143" t="s">
        <v>388</v>
      </c>
      <c r="AT1936" s="143" t="s">
        <v>229</v>
      </c>
      <c r="AU1936" s="143" t="s">
        <v>86</v>
      </c>
      <c r="AY1936" s="18" t="s">
        <v>227</v>
      </c>
      <c r="BE1936" s="144">
        <f>IF(N1936="základní",J1936,0)</f>
        <v>0</v>
      </c>
      <c r="BF1936" s="144">
        <f>IF(N1936="snížená",J1936,0)</f>
        <v>0</v>
      </c>
      <c r="BG1936" s="144">
        <f>IF(N1936="zákl. přenesená",J1936,0)</f>
        <v>0</v>
      </c>
      <c r="BH1936" s="144">
        <f>IF(N1936="sníž. přenesená",J1936,0)</f>
        <v>0</v>
      </c>
      <c r="BI1936" s="144">
        <f>IF(N1936="nulová",J1936,0)</f>
        <v>0</v>
      </c>
      <c r="BJ1936" s="18" t="s">
        <v>86</v>
      </c>
      <c r="BK1936" s="144">
        <f>ROUND(I1936*H1936,2)</f>
        <v>0</v>
      </c>
      <c r="BL1936" s="18" t="s">
        <v>388</v>
      </c>
      <c r="BM1936" s="143" t="s">
        <v>2482</v>
      </c>
    </row>
    <row r="1937" spans="2:65" s="1" customFormat="1" ht="11.25">
      <c r="B1937" s="33"/>
      <c r="D1937" s="145" t="s">
        <v>236</v>
      </c>
      <c r="F1937" s="146" t="s">
        <v>2483</v>
      </c>
      <c r="I1937" s="147"/>
      <c r="L1937" s="33"/>
      <c r="M1937" s="148"/>
      <c r="T1937" s="54"/>
      <c r="AT1937" s="18" t="s">
        <v>236</v>
      </c>
      <c r="AU1937" s="18" t="s">
        <v>86</v>
      </c>
    </row>
    <row r="1938" spans="2:65" s="13" customFormat="1" ht="11.25">
      <c r="B1938" s="156"/>
      <c r="D1938" s="150" t="s">
        <v>238</v>
      </c>
      <c r="E1938" s="157" t="s">
        <v>21</v>
      </c>
      <c r="F1938" s="158" t="s">
        <v>639</v>
      </c>
      <c r="H1938" s="159">
        <v>236.9</v>
      </c>
      <c r="I1938" s="160"/>
      <c r="L1938" s="156"/>
      <c r="M1938" s="161"/>
      <c r="T1938" s="162"/>
      <c r="AT1938" s="157" t="s">
        <v>238</v>
      </c>
      <c r="AU1938" s="157" t="s">
        <v>86</v>
      </c>
      <c r="AV1938" s="13" t="s">
        <v>86</v>
      </c>
      <c r="AW1938" s="13" t="s">
        <v>33</v>
      </c>
      <c r="AX1938" s="13" t="s">
        <v>73</v>
      </c>
      <c r="AY1938" s="157" t="s">
        <v>227</v>
      </c>
    </row>
    <row r="1939" spans="2:65" s="14" customFormat="1" ht="11.25">
      <c r="B1939" s="163"/>
      <c r="D1939" s="150" t="s">
        <v>238</v>
      </c>
      <c r="E1939" s="164" t="s">
        <v>21</v>
      </c>
      <c r="F1939" s="165" t="s">
        <v>241</v>
      </c>
      <c r="H1939" s="166">
        <v>236.9</v>
      </c>
      <c r="I1939" s="167"/>
      <c r="L1939" s="163"/>
      <c r="M1939" s="168"/>
      <c r="T1939" s="169"/>
      <c r="AT1939" s="164" t="s">
        <v>238</v>
      </c>
      <c r="AU1939" s="164" t="s">
        <v>86</v>
      </c>
      <c r="AV1939" s="14" t="s">
        <v>234</v>
      </c>
      <c r="AW1939" s="14" t="s">
        <v>33</v>
      </c>
      <c r="AX1939" s="14" t="s">
        <v>80</v>
      </c>
      <c r="AY1939" s="164" t="s">
        <v>227</v>
      </c>
    </row>
    <row r="1940" spans="2:65" s="1" customFormat="1" ht="49.15" customHeight="1">
      <c r="B1940" s="33"/>
      <c r="C1940" s="132" t="s">
        <v>2484</v>
      </c>
      <c r="D1940" s="132" t="s">
        <v>229</v>
      </c>
      <c r="E1940" s="133" t="s">
        <v>2485</v>
      </c>
      <c r="F1940" s="134" t="s">
        <v>2486</v>
      </c>
      <c r="G1940" s="135" t="s">
        <v>273</v>
      </c>
      <c r="H1940" s="136">
        <v>7.5449999999999999</v>
      </c>
      <c r="I1940" s="137"/>
      <c r="J1940" s="138">
        <f>ROUND(I1940*H1940,2)</f>
        <v>0</v>
      </c>
      <c r="K1940" s="134" t="s">
        <v>233</v>
      </c>
      <c r="L1940" s="33"/>
      <c r="M1940" s="139" t="s">
        <v>21</v>
      </c>
      <c r="N1940" s="140" t="s">
        <v>45</v>
      </c>
      <c r="P1940" s="141">
        <f>O1940*H1940</f>
        <v>0</v>
      </c>
      <c r="Q1940" s="141">
        <v>0</v>
      </c>
      <c r="R1940" s="141">
        <f>Q1940*H1940</f>
        <v>0</v>
      </c>
      <c r="S1940" s="141">
        <v>0</v>
      </c>
      <c r="T1940" s="142">
        <f>S1940*H1940</f>
        <v>0</v>
      </c>
      <c r="AR1940" s="143" t="s">
        <v>388</v>
      </c>
      <c r="AT1940" s="143" t="s">
        <v>229</v>
      </c>
      <c r="AU1940" s="143" t="s">
        <v>86</v>
      </c>
      <c r="AY1940" s="18" t="s">
        <v>227</v>
      </c>
      <c r="BE1940" s="144">
        <f>IF(N1940="základní",J1940,0)</f>
        <v>0</v>
      </c>
      <c r="BF1940" s="144">
        <f>IF(N1940="snížená",J1940,0)</f>
        <v>0</v>
      </c>
      <c r="BG1940" s="144">
        <f>IF(N1940="zákl. přenesená",J1940,0)</f>
        <v>0</v>
      </c>
      <c r="BH1940" s="144">
        <f>IF(N1940="sníž. přenesená",J1940,0)</f>
        <v>0</v>
      </c>
      <c r="BI1940" s="144">
        <f>IF(N1940="nulová",J1940,0)</f>
        <v>0</v>
      </c>
      <c r="BJ1940" s="18" t="s">
        <v>86</v>
      </c>
      <c r="BK1940" s="144">
        <f>ROUND(I1940*H1940,2)</f>
        <v>0</v>
      </c>
      <c r="BL1940" s="18" t="s">
        <v>388</v>
      </c>
      <c r="BM1940" s="143" t="s">
        <v>2487</v>
      </c>
    </row>
    <row r="1941" spans="2:65" s="1" customFormat="1" ht="11.25">
      <c r="B1941" s="33"/>
      <c r="D1941" s="145" t="s">
        <v>236</v>
      </c>
      <c r="F1941" s="146" t="s">
        <v>2488</v>
      </c>
      <c r="I1941" s="147"/>
      <c r="L1941" s="33"/>
      <c r="M1941" s="148"/>
      <c r="T1941" s="54"/>
      <c r="AT1941" s="18" t="s">
        <v>236</v>
      </c>
      <c r="AU1941" s="18" t="s">
        <v>86</v>
      </c>
    </row>
    <row r="1942" spans="2:65" s="11" customFormat="1" ht="22.9" customHeight="1">
      <c r="B1942" s="120"/>
      <c r="D1942" s="121" t="s">
        <v>72</v>
      </c>
      <c r="E1942" s="130" t="s">
        <v>2489</v>
      </c>
      <c r="F1942" s="130" t="s">
        <v>2490</v>
      </c>
      <c r="I1942" s="123"/>
      <c r="J1942" s="131">
        <f>BK1942</f>
        <v>0</v>
      </c>
      <c r="L1942" s="120"/>
      <c r="M1942" s="125"/>
      <c r="P1942" s="126">
        <f>SUM(P1943:P1975)</f>
        <v>0</v>
      </c>
      <c r="R1942" s="126">
        <f>SUM(R1943:R1975)</f>
        <v>21.304895399999999</v>
      </c>
      <c r="T1942" s="127">
        <f>SUM(T1943:T1975)</f>
        <v>0</v>
      </c>
      <c r="AR1942" s="121" t="s">
        <v>86</v>
      </c>
      <c r="AT1942" s="128" t="s">
        <v>72</v>
      </c>
      <c r="AU1942" s="128" t="s">
        <v>80</v>
      </c>
      <c r="AY1942" s="121" t="s">
        <v>227</v>
      </c>
      <c r="BK1942" s="129">
        <f>SUM(BK1943:BK1975)</f>
        <v>0</v>
      </c>
    </row>
    <row r="1943" spans="2:65" s="1" customFormat="1" ht="33" customHeight="1">
      <c r="B1943" s="33"/>
      <c r="C1943" s="132" t="s">
        <v>2491</v>
      </c>
      <c r="D1943" s="132" t="s">
        <v>229</v>
      </c>
      <c r="E1943" s="133" t="s">
        <v>2492</v>
      </c>
      <c r="F1943" s="134" t="s">
        <v>2493</v>
      </c>
      <c r="G1943" s="135" t="s">
        <v>232</v>
      </c>
      <c r="H1943" s="136">
        <v>1676.78</v>
      </c>
      <c r="I1943" s="137"/>
      <c r="J1943" s="138">
        <f>ROUND(I1943*H1943,2)</f>
        <v>0</v>
      </c>
      <c r="K1943" s="134" t="s">
        <v>233</v>
      </c>
      <c r="L1943" s="33"/>
      <c r="M1943" s="139" t="s">
        <v>21</v>
      </c>
      <c r="N1943" s="140" t="s">
        <v>45</v>
      </c>
      <c r="P1943" s="141">
        <f>O1943*H1943</f>
        <v>0</v>
      </c>
      <c r="Q1943" s="141">
        <v>0</v>
      </c>
      <c r="R1943" s="141">
        <f>Q1943*H1943</f>
        <v>0</v>
      </c>
      <c r="S1943" s="141">
        <v>0</v>
      </c>
      <c r="T1943" s="142">
        <f>S1943*H1943</f>
        <v>0</v>
      </c>
      <c r="AR1943" s="143" t="s">
        <v>388</v>
      </c>
      <c r="AT1943" s="143" t="s">
        <v>229</v>
      </c>
      <c r="AU1943" s="143" t="s">
        <v>86</v>
      </c>
      <c r="AY1943" s="18" t="s">
        <v>227</v>
      </c>
      <c r="BE1943" s="144">
        <f>IF(N1943="základní",J1943,0)</f>
        <v>0</v>
      </c>
      <c r="BF1943" s="144">
        <f>IF(N1943="snížená",J1943,0)</f>
        <v>0</v>
      </c>
      <c r="BG1943" s="144">
        <f>IF(N1943="zákl. přenesená",J1943,0)</f>
        <v>0</v>
      </c>
      <c r="BH1943" s="144">
        <f>IF(N1943="sníž. přenesená",J1943,0)</f>
        <v>0</v>
      </c>
      <c r="BI1943" s="144">
        <f>IF(N1943="nulová",J1943,0)</f>
        <v>0</v>
      </c>
      <c r="BJ1943" s="18" t="s">
        <v>86</v>
      </c>
      <c r="BK1943" s="144">
        <f>ROUND(I1943*H1943,2)</f>
        <v>0</v>
      </c>
      <c r="BL1943" s="18" t="s">
        <v>388</v>
      </c>
      <c r="BM1943" s="143" t="s">
        <v>2494</v>
      </c>
    </row>
    <row r="1944" spans="2:65" s="1" customFormat="1" ht="11.25">
      <c r="B1944" s="33"/>
      <c r="D1944" s="145" t="s">
        <v>236</v>
      </c>
      <c r="F1944" s="146" t="s">
        <v>2495</v>
      </c>
      <c r="I1944" s="147"/>
      <c r="L1944" s="33"/>
      <c r="M1944" s="148"/>
      <c r="T1944" s="54"/>
      <c r="AT1944" s="18" t="s">
        <v>236</v>
      </c>
      <c r="AU1944" s="18" t="s">
        <v>86</v>
      </c>
    </row>
    <row r="1945" spans="2:65" s="13" customFormat="1" ht="11.25">
      <c r="B1945" s="156"/>
      <c r="D1945" s="150" t="s">
        <v>238</v>
      </c>
      <c r="E1945" s="157" t="s">
        <v>21</v>
      </c>
      <c r="F1945" s="158" t="s">
        <v>636</v>
      </c>
      <c r="H1945" s="159">
        <v>1676.78</v>
      </c>
      <c r="I1945" s="160"/>
      <c r="L1945" s="156"/>
      <c r="M1945" s="161"/>
      <c r="T1945" s="162"/>
      <c r="AT1945" s="157" t="s">
        <v>238</v>
      </c>
      <c r="AU1945" s="157" t="s">
        <v>86</v>
      </c>
      <c r="AV1945" s="13" t="s">
        <v>86</v>
      </c>
      <c r="AW1945" s="13" t="s">
        <v>33</v>
      </c>
      <c r="AX1945" s="13" t="s">
        <v>73</v>
      </c>
      <c r="AY1945" s="157" t="s">
        <v>227</v>
      </c>
    </row>
    <row r="1946" spans="2:65" s="14" customFormat="1" ht="11.25">
      <c r="B1946" s="163"/>
      <c r="D1946" s="150" t="s">
        <v>238</v>
      </c>
      <c r="E1946" s="164" t="s">
        <v>21</v>
      </c>
      <c r="F1946" s="165" t="s">
        <v>241</v>
      </c>
      <c r="H1946" s="166">
        <v>1676.78</v>
      </c>
      <c r="I1946" s="167"/>
      <c r="L1946" s="163"/>
      <c r="M1946" s="168"/>
      <c r="T1946" s="169"/>
      <c r="AT1946" s="164" t="s">
        <v>238</v>
      </c>
      <c r="AU1946" s="164" t="s">
        <v>86</v>
      </c>
      <c r="AV1946" s="14" t="s">
        <v>234</v>
      </c>
      <c r="AW1946" s="14" t="s">
        <v>33</v>
      </c>
      <c r="AX1946" s="14" t="s">
        <v>80</v>
      </c>
      <c r="AY1946" s="164" t="s">
        <v>227</v>
      </c>
    </row>
    <row r="1947" spans="2:65" s="1" customFormat="1" ht="24.2" customHeight="1">
      <c r="B1947" s="33"/>
      <c r="C1947" s="132" t="s">
        <v>2496</v>
      </c>
      <c r="D1947" s="132" t="s">
        <v>229</v>
      </c>
      <c r="E1947" s="133" t="s">
        <v>2497</v>
      </c>
      <c r="F1947" s="134" t="s">
        <v>2498</v>
      </c>
      <c r="G1947" s="135" t="s">
        <v>232</v>
      </c>
      <c r="H1947" s="136">
        <v>3353.56</v>
      </c>
      <c r="I1947" s="137"/>
      <c r="J1947" s="138">
        <f>ROUND(I1947*H1947,2)</f>
        <v>0</v>
      </c>
      <c r="K1947" s="134" t="s">
        <v>233</v>
      </c>
      <c r="L1947" s="33"/>
      <c r="M1947" s="139" t="s">
        <v>21</v>
      </c>
      <c r="N1947" s="140" t="s">
        <v>45</v>
      </c>
      <c r="P1947" s="141">
        <f>O1947*H1947</f>
        <v>0</v>
      </c>
      <c r="Q1947" s="141">
        <v>0</v>
      </c>
      <c r="R1947" s="141">
        <f>Q1947*H1947</f>
        <v>0</v>
      </c>
      <c r="S1947" s="141">
        <v>0</v>
      </c>
      <c r="T1947" s="142">
        <f>S1947*H1947</f>
        <v>0</v>
      </c>
      <c r="AR1947" s="143" t="s">
        <v>388</v>
      </c>
      <c r="AT1947" s="143" t="s">
        <v>229</v>
      </c>
      <c r="AU1947" s="143" t="s">
        <v>86</v>
      </c>
      <c r="AY1947" s="18" t="s">
        <v>227</v>
      </c>
      <c r="BE1947" s="144">
        <f>IF(N1947="základní",J1947,0)</f>
        <v>0</v>
      </c>
      <c r="BF1947" s="144">
        <f>IF(N1947="snížená",J1947,0)</f>
        <v>0</v>
      </c>
      <c r="BG1947" s="144">
        <f>IF(N1947="zákl. přenesená",J1947,0)</f>
        <v>0</v>
      </c>
      <c r="BH1947" s="144">
        <f>IF(N1947="sníž. přenesená",J1947,0)</f>
        <v>0</v>
      </c>
      <c r="BI1947" s="144">
        <f>IF(N1947="nulová",J1947,0)</f>
        <v>0</v>
      </c>
      <c r="BJ1947" s="18" t="s">
        <v>86</v>
      </c>
      <c r="BK1947" s="144">
        <f>ROUND(I1947*H1947,2)</f>
        <v>0</v>
      </c>
      <c r="BL1947" s="18" t="s">
        <v>388</v>
      </c>
      <c r="BM1947" s="143" t="s">
        <v>2499</v>
      </c>
    </row>
    <row r="1948" spans="2:65" s="1" customFormat="1" ht="11.25">
      <c r="B1948" s="33"/>
      <c r="D1948" s="145" t="s">
        <v>236</v>
      </c>
      <c r="F1948" s="146" t="s">
        <v>2500</v>
      </c>
      <c r="I1948" s="147"/>
      <c r="L1948" s="33"/>
      <c r="M1948" s="148"/>
      <c r="T1948" s="54"/>
      <c r="AT1948" s="18" t="s">
        <v>236</v>
      </c>
      <c r="AU1948" s="18" t="s">
        <v>86</v>
      </c>
    </row>
    <row r="1949" spans="2:65" s="12" customFormat="1" ht="11.25">
      <c r="B1949" s="149"/>
      <c r="D1949" s="150" t="s">
        <v>238</v>
      </c>
      <c r="E1949" s="151" t="s">
        <v>21</v>
      </c>
      <c r="F1949" s="152" t="s">
        <v>2501</v>
      </c>
      <c r="H1949" s="151" t="s">
        <v>21</v>
      </c>
      <c r="I1949" s="153"/>
      <c r="L1949" s="149"/>
      <c r="M1949" s="154"/>
      <c r="T1949" s="155"/>
      <c r="AT1949" s="151" t="s">
        <v>238</v>
      </c>
      <c r="AU1949" s="151" t="s">
        <v>86</v>
      </c>
      <c r="AV1949" s="12" t="s">
        <v>80</v>
      </c>
      <c r="AW1949" s="12" t="s">
        <v>33</v>
      </c>
      <c r="AX1949" s="12" t="s">
        <v>73</v>
      </c>
      <c r="AY1949" s="151" t="s">
        <v>227</v>
      </c>
    </row>
    <row r="1950" spans="2:65" s="13" customFormat="1" ht="11.25">
      <c r="B1950" s="156"/>
      <c r="D1950" s="150" t="s">
        <v>238</v>
      </c>
      <c r="E1950" s="157" t="s">
        <v>21</v>
      </c>
      <c r="F1950" s="158" t="s">
        <v>2502</v>
      </c>
      <c r="H1950" s="159">
        <v>3353.56</v>
      </c>
      <c r="I1950" s="160"/>
      <c r="L1950" s="156"/>
      <c r="M1950" s="161"/>
      <c r="T1950" s="162"/>
      <c r="AT1950" s="157" t="s">
        <v>238</v>
      </c>
      <c r="AU1950" s="157" t="s">
        <v>86</v>
      </c>
      <c r="AV1950" s="13" t="s">
        <v>86</v>
      </c>
      <c r="AW1950" s="13" t="s">
        <v>33</v>
      </c>
      <c r="AX1950" s="13" t="s">
        <v>73</v>
      </c>
      <c r="AY1950" s="157" t="s">
        <v>227</v>
      </c>
    </row>
    <row r="1951" spans="2:65" s="14" customFormat="1" ht="11.25">
      <c r="B1951" s="163"/>
      <c r="D1951" s="150" t="s">
        <v>238</v>
      </c>
      <c r="E1951" s="164" t="s">
        <v>21</v>
      </c>
      <c r="F1951" s="165" t="s">
        <v>241</v>
      </c>
      <c r="H1951" s="166">
        <v>3353.56</v>
      </c>
      <c r="I1951" s="167"/>
      <c r="L1951" s="163"/>
      <c r="M1951" s="168"/>
      <c r="T1951" s="169"/>
      <c r="AT1951" s="164" t="s">
        <v>238</v>
      </c>
      <c r="AU1951" s="164" t="s">
        <v>86</v>
      </c>
      <c r="AV1951" s="14" t="s">
        <v>234</v>
      </c>
      <c r="AW1951" s="14" t="s">
        <v>33</v>
      </c>
      <c r="AX1951" s="14" t="s">
        <v>80</v>
      </c>
      <c r="AY1951" s="164" t="s">
        <v>227</v>
      </c>
    </row>
    <row r="1952" spans="2:65" s="1" customFormat="1" ht="37.9" customHeight="1">
      <c r="B1952" s="33"/>
      <c r="C1952" s="132" t="s">
        <v>2503</v>
      </c>
      <c r="D1952" s="132" t="s">
        <v>229</v>
      </c>
      <c r="E1952" s="133" t="s">
        <v>2504</v>
      </c>
      <c r="F1952" s="134" t="s">
        <v>2505</v>
      </c>
      <c r="G1952" s="135" t="s">
        <v>232</v>
      </c>
      <c r="H1952" s="136">
        <v>1676.78</v>
      </c>
      <c r="I1952" s="137"/>
      <c r="J1952" s="138">
        <f>ROUND(I1952*H1952,2)</f>
        <v>0</v>
      </c>
      <c r="K1952" s="134" t="s">
        <v>233</v>
      </c>
      <c r="L1952" s="33"/>
      <c r="M1952" s="139" t="s">
        <v>21</v>
      </c>
      <c r="N1952" s="140" t="s">
        <v>45</v>
      </c>
      <c r="P1952" s="141">
        <f>O1952*H1952</f>
        <v>0</v>
      </c>
      <c r="Q1952" s="141">
        <v>4.4999999999999997E-3</v>
      </c>
      <c r="R1952" s="141">
        <f>Q1952*H1952</f>
        <v>7.5455099999999993</v>
      </c>
      <c r="S1952" s="141">
        <v>0</v>
      </c>
      <c r="T1952" s="142">
        <f>S1952*H1952</f>
        <v>0</v>
      </c>
      <c r="AR1952" s="143" t="s">
        <v>388</v>
      </c>
      <c r="AT1952" s="143" t="s">
        <v>229</v>
      </c>
      <c r="AU1952" s="143" t="s">
        <v>86</v>
      </c>
      <c r="AY1952" s="18" t="s">
        <v>227</v>
      </c>
      <c r="BE1952" s="144">
        <f>IF(N1952="základní",J1952,0)</f>
        <v>0</v>
      </c>
      <c r="BF1952" s="144">
        <f>IF(N1952="snížená",J1952,0)</f>
        <v>0</v>
      </c>
      <c r="BG1952" s="144">
        <f>IF(N1952="zákl. přenesená",J1952,0)</f>
        <v>0</v>
      </c>
      <c r="BH1952" s="144">
        <f>IF(N1952="sníž. přenesená",J1952,0)</f>
        <v>0</v>
      </c>
      <c r="BI1952" s="144">
        <f>IF(N1952="nulová",J1952,0)</f>
        <v>0</v>
      </c>
      <c r="BJ1952" s="18" t="s">
        <v>86</v>
      </c>
      <c r="BK1952" s="144">
        <f>ROUND(I1952*H1952,2)</f>
        <v>0</v>
      </c>
      <c r="BL1952" s="18" t="s">
        <v>388</v>
      </c>
      <c r="BM1952" s="143" t="s">
        <v>2506</v>
      </c>
    </row>
    <row r="1953" spans="2:65" s="1" customFormat="1" ht="11.25">
      <c r="B1953" s="33"/>
      <c r="D1953" s="145" t="s">
        <v>236</v>
      </c>
      <c r="F1953" s="146" t="s">
        <v>2507</v>
      </c>
      <c r="I1953" s="147"/>
      <c r="L1953" s="33"/>
      <c r="M1953" s="148"/>
      <c r="T1953" s="54"/>
      <c r="AT1953" s="18" t="s">
        <v>236</v>
      </c>
      <c r="AU1953" s="18" t="s">
        <v>86</v>
      </c>
    </row>
    <row r="1954" spans="2:65" s="13" customFormat="1" ht="11.25">
      <c r="B1954" s="156"/>
      <c r="D1954" s="150" t="s">
        <v>238</v>
      </c>
      <c r="E1954" s="157" t="s">
        <v>21</v>
      </c>
      <c r="F1954" s="158" t="s">
        <v>636</v>
      </c>
      <c r="H1954" s="159">
        <v>1676.78</v>
      </c>
      <c r="I1954" s="160"/>
      <c r="L1954" s="156"/>
      <c r="M1954" s="161"/>
      <c r="T1954" s="162"/>
      <c r="AT1954" s="157" t="s">
        <v>238</v>
      </c>
      <c r="AU1954" s="157" t="s">
        <v>86</v>
      </c>
      <c r="AV1954" s="13" t="s">
        <v>86</v>
      </c>
      <c r="AW1954" s="13" t="s">
        <v>33</v>
      </c>
      <c r="AX1954" s="13" t="s">
        <v>73</v>
      </c>
      <c r="AY1954" s="157" t="s">
        <v>227</v>
      </c>
    </row>
    <row r="1955" spans="2:65" s="14" customFormat="1" ht="11.25">
      <c r="B1955" s="163"/>
      <c r="D1955" s="150" t="s">
        <v>238</v>
      </c>
      <c r="E1955" s="164" t="s">
        <v>21</v>
      </c>
      <c r="F1955" s="165" t="s">
        <v>241</v>
      </c>
      <c r="H1955" s="166">
        <v>1676.78</v>
      </c>
      <c r="I1955" s="167"/>
      <c r="L1955" s="163"/>
      <c r="M1955" s="168"/>
      <c r="T1955" s="169"/>
      <c r="AT1955" s="164" t="s">
        <v>238</v>
      </c>
      <c r="AU1955" s="164" t="s">
        <v>86</v>
      </c>
      <c r="AV1955" s="14" t="s">
        <v>234</v>
      </c>
      <c r="AW1955" s="14" t="s">
        <v>33</v>
      </c>
      <c r="AX1955" s="14" t="s">
        <v>80</v>
      </c>
      <c r="AY1955" s="164" t="s">
        <v>227</v>
      </c>
    </row>
    <row r="1956" spans="2:65" s="1" customFormat="1" ht="16.5" customHeight="1">
      <c r="B1956" s="33"/>
      <c r="C1956" s="132" t="s">
        <v>2508</v>
      </c>
      <c r="D1956" s="132" t="s">
        <v>229</v>
      </c>
      <c r="E1956" s="133" t="s">
        <v>2509</v>
      </c>
      <c r="F1956" s="134" t="s">
        <v>2510</v>
      </c>
      <c r="G1956" s="135" t="s">
        <v>326</v>
      </c>
      <c r="H1956" s="136">
        <v>1509.1020000000001</v>
      </c>
      <c r="I1956" s="137"/>
      <c r="J1956" s="138">
        <f>ROUND(I1956*H1956,2)</f>
        <v>0</v>
      </c>
      <c r="K1956" s="134" t="s">
        <v>233</v>
      </c>
      <c r="L1956" s="33"/>
      <c r="M1956" s="139" t="s">
        <v>21</v>
      </c>
      <c r="N1956" s="140" t="s">
        <v>45</v>
      </c>
      <c r="P1956" s="141">
        <f>O1956*H1956</f>
        <v>0</v>
      </c>
      <c r="Q1956" s="141">
        <v>0</v>
      </c>
      <c r="R1956" s="141">
        <f>Q1956*H1956</f>
        <v>0</v>
      </c>
      <c r="S1956" s="141">
        <v>0</v>
      </c>
      <c r="T1956" s="142">
        <f>S1956*H1956</f>
        <v>0</v>
      </c>
      <c r="AR1956" s="143" t="s">
        <v>388</v>
      </c>
      <c r="AT1956" s="143" t="s">
        <v>229</v>
      </c>
      <c r="AU1956" s="143" t="s">
        <v>86</v>
      </c>
      <c r="AY1956" s="18" t="s">
        <v>227</v>
      </c>
      <c r="BE1956" s="144">
        <f>IF(N1956="základní",J1956,0)</f>
        <v>0</v>
      </c>
      <c r="BF1956" s="144">
        <f>IF(N1956="snížená",J1956,0)</f>
        <v>0</v>
      </c>
      <c r="BG1956" s="144">
        <f>IF(N1956="zákl. přenesená",J1956,0)</f>
        <v>0</v>
      </c>
      <c r="BH1956" s="144">
        <f>IF(N1956="sníž. přenesená",J1956,0)</f>
        <v>0</v>
      </c>
      <c r="BI1956" s="144">
        <f>IF(N1956="nulová",J1956,0)</f>
        <v>0</v>
      </c>
      <c r="BJ1956" s="18" t="s">
        <v>86</v>
      </c>
      <c r="BK1956" s="144">
        <f>ROUND(I1956*H1956,2)</f>
        <v>0</v>
      </c>
      <c r="BL1956" s="18" t="s">
        <v>388</v>
      </c>
      <c r="BM1956" s="143" t="s">
        <v>2511</v>
      </c>
    </row>
    <row r="1957" spans="2:65" s="1" customFormat="1" ht="11.25">
      <c r="B1957" s="33"/>
      <c r="D1957" s="145" t="s">
        <v>236</v>
      </c>
      <c r="F1957" s="146" t="s">
        <v>2512</v>
      </c>
      <c r="I1957" s="147"/>
      <c r="L1957" s="33"/>
      <c r="M1957" s="148"/>
      <c r="T1957" s="54"/>
      <c r="AT1957" s="18" t="s">
        <v>236</v>
      </c>
      <c r="AU1957" s="18" t="s">
        <v>86</v>
      </c>
    </row>
    <row r="1958" spans="2:65" s="13" customFormat="1" ht="11.25">
      <c r="B1958" s="156"/>
      <c r="D1958" s="150" t="s">
        <v>238</v>
      </c>
      <c r="E1958" s="157" t="s">
        <v>21</v>
      </c>
      <c r="F1958" s="158" t="s">
        <v>1457</v>
      </c>
      <c r="H1958" s="159">
        <v>1509.1020000000001</v>
      </c>
      <c r="I1958" s="160"/>
      <c r="L1958" s="156"/>
      <c r="M1958" s="161"/>
      <c r="T1958" s="162"/>
      <c r="AT1958" s="157" t="s">
        <v>238</v>
      </c>
      <c r="AU1958" s="157" t="s">
        <v>86</v>
      </c>
      <c r="AV1958" s="13" t="s">
        <v>86</v>
      </c>
      <c r="AW1958" s="13" t="s">
        <v>33</v>
      </c>
      <c r="AX1958" s="13" t="s">
        <v>73</v>
      </c>
      <c r="AY1958" s="157" t="s">
        <v>227</v>
      </c>
    </row>
    <row r="1959" spans="2:65" s="14" customFormat="1" ht="11.25">
      <c r="B1959" s="163"/>
      <c r="D1959" s="150" t="s">
        <v>238</v>
      </c>
      <c r="E1959" s="164" t="s">
        <v>21</v>
      </c>
      <c r="F1959" s="165" t="s">
        <v>241</v>
      </c>
      <c r="H1959" s="166">
        <v>1509.1020000000001</v>
      </c>
      <c r="I1959" s="167"/>
      <c r="L1959" s="163"/>
      <c r="M1959" s="168"/>
      <c r="T1959" s="169"/>
      <c r="AT1959" s="164" t="s">
        <v>238</v>
      </c>
      <c r="AU1959" s="164" t="s">
        <v>86</v>
      </c>
      <c r="AV1959" s="14" t="s">
        <v>234</v>
      </c>
      <c r="AW1959" s="14" t="s">
        <v>33</v>
      </c>
      <c r="AX1959" s="14" t="s">
        <v>80</v>
      </c>
      <c r="AY1959" s="164" t="s">
        <v>227</v>
      </c>
    </row>
    <row r="1960" spans="2:65" s="1" customFormat="1" ht="16.5" customHeight="1">
      <c r="B1960" s="33"/>
      <c r="C1960" s="170" t="s">
        <v>2513</v>
      </c>
      <c r="D1960" s="170" t="s">
        <v>291</v>
      </c>
      <c r="E1960" s="171" t="s">
        <v>2514</v>
      </c>
      <c r="F1960" s="172" t="s">
        <v>2515</v>
      </c>
      <c r="G1960" s="173" t="s">
        <v>326</v>
      </c>
      <c r="H1960" s="174">
        <v>1629.83</v>
      </c>
      <c r="I1960" s="175"/>
      <c r="J1960" s="176">
        <f>ROUND(I1960*H1960,2)</f>
        <v>0</v>
      </c>
      <c r="K1960" s="172" t="s">
        <v>233</v>
      </c>
      <c r="L1960" s="177"/>
      <c r="M1960" s="178" t="s">
        <v>21</v>
      </c>
      <c r="N1960" s="179" t="s">
        <v>45</v>
      </c>
      <c r="P1960" s="141">
        <f>O1960*H1960</f>
        <v>0</v>
      </c>
      <c r="Q1960" s="141">
        <v>2.2000000000000001E-4</v>
      </c>
      <c r="R1960" s="141">
        <f>Q1960*H1960</f>
        <v>0.35856260000000001</v>
      </c>
      <c r="S1960" s="141">
        <v>0</v>
      </c>
      <c r="T1960" s="142">
        <f>S1960*H1960</f>
        <v>0</v>
      </c>
      <c r="AR1960" s="143" t="s">
        <v>577</v>
      </c>
      <c r="AT1960" s="143" t="s">
        <v>291</v>
      </c>
      <c r="AU1960" s="143" t="s">
        <v>86</v>
      </c>
      <c r="AY1960" s="18" t="s">
        <v>227</v>
      </c>
      <c r="BE1960" s="144">
        <f>IF(N1960="základní",J1960,0)</f>
        <v>0</v>
      </c>
      <c r="BF1960" s="144">
        <f>IF(N1960="snížená",J1960,0)</f>
        <v>0</v>
      </c>
      <c r="BG1960" s="144">
        <f>IF(N1960="zákl. přenesená",J1960,0)</f>
        <v>0</v>
      </c>
      <c r="BH1960" s="144">
        <f>IF(N1960="sníž. přenesená",J1960,0)</f>
        <v>0</v>
      </c>
      <c r="BI1960" s="144">
        <f>IF(N1960="nulová",J1960,0)</f>
        <v>0</v>
      </c>
      <c r="BJ1960" s="18" t="s">
        <v>86</v>
      </c>
      <c r="BK1960" s="144">
        <f>ROUND(I1960*H1960,2)</f>
        <v>0</v>
      </c>
      <c r="BL1960" s="18" t="s">
        <v>388</v>
      </c>
      <c r="BM1960" s="143" t="s">
        <v>2516</v>
      </c>
    </row>
    <row r="1961" spans="2:65" s="13" customFormat="1" ht="11.25">
      <c r="B1961" s="156"/>
      <c r="D1961" s="150" t="s">
        <v>238</v>
      </c>
      <c r="F1961" s="158" t="s">
        <v>2517</v>
      </c>
      <c r="H1961" s="159">
        <v>1629.83</v>
      </c>
      <c r="I1961" s="160"/>
      <c r="L1961" s="156"/>
      <c r="M1961" s="161"/>
      <c r="T1961" s="162"/>
      <c r="AT1961" s="157" t="s">
        <v>238</v>
      </c>
      <c r="AU1961" s="157" t="s">
        <v>86</v>
      </c>
      <c r="AV1961" s="13" t="s">
        <v>86</v>
      </c>
      <c r="AW1961" s="13" t="s">
        <v>4</v>
      </c>
      <c r="AX1961" s="13" t="s">
        <v>80</v>
      </c>
      <c r="AY1961" s="157" t="s">
        <v>227</v>
      </c>
    </row>
    <row r="1962" spans="2:65" s="1" customFormat="1" ht="37.9" customHeight="1">
      <c r="B1962" s="33"/>
      <c r="C1962" s="132" t="s">
        <v>2518</v>
      </c>
      <c r="D1962" s="132" t="s">
        <v>229</v>
      </c>
      <c r="E1962" s="133" t="s">
        <v>2519</v>
      </c>
      <c r="F1962" s="134" t="s">
        <v>2520</v>
      </c>
      <c r="G1962" s="135" t="s">
        <v>232</v>
      </c>
      <c r="H1962" s="136">
        <v>1676.78</v>
      </c>
      <c r="I1962" s="137"/>
      <c r="J1962" s="138">
        <f>ROUND(I1962*H1962,2)</f>
        <v>0</v>
      </c>
      <c r="K1962" s="134" t="s">
        <v>233</v>
      </c>
      <c r="L1962" s="33"/>
      <c r="M1962" s="139" t="s">
        <v>21</v>
      </c>
      <c r="N1962" s="140" t="s">
        <v>45</v>
      </c>
      <c r="P1962" s="141">
        <f>O1962*H1962</f>
        <v>0</v>
      </c>
      <c r="Q1962" s="141">
        <v>0</v>
      </c>
      <c r="R1962" s="141">
        <f>Q1962*H1962</f>
        <v>0</v>
      </c>
      <c r="S1962" s="141">
        <v>0</v>
      </c>
      <c r="T1962" s="142">
        <f>S1962*H1962</f>
        <v>0</v>
      </c>
      <c r="AR1962" s="143" t="s">
        <v>388</v>
      </c>
      <c r="AT1962" s="143" t="s">
        <v>229</v>
      </c>
      <c r="AU1962" s="143" t="s">
        <v>86</v>
      </c>
      <c r="AY1962" s="18" t="s">
        <v>227</v>
      </c>
      <c r="BE1962" s="144">
        <f>IF(N1962="základní",J1962,0)</f>
        <v>0</v>
      </c>
      <c r="BF1962" s="144">
        <f>IF(N1962="snížená",J1962,0)</f>
        <v>0</v>
      </c>
      <c r="BG1962" s="144">
        <f>IF(N1962="zákl. přenesená",J1962,0)</f>
        <v>0</v>
      </c>
      <c r="BH1962" s="144">
        <f>IF(N1962="sníž. přenesená",J1962,0)</f>
        <v>0</v>
      </c>
      <c r="BI1962" s="144">
        <f>IF(N1962="nulová",J1962,0)</f>
        <v>0</v>
      </c>
      <c r="BJ1962" s="18" t="s">
        <v>86</v>
      </c>
      <c r="BK1962" s="144">
        <f>ROUND(I1962*H1962,2)</f>
        <v>0</v>
      </c>
      <c r="BL1962" s="18" t="s">
        <v>388</v>
      </c>
      <c r="BM1962" s="143" t="s">
        <v>2521</v>
      </c>
    </row>
    <row r="1963" spans="2:65" s="1" customFormat="1" ht="11.25">
      <c r="B1963" s="33"/>
      <c r="D1963" s="145" t="s">
        <v>236</v>
      </c>
      <c r="F1963" s="146" t="s">
        <v>2522</v>
      </c>
      <c r="I1963" s="147"/>
      <c r="L1963" s="33"/>
      <c r="M1963" s="148"/>
      <c r="T1963" s="54"/>
      <c r="AT1963" s="18" t="s">
        <v>236</v>
      </c>
      <c r="AU1963" s="18" t="s">
        <v>86</v>
      </c>
    </row>
    <row r="1964" spans="2:65" s="13" customFormat="1" ht="11.25">
      <c r="B1964" s="156"/>
      <c r="D1964" s="150" t="s">
        <v>238</v>
      </c>
      <c r="E1964" s="157" t="s">
        <v>21</v>
      </c>
      <c r="F1964" s="158" t="s">
        <v>636</v>
      </c>
      <c r="H1964" s="159">
        <v>1676.78</v>
      </c>
      <c r="I1964" s="160"/>
      <c r="L1964" s="156"/>
      <c r="M1964" s="161"/>
      <c r="T1964" s="162"/>
      <c r="AT1964" s="157" t="s">
        <v>238</v>
      </c>
      <c r="AU1964" s="157" t="s">
        <v>86</v>
      </c>
      <c r="AV1964" s="13" t="s">
        <v>86</v>
      </c>
      <c r="AW1964" s="13" t="s">
        <v>33</v>
      </c>
      <c r="AX1964" s="13" t="s">
        <v>73</v>
      </c>
      <c r="AY1964" s="157" t="s">
        <v>227</v>
      </c>
    </row>
    <row r="1965" spans="2:65" s="14" customFormat="1" ht="11.25">
      <c r="B1965" s="163"/>
      <c r="D1965" s="150" t="s">
        <v>238</v>
      </c>
      <c r="E1965" s="164" t="s">
        <v>21</v>
      </c>
      <c r="F1965" s="165" t="s">
        <v>241</v>
      </c>
      <c r="H1965" s="166">
        <v>1676.78</v>
      </c>
      <c r="I1965" s="167"/>
      <c r="L1965" s="163"/>
      <c r="M1965" s="168"/>
      <c r="T1965" s="169"/>
      <c r="AT1965" s="164" t="s">
        <v>238</v>
      </c>
      <c r="AU1965" s="164" t="s">
        <v>86</v>
      </c>
      <c r="AV1965" s="14" t="s">
        <v>234</v>
      </c>
      <c r="AW1965" s="14" t="s">
        <v>33</v>
      </c>
      <c r="AX1965" s="14" t="s">
        <v>80</v>
      </c>
      <c r="AY1965" s="164" t="s">
        <v>227</v>
      </c>
    </row>
    <row r="1966" spans="2:65" s="1" customFormat="1" ht="44.25" customHeight="1">
      <c r="B1966" s="33"/>
      <c r="C1966" s="170" t="s">
        <v>2523</v>
      </c>
      <c r="D1966" s="170" t="s">
        <v>291</v>
      </c>
      <c r="E1966" s="171" t="s">
        <v>2524</v>
      </c>
      <c r="F1966" s="172" t="s">
        <v>2525</v>
      </c>
      <c r="G1966" s="173" t="s">
        <v>232</v>
      </c>
      <c r="H1966" s="174">
        <v>1810.922</v>
      </c>
      <c r="I1966" s="175"/>
      <c r="J1966" s="176">
        <f>ROUND(I1966*H1966,2)</f>
        <v>0</v>
      </c>
      <c r="K1966" s="172" t="s">
        <v>336</v>
      </c>
      <c r="L1966" s="177"/>
      <c r="M1966" s="178" t="s">
        <v>21</v>
      </c>
      <c r="N1966" s="179" t="s">
        <v>45</v>
      </c>
      <c r="P1966" s="141">
        <f>O1966*H1966</f>
        <v>0</v>
      </c>
      <c r="Q1966" s="141">
        <v>7.0000000000000001E-3</v>
      </c>
      <c r="R1966" s="141">
        <f>Q1966*H1966</f>
        <v>12.676454</v>
      </c>
      <c r="S1966" s="141">
        <v>0</v>
      </c>
      <c r="T1966" s="142">
        <f>S1966*H1966</f>
        <v>0</v>
      </c>
      <c r="AR1966" s="143" t="s">
        <v>577</v>
      </c>
      <c r="AT1966" s="143" t="s">
        <v>291</v>
      </c>
      <c r="AU1966" s="143" t="s">
        <v>86</v>
      </c>
      <c r="AY1966" s="18" t="s">
        <v>227</v>
      </c>
      <c r="BE1966" s="144">
        <f>IF(N1966="základní",J1966,0)</f>
        <v>0</v>
      </c>
      <c r="BF1966" s="144">
        <f>IF(N1966="snížená",J1966,0)</f>
        <v>0</v>
      </c>
      <c r="BG1966" s="144">
        <f>IF(N1966="zákl. přenesená",J1966,0)</f>
        <v>0</v>
      </c>
      <c r="BH1966" s="144">
        <f>IF(N1966="sníž. přenesená",J1966,0)</f>
        <v>0</v>
      </c>
      <c r="BI1966" s="144">
        <f>IF(N1966="nulová",J1966,0)</f>
        <v>0</v>
      </c>
      <c r="BJ1966" s="18" t="s">
        <v>86</v>
      </c>
      <c r="BK1966" s="144">
        <f>ROUND(I1966*H1966,2)</f>
        <v>0</v>
      </c>
      <c r="BL1966" s="18" t="s">
        <v>388</v>
      </c>
      <c r="BM1966" s="143" t="s">
        <v>2526</v>
      </c>
    </row>
    <row r="1967" spans="2:65" s="13" customFormat="1" ht="11.25">
      <c r="B1967" s="156"/>
      <c r="D1967" s="150" t="s">
        <v>238</v>
      </c>
      <c r="F1967" s="158" t="s">
        <v>2527</v>
      </c>
      <c r="H1967" s="159">
        <v>1810.922</v>
      </c>
      <c r="I1967" s="160"/>
      <c r="L1967" s="156"/>
      <c r="M1967" s="161"/>
      <c r="T1967" s="162"/>
      <c r="AT1967" s="157" t="s">
        <v>238</v>
      </c>
      <c r="AU1967" s="157" t="s">
        <v>86</v>
      </c>
      <c r="AV1967" s="13" t="s">
        <v>86</v>
      </c>
      <c r="AW1967" s="13" t="s">
        <v>4</v>
      </c>
      <c r="AX1967" s="13" t="s">
        <v>80</v>
      </c>
      <c r="AY1967" s="157" t="s">
        <v>227</v>
      </c>
    </row>
    <row r="1968" spans="2:65" s="1" customFormat="1" ht="24.2" customHeight="1">
      <c r="B1968" s="33"/>
      <c r="C1968" s="132" t="s">
        <v>2528</v>
      </c>
      <c r="D1968" s="132" t="s">
        <v>229</v>
      </c>
      <c r="E1968" s="133" t="s">
        <v>2529</v>
      </c>
      <c r="F1968" s="134" t="s">
        <v>2530</v>
      </c>
      <c r="G1968" s="135" t="s">
        <v>232</v>
      </c>
      <c r="H1968" s="136">
        <v>1676.78</v>
      </c>
      <c r="I1968" s="137"/>
      <c r="J1968" s="138">
        <f>ROUND(I1968*H1968,2)</f>
        <v>0</v>
      </c>
      <c r="K1968" s="134" t="s">
        <v>233</v>
      </c>
      <c r="L1968" s="33"/>
      <c r="M1968" s="139" t="s">
        <v>21</v>
      </c>
      <c r="N1968" s="140" t="s">
        <v>45</v>
      </c>
      <c r="P1968" s="141">
        <f>O1968*H1968</f>
        <v>0</v>
      </c>
      <c r="Q1968" s="141">
        <v>0</v>
      </c>
      <c r="R1968" s="141">
        <f>Q1968*H1968</f>
        <v>0</v>
      </c>
      <c r="S1968" s="141">
        <v>0</v>
      </c>
      <c r="T1968" s="142">
        <f>S1968*H1968</f>
        <v>0</v>
      </c>
      <c r="AR1968" s="143" t="s">
        <v>388</v>
      </c>
      <c r="AT1968" s="143" t="s">
        <v>229</v>
      </c>
      <c r="AU1968" s="143" t="s">
        <v>86</v>
      </c>
      <c r="AY1968" s="18" t="s">
        <v>227</v>
      </c>
      <c r="BE1968" s="144">
        <f>IF(N1968="základní",J1968,0)</f>
        <v>0</v>
      </c>
      <c r="BF1968" s="144">
        <f>IF(N1968="snížená",J1968,0)</f>
        <v>0</v>
      </c>
      <c r="BG1968" s="144">
        <f>IF(N1968="zákl. přenesená",J1968,0)</f>
        <v>0</v>
      </c>
      <c r="BH1968" s="144">
        <f>IF(N1968="sníž. přenesená",J1968,0)</f>
        <v>0</v>
      </c>
      <c r="BI1968" s="144">
        <f>IF(N1968="nulová",J1968,0)</f>
        <v>0</v>
      </c>
      <c r="BJ1968" s="18" t="s">
        <v>86</v>
      </c>
      <c r="BK1968" s="144">
        <f>ROUND(I1968*H1968,2)</f>
        <v>0</v>
      </c>
      <c r="BL1968" s="18" t="s">
        <v>388</v>
      </c>
      <c r="BM1968" s="143" t="s">
        <v>2531</v>
      </c>
    </row>
    <row r="1969" spans="2:65" s="1" customFormat="1" ht="11.25">
      <c r="B1969" s="33"/>
      <c r="D1969" s="145" t="s">
        <v>236</v>
      </c>
      <c r="F1969" s="146" t="s">
        <v>2532</v>
      </c>
      <c r="I1969" s="147"/>
      <c r="L1969" s="33"/>
      <c r="M1969" s="148"/>
      <c r="T1969" s="54"/>
      <c r="AT1969" s="18" t="s">
        <v>236</v>
      </c>
      <c r="AU1969" s="18" t="s">
        <v>86</v>
      </c>
    </row>
    <row r="1970" spans="2:65" s="13" customFormat="1" ht="11.25">
      <c r="B1970" s="156"/>
      <c r="D1970" s="150" t="s">
        <v>238</v>
      </c>
      <c r="E1970" s="157" t="s">
        <v>21</v>
      </c>
      <c r="F1970" s="158" t="s">
        <v>636</v>
      </c>
      <c r="H1970" s="159">
        <v>1676.78</v>
      </c>
      <c r="I1970" s="160"/>
      <c r="L1970" s="156"/>
      <c r="M1970" s="161"/>
      <c r="T1970" s="162"/>
      <c r="AT1970" s="157" t="s">
        <v>238</v>
      </c>
      <c r="AU1970" s="157" t="s">
        <v>86</v>
      </c>
      <c r="AV1970" s="13" t="s">
        <v>86</v>
      </c>
      <c r="AW1970" s="13" t="s">
        <v>33</v>
      </c>
      <c r="AX1970" s="13" t="s">
        <v>73</v>
      </c>
      <c r="AY1970" s="157" t="s">
        <v>227</v>
      </c>
    </row>
    <row r="1971" spans="2:65" s="14" customFormat="1" ht="11.25">
      <c r="B1971" s="163"/>
      <c r="D1971" s="150" t="s">
        <v>238</v>
      </c>
      <c r="E1971" s="164" t="s">
        <v>21</v>
      </c>
      <c r="F1971" s="165" t="s">
        <v>241</v>
      </c>
      <c r="H1971" s="166">
        <v>1676.78</v>
      </c>
      <c r="I1971" s="167"/>
      <c r="L1971" s="163"/>
      <c r="M1971" s="168"/>
      <c r="T1971" s="169"/>
      <c r="AT1971" s="164" t="s">
        <v>238</v>
      </c>
      <c r="AU1971" s="164" t="s">
        <v>86</v>
      </c>
      <c r="AV1971" s="14" t="s">
        <v>234</v>
      </c>
      <c r="AW1971" s="14" t="s">
        <v>33</v>
      </c>
      <c r="AX1971" s="14" t="s">
        <v>80</v>
      </c>
      <c r="AY1971" s="164" t="s">
        <v>227</v>
      </c>
    </row>
    <row r="1972" spans="2:65" s="1" customFormat="1" ht="16.5" customHeight="1">
      <c r="B1972" s="33"/>
      <c r="C1972" s="170" t="s">
        <v>2533</v>
      </c>
      <c r="D1972" s="170" t="s">
        <v>291</v>
      </c>
      <c r="E1972" s="171" t="s">
        <v>2534</v>
      </c>
      <c r="F1972" s="172" t="s">
        <v>2535</v>
      </c>
      <c r="G1972" s="173" t="s">
        <v>232</v>
      </c>
      <c r="H1972" s="174">
        <v>1810.922</v>
      </c>
      <c r="I1972" s="175"/>
      <c r="J1972" s="176">
        <f>ROUND(I1972*H1972,2)</f>
        <v>0</v>
      </c>
      <c r="K1972" s="172" t="s">
        <v>233</v>
      </c>
      <c r="L1972" s="177"/>
      <c r="M1972" s="178" t="s">
        <v>21</v>
      </c>
      <c r="N1972" s="179" t="s">
        <v>45</v>
      </c>
      <c r="P1972" s="141">
        <f>O1972*H1972</f>
        <v>0</v>
      </c>
      <c r="Q1972" s="141">
        <v>4.0000000000000002E-4</v>
      </c>
      <c r="R1972" s="141">
        <f>Q1972*H1972</f>
        <v>0.72436880000000003</v>
      </c>
      <c r="S1972" s="141">
        <v>0</v>
      </c>
      <c r="T1972" s="142">
        <f>S1972*H1972</f>
        <v>0</v>
      </c>
      <c r="AR1972" s="143" t="s">
        <v>577</v>
      </c>
      <c r="AT1972" s="143" t="s">
        <v>291</v>
      </c>
      <c r="AU1972" s="143" t="s">
        <v>86</v>
      </c>
      <c r="AY1972" s="18" t="s">
        <v>227</v>
      </c>
      <c r="BE1972" s="144">
        <f>IF(N1972="základní",J1972,0)</f>
        <v>0</v>
      </c>
      <c r="BF1972" s="144">
        <f>IF(N1972="snížená",J1972,0)</f>
        <v>0</v>
      </c>
      <c r="BG1972" s="144">
        <f>IF(N1972="zákl. přenesená",J1972,0)</f>
        <v>0</v>
      </c>
      <c r="BH1972" s="144">
        <f>IF(N1972="sníž. přenesená",J1972,0)</f>
        <v>0</v>
      </c>
      <c r="BI1972" s="144">
        <f>IF(N1972="nulová",J1972,0)</f>
        <v>0</v>
      </c>
      <c r="BJ1972" s="18" t="s">
        <v>86</v>
      </c>
      <c r="BK1972" s="144">
        <f>ROUND(I1972*H1972,2)</f>
        <v>0</v>
      </c>
      <c r="BL1972" s="18" t="s">
        <v>388</v>
      </c>
      <c r="BM1972" s="143" t="s">
        <v>2536</v>
      </c>
    </row>
    <row r="1973" spans="2:65" s="13" customFormat="1" ht="11.25">
      <c r="B1973" s="156"/>
      <c r="D1973" s="150" t="s">
        <v>238</v>
      </c>
      <c r="F1973" s="158" t="s">
        <v>2527</v>
      </c>
      <c r="H1973" s="159">
        <v>1810.922</v>
      </c>
      <c r="I1973" s="160"/>
      <c r="L1973" s="156"/>
      <c r="M1973" s="161"/>
      <c r="T1973" s="162"/>
      <c r="AT1973" s="157" t="s">
        <v>238</v>
      </c>
      <c r="AU1973" s="157" t="s">
        <v>86</v>
      </c>
      <c r="AV1973" s="13" t="s">
        <v>86</v>
      </c>
      <c r="AW1973" s="13" t="s">
        <v>4</v>
      </c>
      <c r="AX1973" s="13" t="s">
        <v>80</v>
      </c>
      <c r="AY1973" s="157" t="s">
        <v>227</v>
      </c>
    </row>
    <row r="1974" spans="2:65" s="1" customFormat="1" ht="49.15" customHeight="1">
      <c r="B1974" s="33"/>
      <c r="C1974" s="132" t="s">
        <v>2537</v>
      </c>
      <c r="D1974" s="132" t="s">
        <v>229</v>
      </c>
      <c r="E1974" s="133" t="s">
        <v>2538</v>
      </c>
      <c r="F1974" s="134" t="s">
        <v>2539</v>
      </c>
      <c r="G1974" s="135" t="s">
        <v>273</v>
      </c>
      <c r="H1974" s="136">
        <v>21.305</v>
      </c>
      <c r="I1974" s="137"/>
      <c r="J1974" s="138">
        <f>ROUND(I1974*H1974,2)</f>
        <v>0</v>
      </c>
      <c r="K1974" s="134" t="s">
        <v>233</v>
      </c>
      <c r="L1974" s="33"/>
      <c r="M1974" s="139" t="s">
        <v>21</v>
      </c>
      <c r="N1974" s="140" t="s">
        <v>45</v>
      </c>
      <c r="P1974" s="141">
        <f>O1974*H1974</f>
        <v>0</v>
      </c>
      <c r="Q1974" s="141">
        <v>0</v>
      </c>
      <c r="R1974" s="141">
        <f>Q1974*H1974</f>
        <v>0</v>
      </c>
      <c r="S1974" s="141">
        <v>0</v>
      </c>
      <c r="T1974" s="142">
        <f>S1974*H1974</f>
        <v>0</v>
      </c>
      <c r="AR1974" s="143" t="s">
        <v>388</v>
      </c>
      <c r="AT1974" s="143" t="s">
        <v>229</v>
      </c>
      <c r="AU1974" s="143" t="s">
        <v>86</v>
      </c>
      <c r="AY1974" s="18" t="s">
        <v>227</v>
      </c>
      <c r="BE1974" s="144">
        <f>IF(N1974="základní",J1974,0)</f>
        <v>0</v>
      </c>
      <c r="BF1974" s="144">
        <f>IF(N1974="snížená",J1974,0)</f>
        <v>0</v>
      </c>
      <c r="BG1974" s="144">
        <f>IF(N1974="zákl. přenesená",J1974,0)</f>
        <v>0</v>
      </c>
      <c r="BH1974" s="144">
        <f>IF(N1974="sníž. přenesená",J1974,0)</f>
        <v>0</v>
      </c>
      <c r="BI1974" s="144">
        <f>IF(N1974="nulová",J1974,0)</f>
        <v>0</v>
      </c>
      <c r="BJ1974" s="18" t="s">
        <v>86</v>
      </c>
      <c r="BK1974" s="144">
        <f>ROUND(I1974*H1974,2)</f>
        <v>0</v>
      </c>
      <c r="BL1974" s="18" t="s">
        <v>388</v>
      </c>
      <c r="BM1974" s="143" t="s">
        <v>2540</v>
      </c>
    </row>
    <row r="1975" spans="2:65" s="1" customFormat="1" ht="11.25">
      <c r="B1975" s="33"/>
      <c r="D1975" s="145" t="s">
        <v>236</v>
      </c>
      <c r="F1975" s="146" t="s">
        <v>2541</v>
      </c>
      <c r="I1975" s="147"/>
      <c r="L1975" s="33"/>
      <c r="M1975" s="148"/>
      <c r="T1975" s="54"/>
      <c r="AT1975" s="18" t="s">
        <v>236</v>
      </c>
      <c r="AU1975" s="18" t="s">
        <v>86</v>
      </c>
    </row>
    <row r="1976" spans="2:65" s="11" customFormat="1" ht="22.9" customHeight="1">
      <c r="B1976" s="120"/>
      <c r="D1976" s="121" t="s">
        <v>72</v>
      </c>
      <c r="E1976" s="130" t="s">
        <v>2542</v>
      </c>
      <c r="F1976" s="130" t="s">
        <v>2543</v>
      </c>
      <c r="I1976" s="123"/>
      <c r="J1976" s="131">
        <f>BK1976</f>
        <v>0</v>
      </c>
      <c r="L1976" s="120"/>
      <c r="M1976" s="125"/>
      <c r="P1976" s="126">
        <f>SUM(P1977:P2044)</f>
        <v>0</v>
      </c>
      <c r="R1976" s="126">
        <f>SUM(R1977:R2044)</f>
        <v>24.954576100000001</v>
      </c>
      <c r="T1976" s="127">
        <f>SUM(T1977:T2044)</f>
        <v>0</v>
      </c>
      <c r="AR1976" s="121" t="s">
        <v>86</v>
      </c>
      <c r="AT1976" s="128" t="s">
        <v>72</v>
      </c>
      <c r="AU1976" s="128" t="s">
        <v>80</v>
      </c>
      <c r="AY1976" s="121" t="s">
        <v>227</v>
      </c>
      <c r="BK1976" s="129">
        <f>SUM(BK1977:BK2044)</f>
        <v>0</v>
      </c>
    </row>
    <row r="1977" spans="2:65" s="1" customFormat="1" ht="24.2" customHeight="1">
      <c r="B1977" s="33"/>
      <c r="C1977" s="132" t="s">
        <v>2544</v>
      </c>
      <c r="D1977" s="132" t="s">
        <v>229</v>
      </c>
      <c r="E1977" s="133" t="s">
        <v>2545</v>
      </c>
      <c r="F1977" s="134" t="s">
        <v>2546</v>
      </c>
      <c r="G1977" s="135" t="s">
        <v>232</v>
      </c>
      <c r="H1977" s="136">
        <v>145.08000000000001</v>
      </c>
      <c r="I1977" s="137"/>
      <c r="J1977" s="138">
        <f>ROUND(I1977*H1977,2)</f>
        <v>0</v>
      </c>
      <c r="K1977" s="134" t="s">
        <v>233</v>
      </c>
      <c r="L1977" s="33"/>
      <c r="M1977" s="139" t="s">
        <v>21</v>
      </c>
      <c r="N1977" s="140" t="s">
        <v>45</v>
      </c>
      <c r="P1977" s="141">
        <f>O1977*H1977</f>
        <v>0</v>
      </c>
      <c r="Q1977" s="141">
        <v>1.5E-3</v>
      </c>
      <c r="R1977" s="141">
        <f>Q1977*H1977</f>
        <v>0.21762000000000004</v>
      </c>
      <c r="S1977" s="141">
        <v>0</v>
      </c>
      <c r="T1977" s="142">
        <f>S1977*H1977</f>
        <v>0</v>
      </c>
      <c r="AR1977" s="143" t="s">
        <v>388</v>
      </c>
      <c r="AT1977" s="143" t="s">
        <v>229</v>
      </c>
      <c r="AU1977" s="143" t="s">
        <v>86</v>
      </c>
      <c r="AY1977" s="18" t="s">
        <v>227</v>
      </c>
      <c r="BE1977" s="144">
        <f>IF(N1977="základní",J1977,0)</f>
        <v>0</v>
      </c>
      <c r="BF1977" s="144">
        <f>IF(N1977="snížená",J1977,0)</f>
        <v>0</v>
      </c>
      <c r="BG1977" s="144">
        <f>IF(N1977="zákl. přenesená",J1977,0)</f>
        <v>0</v>
      </c>
      <c r="BH1977" s="144">
        <f>IF(N1977="sníž. přenesená",J1977,0)</f>
        <v>0</v>
      </c>
      <c r="BI1977" s="144">
        <f>IF(N1977="nulová",J1977,0)</f>
        <v>0</v>
      </c>
      <c r="BJ1977" s="18" t="s">
        <v>86</v>
      </c>
      <c r="BK1977" s="144">
        <f>ROUND(I1977*H1977,2)</f>
        <v>0</v>
      </c>
      <c r="BL1977" s="18" t="s">
        <v>388</v>
      </c>
      <c r="BM1977" s="143" t="s">
        <v>2547</v>
      </c>
    </row>
    <row r="1978" spans="2:65" s="1" customFormat="1" ht="11.25">
      <c r="B1978" s="33"/>
      <c r="D1978" s="145" t="s">
        <v>236</v>
      </c>
      <c r="F1978" s="146" t="s">
        <v>2548</v>
      </c>
      <c r="I1978" s="147"/>
      <c r="L1978" s="33"/>
      <c r="M1978" s="148"/>
      <c r="T1978" s="54"/>
      <c r="AT1978" s="18" t="s">
        <v>236</v>
      </c>
      <c r="AU1978" s="18" t="s">
        <v>86</v>
      </c>
    </row>
    <row r="1979" spans="2:65" s="12" customFormat="1" ht="11.25">
      <c r="B1979" s="149"/>
      <c r="D1979" s="150" t="s">
        <v>238</v>
      </c>
      <c r="E1979" s="151" t="s">
        <v>21</v>
      </c>
      <c r="F1979" s="152" t="s">
        <v>748</v>
      </c>
      <c r="H1979" s="151" t="s">
        <v>21</v>
      </c>
      <c r="I1979" s="153"/>
      <c r="L1979" s="149"/>
      <c r="M1979" s="154"/>
      <c r="T1979" s="155"/>
      <c r="AT1979" s="151" t="s">
        <v>238</v>
      </c>
      <c r="AU1979" s="151" t="s">
        <v>86</v>
      </c>
      <c r="AV1979" s="12" t="s">
        <v>80</v>
      </c>
      <c r="AW1979" s="12" t="s">
        <v>33</v>
      </c>
      <c r="AX1979" s="12" t="s">
        <v>73</v>
      </c>
      <c r="AY1979" s="151" t="s">
        <v>227</v>
      </c>
    </row>
    <row r="1980" spans="2:65" s="13" customFormat="1" ht="11.25">
      <c r="B1980" s="156"/>
      <c r="D1980" s="150" t="s">
        <v>238</v>
      </c>
      <c r="E1980" s="157" t="s">
        <v>21</v>
      </c>
      <c r="F1980" s="158" t="s">
        <v>2549</v>
      </c>
      <c r="H1980" s="159">
        <v>10.247999999999999</v>
      </c>
      <c r="I1980" s="160"/>
      <c r="L1980" s="156"/>
      <c r="M1980" s="161"/>
      <c r="T1980" s="162"/>
      <c r="AT1980" s="157" t="s">
        <v>238</v>
      </c>
      <c r="AU1980" s="157" t="s">
        <v>86</v>
      </c>
      <c r="AV1980" s="13" t="s">
        <v>86</v>
      </c>
      <c r="AW1980" s="13" t="s">
        <v>33</v>
      </c>
      <c r="AX1980" s="13" t="s">
        <v>73</v>
      </c>
      <c r="AY1980" s="157" t="s">
        <v>227</v>
      </c>
    </row>
    <row r="1981" spans="2:65" s="13" customFormat="1" ht="11.25">
      <c r="B1981" s="156"/>
      <c r="D1981" s="150" t="s">
        <v>238</v>
      </c>
      <c r="E1981" s="157" t="s">
        <v>21</v>
      </c>
      <c r="F1981" s="158" t="s">
        <v>2550</v>
      </c>
      <c r="H1981" s="159">
        <v>12.177</v>
      </c>
      <c r="I1981" s="160"/>
      <c r="L1981" s="156"/>
      <c r="M1981" s="161"/>
      <c r="T1981" s="162"/>
      <c r="AT1981" s="157" t="s">
        <v>238</v>
      </c>
      <c r="AU1981" s="157" t="s">
        <v>86</v>
      </c>
      <c r="AV1981" s="13" t="s">
        <v>86</v>
      </c>
      <c r="AW1981" s="13" t="s">
        <v>33</v>
      </c>
      <c r="AX1981" s="13" t="s">
        <v>73</v>
      </c>
      <c r="AY1981" s="157" t="s">
        <v>227</v>
      </c>
    </row>
    <row r="1982" spans="2:65" s="13" customFormat="1" ht="11.25">
      <c r="B1982" s="156"/>
      <c r="D1982" s="150" t="s">
        <v>238</v>
      </c>
      <c r="E1982" s="157" t="s">
        <v>21</v>
      </c>
      <c r="F1982" s="158" t="s">
        <v>2551</v>
      </c>
      <c r="H1982" s="159">
        <v>18.521999999999998</v>
      </c>
      <c r="I1982" s="160"/>
      <c r="L1982" s="156"/>
      <c r="M1982" s="161"/>
      <c r="T1982" s="162"/>
      <c r="AT1982" s="157" t="s">
        <v>238</v>
      </c>
      <c r="AU1982" s="157" t="s">
        <v>86</v>
      </c>
      <c r="AV1982" s="13" t="s">
        <v>86</v>
      </c>
      <c r="AW1982" s="13" t="s">
        <v>33</v>
      </c>
      <c r="AX1982" s="13" t="s">
        <v>73</v>
      </c>
      <c r="AY1982" s="157" t="s">
        <v>227</v>
      </c>
    </row>
    <row r="1983" spans="2:65" s="12" customFormat="1" ht="11.25">
      <c r="B1983" s="149"/>
      <c r="D1983" s="150" t="s">
        <v>238</v>
      </c>
      <c r="E1983" s="151" t="s">
        <v>21</v>
      </c>
      <c r="F1983" s="152" t="s">
        <v>766</v>
      </c>
      <c r="H1983" s="151" t="s">
        <v>21</v>
      </c>
      <c r="I1983" s="153"/>
      <c r="L1983" s="149"/>
      <c r="M1983" s="154"/>
      <c r="T1983" s="155"/>
      <c r="AT1983" s="151" t="s">
        <v>238</v>
      </c>
      <c r="AU1983" s="151" t="s">
        <v>86</v>
      </c>
      <c r="AV1983" s="12" t="s">
        <v>80</v>
      </c>
      <c r="AW1983" s="12" t="s">
        <v>33</v>
      </c>
      <c r="AX1983" s="12" t="s">
        <v>73</v>
      </c>
      <c r="AY1983" s="151" t="s">
        <v>227</v>
      </c>
    </row>
    <row r="1984" spans="2:65" s="13" customFormat="1" ht="11.25">
      <c r="B1984" s="156"/>
      <c r="D1984" s="150" t="s">
        <v>238</v>
      </c>
      <c r="E1984" s="157" t="s">
        <v>21</v>
      </c>
      <c r="F1984" s="158" t="s">
        <v>2552</v>
      </c>
      <c r="H1984" s="159">
        <v>40.991999999999997</v>
      </c>
      <c r="I1984" s="160"/>
      <c r="L1984" s="156"/>
      <c r="M1984" s="161"/>
      <c r="T1984" s="162"/>
      <c r="AT1984" s="157" t="s">
        <v>238</v>
      </c>
      <c r="AU1984" s="157" t="s">
        <v>86</v>
      </c>
      <c r="AV1984" s="13" t="s">
        <v>86</v>
      </c>
      <c r="AW1984" s="13" t="s">
        <v>33</v>
      </c>
      <c r="AX1984" s="13" t="s">
        <v>73</v>
      </c>
      <c r="AY1984" s="157" t="s">
        <v>227</v>
      </c>
    </row>
    <row r="1985" spans="2:65" s="13" customFormat="1" ht="11.25">
      <c r="B1985" s="156"/>
      <c r="D1985" s="150" t="s">
        <v>238</v>
      </c>
      <c r="E1985" s="157" t="s">
        <v>21</v>
      </c>
      <c r="F1985" s="158" t="s">
        <v>2553</v>
      </c>
      <c r="H1985" s="159">
        <v>4.0590000000000002</v>
      </c>
      <c r="I1985" s="160"/>
      <c r="L1985" s="156"/>
      <c r="M1985" s="161"/>
      <c r="T1985" s="162"/>
      <c r="AT1985" s="157" t="s">
        <v>238</v>
      </c>
      <c r="AU1985" s="157" t="s">
        <v>86</v>
      </c>
      <c r="AV1985" s="13" t="s">
        <v>86</v>
      </c>
      <c r="AW1985" s="13" t="s">
        <v>33</v>
      </c>
      <c r="AX1985" s="13" t="s">
        <v>73</v>
      </c>
      <c r="AY1985" s="157" t="s">
        <v>227</v>
      </c>
    </row>
    <row r="1986" spans="2:65" s="13" customFormat="1" ht="11.25">
      <c r="B1986" s="156"/>
      <c r="D1986" s="150" t="s">
        <v>238</v>
      </c>
      <c r="E1986" s="157" t="s">
        <v>21</v>
      </c>
      <c r="F1986" s="158" t="s">
        <v>2554</v>
      </c>
      <c r="H1986" s="159">
        <v>6.1740000000000004</v>
      </c>
      <c r="I1986" s="160"/>
      <c r="L1986" s="156"/>
      <c r="M1986" s="161"/>
      <c r="T1986" s="162"/>
      <c r="AT1986" s="157" t="s">
        <v>238</v>
      </c>
      <c r="AU1986" s="157" t="s">
        <v>86</v>
      </c>
      <c r="AV1986" s="13" t="s">
        <v>86</v>
      </c>
      <c r="AW1986" s="13" t="s">
        <v>33</v>
      </c>
      <c r="AX1986" s="13" t="s">
        <v>73</v>
      </c>
      <c r="AY1986" s="157" t="s">
        <v>227</v>
      </c>
    </row>
    <row r="1987" spans="2:65" s="13" customFormat="1" ht="11.25">
      <c r="B1987" s="156"/>
      <c r="D1987" s="150" t="s">
        <v>238</v>
      </c>
      <c r="E1987" s="157" t="s">
        <v>21</v>
      </c>
      <c r="F1987" s="158" t="s">
        <v>2555</v>
      </c>
      <c r="H1987" s="159">
        <v>2.706</v>
      </c>
      <c r="I1987" s="160"/>
      <c r="L1987" s="156"/>
      <c r="M1987" s="161"/>
      <c r="T1987" s="162"/>
      <c r="AT1987" s="157" t="s">
        <v>238</v>
      </c>
      <c r="AU1987" s="157" t="s">
        <v>86</v>
      </c>
      <c r="AV1987" s="13" t="s">
        <v>86</v>
      </c>
      <c r="AW1987" s="13" t="s">
        <v>33</v>
      </c>
      <c r="AX1987" s="13" t="s">
        <v>73</v>
      </c>
      <c r="AY1987" s="157" t="s">
        <v>227</v>
      </c>
    </row>
    <row r="1988" spans="2:65" s="13" customFormat="1" ht="11.25">
      <c r="B1988" s="156"/>
      <c r="D1988" s="150" t="s">
        <v>238</v>
      </c>
      <c r="E1988" s="157" t="s">
        <v>21</v>
      </c>
      <c r="F1988" s="158" t="s">
        <v>2556</v>
      </c>
      <c r="H1988" s="159">
        <v>4.1159999999999997</v>
      </c>
      <c r="I1988" s="160"/>
      <c r="L1988" s="156"/>
      <c r="M1988" s="161"/>
      <c r="T1988" s="162"/>
      <c r="AT1988" s="157" t="s">
        <v>238</v>
      </c>
      <c r="AU1988" s="157" t="s">
        <v>86</v>
      </c>
      <c r="AV1988" s="13" t="s">
        <v>86</v>
      </c>
      <c r="AW1988" s="13" t="s">
        <v>33</v>
      </c>
      <c r="AX1988" s="13" t="s">
        <v>73</v>
      </c>
      <c r="AY1988" s="157" t="s">
        <v>227</v>
      </c>
    </row>
    <row r="1989" spans="2:65" s="12" customFormat="1" ht="11.25">
      <c r="B1989" s="149"/>
      <c r="D1989" s="150" t="s">
        <v>238</v>
      </c>
      <c r="E1989" s="151" t="s">
        <v>21</v>
      </c>
      <c r="F1989" s="152" t="s">
        <v>771</v>
      </c>
      <c r="H1989" s="151" t="s">
        <v>21</v>
      </c>
      <c r="I1989" s="153"/>
      <c r="L1989" s="149"/>
      <c r="M1989" s="154"/>
      <c r="T1989" s="155"/>
      <c r="AT1989" s="151" t="s">
        <v>238</v>
      </c>
      <c r="AU1989" s="151" t="s">
        <v>86</v>
      </c>
      <c r="AV1989" s="12" t="s">
        <v>80</v>
      </c>
      <c r="AW1989" s="12" t="s">
        <v>33</v>
      </c>
      <c r="AX1989" s="12" t="s">
        <v>73</v>
      </c>
      <c r="AY1989" s="151" t="s">
        <v>227</v>
      </c>
    </row>
    <row r="1990" spans="2:65" s="13" customFormat="1" ht="11.25">
      <c r="B1990" s="156"/>
      <c r="D1990" s="150" t="s">
        <v>238</v>
      </c>
      <c r="E1990" s="157" t="s">
        <v>21</v>
      </c>
      <c r="F1990" s="158" t="s">
        <v>2557</v>
      </c>
      <c r="H1990" s="159">
        <v>25.62</v>
      </c>
      <c r="I1990" s="160"/>
      <c r="L1990" s="156"/>
      <c r="M1990" s="161"/>
      <c r="T1990" s="162"/>
      <c r="AT1990" s="157" t="s">
        <v>238</v>
      </c>
      <c r="AU1990" s="157" t="s">
        <v>86</v>
      </c>
      <c r="AV1990" s="13" t="s">
        <v>86</v>
      </c>
      <c r="AW1990" s="13" t="s">
        <v>33</v>
      </c>
      <c r="AX1990" s="13" t="s">
        <v>73</v>
      </c>
      <c r="AY1990" s="157" t="s">
        <v>227</v>
      </c>
    </row>
    <row r="1991" spans="2:65" s="13" customFormat="1" ht="11.25">
      <c r="B1991" s="156"/>
      <c r="D1991" s="150" t="s">
        <v>238</v>
      </c>
      <c r="E1991" s="157" t="s">
        <v>21</v>
      </c>
      <c r="F1991" s="158" t="s">
        <v>2558</v>
      </c>
      <c r="H1991" s="159">
        <v>8.1180000000000003</v>
      </c>
      <c r="I1991" s="160"/>
      <c r="L1991" s="156"/>
      <c r="M1991" s="161"/>
      <c r="T1991" s="162"/>
      <c r="AT1991" s="157" t="s">
        <v>238</v>
      </c>
      <c r="AU1991" s="157" t="s">
        <v>86</v>
      </c>
      <c r="AV1991" s="13" t="s">
        <v>86</v>
      </c>
      <c r="AW1991" s="13" t="s">
        <v>33</v>
      </c>
      <c r="AX1991" s="13" t="s">
        <v>73</v>
      </c>
      <c r="AY1991" s="157" t="s">
        <v>227</v>
      </c>
    </row>
    <row r="1992" spans="2:65" s="13" customFormat="1" ht="11.25">
      <c r="B1992" s="156"/>
      <c r="D1992" s="150" t="s">
        <v>238</v>
      </c>
      <c r="E1992" s="157" t="s">
        <v>21</v>
      </c>
      <c r="F1992" s="158" t="s">
        <v>2559</v>
      </c>
      <c r="H1992" s="159">
        <v>12.348000000000001</v>
      </c>
      <c r="I1992" s="160"/>
      <c r="L1992" s="156"/>
      <c r="M1992" s="161"/>
      <c r="T1992" s="162"/>
      <c r="AT1992" s="157" t="s">
        <v>238</v>
      </c>
      <c r="AU1992" s="157" t="s">
        <v>86</v>
      </c>
      <c r="AV1992" s="13" t="s">
        <v>86</v>
      </c>
      <c r="AW1992" s="13" t="s">
        <v>33</v>
      </c>
      <c r="AX1992" s="13" t="s">
        <v>73</v>
      </c>
      <c r="AY1992" s="157" t="s">
        <v>227</v>
      </c>
    </row>
    <row r="1993" spans="2:65" s="14" customFormat="1" ht="11.25">
      <c r="B1993" s="163"/>
      <c r="D1993" s="150" t="s">
        <v>238</v>
      </c>
      <c r="E1993" s="164" t="s">
        <v>21</v>
      </c>
      <c r="F1993" s="165" t="s">
        <v>241</v>
      </c>
      <c r="H1993" s="166">
        <v>145.08000000000001</v>
      </c>
      <c r="I1993" s="167"/>
      <c r="L1993" s="163"/>
      <c r="M1993" s="168"/>
      <c r="T1993" s="169"/>
      <c r="AT1993" s="164" t="s">
        <v>238</v>
      </c>
      <c r="AU1993" s="164" t="s">
        <v>86</v>
      </c>
      <c r="AV1993" s="14" t="s">
        <v>234</v>
      </c>
      <c r="AW1993" s="14" t="s">
        <v>33</v>
      </c>
      <c r="AX1993" s="14" t="s">
        <v>80</v>
      </c>
      <c r="AY1993" s="164" t="s">
        <v>227</v>
      </c>
    </row>
    <row r="1994" spans="2:65" s="1" customFormat="1" ht="24.2" customHeight="1">
      <c r="B1994" s="33"/>
      <c r="C1994" s="132" t="s">
        <v>2560</v>
      </c>
      <c r="D1994" s="132" t="s">
        <v>229</v>
      </c>
      <c r="E1994" s="133" t="s">
        <v>2561</v>
      </c>
      <c r="F1994" s="134" t="s">
        <v>2562</v>
      </c>
      <c r="G1994" s="135" t="s">
        <v>396</v>
      </c>
      <c r="H1994" s="136">
        <v>280</v>
      </c>
      <c r="I1994" s="137"/>
      <c r="J1994" s="138">
        <f>ROUND(I1994*H1994,2)</f>
        <v>0</v>
      </c>
      <c r="K1994" s="134" t="s">
        <v>233</v>
      </c>
      <c r="L1994" s="33"/>
      <c r="M1994" s="139" t="s">
        <v>21</v>
      </c>
      <c r="N1994" s="140" t="s">
        <v>45</v>
      </c>
      <c r="P1994" s="141">
        <f>O1994*H1994</f>
        <v>0</v>
      </c>
      <c r="Q1994" s="141">
        <v>2.1000000000000001E-4</v>
      </c>
      <c r="R1994" s="141">
        <f>Q1994*H1994</f>
        <v>5.8800000000000005E-2</v>
      </c>
      <c r="S1994" s="141">
        <v>0</v>
      </c>
      <c r="T1994" s="142">
        <f>S1994*H1994</f>
        <v>0</v>
      </c>
      <c r="AR1994" s="143" t="s">
        <v>388</v>
      </c>
      <c r="AT1994" s="143" t="s">
        <v>229</v>
      </c>
      <c r="AU1994" s="143" t="s">
        <v>86</v>
      </c>
      <c r="AY1994" s="18" t="s">
        <v>227</v>
      </c>
      <c r="BE1994" s="144">
        <f>IF(N1994="základní",J1994,0)</f>
        <v>0</v>
      </c>
      <c r="BF1994" s="144">
        <f>IF(N1994="snížená",J1994,0)</f>
        <v>0</v>
      </c>
      <c r="BG1994" s="144">
        <f>IF(N1994="zákl. přenesená",J1994,0)</f>
        <v>0</v>
      </c>
      <c r="BH1994" s="144">
        <f>IF(N1994="sníž. přenesená",J1994,0)</f>
        <v>0</v>
      </c>
      <c r="BI1994" s="144">
        <f>IF(N1994="nulová",J1994,0)</f>
        <v>0</v>
      </c>
      <c r="BJ1994" s="18" t="s">
        <v>86</v>
      </c>
      <c r="BK1994" s="144">
        <f>ROUND(I1994*H1994,2)</f>
        <v>0</v>
      </c>
      <c r="BL1994" s="18" t="s">
        <v>388</v>
      </c>
      <c r="BM1994" s="143" t="s">
        <v>2563</v>
      </c>
    </row>
    <row r="1995" spans="2:65" s="1" customFormat="1" ht="11.25">
      <c r="B1995" s="33"/>
      <c r="D1995" s="145" t="s">
        <v>236</v>
      </c>
      <c r="F1995" s="146" t="s">
        <v>2564</v>
      </c>
      <c r="I1995" s="147"/>
      <c r="L1995" s="33"/>
      <c r="M1995" s="148"/>
      <c r="T1995" s="54"/>
      <c r="AT1995" s="18" t="s">
        <v>236</v>
      </c>
      <c r="AU1995" s="18" t="s">
        <v>86</v>
      </c>
    </row>
    <row r="1996" spans="2:65" s="12" customFormat="1" ht="11.25">
      <c r="B1996" s="149"/>
      <c r="D1996" s="150" t="s">
        <v>238</v>
      </c>
      <c r="E1996" s="151" t="s">
        <v>21</v>
      </c>
      <c r="F1996" s="152" t="s">
        <v>748</v>
      </c>
      <c r="H1996" s="151" t="s">
        <v>21</v>
      </c>
      <c r="I1996" s="153"/>
      <c r="L1996" s="149"/>
      <c r="M1996" s="154"/>
      <c r="T1996" s="155"/>
      <c r="AT1996" s="151" t="s">
        <v>238</v>
      </c>
      <c r="AU1996" s="151" t="s">
        <v>86</v>
      </c>
      <c r="AV1996" s="12" t="s">
        <v>80</v>
      </c>
      <c r="AW1996" s="12" t="s">
        <v>33</v>
      </c>
      <c r="AX1996" s="12" t="s">
        <v>73</v>
      </c>
      <c r="AY1996" s="151" t="s">
        <v>227</v>
      </c>
    </row>
    <row r="1997" spans="2:65" s="13" customFormat="1" ht="11.25">
      <c r="B1997" s="156"/>
      <c r="D1997" s="150" t="s">
        <v>238</v>
      </c>
      <c r="E1997" s="157" t="s">
        <v>21</v>
      </c>
      <c r="F1997" s="158" t="s">
        <v>2565</v>
      </c>
      <c r="H1997" s="159">
        <v>16</v>
      </c>
      <c r="I1997" s="160"/>
      <c r="L1997" s="156"/>
      <c r="M1997" s="161"/>
      <c r="T1997" s="162"/>
      <c r="AT1997" s="157" t="s">
        <v>238</v>
      </c>
      <c r="AU1997" s="157" t="s">
        <v>86</v>
      </c>
      <c r="AV1997" s="13" t="s">
        <v>86</v>
      </c>
      <c r="AW1997" s="13" t="s">
        <v>33</v>
      </c>
      <c r="AX1997" s="13" t="s">
        <v>73</v>
      </c>
      <c r="AY1997" s="157" t="s">
        <v>227</v>
      </c>
    </row>
    <row r="1998" spans="2:65" s="13" customFormat="1" ht="11.25">
      <c r="B1998" s="156"/>
      <c r="D1998" s="150" t="s">
        <v>238</v>
      </c>
      <c r="E1998" s="157" t="s">
        <v>21</v>
      </c>
      <c r="F1998" s="158" t="s">
        <v>2566</v>
      </c>
      <c r="H1998" s="159">
        <v>36</v>
      </c>
      <c r="I1998" s="160"/>
      <c r="L1998" s="156"/>
      <c r="M1998" s="161"/>
      <c r="T1998" s="162"/>
      <c r="AT1998" s="157" t="s">
        <v>238</v>
      </c>
      <c r="AU1998" s="157" t="s">
        <v>86</v>
      </c>
      <c r="AV1998" s="13" t="s">
        <v>86</v>
      </c>
      <c r="AW1998" s="13" t="s">
        <v>33</v>
      </c>
      <c r="AX1998" s="13" t="s">
        <v>73</v>
      </c>
      <c r="AY1998" s="157" t="s">
        <v>227</v>
      </c>
    </row>
    <row r="1999" spans="2:65" s="13" customFormat="1" ht="11.25">
      <c r="B1999" s="156"/>
      <c r="D1999" s="150" t="s">
        <v>238</v>
      </c>
      <c r="E1999" s="157" t="s">
        <v>21</v>
      </c>
      <c r="F1999" s="158" t="s">
        <v>2567</v>
      </c>
      <c r="H1999" s="159">
        <v>36</v>
      </c>
      <c r="I1999" s="160"/>
      <c r="L1999" s="156"/>
      <c r="M1999" s="161"/>
      <c r="T1999" s="162"/>
      <c r="AT1999" s="157" t="s">
        <v>238</v>
      </c>
      <c r="AU1999" s="157" t="s">
        <v>86</v>
      </c>
      <c r="AV1999" s="13" t="s">
        <v>86</v>
      </c>
      <c r="AW1999" s="13" t="s">
        <v>33</v>
      </c>
      <c r="AX1999" s="13" t="s">
        <v>73</v>
      </c>
      <c r="AY1999" s="157" t="s">
        <v>227</v>
      </c>
    </row>
    <row r="2000" spans="2:65" s="12" customFormat="1" ht="11.25">
      <c r="B2000" s="149"/>
      <c r="D2000" s="150" t="s">
        <v>238</v>
      </c>
      <c r="E2000" s="151" t="s">
        <v>21</v>
      </c>
      <c r="F2000" s="152" t="s">
        <v>766</v>
      </c>
      <c r="H2000" s="151" t="s">
        <v>21</v>
      </c>
      <c r="I2000" s="153"/>
      <c r="L2000" s="149"/>
      <c r="M2000" s="154"/>
      <c r="T2000" s="155"/>
      <c r="AT2000" s="151" t="s">
        <v>238</v>
      </c>
      <c r="AU2000" s="151" t="s">
        <v>86</v>
      </c>
      <c r="AV2000" s="12" t="s">
        <v>80</v>
      </c>
      <c r="AW2000" s="12" t="s">
        <v>33</v>
      </c>
      <c r="AX2000" s="12" t="s">
        <v>73</v>
      </c>
      <c r="AY2000" s="151" t="s">
        <v>227</v>
      </c>
    </row>
    <row r="2001" spans="2:65" s="13" customFormat="1" ht="11.25">
      <c r="B2001" s="156"/>
      <c r="D2001" s="150" t="s">
        <v>238</v>
      </c>
      <c r="E2001" s="157" t="s">
        <v>21</v>
      </c>
      <c r="F2001" s="158" t="s">
        <v>2568</v>
      </c>
      <c r="H2001" s="159">
        <v>64</v>
      </c>
      <c r="I2001" s="160"/>
      <c r="L2001" s="156"/>
      <c r="M2001" s="161"/>
      <c r="T2001" s="162"/>
      <c r="AT2001" s="157" t="s">
        <v>238</v>
      </c>
      <c r="AU2001" s="157" t="s">
        <v>86</v>
      </c>
      <c r="AV2001" s="13" t="s">
        <v>86</v>
      </c>
      <c r="AW2001" s="13" t="s">
        <v>33</v>
      </c>
      <c r="AX2001" s="13" t="s">
        <v>73</v>
      </c>
      <c r="AY2001" s="157" t="s">
        <v>227</v>
      </c>
    </row>
    <row r="2002" spans="2:65" s="13" customFormat="1" ht="11.25">
      <c r="B2002" s="156"/>
      <c r="D2002" s="150" t="s">
        <v>238</v>
      </c>
      <c r="E2002" s="157" t="s">
        <v>21</v>
      </c>
      <c r="F2002" s="158" t="s">
        <v>2569</v>
      </c>
      <c r="H2002" s="159">
        <v>12</v>
      </c>
      <c r="I2002" s="160"/>
      <c r="L2002" s="156"/>
      <c r="M2002" s="161"/>
      <c r="T2002" s="162"/>
      <c r="AT2002" s="157" t="s">
        <v>238</v>
      </c>
      <c r="AU2002" s="157" t="s">
        <v>86</v>
      </c>
      <c r="AV2002" s="13" t="s">
        <v>86</v>
      </c>
      <c r="AW2002" s="13" t="s">
        <v>33</v>
      </c>
      <c r="AX2002" s="13" t="s">
        <v>73</v>
      </c>
      <c r="AY2002" s="157" t="s">
        <v>227</v>
      </c>
    </row>
    <row r="2003" spans="2:65" s="13" customFormat="1" ht="11.25">
      <c r="B2003" s="156"/>
      <c r="D2003" s="150" t="s">
        <v>238</v>
      </c>
      <c r="E2003" s="157" t="s">
        <v>21</v>
      </c>
      <c r="F2003" s="158" t="s">
        <v>2570</v>
      </c>
      <c r="H2003" s="159">
        <v>12</v>
      </c>
      <c r="I2003" s="160"/>
      <c r="L2003" s="156"/>
      <c r="M2003" s="161"/>
      <c r="T2003" s="162"/>
      <c r="AT2003" s="157" t="s">
        <v>238</v>
      </c>
      <c r="AU2003" s="157" t="s">
        <v>86</v>
      </c>
      <c r="AV2003" s="13" t="s">
        <v>86</v>
      </c>
      <c r="AW2003" s="13" t="s">
        <v>33</v>
      </c>
      <c r="AX2003" s="13" t="s">
        <v>73</v>
      </c>
      <c r="AY2003" s="157" t="s">
        <v>227</v>
      </c>
    </row>
    <row r="2004" spans="2:65" s="13" customFormat="1" ht="11.25">
      <c r="B2004" s="156"/>
      <c r="D2004" s="150" t="s">
        <v>238</v>
      </c>
      <c r="E2004" s="157" t="s">
        <v>21</v>
      </c>
      <c r="F2004" s="158" t="s">
        <v>2571</v>
      </c>
      <c r="H2004" s="159">
        <v>8</v>
      </c>
      <c r="I2004" s="160"/>
      <c r="L2004" s="156"/>
      <c r="M2004" s="161"/>
      <c r="T2004" s="162"/>
      <c r="AT2004" s="157" t="s">
        <v>238</v>
      </c>
      <c r="AU2004" s="157" t="s">
        <v>86</v>
      </c>
      <c r="AV2004" s="13" t="s">
        <v>86</v>
      </c>
      <c r="AW2004" s="13" t="s">
        <v>33</v>
      </c>
      <c r="AX2004" s="13" t="s">
        <v>73</v>
      </c>
      <c r="AY2004" s="157" t="s">
        <v>227</v>
      </c>
    </row>
    <row r="2005" spans="2:65" s="13" customFormat="1" ht="11.25">
      <c r="B2005" s="156"/>
      <c r="D2005" s="150" t="s">
        <v>238</v>
      </c>
      <c r="E2005" s="157" t="s">
        <v>21</v>
      </c>
      <c r="F2005" s="158" t="s">
        <v>2572</v>
      </c>
      <c r="H2005" s="159">
        <v>8</v>
      </c>
      <c r="I2005" s="160"/>
      <c r="L2005" s="156"/>
      <c r="M2005" s="161"/>
      <c r="T2005" s="162"/>
      <c r="AT2005" s="157" t="s">
        <v>238</v>
      </c>
      <c r="AU2005" s="157" t="s">
        <v>86</v>
      </c>
      <c r="AV2005" s="13" t="s">
        <v>86</v>
      </c>
      <c r="AW2005" s="13" t="s">
        <v>33</v>
      </c>
      <c r="AX2005" s="13" t="s">
        <v>73</v>
      </c>
      <c r="AY2005" s="157" t="s">
        <v>227</v>
      </c>
    </row>
    <row r="2006" spans="2:65" s="12" customFormat="1" ht="11.25">
      <c r="B2006" s="149"/>
      <c r="D2006" s="150" t="s">
        <v>238</v>
      </c>
      <c r="E2006" s="151" t="s">
        <v>21</v>
      </c>
      <c r="F2006" s="152" t="s">
        <v>771</v>
      </c>
      <c r="H2006" s="151" t="s">
        <v>21</v>
      </c>
      <c r="I2006" s="153"/>
      <c r="L2006" s="149"/>
      <c r="M2006" s="154"/>
      <c r="T2006" s="155"/>
      <c r="AT2006" s="151" t="s">
        <v>238</v>
      </c>
      <c r="AU2006" s="151" t="s">
        <v>86</v>
      </c>
      <c r="AV2006" s="12" t="s">
        <v>80</v>
      </c>
      <c r="AW2006" s="12" t="s">
        <v>33</v>
      </c>
      <c r="AX2006" s="12" t="s">
        <v>73</v>
      </c>
      <c r="AY2006" s="151" t="s">
        <v>227</v>
      </c>
    </row>
    <row r="2007" spans="2:65" s="13" customFormat="1" ht="11.25">
      <c r="B2007" s="156"/>
      <c r="D2007" s="150" t="s">
        <v>238</v>
      </c>
      <c r="E2007" s="157" t="s">
        <v>21</v>
      </c>
      <c r="F2007" s="158" t="s">
        <v>2573</v>
      </c>
      <c r="H2007" s="159">
        <v>40</v>
      </c>
      <c r="I2007" s="160"/>
      <c r="L2007" s="156"/>
      <c r="M2007" s="161"/>
      <c r="T2007" s="162"/>
      <c r="AT2007" s="157" t="s">
        <v>238</v>
      </c>
      <c r="AU2007" s="157" t="s">
        <v>86</v>
      </c>
      <c r="AV2007" s="13" t="s">
        <v>86</v>
      </c>
      <c r="AW2007" s="13" t="s">
        <v>33</v>
      </c>
      <c r="AX2007" s="13" t="s">
        <v>73</v>
      </c>
      <c r="AY2007" s="157" t="s">
        <v>227</v>
      </c>
    </row>
    <row r="2008" spans="2:65" s="13" customFormat="1" ht="11.25">
      <c r="B2008" s="156"/>
      <c r="D2008" s="150" t="s">
        <v>238</v>
      </c>
      <c r="E2008" s="157" t="s">
        <v>21</v>
      </c>
      <c r="F2008" s="158" t="s">
        <v>2574</v>
      </c>
      <c r="H2008" s="159">
        <v>24</v>
      </c>
      <c r="I2008" s="160"/>
      <c r="L2008" s="156"/>
      <c r="M2008" s="161"/>
      <c r="T2008" s="162"/>
      <c r="AT2008" s="157" t="s">
        <v>238</v>
      </c>
      <c r="AU2008" s="157" t="s">
        <v>86</v>
      </c>
      <c r="AV2008" s="13" t="s">
        <v>86</v>
      </c>
      <c r="AW2008" s="13" t="s">
        <v>33</v>
      </c>
      <c r="AX2008" s="13" t="s">
        <v>73</v>
      </c>
      <c r="AY2008" s="157" t="s">
        <v>227</v>
      </c>
    </row>
    <row r="2009" spans="2:65" s="13" customFormat="1" ht="11.25">
      <c r="B2009" s="156"/>
      <c r="D2009" s="150" t="s">
        <v>238</v>
      </c>
      <c r="E2009" s="157" t="s">
        <v>21</v>
      </c>
      <c r="F2009" s="158" t="s">
        <v>2575</v>
      </c>
      <c r="H2009" s="159">
        <v>24</v>
      </c>
      <c r="I2009" s="160"/>
      <c r="L2009" s="156"/>
      <c r="M2009" s="161"/>
      <c r="T2009" s="162"/>
      <c r="AT2009" s="157" t="s">
        <v>238</v>
      </c>
      <c r="AU2009" s="157" t="s">
        <v>86</v>
      </c>
      <c r="AV2009" s="13" t="s">
        <v>86</v>
      </c>
      <c r="AW2009" s="13" t="s">
        <v>33</v>
      </c>
      <c r="AX2009" s="13" t="s">
        <v>73</v>
      </c>
      <c r="AY2009" s="157" t="s">
        <v>227</v>
      </c>
    </row>
    <row r="2010" spans="2:65" s="14" customFormat="1" ht="11.25">
      <c r="B2010" s="163"/>
      <c r="D2010" s="150" t="s">
        <v>238</v>
      </c>
      <c r="E2010" s="164" t="s">
        <v>21</v>
      </c>
      <c r="F2010" s="165" t="s">
        <v>241</v>
      </c>
      <c r="H2010" s="166">
        <v>280</v>
      </c>
      <c r="I2010" s="167"/>
      <c r="L2010" s="163"/>
      <c r="M2010" s="168"/>
      <c r="T2010" s="169"/>
      <c r="AT2010" s="164" t="s">
        <v>238</v>
      </c>
      <c r="AU2010" s="164" t="s">
        <v>86</v>
      </c>
      <c r="AV2010" s="14" t="s">
        <v>234</v>
      </c>
      <c r="AW2010" s="14" t="s">
        <v>33</v>
      </c>
      <c r="AX2010" s="14" t="s">
        <v>80</v>
      </c>
      <c r="AY2010" s="164" t="s">
        <v>227</v>
      </c>
    </row>
    <row r="2011" spans="2:65" s="1" customFormat="1" ht="37.9" customHeight="1">
      <c r="B2011" s="33"/>
      <c r="C2011" s="132" t="s">
        <v>2576</v>
      </c>
      <c r="D2011" s="132" t="s">
        <v>229</v>
      </c>
      <c r="E2011" s="133" t="s">
        <v>2577</v>
      </c>
      <c r="F2011" s="134" t="s">
        <v>2578</v>
      </c>
      <c r="G2011" s="135" t="s">
        <v>232</v>
      </c>
      <c r="H2011" s="136">
        <v>1252.6659999999999</v>
      </c>
      <c r="I2011" s="137"/>
      <c r="J2011" s="138">
        <f>ROUND(I2011*H2011,2)</f>
        <v>0</v>
      </c>
      <c r="K2011" s="134" t="s">
        <v>233</v>
      </c>
      <c r="L2011" s="33"/>
      <c r="M2011" s="139" t="s">
        <v>21</v>
      </c>
      <c r="N2011" s="140" t="s">
        <v>45</v>
      </c>
      <c r="P2011" s="141">
        <f>O2011*H2011</f>
        <v>0</v>
      </c>
      <c r="Q2011" s="141">
        <v>6.0000000000000001E-3</v>
      </c>
      <c r="R2011" s="141">
        <f>Q2011*H2011</f>
        <v>7.5159959999999995</v>
      </c>
      <c r="S2011" s="141">
        <v>0</v>
      </c>
      <c r="T2011" s="142">
        <f>S2011*H2011</f>
        <v>0</v>
      </c>
      <c r="AR2011" s="143" t="s">
        <v>388</v>
      </c>
      <c r="AT2011" s="143" t="s">
        <v>229</v>
      </c>
      <c r="AU2011" s="143" t="s">
        <v>86</v>
      </c>
      <c r="AY2011" s="18" t="s">
        <v>227</v>
      </c>
      <c r="BE2011" s="144">
        <f>IF(N2011="základní",J2011,0)</f>
        <v>0</v>
      </c>
      <c r="BF2011" s="144">
        <f>IF(N2011="snížená",J2011,0)</f>
        <v>0</v>
      </c>
      <c r="BG2011" s="144">
        <f>IF(N2011="zákl. přenesená",J2011,0)</f>
        <v>0</v>
      </c>
      <c r="BH2011" s="144">
        <f>IF(N2011="sníž. přenesená",J2011,0)</f>
        <v>0</v>
      </c>
      <c r="BI2011" s="144">
        <f>IF(N2011="nulová",J2011,0)</f>
        <v>0</v>
      </c>
      <c r="BJ2011" s="18" t="s">
        <v>86</v>
      </c>
      <c r="BK2011" s="144">
        <f>ROUND(I2011*H2011,2)</f>
        <v>0</v>
      </c>
      <c r="BL2011" s="18" t="s">
        <v>388</v>
      </c>
      <c r="BM2011" s="143" t="s">
        <v>2579</v>
      </c>
    </row>
    <row r="2012" spans="2:65" s="1" customFormat="1" ht="11.25">
      <c r="B2012" s="33"/>
      <c r="D2012" s="145" t="s">
        <v>236</v>
      </c>
      <c r="F2012" s="146" t="s">
        <v>2580</v>
      </c>
      <c r="I2012" s="147"/>
      <c r="L2012" s="33"/>
      <c r="M2012" s="148"/>
      <c r="T2012" s="54"/>
      <c r="AT2012" s="18" t="s">
        <v>236</v>
      </c>
      <c r="AU2012" s="18" t="s">
        <v>86</v>
      </c>
    </row>
    <row r="2013" spans="2:65" s="12" customFormat="1" ht="11.25">
      <c r="B2013" s="149"/>
      <c r="D2013" s="150" t="s">
        <v>238</v>
      </c>
      <c r="E2013" s="151" t="s">
        <v>21</v>
      </c>
      <c r="F2013" s="152" t="s">
        <v>748</v>
      </c>
      <c r="H2013" s="151" t="s">
        <v>21</v>
      </c>
      <c r="I2013" s="153"/>
      <c r="L2013" s="149"/>
      <c r="M2013" s="154"/>
      <c r="T2013" s="155"/>
      <c r="AT2013" s="151" t="s">
        <v>238</v>
      </c>
      <c r="AU2013" s="151" t="s">
        <v>86</v>
      </c>
      <c r="AV2013" s="12" t="s">
        <v>80</v>
      </c>
      <c r="AW2013" s="12" t="s">
        <v>33</v>
      </c>
      <c r="AX2013" s="12" t="s">
        <v>73</v>
      </c>
      <c r="AY2013" s="151" t="s">
        <v>227</v>
      </c>
    </row>
    <row r="2014" spans="2:65" s="13" customFormat="1" ht="11.25">
      <c r="B2014" s="156"/>
      <c r="D2014" s="150" t="s">
        <v>238</v>
      </c>
      <c r="E2014" s="157" t="s">
        <v>21</v>
      </c>
      <c r="F2014" s="158" t="s">
        <v>2581</v>
      </c>
      <c r="H2014" s="159">
        <v>16.207000000000001</v>
      </c>
      <c r="I2014" s="160"/>
      <c r="L2014" s="156"/>
      <c r="M2014" s="161"/>
      <c r="T2014" s="162"/>
      <c r="AT2014" s="157" t="s">
        <v>238</v>
      </c>
      <c r="AU2014" s="157" t="s">
        <v>86</v>
      </c>
      <c r="AV2014" s="13" t="s">
        <v>86</v>
      </c>
      <c r="AW2014" s="13" t="s">
        <v>33</v>
      </c>
      <c r="AX2014" s="13" t="s">
        <v>73</v>
      </c>
      <c r="AY2014" s="157" t="s">
        <v>227</v>
      </c>
    </row>
    <row r="2015" spans="2:65" s="13" customFormat="1" ht="11.25">
      <c r="B2015" s="156"/>
      <c r="D2015" s="150" t="s">
        <v>238</v>
      </c>
      <c r="E2015" s="157" t="s">
        <v>21</v>
      </c>
      <c r="F2015" s="158" t="s">
        <v>2582</v>
      </c>
      <c r="H2015" s="159">
        <v>15.384</v>
      </c>
      <c r="I2015" s="160"/>
      <c r="L2015" s="156"/>
      <c r="M2015" s="161"/>
      <c r="T2015" s="162"/>
      <c r="AT2015" s="157" t="s">
        <v>238</v>
      </c>
      <c r="AU2015" s="157" t="s">
        <v>86</v>
      </c>
      <c r="AV2015" s="13" t="s">
        <v>86</v>
      </c>
      <c r="AW2015" s="13" t="s">
        <v>33</v>
      </c>
      <c r="AX2015" s="13" t="s">
        <v>73</v>
      </c>
      <c r="AY2015" s="157" t="s">
        <v>227</v>
      </c>
    </row>
    <row r="2016" spans="2:65" s="13" customFormat="1" ht="11.25">
      <c r="B2016" s="156"/>
      <c r="D2016" s="150" t="s">
        <v>238</v>
      </c>
      <c r="E2016" s="157" t="s">
        <v>21</v>
      </c>
      <c r="F2016" s="158" t="s">
        <v>2583</v>
      </c>
      <c r="H2016" s="159">
        <v>12.734</v>
      </c>
      <c r="I2016" s="160"/>
      <c r="L2016" s="156"/>
      <c r="M2016" s="161"/>
      <c r="T2016" s="162"/>
      <c r="AT2016" s="157" t="s">
        <v>238</v>
      </c>
      <c r="AU2016" s="157" t="s">
        <v>86</v>
      </c>
      <c r="AV2016" s="13" t="s">
        <v>86</v>
      </c>
      <c r="AW2016" s="13" t="s">
        <v>33</v>
      </c>
      <c r="AX2016" s="13" t="s">
        <v>73</v>
      </c>
      <c r="AY2016" s="157" t="s">
        <v>227</v>
      </c>
    </row>
    <row r="2017" spans="2:65" s="13" customFormat="1" ht="11.25">
      <c r="B2017" s="156"/>
      <c r="D2017" s="150" t="s">
        <v>238</v>
      </c>
      <c r="E2017" s="157" t="s">
        <v>21</v>
      </c>
      <c r="F2017" s="158" t="s">
        <v>2584</v>
      </c>
      <c r="H2017" s="159">
        <v>85.036000000000001</v>
      </c>
      <c r="I2017" s="160"/>
      <c r="L2017" s="156"/>
      <c r="M2017" s="161"/>
      <c r="T2017" s="162"/>
      <c r="AT2017" s="157" t="s">
        <v>238</v>
      </c>
      <c r="AU2017" s="157" t="s">
        <v>86</v>
      </c>
      <c r="AV2017" s="13" t="s">
        <v>86</v>
      </c>
      <c r="AW2017" s="13" t="s">
        <v>33</v>
      </c>
      <c r="AX2017" s="13" t="s">
        <v>73</v>
      </c>
      <c r="AY2017" s="157" t="s">
        <v>227</v>
      </c>
    </row>
    <row r="2018" spans="2:65" s="13" customFormat="1" ht="11.25">
      <c r="B2018" s="156"/>
      <c r="D2018" s="150" t="s">
        <v>238</v>
      </c>
      <c r="E2018" s="157" t="s">
        <v>21</v>
      </c>
      <c r="F2018" s="158" t="s">
        <v>2585</v>
      </c>
      <c r="H2018" s="159">
        <v>102.47</v>
      </c>
      <c r="I2018" s="160"/>
      <c r="L2018" s="156"/>
      <c r="M2018" s="161"/>
      <c r="T2018" s="162"/>
      <c r="AT2018" s="157" t="s">
        <v>238</v>
      </c>
      <c r="AU2018" s="157" t="s">
        <v>86</v>
      </c>
      <c r="AV2018" s="13" t="s">
        <v>86</v>
      </c>
      <c r="AW2018" s="13" t="s">
        <v>33</v>
      </c>
      <c r="AX2018" s="13" t="s">
        <v>73</v>
      </c>
      <c r="AY2018" s="157" t="s">
        <v>227</v>
      </c>
    </row>
    <row r="2019" spans="2:65" s="13" customFormat="1" ht="11.25">
      <c r="B2019" s="156"/>
      <c r="D2019" s="150" t="s">
        <v>238</v>
      </c>
      <c r="E2019" s="157" t="s">
        <v>21</v>
      </c>
      <c r="F2019" s="158" t="s">
        <v>2586</v>
      </c>
      <c r="H2019" s="159">
        <v>154.28700000000001</v>
      </c>
      <c r="I2019" s="160"/>
      <c r="L2019" s="156"/>
      <c r="M2019" s="161"/>
      <c r="T2019" s="162"/>
      <c r="AT2019" s="157" t="s">
        <v>238</v>
      </c>
      <c r="AU2019" s="157" t="s">
        <v>86</v>
      </c>
      <c r="AV2019" s="13" t="s">
        <v>86</v>
      </c>
      <c r="AW2019" s="13" t="s">
        <v>33</v>
      </c>
      <c r="AX2019" s="13" t="s">
        <v>73</v>
      </c>
      <c r="AY2019" s="157" t="s">
        <v>227</v>
      </c>
    </row>
    <row r="2020" spans="2:65" s="12" customFormat="1" ht="11.25">
      <c r="B2020" s="149"/>
      <c r="D2020" s="150" t="s">
        <v>238</v>
      </c>
      <c r="E2020" s="151" t="s">
        <v>21</v>
      </c>
      <c r="F2020" s="152" t="s">
        <v>766</v>
      </c>
      <c r="H2020" s="151" t="s">
        <v>21</v>
      </c>
      <c r="I2020" s="153"/>
      <c r="L2020" s="149"/>
      <c r="M2020" s="154"/>
      <c r="T2020" s="155"/>
      <c r="AT2020" s="151" t="s">
        <v>238</v>
      </c>
      <c r="AU2020" s="151" t="s">
        <v>86</v>
      </c>
      <c r="AV2020" s="12" t="s">
        <v>80</v>
      </c>
      <c r="AW2020" s="12" t="s">
        <v>33</v>
      </c>
      <c r="AX2020" s="12" t="s">
        <v>73</v>
      </c>
      <c r="AY2020" s="151" t="s">
        <v>227</v>
      </c>
    </row>
    <row r="2021" spans="2:65" s="13" customFormat="1" ht="11.25">
      <c r="B2021" s="156"/>
      <c r="D2021" s="150" t="s">
        <v>238</v>
      </c>
      <c r="E2021" s="157" t="s">
        <v>21</v>
      </c>
      <c r="F2021" s="158" t="s">
        <v>2587</v>
      </c>
      <c r="H2021" s="159">
        <v>340.14400000000001</v>
      </c>
      <c r="I2021" s="160"/>
      <c r="L2021" s="156"/>
      <c r="M2021" s="161"/>
      <c r="T2021" s="162"/>
      <c r="AT2021" s="157" t="s">
        <v>238</v>
      </c>
      <c r="AU2021" s="157" t="s">
        <v>86</v>
      </c>
      <c r="AV2021" s="13" t="s">
        <v>86</v>
      </c>
      <c r="AW2021" s="13" t="s">
        <v>33</v>
      </c>
      <c r="AX2021" s="13" t="s">
        <v>73</v>
      </c>
      <c r="AY2021" s="157" t="s">
        <v>227</v>
      </c>
    </row>
    <row r="2022" spans="2:65" s="13" customFormat="1" ht="11.25">
      <c r="B2022" s="156"/>
      <c r="D2022" s="150" t="s">
        <v>238</v>
      </c>
      <c r="E2022" s="157" t="s">
        <v>21</v>
      </c>
      <c r="F2022" s="158" t="s">
        <v>2588</v>
      </c>
      <c r="H2022" s="159">
        <v>34.156999999999996</v>
      </c>
      <c r="I2022" s="160"/>
      <c r="L2022" s="156"/>
      <c r="M2022" s="161"/>
      <c r="T2022" s="162"/>
      <c r="AT2022" s="157" t="s">
        <v>238</v>
      </c>
      <c r="AU2022" s="157" t="s">
        <v>86</v>
      </c>
      <c r="AV2022" s="13" t="s">
        <v>86</v>
      </c>
      <c r="AW2022" s="13" t="s">
        <v>33</v>
      </c>
      <c r="AX2022" s="13" t="s">
        <v>73</v>
      </c>
      <c r="AY2022" s="157" t="s">
        <v>227</v>
      </c>
    </row>
    <row r="2023" spans="2:65" s="13" customFormat="1" ht="11.25">
      <c r="B2023" s="156"/>
      <c r="D2023" s="150" t="s">
        <v>238</v>
      </c>
      <c r="E2023" s="157" t="s">
        <v>21</v>
      </c>
      <c r="F2023" s="158" t="s">
        <v>2589</v>
      </c>
      <c r="H2023" s="159">
        <v>51.429000000000002</v>
      </c>
      <c r="I2023" s="160"/>
      <c r="L2023" s="156"/>
      <c r="M2023" s="161"/>
      <c r="T2023" s="162"/>
      <c r="AT2023" s="157" t="s">
        <v>238</v>
      </c>
      <c r="AU2023" s="157" t="s">
        <v>86</v>
      </c>
      <c r="AV2023" s="13" t="s">
        <v>86</v>
      </c>
      <c r="AW2023" s="13" t="s">
        <v>33</v>
      </c>
      <c r="AX2023" s="13" t="s">
        <v>73</v>
      </c>
      <c r="AY2023" s="157" t="s">
        <v>227</v>
      </c>
    </row>
    <row r="2024" spans="2:65" s="13" customFormat="1" ht="11.25">
      <c r="B2024" s="156"/>
      <c r="D2024" s="150" t="s">
        <v>238</v>
      </c>
      <c r="E2024" s="157" t="s">
        <v>21</v>
      </c>
      <c r="F2024" s="158" t="s">
        <v>2590</v>
      </c>
      <c r="H2024" s="159">
        <v>22.771000000000001</v>
      </c>
      <c r="I2024" s="160"/>
      <c r="L2024" s="156"/>
      <c r="M2024" s="161"/>
      <c r="T2024" s="162"/>
      <c r="AT2024" s="157" t="s">
        <v>238</v>
      </c>
      <c r="AU2024" s="157" t="s">
        <v>86</v>
      </c>
      <c r="AV2024" s="13" t="s">
        <v>86</v>
      </c>
      <c r="AW2024" s="13" t="s">
        <v>33</v>
      </c>
      <c r="AX2024" s="13" t="s">
        <v>73</v>
      </c>
      <c r="AY2024" s="157" t="s">
        <v>227</v>
      </c>
    </row>
    <row r="2025" spans="2:65" s="13" customFormat="1" ht="11.25">
      <c r="B2025" s="156"/>
      <c r="D2025" s="150" t="s">
        <v>238</v>
      </c>
      <c r="E2025" s="157" t="s">
        <v>21</v>
      </c>
      <c r="F2025" s="158" t="s">
        <v>2591</v>
      </c>
      <c r="H2025" s="159">
        <v>34.286000000000001</v>
      </c>
      <c r="I2025" s="160"/>
      <c r="L2025" s="156"/>
      <c r="M2025" s="161"/>
      <c r="T2025" s="162"/>
      <c r="AT2025" s="157" t="s">
        <v>238</v>
      </c>
      <c r="AU2025" s="157" t="s">
        <v>86</v>
      </c>
      <c r="AV2025" s="13" t="s">
        <v>86</v>
      </c>
      <c r="AW2025" s="13" t="s">
        <v>33</v>
      </c>
      <c r="AX2025" s="13" t="s">
        <v>73</v>
      </c>
      <c r="AY2025" s="157" t="s">
        <v>227</v>
      </c>
    </row>
    <row r="2026" spans="2:65" s="12" customFormat="1" ht="11.25">
      <c r="B2026" s="149"/>
      <c r="D2026" s="150" t="s">
        <v>238</v>
      </c>
      <c r="E2026" s="151" t="s">
        <v>21</v>
      </c>
      <c r="F2026" s="152" t="s">
        <v>771</v>
      </c>
      <c r="H2026" s="151" t="s">
        <v>21</v>
      </c>
      <c r="I2026" s="153"/>
      <c r="L2026" s="149"/>
      <c r="M2026" s="154"/>
      <c r="T2026" s="155"/>
      <c r="AT2026" s="151" t="s">
        <v>238</v>
      </c>
      <c r="AU2026" s="151" t="s">
        <v>86</v>
      </c>
      <c r="AV2026" s="12" t="s">
        <v>80</v>
      </c>
      <c r="AW2026" s="12" t="s">
        <v>33</v>
      </c>
      <c r="AX2026" s="12" t="s">
        <v>73</v>
      </c>
      <c r="AY2026" s="151" t="s">
        <v>227</v>
      </c>
    </row>
    <row r="2027" spans="2:65" s="13" customFormat="1" ht="11.25">
      <c r="B2027" s="156"/>
      <c r="D2027" s="150" t="s">
        <v>238</v>
      </c>
      <c r="E2027" s="157" t="s">
        <v>21</v>
      </c>
      <c r="F2027" s="158" t="s">
        <v>2592</v>
      </c>
      <c r="H2027" s="159">
        <v>212.59</v>
      </c>
      <c r="I2027" s="160"/>
      <c r="L2027" s="156"/>
      <c r="M2027" s="161"/>
      <c r="T2027" s="162"/>
      <c r="AT2027" s="157" t="s">
        <v>238</v>
      </c>
      <c r="AU2027" s="157" t="s">
        <v>86</v>
      </c>
      <c r="AV2027" s="13" t="s">
        <v>86</v>
      </c>
      <c r="AW2027" s="13" t="s">
        <v>33</v>
      </c>
      <c r="AX2027" s="13" t="s">
        <v>73</v>
      </c>
      <c r="AY2027" s="157" t="s">
        <v>227</v>
      </c>
    </row>
    <row r="2028" spans="2:65" s="13" customFormat="1" ht="11.25">
      <c r="B2028" s="156"/>
      <c r="D2028" s="150" t="s">
        <v>238</v>
      </c>
      <c r="E2028" s="157" t="s">
        <v>21</v>
      </c>
      <c r="F2028" s="158" t="s">
        <v>2593</v>
      </c>
      <c r="H2028" s="159">
        <v>68.313000000000002</v>
      </c>
      <c r="I2028" s="160"/>
      <c r="L2028" s="156"/>
      <c r="M2028" s="161"/>
      <c r="T2028" s="162"/>
      <c r="AT2028" s="157" t="s">
        <v>238</v>
      </c>
      <c r="AU2028" s="157" t="s">
        <v>86</v>
      </c>
      <c r="AV2028" s="13" t="s">
        <v>86</v>
      </c>
      <c r="AW2028" s="13" t="s">
        <v>33</v>
      </c>
      <c r="AX2028" s="13" t="s">
        <v>73</v>
      </c>
      <c r="AY2028" s="157" t="s">
        <v>227</v>
      </c>
    </row>
    <row r="2029" spans="2:65" s="13" customFormat="1" ht="11.25">
      <c r="B2029" s="156"/>
      <c r="D2029" s="150" t="s">
        <v>238</v>
      </c>
      <c r="E2029" s="157" t="s">
        <v>21</v>
      </c>
      <c r="F2029" s="158" t="s">
        <v>2594</v>
      </c>
      <c r="H2029" s="159">
        <v>102.858</v>
      </c>
      <c r="I2029" s="160"/>
      <c r="L2029" s="156"/>
      <c r="M2029" s="161"/>
      <c r="T2029" s="162"/>
      <c r="AT2029" s="157" t="s">
        <v>238</v>
      </c>
      <c r="AU2029" s="157" t="s">
        <v>86</v>
      </c>
      <c r="AV2029" s="13" t="s">
        <v>86</v>
      </c>
      <c r="AW2029" s="13" t="s">
        <v>33</v>
      </c>
      <c r="AX2029" s="13" t="s">
        <v>73</v>
      </c>
      <c r="AY2029" s="157" t="s">
        <v>227</v>
      </c>
    </row>
    <row r="2030" spans="2:65" s="14" customFormat="1" ht="11.25">
      <c r="B2030" s="163"/>
      <c r="D2030" s="150" t="s">
        <v>238</v>
      </c>
      <c r="E2030" s="164" t="s">
        <v>630</v>
      </c>
      <c r="F2030" s="165" t="s">
        <v>241</v>
      </c>
      <c r="H2030" s="166">
        <v>1252.6659999999999</v>
      </c>
      <c r="I2030" s="167"/>
      <c r="L2030" s="163"/>
      <c r="M2030" s="168"/>
      <c r="T2030" s="169"/>
      <c r="AT2030" s="164" t="s">
        <v>238</v>
      </c>
      <c r="AU2030" s="164" t="s">
        <v>86</v>
      </c>
      <c r="AV2030" s="14" t="s">
        <v>234</v>
      </c>
      <c r="AW2030" s="14" t="s">
        <v>33</v>
      </c>
      <c r="AX2030" s="14" t="s">
        <v>80</v>
      </c>
      <c r="AY2030" s="164" t="s">
        <v>227</v>
      </c>
    </row>
    <row r="2031" spans="2:65" s="1" customFormat="1" ht="16.5" customHeight="1">
      <c r="B2031" s="33"/>
      <c r="C2031" s="170" t="s">
        <v>2595</v>
      </c>
      <c r="D2031" s="170" t="s">
        <v>291</v>
      </c>
      <c r="E2031" s="171" t="s">
        <v>2596</v>
      </c>
      <c r="F2031" s="172" t="s">
        <v>2597</v>
      </c>
      <c r="G2031" s="173" t="s">
        <v>232</v>
      </c>
      <c r="H2031" s="174">
        <v>1377.9259999999999</v>
      </c>
      <c r="I2031" s="175"/>
      <c r="J2031" s="176">
        <f>ROUND(I2031*H2031,2)</f>
        <v>0</v>
      </c>
      <c r="K2031" s="172" t="s">
        <v>1825</v>
      </c>
      <c r="L2031" s="177"/>
      <c r="M2031" s="178" t="s">
        <v>21</v>
      </c>
      <c r="N2031" s="179" t="s">
        <v>45</v>
      </c>
      <c r="P2031" s="141">
        <f>O2031*H2031</f>
        <v>0</v>
      </c>
      <c r="Q2031" s="141">
        <v>1.18E-2</v>
      </c>
      <c r="R2031" s="141">
        <f>Q2031*H2031</f>
        <v>16.2595268</v>
      </c>
      <c r="S2031" s="141">
        <v>0</v>
      </c>
      <c r="T2031" s="142">
        <f>S2031*H2031</f>
        <v>0</v>
      </c>
      <c r="AR2031" s="143" t="s">
        <v>577</v>
      </c>
      <c r="AT2031" s="143" t="s">
        <v>291</v>
      </c>
      <c r="AU2031" s="143" t="s">
        <v>86</v>
      </c>
      <c r="AY2031" s="18" t="s">
        <v>227</v>
      </c>
      <c r="BE2031" s="144">
        <f>IF(N2031="základní",J2031,0)</f>
        <v>0</v>
      </c>
      <c r="BF2031" s="144">
        <f>IF(N2031="snížená",J2031,0)</f>
        <v>0</v>
      </c>
      <c r="BG2031" s="144">
        <f>IF(N2031="zákl. přenesená",J2031,0)</f>
        <v>0</v>
      </c>
      <c r="BH2031" s="144">
        <f>IF(N2031="sníž. přenesená",J2031,0)</f>
        <v>0</v>
      </c>
      <c r="BI2031" s="144">
        <f>IF(N2031="nulová",J2031,0)</f>
        <v>0</v>
      </c>
      <c r="BJ2031" s="18" t="s">
        <v>86</v>
      </c>
      <c r="BK2031" s="144">
        <f>ROUND(I2031*H2031,2)</f>
        <v>0</v>
      </c>
      <c r="BL2031" s="18" t="s">
        <v>388</v>
      </c>
      <c r="BM2031" s="143" t="s">
        <v>2598</v>
      </c>
    </row>
    <row r="2032" spans="2:65" s="13" customFormat="1" ht="11.25">
      <c r="B2032" s="156"/>
      <c r="D2032" s="150" t="s">
        <v>238</v>
      </c>
      <c r="F2032" s="158" t="s">
        <v>2599</v>
      </c>
      <c r="H2032" s="159">
        <v>1377.9259999999999</v>
      </c>
      <c r="I2032" s="160"/>
      <c r="L2032" s="156"/>
      <c r="M2032" s="161"/>
      <c r="T2032" s="162"/>
      <c r="AT2032" s="157" t="s">
        <v>238</v>
      </c>
      <c r="AU2032" s="157" t="s">
        <v>86</v>
      </c>
      <c r="AV2032" s="13" t="s">
        <v>86</v>
      </c>
      <c r="AW2032" s="13" t="s">
        <v>4</v>
      </c>
      <c r="AX2032" s="13" t="s">
        <v>80</v>
      </c>
      <c r="AY2032" s="157" t="s">
        <v>227</v>
      </c>
    </row>
    <row r="2033" spans="2:65" s="1" customFormat="1" ht="24.2" customHeight="1">
      <c r="B2033" s="33"/>
      <c r="C2033" s="132" t="s">
        <v>2600</v>
      </c>
      <c r="D2033" s="132" t="s">
        <v>229</v>
      </c>
      <c r="E2033" s="133" t="s">
        <v>2601</v>
      </c>
      <c r="F2033" s="134" t="s">
        <v>2602</v>
      </c>
      <c r="G2033" s="135" t="s">
        <v>326</v>
      </c>
      <c r="H2033" s="136">
        <v>800</v>
      </c>
      <c r="I2033" s="137"/>
      <c r="J2033" s="138">
        <f>ROUND(I2033*H2033,2)</f>
        <v>0</v>
      </c>
      <c r="K2033" s="134" t="s">
        <v>336</v>
      </c>
      <c r="L2033" s="33"/>
      <c r="M2033" s="139" t="s">
        <v>21</v>
      </c>
      <c r="N2033" s="140" t="s">
        <v>45</v>
      </c>
      <c r="P2033" s="141">
        <f>O2033*H2033</f>
        <v>0</v>
      </c>
      <c r="Q2033" s="141">
        <v>5.5000000000000003E-4</v>
      </c>
      <c r="R2033" s="141">
        <f>Q2033*H2033</f>
        <v>0.44</v>
      </c>
      <c r="S2033" s="141">
        <v>0</v>
      </c>
      <c r="T2033" s="142">
        <f>S2033*H2033</f>
        <v>0</v>
      </c>
      <c r="AR2033" s="143" t="s">
        <v>388</v>
      </c>
      <c r="AT2033" s="143" t="s">
        <v>229</v>
      </c>
      <c r="AU2033" s="143" t="s">
        <v>86</v>
      </c>
      <c r="AY2033" s="18" t="s">
        <v>227</v>
      </c>
      <c r="BE2033" s="144">
        <f>IF(N2033="základní",J2033,0)</f>
        <v>0</v>
      </c>
      <c r="BF2033" s="144">
        <f>IF(N2033="snížená",J2033,0)</f>
        <v>0</v>
      </c>
      <c r="BG2033" s="144">
        <f>IF(N2033="zákl. přenesená",J2033,0)</f>
        <v>0</v>
      </c>
      <c r="BH2033" s="144">
        <f>IF(N2033="sníž. přenesená",J2033,0)</f>
        <v>0</v>
      </c>
      <c r="BI2033" s="144">
        <f>IF(N2033="nulová",J2033,0)</f>
        <v>0</v>
      </c>
      <c r="BJ2033" s="18" t="s">
        <v>86</v>
      </c>
      <c r="BK2033" s="144">
        <f>ROUND(I2033*H2033,2)</f>
        <v>0</v>
      </c>
      <c r="BL2033" s="18" t="s">
        <v>388</v>
      </c>
      <c r="BM2033" s="143" t="s">
        <v>2603</v>
      </c>
    </row>
    <row r="2034" spans="2:65" s="13" customFormat="1" ht="11.25">
      <c r="B2034" s="156"/>
      <c r="D2034" s="150" t="s">
        <v>238</v>
      </c>
      <c r="E2034" s="157" t="s">
        <v>21</v>
      </c>
      <c r="F2034" s="158" t="s">
        <v>2604</v>
      </c>
      <c r="H2034" s="159">
        <v>800</v>
      </c>
      <c r="I2034" s="160"/>
      <c r="L2034" s="156"/>
      <c r="M2034" s="161"/>
      <c r="T2034" s="162"/>
      <c r="AT2034" s="157" t="s">
        <v>238</v>
      </c>
      <c r="AU2034" s="157" t="s">
        <v>86</v>
      </c>
      <c r="AV2034" s="13" t="s">
        <v>86</v>
      </c>
      <c r="AW2034" s="13" t="s">
        <v>33</v>
      </c>
      <c r="AX2034" s="13" t="s">
        <v>73</v>
      </c>
      <c r="AY2034" s="157" t="s">
        <v>227</v>
      </c>
    </row>
    <row r="2035" spans="2:65" s="14" customFormat="1" ht="11.25">
      <c r="B2035" s="163"/>
      <c r="D2035" s="150" t="s">
        <v>238</v>
      </c>
      <c r="E2035" s="164" t="s">
        <v>21</v>
      </c>
      <c r="F2035" s="165" t="s">
        <v>241</v>
      </c>
      <c r="H2035" s="166">
        <v>800</v>
      </c>
      <c r="I2035" s="167"/>
      <c r="L2035" s="163"/>
      <c r="M2035" s="168"/>
      <c r="T2035" s="169"/>
      <c r="AT2035" s="164" t="s">
        <v>238</v>
      </c>
      <c r="AU2035" s="164" t="s">
        <v>86</v>
      </c>
      <c r="AV2035" s="14" t="s">
        <v>234</v>
      </c>
      <c r="AW2035" s="14" t="s">
        <v>33</v>
      </c>
      <c r="AX2035" s="14" t="s">
        <v>80</v>
      </c>
      <c r="AY2035" s="164" t="s">
        <v>227</v>
      </c>
    </row>
    <row r="2036" spans="2:65" s="1" customFormat="1" ht="24.2" customHeight="1">
      <c r="B2036" s="33"/>
      <c r="C2036" s="132" t="s">
        <v>2605</v>
      </c>
      <c r="D2036" s="132" t="s">
        <v>229</v>
      </c>
      <c r="E2036" s="133" t="s">
        <v>2606</v>
      </c>
      <c r="F2036" s="134" t="s">
        <v>2607</v>
      </c>
      <c r="G2036" s="135" t="s">
        <v>326</v>
      </c>
      <c r="H2036" s="136">
        <v>800</v>
      </c>
      <c r="I2036" s="137"/>
      <c r="J2036" s="138">
        <f>ROUND(I2036*H2036,2)</f>
        <v>0</v>
      </c>
      <c r="K2036" s="134" t="s">
        <v>336</v>
      </c>
      <c r="L2036" s="33"/>
      <c r="M2036" s="139" t="s">
        <v>21</v>
      </c>
      <c r="N2036" s="140" t="s">
        <v>45</v>
      </c>
      <c r="P2036" s="141">
        <f>O2036*H2036</f>
        <v>0</v>
      </c>
      <c r="Q2036" s="141">
        <v>5.0000000000000001E-4</v>
      </c>
      <c r="R2036" s="141">
        <f>Q2036*H2036</f>
        <v>0.4</v>
      </c>
      <c r="S2036" s="141">
        <v>0</v>
      </c>
      <c r="T2036" s="142">
        <f>S2036*H2036</f>
        <v>0</v>
      </c>
      <c r="AR2036" s="143" t="s">
        <v>388</v>
      </c>
      <c r="AT2036" s="143" t="s">
        <v>229</v>
      </c>
      <c r="AU2036" s="143" t="s">
        <v>86</v>
      </c>
      <c r="AY2036" s="18" t="s">
        <v>227</v>
      </c>
      <c r="BE2036" s="144">
        <f>IF(N2036="základní",J2036,0)</f>
        <v>0</v>
      </c>
      <c r="BF2036" s="144">
        <f>IF(N2036="snížená",J2036,0)</f>
        <v>0</v>
      </c>
      <c r="BG2036" s="144">
        <f>IF(N2036="zákl. přenesená",J2036,0)</f>
        <v>0</v>
      </c>
      <c r="BH2036" s="144">
        <f>IF(N2036="sníž. přenesená",J2036,0)</f>
        <v>0</v>
      </c>
      <c r="BI2036" s="144">
        <f>IF(N2036="nulová",J2036,0)</f>
        <v>0</v>
      </c>
      <c r="BJ2036" s="18" t="s">
        <v>86</v>
      </c>
      <c r="BK2036" s="144">
        <f>ROUND(I2036*H2036,2)</f>
        <v>0</v>
      </c>
      <c r="BL2036" s="18" t="s">
        <v>388</v>
      </c>
      <c r="BM2036" s="143" t="s">
        <v>2608</v>
      </c>
    </row>
    <row r="2037" spans="2:65" s="13" customFormat="1" ht="11.25">
      <c r="B2037" s="156"/>
      <c r="D2037" s="150" t="s">
        <v>238</v>
      </c>
      <c r="E2037" s="157" t="s">
        <v>21</v>
      </c>
      <c r="F2037" s="158" t="s">
        <v>2604</v>
      </c>
      <c r="H2037" s="159">
        <v>800</v>
      </c>
      <c r="I2037" s="160"/>
      <c r="L2037" s="156"/>
      <c r="M2037" s="161"/>
      <c r="T2037" s="162"/>
      <c r="AT2037" s="157" t="s">
        <v>238</v>
      </c>
      <c r="AU2037" s="157" t="s">
        <v>86</v>
      </c>
      <c r="AV2037" s="13" t="s">
        <v>86</v>
      </c>
      <c r="AW2037" s="13" t="s">
        <v>33</v>
      </c>
      <c r="AX2037" s="13" t="s">
        <v>73</v>
      </c>
      <c r="AY2037" s="157" t="s">
        <v>227</v>
      </c>
    </row>
    <row r="2038" spans="2:65" s="14" customFormat="1" ht="11.25">
      <c r="B2038" s="163"/>
      <c r="D2038" s="150" t="s">
        <v>238</v>
      </c>
      <c r="E2038" s="164" t="s">
        <v>21</v>
      </c>
      <c r="F2038" s="165" t="s">
        <v>241</v>
      </c>
      <c r="H2038" s="166">
        <v>800</v>
      </c>
      <c r="I2038" s="167"/>
      <c r="L2038" s="163"/>
      <c r="M2038" s="168"/>
      <c r="T2038" s="169"/>
      <c r="AT2038" s="164" t="s">
        <v>238</v>
      </c>
      <c r="AU2038" s="164" t="s">
        <v>86</v>
      </c>
      <c r="AV2038" s="14" t="s">
        <v>234</v>
      </c>
      <c r="AW2038" s="14" t="s">
        <v>33</v>
      </c>
      <c r="AX2038" s="14" t="s">
        <v>80</v>
      </c>
      <c r="AY2038" s="164" t="s">
        <v>227</v>
      </c>
    </row>
    <row r="2039" spans="2:65" s="1" customFormat="1" ht="24.2" customHeight="1">
      <c r="B2039" s="33"/>
      <c r="C2039" s="132" t="s">
        <v>2609</v>
      </c>
      <c r="D2039" s="132" t="s">
        <v>229</v>
      </c>
      <c r="E2039" s="133" t="s">
        <v>2610</v>
      </c>
      <c r="F2039" s="134" t="s">
        <v>2611</v>
      </c>
      <c r="G2039" s="135" t="s">
        <v>232</v>
      </c>
      <c r="H2039" s="136">
        <v>1252.6659999999999</v>
      </c>
      <c r="I2039" s="137"/>
      <c r="J2039" s="138">
        <f>ROUND(I2039*H2039,2)</f>
        <v>0</v>
      </c>
      <c r="K2039" s="134" t="s">
        <v>233</v>
      </c>
      <c r="L2039" s="33"/>
      <c r="M2039" s="139" t="s">
        <v>21</v>
      </c>
      <c r="N2039" s="140" t="s">
        <v>45</v>
      </c>
      <c r="P2039" s="141">
        <f>O2039*H2039</f>
        <v>0</v>
      </c>
      <c r="Q2039" s="141">
        <v>5.0000000000000002E-5</v>
      </c>
      <c r="R2039" s="141">
        <f>Q2039*H2039</f>
        <v>6.2633300000000003E-2</v>
      </c>
      <c r="S2039" s="141">
        <v>0</v>
      </c>
      <c r="T2039" s="142">
        <f>S2039*H2039</f>
        <v>0</v>
      </c>
      <c r="AR2039" s="143" t="s">
        <v>388</v>
      </c>
      <c r="AT2039" s="143" t="s">
        <v>229</v>
      </c>
      <c r="AU2039" s="143" t="s">
        <v>86</v>
      </c>
      <c r="AY2039" s="18" t="s">
        <v>227</v>
      </c>
      <c r="BE2039" s="144">
        <f>IF(N2039="základní",J2039,0)</f>
        <v>0</v>
      </c>
      <c r="BF2039" s="144">
        <f>IF(N2039="snížená",J2039,0)</f>
        <v>0</v>
      </c>
      <c r="BG2039" s="144">
        <f>IF(N2039="zákl. přenesená",J2039,0)</f>
        <v>0</v>
      </c>
      <c r="BH2039" s="144">
        <f>IF(N2039="sníž. přenesená",J2039,0)</f>
        <v>0</v>
      </c>
      <c r="BI2039" s="144">
        <f>IF(N2039="nulová",J2039,0)</f>
        <v>0</v>
      </c>
      <c r="BJ2039" s="18" t="s">
        <v>86</v>
      </c>
      <c r="BK2039" s="144">
        <f>ROUND(I2039*H2039,2)</f>
        <v>0</v>
      </c>
      <c r="BL2039" s="18" t="s">
        <v>388</v>
      </c>
      <c r="BM2039" s="143" t="s">
        <v>2612</v>
      </c>
    </row>
    <row r="2040" spans="2:65" s="1" customFormat="1" ht="11.25">
      <c r="B2040" s="33"/>
      <c r="D2040" s="145" t="s">
        <v>236</v>
      </c>
      <c r="F2040" s="146" t="s">
        <v>2613</v>
      </c>
      <c r="I2040" s="147"/>
      <c r="L2040" s="33"/>
      <c r="M2040" s="148"/>
      <c r="T2040" s="54"/>
      <c r="AT2040" s="18" t="s">
        <v>236</v>
      </c>
      <c r="AU2040" s="18" t="s">
        <v>86</v>
      </c>
    </row>
    <row r="2041" spans="2:65" s="13" customFormat="1" ht="11.25">
      <c r="B2041" s="156"/>
      <c r="D2041" s="150" t="s">
        <v>238</v>
      </c>
      <c r="E2041" s="157" t="s">
        <v>21</v>
      </c>
      <c r="F2041" s="158" t="s">
        <v>630</v>
      </c>
      <c r="H2041" s="159">
        <v>1252.6659999999999</v>
      </c>
      <c r="I2041" s="160"/>
      <c r="L2041" s="156"/>
      <c r="M2041" s="161"/>
      <c r="T2041" s="162"/>
      <c r="AT2041" s="157" t="s">
        <v>238</v>
      </c>
      <c r="AU2041" s="157" t="s">
        <v>86</v>
      </c>
      <c r="AV2041" s="13" t="s">
        <v>86</v>
      </c>
      <c r="AW2041" s="13" t="s">
        <v>33</v>
      </c>
      <c r="AX2041" s="13" t="s">
        <v>73</v>
      </c>
      <c r="AY2041" s="157" t="s">
        <v>227</v>
      </c>
    </row>
    <row r="2042" spans="2:65" s="14" customFormat="1" ht="11.25">
      <c r="B2042" s="163"/>
      <c r="D2042" s="150" t="s">
        <v>238</v>
      </c>
      <c r="E2042" s="164" t="s">
        <v>21</v>
      </c>
      <c r="F2042" s="165" t="s">
        <v>241</v>
      </c>
      <c r="H2042" s="166">
        <v>1252.6659999999999</v>
      </c>
      <c r="I2042" s="167"/>
      <c r="L2042" s="163"/>
      <c r="M2042" s="168"/>
      <c r="T2042" s="169"/>
      <c r="AT2042" s="164" t="s">
        <v>238</v>
      </c>
      <c r="AU2042" s="164" t="s">
        <v>86</v>
      </c>
      <c r="AV2042" s="14" t="s">
        <v>234</v>
      </c>
      <c r="AW2042" s="14" t="s">
        <v>33</v>
      </c>
      <c r="AX2042" s="14" t="s">
        <v>80</v>
      </c>
      <c r="AY2042" s="164" t="s">
        <v>227</v>
      </c>
    </row>
    <row r="2043" spans="2:65" s="1" customFormat="1" ht="49.15" customHeight="1">
      <c r="B2043" s="33"/>
      <c r="C2043" s="132" t="s">
        <v>2614</v>
      </c>
      <c r="D2043" s="132" t="s">
        <v>229</v>
      </c>
      <c r="E2043" s="133" t="s">
        <v>2615</v>
      </c>
      <c r="F2043" s="134" t="s">
        <v>2616</v>
      </c>
      <c r="G2043" s="135" t="s">
        <v>273</v>
      </c>
      <c r="H2043" s="136">
        <v>24.954999999999998</v>
      </c>
      <c r="I2043" s="137"/>
      <c r="J2043" s="138">
        <f>ROUND(I2043*H2043,2)</f>
        <v>0</v>
      </c>
      <c r="K2043" s="134" t="s">
        <v>233</v>
      </c>
      <c r="L2043" s="33"/>
      <c r="M2043" s="139" t="s">
        <v>21</v>
      </c>
      <c r="N2043" s="140" t="s">
        <v>45</v>
      </c>
      <c r="P2043" s="141">
        <f>O2043*H2043</f>
        <v>0</v>
      </c>
      <c r="Q2043" s="141">
        <v>0</v>
      </c>
      <c r="R2043" s="141">
        <f>Q2043*H2043</f>
        <v>0</v>
      </c>
      <c r="S2043" s="141">
        <v>0</v>
      </c>
      <c r="T2043" s="142">
        <f>S2043*H2043</f>
        <v>0</v>
      </c>
      <c r="AR2043" s="143" t="s">
        <v>388</v>
      </c>
      <c r="AT2043" s="143" t="s">
        <v>229</v>
      </c>
      <c r="AU2043" s="143" t="s">
        <v>86</v>
      </c>
      <c r="AY2043" s="18" t="s">
        <v>227</v>
      </c>
      <c r="BE2043" s="144">
        <f>IF(N2043="základní",J2043,0)</f>
        <v>0</v>
      </c>
      <c r="BF2043" s="144">
        <f>IF(N2043="snížená",J2043,0)</f>
        <v>0</v>
      </c>
      <c r="BG2043" s="144">
        <f>IF(N2043="zákl. přenesená",J2043,0)</f>
        <v>0</v>
      </c>
      <c r="BH2043" s="144">
        <f>IF(N2043="sníž. přenesená",J2043,0)</f>
        <v>0</v>
      </c>
      <c r="BI2043" s="144">
        <f>IF(N2043="nulová",J2043,0)</f>
        <v>0</v>
      </c>
      <c r="BJ2043" s="18" t="s">
        <v>86</v>
      </c>
      <c r="BK2043" s="144">
        <f>ROUND(I2043*H2043,2)</f>
        <v>0</v>
      </c>
      <c r="BL2043" s="18" t="s">
        <v>388</v>
      </c>
      <c r="BM2043" s="143" t="s">
        <v>2617</v>
      </c>
    </row>
    <row r="2044" spans="2:65" s="1" customFormat="1" ht="11.25">
      <c r="B2044" s="33"/>
      <c r="D2044" s="145" t="s">
        <v>236</v>
      </c>
      <c r="F2044" s="146" t="s">
        <v>2618</v>
      </c>
      <c r="I2044" s="147"/>
      <c r="L2044" s="33"/>
      <c r="M2044" s="148"/>
      <c r="T2044" s="54"/>
      <c r="AT2044" s="18" t="s">
        <v>236</v>
      </c>
      <c r="AU2044" s="18" t="s">
        <v>86</v>
      </c>
    </row>
    <row r="2045" spans="2:65" s="11" customFormat="1" ht="22.9" customHeight="1">
      <c r="B2045" s="120"/>
      <c r="D2045" s="121" t="s">
        <v>72</v>
      </c>
      <c r="E2045" s="130" t="s">
        <v>580</v>
      </c>
      <c r="F2045" s="130" t="s">
        <v>581</v>
      </c>
      <c r="I2045" s="123"/>
      <c r="J2045" s="131">
        <f>BK2045</f>
        <v>0</v>
      </c>
      <c r="L2045" s="120"/>
      <c r="M2045" s="125"/>
      <c r="P2045" s="126">
        <f>SUM(P2046:P2103)</f>
        <v>0</v>
      </c>
      <c r="R2045" s="126">
        <f>SUM(R2046:R2103)</f>
        <v>0.84958604000000004</v>
      </c>
      <c r="T2045" s="127">
        <f>SUM(T2046:T2103)</f>
        <v>0</v>
      </c>
      <c r="AR2045" s="121" t="s">
        <v>86</v>
      </c>
      <c r="AT2045" s="128" t="s">
        <v>72</v>
      </c>
      <c r="AU2045" s="128" t="s">
        <v>80</v>
      </c>
      <c r="AY2045" s="121" t="s">
        <v>227</v>
      </c>
      <c r="BK2045" s="129">
        <f>SUM(BK2046:BK2103)</f>
        <v>0</v>
      </c>
    </row>
    <row r="2046" spans="2:65" s="1" customFormat="1" ht="16.5" customHeight="1">
      <c r="B2046" s="33"/>
      <c r="C2046" s="132" t="s">
        <v>2619</v>
      </c>
      <c r="D2046" s="132" t="s">
        <v>229</v>
      </c>
      <c r="E2046" s="133" t="s">
        <v>2620</v>
      </c>
      <c r="F2046" s="134" t="s">
        <v>2621</v>
      </c>
      <c r="G2046" s="135" t="s">
        <v>467</v>
      </c>
      <c r="H2046" s="136">
        <v>1</v>
      </c>
      <c r="I2046" s="137"/>
      <c r="J2046" s="138">
        <f>ROUND(I2046*H2046,2)</f>
        <v>0</v>
      </c>
      <c r="K2046" s="134" t="s">
        <v>336</v>
      </c>
      <c r="L2046" s="33"/>
      <c r="M2046" s="139" t="s">
        <v>21</v>
      </c>
      <c r="N2046" s="140" t="s">
        <v>45</v>
      </c>
      <c r="P2046" s="141">
        <f>O2046*H2046</f>
        <v>0</v>
      </c>
      <c r="Q2046" s="141">
        <v>0</v>
      </c>
      <c r="R2046" s="141">
        <f>Q2046*H2046</f>
        <v>0</v>
      </c>
      <c r="S2046" s="141">
        <v>0</v>
      </c>
      <c r="T2046" s="142">
        <f>S2046*H2046</f>
        <v>0</v>
      </c>
      <c r="AR2046" s="143" t="s">
        <v>388</v>
      </c>
      <c r="AT2046" s="143" t="s">
        <v>229</v>
      </c>
      <c r="AU2046" s="143" t="s">
        <v>86</v>
      </c>
      <c r="AY2046" s="18" t="s">
        <v>227</v>
      </c>
      <c r="BE2046" s="144">
        <f>IF(N2046="základní",J2046,0)</f>
        <v>0</v>
      </c>
      <c r="BF2046" s="144">
        <f>IF(N2046="snížená",J2046,0)</f>
        <v>0</v>
      </c>
      <c r="BG2046" s="144">
        <f>IF(N2046="zákl. přenesená",J2046,0)</f>
        <v>0</v>
      </c>
      <c r="BH2046" s="144">
        <f>IF(N2046="sníž. přenesená",J2046,0)</f>
        <v>0</v>
      </c>
      <c r="BI2046" s="144">
        <f>IF(N2046="nulová",J2046,0)</f>
        <v>0</v>
      </c>
      <c r="BJ2046" s="18" t="s">
        <v>86</v>
      </c>
      <c r="BK2046" s="144">
        <f>ROUND(I2046*H2046,2)</f>
        <v>0</v>
      </c>
      <c r="BL2046" s="18" t="s">
        <v>388</v>
      </c>
      <c r="BM2046" s="143" t="s">
        <v>2622</v>
      </c>
    </row>
    <row r="2047" spans="2:65" s="1" customFormat="1" ht="24.2" customHeight="1">
      <c r="B2047" s="33"/>
      <c r="C2047" s="132" t="s">
        <v>2623</v>
      </c>
      <c r="D2047" s="132" t="s">
        <v>229</v>
      </c>
      <c r="E2047" s="133" t="s">
        <v>2624</v>
      </c>
      <c r="F2047" s="134" t="s">
        <v>2625</v>
      </c>
      <c r="G2047" s="135" t="s">
        <v>232</v>
      </c>
      <c r="H2047" s="136">
        <v>137.536</v>
      </c>
      <c r="I2047" s="137"/>
      <c r="J2047" s="138">
        <f>ROUND(I2047*H2047,2)</f>
        <v>0</v>
      </c>
      <c r="K2047" s="134" t="s">
        <v>233</v>
      </c>
      <c r="L2047" s="33"/>
      <c r="M2047" s="139" t="s">
        <v>21</v>
      </c>
      <c r="N2047" s="140" t="s">
        <v>45</v>
      </c>
      <c r="P2047" s="141">
        <f>O2047*H2047</f>
        <v>0</v>
      </c>
      <c r="Q2047" s="141">
        <v>1.3999999999999999E-4</v>
      </c>
      <c r="R2047" s="141">
        <f>Q2047*H2047</f>
        <v>1.9255039999999998E-2</v>
      </c>
      <c r="S2047" s="141">
        <v>0</v>
      </c>
      <c r="T2047" s="142">
        <f>S2047*H2047</f>
        <v>0</v>
      </c>
      <c r="AR2047" s="143" t="s">
        <v>388</v>
      </c>
      <c r="AT2047" s="143" t="s">
        <v>229</v>
      </c>
      <c r="AU2047" s="143" t="s">
        <v>86</v>
      </c>
      <c r="AY2047" s="18" t="s">
        <v>227</v>
      </c>
      <c r="BE2047" s="144">
        <f>IF(N2047="základní",J2047,0)</f>
        <v>0</v>
      </c>
      <c r="BF2047" s="144">
        <f>IF(N2047="snížená",J2047,0)</f>
        <v>0</v>
      </c>
      <c r="BG2047" s="144">
        <f>IF(N2047="zákl. přenesená",J2047,0)</f>
        <v>0</v>
      </c>
      <c r="BH2047" s="144">
        <f>IF(N2047="sníž. přenesená",J2047,0)</f>
        <v>0</v>
      </c>
      <c r="BI2047" s="144">
        <f>IF(N2047="nulová",J2047,0)</f>
        <v>0</v>
      </c>
      <c r="BJ2047" s="18" t="s">
        <v>86</v>
      </c>
      <c r="BK2047" s="144">
        <f>ROUND(I2047*H2047,2)</f>
        <v>0</v>
      </c>
      <c r="BL2047" s="18" t="s">
        <v>388</v>
      </c>
      <c r="BM2047" s="143" t="s">
        <v>2626</v>
      </c>
    </row>
    <row r="2048" spans="2:65" s="1" customFormat="1" ht="11.25">
      <c r="B2048" s="33"/>
      <c r="D2048" s="145" t="s">
        <v>236</v>
      </c>
      <c r="F2048" s="146" t="s">
        <v>2627</v>
      </c>
      <c r="I2048" s="147"/>
      <c r="L2048" s="33"/>
      <c r="M2048" s="148"/>
      <c r="T2048" s="54"/>
      <c r="AT2048" s="18" t="s">
        <v>236</v>
      </c>
      <c r="AU2048" s="18" t="s">
        <v>86</v>
      </c>
    </row>
    <row r="2049" spans="2:65" s="12" customFormat="1" ht="11.25">
      <c r="B2049" s="149"/>
      <c r="D2049" s="150" t="s">
        <v>238</v>
      </c>
      <c r="E2049" s="151" t="s">
        <v>21</v>
      </c>
      <c r="F2049" s="152" t="s">
        <v>2628</v>
      </c>
      <c r="H2049" s="151" t="s">
        <v>21</v>
      </c>
      <c r="I2049" s="153"/>
      <c r="L2049" s="149"/>
      <c r="M2049" s="154"/>
      <c r="T2049" s="155"/>
      <c r="AT2049" s="151" t="s">
        <v>238</v>
      </c>
      <c r="AU2049" s="151" t="s">
        <v>86</v>
      </c>
      <c r="AV2049" s="12" t="s">
        <v>80</v>
      </c>
      <c r="AW2049" s="12" t="s">
        <v>33</v>
      </c>
      <c r="AX2049" s="12" t="s">
        <v>73</v>
      </c>
      <c r="AY2049" s="151" t="s">
        <v>227</v>
      </c>
    </row>
    <row r="2050" spans="2:65" s="13" customFormat="1" ht="11.25">
      <c r="B2050" s="156"/>
      <c r="D2050" s="150" t="s">
        <v>238</v>
      </c>
      <c r="E2050" s="157" t="s">
        <v>21</v>
      </c>
      <c r="F2050" s="158" t="s">
        <v>2629</v>
      </c>
      <c r="H2050" s="159">
        <v>137.536</v>
      </c>
      <c r="I2050" s="160"/>
      <c r="L2050" s="156"/>
      <c r="M2050" s="161"/>
      <c r="T2050" s="162"/>
      <c r="AT2050" s="157" t="s">
        <v>238</v>
      </c>
      <c r="AU2050" s="157" t="s">
        <v>86</v>
      </c>
      <c r="AV2050" s="13" t="s">
        <v>86</v>
      </c>
      <c r="AW2050" s="13" t="s">
        <v>33</v>
      </c>
      <c r="AX2050" s="13" t="s">
        <v>73</v>
      </c>
      <c r="AY2050" s="157" t="s">
        <v>227</v>
      </c>
    </row>
    <row r="2051" spans="2:65" s="14" customFormat="1" ht="11.25">
      <c r="B2051" s="163"/>
      <c r="D2051" s="150" t="s">
        <v>238</v>
      </c>
      <c r="E2051" s="164" t="s">
        <v>21</v>
      </c>
      <c r="F2051" s="165" t="s">
        <v>241</v>
      </c>
      <c r="H2051" s="166">
        <v>137.536</v>
      </c>
      <c r="I2051" s="167"/>
      <c r="L2051" s="163"/>
      <c r="M2051" s="168"/>
      <c r="T2051" s="169"/>
      <c r="AT2051" s="164" t="s">
        <v>238</v>
      </c>
      <c r="AU2051" s="164" t="s">
        <v>86</v>
      </c>
      <c r="AV2051" s="14" t="s">
        <v>234</v>
      </c>
      <c r="AW2051" s="14" t="s">
        <v>33</v>
      </c>
      <c r="AX2051" s="14" t="s">
        <v>80</v>
      </c>
      <c r="AY2051" s="164" t="s">
        <v>227</v>
      </c>
    </row>
    <row r="2052" spans="2:65" s="1" customFormat="1" ht="24.2" customHeight="1">
      <c r="B2052" s="33"/>
      <c r="C2052" s="132" t="s">
        <v>2630</v>
      </c>
      <c r="D2052" s="132" t="s">
        <v>229</v>
      </c>
      <c r="E2052" s="133" t="s">
        <v>2631</v>
      </c>
      <c r="F2052" s="134" t="s">
        <v>2632</v>
      </c>
      <c r="G2052" s="135" t="s">
        <v>232</v>
      </c>
      <c r="H2052" s="136">
        <v>137.536</v>
      </c>
      <c r="I2052" s="137"/>
      <c r="J2052" s="138">
        <f>ROUND(I2052*H2052,2)</f>
        <v>0</v>
      </c>
      <c r="K2052" s="134" t="s">
        <v>233</v>
      </c>
      <c r="L2052" s="33"/>
      <c r="M2052" s="139" t="s">
        <v>21</v>
      </c>
      <c r="N2052" s="140" t="s">
        <v>45</v>
      </c>
      <c r="P2052" s="141">
        <f>O2052*H2052</f>
        <v>0</v>
      </c>
      <c r="Q2052" s="141">
        <v>1.2E-4</v>
      </c>
      <c r="R2052" s="141">
        <f>Q2052*H2052</f>
        <v>1.6504319999999999E-2</v>
      </c>
      <c r="S2052" s="141">
        <v>0</v>
      </c>
      <c r="T2052" s="142">
        <f>S2052*H2052</f>
        <v>0</v>
      </c>
      <c r="AR2052" s="143" t="s">
        <v>388</v>
      </c>
      <c r="AT2052" s="143" t="s">
        <v>229</v>
      </c>
      <c r="AU2052" s="143" t="s">
        <v>86</v>
      </c>
      <c r="AY2052" s="18" t="s">
        <v>227</v>
      </c>
      <c r="BE2052" s="144">
        <f>IF(N2052="základní",J2052,0)</f>
        <v>0</v>
      </c>
      <c r="BF2052" s="144">
        <f>IF(N2052="snížená",J2052,0)</f>
        <v>0</v>
      </c>
      <c r="BG2052" s="144">
        <f>IF(N2052="zákl. přenesená",J2052,0)</f>
        <v>0</v>
      </c>
      <c r="BH2052" s="144">
        <f>IF(N2052="sníž. přenesená",J2052,0)</f>
        <v>0</v>
      </c>
      <c r="BI2052" s="144">
        <f>IF(N2052="nulová",J2052,0)</f>
        <v>0</v>
      </c>
      <c r="BJ2052" s="18" t="s">
        <v>86</v>
      </c>
      <c r="BK2052" s="144">
        <f>ROUND(I2052*H2052,2)</f>
        <v>0</v>
      </c>
      <c r="BL2052" s="18" t="s">
        <v>388</v>
      </c>
      <c r="BM2052" s="143" t="s">
        <v>2633</v>
      </c>
    </row>
    <row r="2053" spans="2:65" s="1" customFormat="1" ht="11.25">
      <c r="B2053" s="33"/>
      <c r="D2053" s="145" t="s">
        <v>236</v>
      </c>
      <c r="F2053" s="146" t="s">
        <v>2634</v>
      </c>
      <c r="I2053" s="147"/>
      <c r="L2053" s="33"/>
      <c r="M2053" s="148"/>
      <c r="T2053" s="54"/>
      <c r="AT2053" s="18" t="s">
        <v>236</v>
      </c>
      <c r="AU2053" s="18" t="s">
        <v>86</v>
      </c>
    </row>
    <row r="2054" spans="2:65" s="12" customFormat="1" ht="11.25">
      <c r="B2054" s="149"/>
      <c r="D2054" s="150" t="s">
        <v>238</v>
      </c>
      <c r="E2054" s="151" t="s">
        <v>21</v>
      </c>
      <c r="F2054" s="152" t="s">
        <v>2628</v>
      </c>
      <c r="H2054" s="151" t="s">
        <v>21</v>
      </c>
      <c r="I2054" s="153"/>
      <c r="L2054" s="149"/>
      <c r="M2054" s="154"/>
      <c r="T2054" s="155"/>
      <c r="AT2054" s="151" t="s">
        <v>238</v>
      </c>
      <c r="AU2054" s="151" t="s">
        <v>86</v>
      </c>
      <c r="AV2054" s="12" t="s">
        <v>80</v>
      </c>
      <c r="AW2054" s="12" t="s">
        <v>33</v>
      </c>
      <c r="AX2054" s="12" t="s">
        <v>73</v>
      </c>
      <c r="AY2054" s="151" t="s">
        <v>227</v>
      </c>
    </row>
    <row r="2055" spans="2:65" s="13" customFormat="1" ht="11.25">
      <c r="B2055" s="156"/>
      <c r="D2055" s="150" t="s">
        <v>238</v>
      </c>
      <c r="E2055" s="157" t="s">
        <v>21</v>
      </c>
      <c r="F2055" s="158" t="s">
        <v>2629</v>
      </c>
      <c r="H2055" s="159">
        <v>137.536</v>
      </c>
      <c r="I2055" s="160"/>
      <c r="L2055" s="156"/>
      <c r="M2055" s="161"/>
      <c r="T2055" s="162"/>
      <c r="AT2055" s="157" t="s">
        <v>238</v>
      </c>
      <c r="AU2055" s="157" t="s">
        <v>86</v>
      </c>
      <c r="AV2055" s="13" t="s">
        <v>86</v>
      </c>
      <c r="AW2055" s="13" t="s">
        <v>33</v>
      </c>
      <c r="AX2055" s="13" t="s">
        <v>73</v>
      </c>
      <c r="AY2055" s="157" t="s">
        <v>227</v>
      </c>
    </row>
    <row r="2056" spans="2:65" s="14" customFormat="1" ht="11.25">
      <c r="B2056" s="163"/>
      <c r="D2056" s="150" t="s">
        <v>238</v>
      </c>
      <c r="E2056" s="164" t="s">
        <v>21</v>
      </c>
      <c r="F2056" s="165" t="s">
        <v>241</v>
      </c>
      <c r="H2056" s="166">
        <v>137.536</v>
      </c>
      <c r="I2056" s="167"/>
      <c r="L2056" s="163"/>
      <c r="M2056" s="168"/>
      <c r="T2056" s="169"/>
      <c r="AT2056" s="164" t="s">
        <v>238</v>
      </c>
      <c r="AU2056" s="164" t="s">
        <v>86</v>
      </c>
      <c r="AV2056" s="14" t="s">
        <v>234</v>
      </c>
      <c r="AW2056" s="14" t="s">
        <v>33</v>
      </c>
      <c r="AX2056" s="14" t="s">
        <v>80</v>
      </c>
      <c r="AY2056" s="164" t="s">
        <v>227</v>
      </c>
    </row>
    <row r="2057" spans="2:65" s="1" customFormat="1" ht="44.25" customHeight="1">
      <c r="B2057" s="33"/>
      <c r="C2057" s="132" t="s">
        <v>2635</v>
      </c>
      <c r="D2057" s="132" t="s">
        <v>229</v>
      </c>
      <c r="E2057" s="133" t="s">
        <v>582</v>
      </c>
      <c r="F2057" s="134" t="s">
        <v>583</v>
      </c>
      <c r="G2057" s="135" t="s">
        <v>232</v>
      </c>
      <c r="H2057" s="136">
        <v>543.72</v>
      </c>
      <c r="I2057" s="137"/>
      <c r="J2057" s="138">
        <f>ROUND(I2057*H2057,2)</f>
        <v>0</v>
      </c>
      <c r="K2057" s="134" t="s">
        <v>233</v>
      </c>
      <c r="L2057" s="33"/>
      <c r="M2057" s="139" t="s">
        <v>21</v>
      </c>
      <c r="N2057" s="140" t="s">
        <v>45</v>
      </c>
      <c r="P2057" s="141">
        <f>O2057*H2057</f>
        <v>0</v>
      </c>
      <c r="Q2057" s="141">
        <v>1E-4</v>
      </c>
      <c r="R2057" s="141">
        <f>Q2057*H2057</f>
        <v>5.4372000000000004E-2</v>
      </c>
      <c r="S2057" s="141">
        <v>0</v>
      </c>
      <c r="T2057" s="142">
        <f>S2057*H2057</f>
        <v>0</v>
      </c>
      <c r="AR2057" s="143" t="s">
        <v>388</v>
      </c>
      <c r="AT2057" s="143" t="s">
        <v>229</v>
      </c>
      <c r="AU2057" s="143" t="s">
        <v>86</v>
      </c>
      <c r="AY2057" s="18" t="s">
        <v>227</v>
      </c>
      <c r="BE2057" s="144">
        <f>IF(N2057="základní",J2057,0)</f>
        <v>0</v>
      </c>
      <c r="BF2057" s="144">
        <f>IF(N2057="snížená",J2057,0)</f>
        <v>0</v>
      </c>
      <c r="BG2057" s="144">
        <f>IF(N2057="zákl. přenesená",J2057,0)</f>
        <v>0</v>
      </c>
      <c r="BH2057" s="144">
        <f>IF(N2057="sníž. přenesená",J2057,0)</f>
        <v>0</v>
      </c>
      <c r="BI2057" s="144">
        <f>IF(N2057="nulová",J2057,0)</f>
        <v>0</v>
      </c>
      <c r="BJ2057" s="18" t="s">
        <v>86</v>
      </c>
      <c r="BK2057" s="144">
        <f>ROUND(I2057*H2057,2)</f>
        <v>0</v>
      </c>
      <c r="BL2057" s="18" t="s">
        <v>388</v>
      </c>
      <c r="BM2057" s="143" t="s">
        <v>2636</v>
      </c>
    </row>
    <row r="2058" spans="2:65" s="1" customFormat="1" ht="11.25">
      <c r="B2058" s="33"/>
      <c r="D2058" s="145" t="s">
        <v>236</v>
      </c>
      <c r="F2058" s="146" t="s">
        <v>585</v>
      </c>
      <c r="I2058" s="147"/>
      <c r="L2058" s="33"/>
      <c r="M2058" s="148"/>
      <c r="T2058" s="54"/>
      <c r="AT2058" s="18" t="s">
        <v>236</v>
      </c>
      <c r="AU2058" s="18" t="s">
        <v>86</v>
      </c>
    </row>
    <row r="2059" spans="2:65" s="13" customFormat="1" ht="11.25">
      <c r="B2059" s="156"/>
      <c r="D2059" s="150" t="s">
        <v>238</v>
      </c>
      <c r="E2059" s="157" t="s">
        <v>21</v>
      </c>
      <c r="F2059" s="158" t="s">
        <v>598</v>
      </c>
      <c r="H2059" s="159">
        <v>543.72</v>
      </c>
      <c r="I2059" s="160"/>
      <c r="L2059" s="156"/>
      <c r="M2059" s="161"/>
      <c r="T2059" s="162"/>
      <c r="AT2059" s="157" t="s">
        <v>238</v>
      </c>
      <c r="AU2059" s="157" t="s">
        <v>86</v>
      </c>
      <c r="AV2059" s="13" t="s">
        <v>86</v>
      </c>
      <c r="AW2059" s="13" t="s">
        <v>33</v>
      </c>
      <c r="AX2059" s="13" t="s">
        <v>73</v>
      </c>
      <c r="AY2059" s="157" t="s">
        <v>227</v>
      </c>
    </row>
    <row r="2060" spans="2:65" s="14" customFormat="1" ht="11.25">
      <c r="B2060" s="163"/>
      <c r="D2060" s="150" t="s">
        <v>238</v>
      </c>
      <c r="E2060" s="164" t="s">
        <v>21</v>
      </c>
      <c r="F2060" s="165" t="s">
        <v>241</v>
      </c>
      <c r="H2060" s="166">
        <v>543.72</v>
      </c>
      <c r="I2060" s="167"/>
      <c r="L2060" s="163"/>
      <c r="M2060" s="168"/>
      <c r="T2060" s="169"/>
      <c r="AT2060" s="164" t="s">
        <v>238</v>
      </c>
      <c r="AU2060" s="164" t="s">
        <v>86</v>
      </c>
      <c r="AV2060" s="14" t="s">
        <v>234</v>
      </c>
      <c r="AW2060" s="14" t="s">
        <v>33</v>
      </c>
      <c r="AX2060" s="14" t="s">
        <v>80</v>
      </c>
      <c r="AY2060" s="164" t="s">
        <v>227</v>
      </c>
    </row>
    <row r="2061" spans="2:65" s="1" customFormat="1" ht="44.25" customHeight="1">
      <c r="B2061" s="33"/>
      <c r="C2061" s="132" t="s">
        <v>2637</v>
      </c>
      <c r="D2061" s="132" t="s">
        <v>229</v>
      </c>
      <c r="E2061" s="133" t="s">
        <v>2638</v>
      </c>
      <c r="F2061" s="134" t="s">
        <v>2639</v>
      </c>
      <c r="G2061" s="135" t="s">
        <v>232</v>
      </c>
      <c r="H2061" s="136">
        <v>989.34400000000005</v>
      </c>
      <c r="I2061" s="137"/>
      <c r="J2061" s="138">
        <f>ROUND(I2061*H2061,2)</f>
        <v>0</v>
      </c>
      <c r="K2061" s="134" t="s">
        <v>233</v>
      </c>
      <c r="L2061" s="33"/>
      <c r="M2061" s="139" t="s">
        <v>21</v>
      </c>
      <c r="N2061" s="140" t="s">
        <v>45</v>
      </c>
      <c r="P2061" s="141">
        <f>O2061*H2061</f>
        <v>0</v>
      </c>
      <c r="Q2061" s="141">
        <v>2.7E-4</v>
      </c>
      <c r="R2061" s="141">
        <f>Q2061*H2061</f>
        <v>0.26712288000000001</v>
      </c>
      <c r="S2061" s="141">
        <v>0</v>
      </c>
      <c r="T2061" s="142">
        <f>S2061*H2061</f>
        <v>0</v>
      </c>
      <c r="AR2061" s="143" t="s">
        <v>388</v>
      </c>
      <c r="AT2061" s="143" t="s">
        <v>229</v>
      </c>
      <c r="AU2061" s="143" t="s">
        <v>86</v>
      </c>
      <c r="AY2061" s="18" t="s">
        <v>227</v>
      </c>
      <c r="BE2061" s="144">
        <f>IF(N2061="základní",J2061,0)</f>
        <v>0</v>
      </c>
      <c r="BF2061" s="144">
        <f>IF(N2061="snížená",J2061,0)</f>
        <v>0</v>
      </c>
      <c r="BG2061" s="144">
        <f>IF(N2061="zákl. přenesená",J2061,0)</f>
        <v>0</v>
      </c>
      <c r="BH2061" s="144">
        <f>IF(N2061="sníž. přenesená",J2061,0)</f>
        <v>0</v>
      </c>
      <c r="BI2061" s="144">
        <f>IF(N2061="nulová",J2061,0)</f>
        <v>0</v>
      </c>
      <c r="BJ2061" s="18" t="s">
        <v>86</v>
      </c>
      <c r="BK2061" s="144">
        <f>ROUND(I2061*H2061,2)</f>
        <v>0</v>
      </c>
      <c r="BL2061" s="18" t="s">
        <v>388</v>
      </c>
      <c r="BM2061" s="143" t="s">
        <v>2640</v>
      </c>
    </row>
    <row r="2062" spans="2:65" s="1" customFormat="1" ht="11.25">
      <c r="B2062" s="33"/>
      <c r="D2062" s="145" t="s">
        <v>236</v>
      </c>
      <c r="F2062" s="146" t="s">
        <v>2641</v>
      </c>
      <c r="I2062" s="147"/>
      <c r="L2062" s="33"/>
      <c r="M2062" s="148"/>
      <c r="T2062" s="54"/>
      <c r="AT2062" s="18" t="s">
        <v>236</v>
      </c>
      <c r="AU2062" s="18" t="s">
        <v>86</v>
      </c>
    </row>
    <row r="2063" spans="2:65" s="12" customFormat="1" ht="11.25">
      <c r="B2063" s="149"/>
      <c r="D2063" s="150" t="s">
        <v>238</v>
      </c>
      <c r="E2063" s="151" t="s">
        <v>21</v>
      </c>
      <c r="F2063" s="152" t="s">
        <v>814</v>
      </c>
      <c r="H2063" s="151" t="s">
        <v>21</v>
      </c>
      <c r="I2063" s="153"/>
      <c r="L2063" s="149"/>
      <c r="M2063" s="154"/>
      <c r="T2063" s="155"/>
      <c r="AT2063" s="151" t="s">
        <v>238</v>
      </c>
      <c r="AU2063" s="151" t="s">
        <v>86</v>
      </c>
      <c r="AV2063" s="12" t="s">
        <v>80</v>
      </c>
      <c r="AW2063" s="12" t="s">
        <v>33</v>
      </c>
      <c r="AX2063" s="12" t="s">
        <v>73</v>
      </c>
      <c r="AY2063" s="151" t="s">
        <v>227</v>
      </c>
    </row>
    <row r="2064" spans="2:65" s="12" customFormat="1" ht="11.25">
      <c r="B2064" s="149"/>
      <c r="D2064" s="150" t="s">
        <v>238</v>
      </c>
      <c r="E2064" s="151" t="s">
        <v>21</v>
      </c>
      <c r="F2064" s="152" t="s">
        <v>2642</v>
      </c>
      <c r="H2064" s="151" t="s">
        <v>21</v>
      </c>
      <c r="I2064" s="153"/>
      <c r="L2064" s="149"/>
      <c r="M2064" s="154"/>
      <c r="T2064" s="155"/>
      <c r="AT2064" s="151" t="s">
        <v>238</v>
      </c>
      <c r="AU2064" s="151" t="s">
        <v>86</v>
      </c>
      <c r="AV2064" s="12" t="s">
        <v>80</v>
      </c>
      <c r="AW2064" s="12" t="s">
        <v>33</v>
      </c>
      <c r="AX2064" s="12" t="s">
        <v>73</v>
      </c>
      <c r="AY2064" s="151" t="s">
        <v>227</v>
      </c>
    </row>
    <row r="2065" spans="2:51" s="13" customFormat="1" ht="11.25">
      <c r="B2065" s="156"/>
      <c r="D2065" s="150" t="s">
        <v>238</v>
      </c>
      <c r="E2065" s="157" t="s">
        <v>21</v>
      </c>
      <c r="F2065" s="158" t="s">
        <v>2643</v>
      </c>
      <c r="H2065" s="159">
        <v>439.60599999999999</v>
      </c>
      <c r="I2065" s="160"/>
      <c r="L2065" s="156"/>
      <c r="M2065" s="161"/>
      <c r="T2065" s="162"/>
      <c r="AT2065" s="157" t="s">
        <v>238</v>
      </c>
      <c r="AU2065" s="157" t="s">
        <v>86</v>
      </c>
      <c r="AV2065" s="13" t="s">
        <v>86</v>
      </c>
      <c r="AW2065" s="13" t="s">
        <v>33</v>
      </c>
      <c r="AX2065" s="13" t="s">
        <v>73</v>
      </c>
      <c r="AY2065" s="157" t="s">
        <v>227</v>
      </c>
    </row>
    <row r="2066" spans="2:51" s="12" customFormat="1" ht="11.25">
      <c r="B2066" s="149"/>
      <c r="D2066" s="150" t="s">
        <v>238</v>
      </c>
      <c r="E2066" s="151" t="s">
        <v>21</v>
      </c>
      <c r="F2066" s="152" t="s">
        <v>2644</v>
      </c>
      <c r="H2066" s="151" t="s">
        <v>21</v>
      </c>
      <c r="I2066" s="153"/>
      <c r="L2066" s="149"/>
      <c r="M2066" s="154"/>
      <c r="T2066" s="155"/>
      <c r="AT2066" s="151" t="s">
        <v>238</v>
      </c>
      <c r="AU2066" s="151" t="s">
        <v>86</v>
      </c>
      <c r="AV2066" s="12" t="s">
        <v>80</v>
      </c>
      <c r="AW2066" s="12" t="s">
        <v>33</v>
      </c>
      <c r="AX2066" s="12" t="s">
        <v>73</v>
      </c>
      <c r="AY2066" s="151" t="s">
        <v>227</v>
      </c>
    </row>
    <row r="2067" spans="2:51" s="13" customFormat="1" ht="11.25">
      <c r="B2067" s="156"/>
      <c r="D2067" s="150" t="s">
        <v>238</v>
      </c>
      <c r="E2067" s="157" t="s">
        <v>21</v>
      </c>
      <c r="F2067" s="158" t="s">
        <v>2645</v>
      </c>
      <c r="H2067" s="159">
        <v>30.728000000000002</v>
      </c>
      <c r="I2067" s="160"/>
      <c r="L2067" s="156"/>
      <c r="M2067" s="161"/>
      <c r="T2067" s="162"/>
      <c r="AT2067" s="157" t="s">
        <v>238</v>
      </c>
      <c r="AU2067" s="157" t="s">
        <v>86</v>
      </c>
      <c r="AV2067" s="13" t="s">
        <v>86</v>
      </c>
      <c r="AW2067" s="13" t="s">
        <v>33</v>
      </c>
      <c r="AX2067" s="13" t="s">
        <v>73</v>
      </c>
      <c r="AY2067" s="157" t="s">
        <v>227</v>
      </c>
    </row>
    <row r="2068" spans="2:51" s="13" customFormat="1" ht="11.25">
      <c r="B2068" s="156"/>
      <c r="D2068" s="150" t="s">
        <v>238</v>
      </c>
      <c r="E2068" s="157" t="s">
        <v>21</v>
      </c>
      <c r="F2068" s="158" t="s">
        <v>2646</v>
      </c>
      <c r="H2068" s="159">
        <v>61.284999999999997</v>
      </c>
      <c r="I2068" s="160"/>
      <c r="L2068" s="156"/>
      <c r="M2068" s="161"/>
      <c r="T2068" s="162"/>
      <c r="AT2068" s="157" t="s">
        <v>238</v>
      </c>
      <c r="AU2068" s="157" t="s">
        <v>86</v>
      </c>
      <c r="AV2068" s="13" t="s">
        <v>86</v>
      </c>
      <c r="AW2068" s="13" t="s">
        <v>33</v>
      </c>
      <c r="AX2068" s="13" t="s">
        <v>73</v>
      </c>
      <c r="AY2068" s="157" t="s">
        <v>227</v>
      </c>
    </row>
    <row r="2069" spans="2:51" s="15" customFormat="1" ht="11.25">
      <c r="B2069" s="193"/>
      <c r="D2069" s="150" t="s">
        <v>238</v>
      </c>
      <c r="E2069" s="194" t="s">
        <v>21</v>
      </c>
      <c r="F2069" s="195" t="s">
        <v>765</v>
      </c>
      <c r="H2069" s="196">
        <v>531.61900000000003</v>
      </c>
      <c r="I2069" s="197"/>
      <c r="L2069" s="193"/>
      <c r="M2069" s="198"/>
      <c r="T2069" s="199"/>
      <c r="AT2069" s="194" t="s">
        <v>238</v>
      </c>
      <c r="AU2069" s="194" t="s">
        <v>86</v>
      </c>
      <c r="AV2069" s="15" t="s">
        <v>120</v>
      </c>
      <c r="AW2069" s="15" t="s">
        <v>33</v>
      </c>
      <c r="AX2069" s="15" t="s">
        <v>73</v>
      </c>
      <c r="AY2069" s="194" t="s">
        <v>227</v>
      </c>
    </row>
    <row r="2070" spans="2:51" s="12" customFormat="1" ht="11.25">
      <c r="B2070" s="149"/>
      <c r="D2070" s="150" t="s">
        <v>238</v>
      </c>
      <c r="E2070" s="151" t="s">
        <v>21</v>
      </c>
      <c r="F2070" s="152" t="s">
        <v>2647</v>
      </c>
      <c r="H2070" s="151" t="s">
        <v>21</v>
      </c>
      <c r="I2070" s="153"/>
      <c r="L2070" s="149"/>
      <c r="M2070" s="154"/>
      <c r="T2070" s="155"/>
      <c r="AT2070" s="151" t="s">
        <v>238</v>
      </c>
      <c r="AU2070" s="151" t="s">
        <v>86</v>
      </c>
      <c r="AV2070" s="12" t="s">
        <v>80</v>
      </c>
      <c r="AW2070" s="12" t="s">
        <v>33</v>
      </c>
      <c r="AX2070" s="12" t="s">
        <v>73</v>
      </c>
      <c r="AY2070" s="151" t="s">
        <v>227</v>
      </c>
    </row>
    <row r="2071" spans="2:51" s="13" customFormat="1" ht="11.25">
      <c r="B2071" s="156"/>
      <c r="D2071" s="150" t="s">
        <v>238</v>
      </c>
      <c r="E2071" s="157" t="s">
        <v>21</v>
      </c>
      <c r="F2071" s="158" t="s">
        <v>2648</v>
      </c>
      <c r="H2071" s="159">
        <v>121.69</v>
      </c>
      <c r="I2071" s="160"/>
      <c r="L2071" s="156"/>
      <c r="M2071" s="161"/>
      <c r="T2071" s="162"/>
      <c r="AT2071" s="157" t="s">
        <v>238</v>
      </c>
      <c r="AU2071" s="157" t="s">
        <v>86</v>
      </c>
      <c r="AV2071" s="13" t="s">
        <v>86</v>
      </c>
      <c r="AW2071" s="13" t="s">
        <v>33</v>
      </c>
      <c r="AX2071" s="13" t="s">
        <v>73</v>
      </c>
      <c r="AY2071" s="157" t="s">
        <v>227</v>
      </c>
    </row>
    <row r="2072" spans="2:51" s="13" customFormat="1" ht="11.25">
      <c r="B2072" s="156"/>
      <c r="D2072" s="150" t="s">
        <v>238</v>
      </c>
      <c r="E2072" s="157" t="s">
        <v>21</v>
      </c>
      <c r="F2072" s="158" t="s">
        <v>2649</v>
      </c>
      <c r="H2072" s="159">
        <v>4.3730000000000002</v>
      </c>
      <c r="I2072" s="160"/>
      <c r="L2072" s="156"/>
      <c r="M2072" s="161"/>
      <c r="T2072" s="162"/>
      <c r="AT2072" s="157" t="s">
        <v>238</v>
      </c>
      <c r="AU2072" s="157" t="s">
        <v>86</v>
      </c>
      <c r="AV2072" s="13" t="s">
        <v>86</v>
      </c>
      <c r="AW2072" s="13" t="s">
        <v>33</v>
      </c>
      <c r="AX2072" s="13" t="s">
        <v>73</v>
      </c>
      <c r="AY2072" s="157" t="s">
        <v>227</v>
      </c>
    </row>
    <row r="2073" spans="2:51" s="13" customFormat="1" ht="11.25">
      <c r="B2073" s="156"/>
      <c r="D2073" s="150" t="s">
        <v>238</v>
      </c>
      <c r="E2073" s="157" t="s">
        <v>21</v>
      </c>
      <c r="F2073" s="158" t="s">
        <v>2650</v>
      </c>
      <c r="H2073" s="159">
        <v>-18.959</v>
      </c>
      <c r="I2073" s="160"/>
      <c r="L2073" s="156"/>
      <c r="M2073" s="161"/>
      <c r="T2073" s="162"/>
      <c r="AT2073" s="157" t="s">
        <v>238</v>
      </c>
      <c r="AU2073" s="157" t="s">
        <v>86</v>
      </c>
      <c r="AV2073" s="13" t="s">
        <v>86</v>
      </c>
      <c r="AW2073" s="13" t="s">
        <v>33</v>
      </c>
      <c r="AX2073" s="13" t="s">
        <v>73</v>
      </c>
      <c r="AY2073" s="157" t="s">
        <v>227</v>
      </c>
    </row>
    <row r="2074" spans="2:51" s="13" customFormat="1" ht="11.25">
      <c r="B2074" s="156"/>
      <c r="D2074" s="150" t="s">
        <v>238</v>
      </c>
      <c r="E2074" s="157" t="s">
        <v>21</v>
      </c>
      <c r="F2074" s="158" t="s">
        <v>1333</v>
      </c>
      <c r="H2074" s="159">
        <v>-16.66</v>
      </c>
      <c r="I2074" s="160"/>
      <c r="L2074" s="156"/>
      <c r="M2074" s="161"/>
      <c r="T2074" s="162"/>
      <c r="AT2074" s="157" t="s">
        <v>238</v>
      </c>
      <c r="AU2074" s="157" t="s">
        <v>86</v>
      </c>
      <c r="AV2074" s="13" t="s">
        <v>86</v>
      </c>
      <c r="AW2074" s="13" t="s">
        <v>33</v>
      </c>
      <c r="AX2074" s="13" t="s">
        <v>73</v>
      </c>
      <c r="AY2074" s="157" t="s">
        <v>227</v>
      </c>
    </row>
    <row r="2075" spans="2:51" s="13" customFormat="1" ht="11.25">
      <c r="B2075" s="156"/>
      <c r="D2075" s="150" t="s">
        <v>238</v>
      </c>
      <c r="E2075" s="157" t="s">
        <v>21</v>
      </c>
      <c r="F2075" s="158" t="s">
        <v>1334</v>
      </c>
      <c r="H2075" s="159">
        <v>-14.999000000000001</v>
      </c>
      <c r="I2075" s="160"/>
      <c r="L2075" s="156"/>
      <c r="M2075" s="161"/>
      <c r="T2075" s="162"/>
      <c r="AT2075" s="157" t="s">
        <v>238</v>
      </c>
      <c r="AU2075" s="157" t="s">
        <v>86</v>
      </c>
      <c r="AV2075" s="13" t="s">
        <v>86</v>
      </c>
      <c r="AW2075" s="13" t="s">
        <v>33</v>
      </c>
      <c r="AX2075" s="13" t="s">
        <v>73</v>
      </c>
      <c r="AY2075" s="157" t="s">
        <v>227</v>
      </c>
    </row>
    <row r="2076" spans="2:51" s="15" customFormat="1" ht="11.25">
      <c r="B2076" s="193"/>
      <c r="D2076" s="150" t="s">
        <v>238</v>
      </c>
      <c r="E2076" s="194" t="s">
        <v>21</v>
      </c>
      <c r="F2076" s="195" t="s">
        <v>765</v>
      </c>
      <c r="H2076" s="196">
        <v>75.444999999999993</v>
      </c>
      <c r="I2076" s="197"/>
      <c r="L2076" s="193"/>
      <c r="M2076" s="198"/>
      <c r="T2076" s="199"/>
      <c r="AT2076" s="194" t="s">
        <v>238</v>
      </c>
      <c r="AU2076" s="194" t="s">
        <v>86</v>
      </c>
      <c r="AV2076" s="15" t="s">
        <v>120</v>
      </c>
      <c r="AW2076" s="15" t="s">
        <v>33</v>
      </c>
      <c r="AX2076" s="15" t="s">
        <v>73</v>
      </c>
      <c r="AY2076" s="194" t="s">
        <v>227</v>
      </c>
    </row>
    <row r="2077" spans="2:51" s="12" customFormat="1" ht="11.25">
      <c r="B2077" s="149"/>
      <c r="D2077" s="150" t="s">
        <v>238</v>
      </c>
      <c r="E2077" s="151" t="s">
        <v>21</v>
      </c>
      <c r="F2077" s="152" t="s">
        <v>2651</v>
      </c>
      <c r="H2077" s="151" t="s">
        <v>21</v>
      </c>
      <c r="I2077" s="153"/>
      <c r="L2077" s="149"/>
      <c r="M2077" s="154"/>
      <c r="T2077" s="155"/>
      <c r="AT2077" s="151" t="s">
        <v>238</v>
      </c>
      <c r="AU2077" s="151" t="s">
        <v>86</v>
      </c>
      <c r="AV2077" s="12" t="s">
        <v>80</v>
      </c>
      <c r="AW2077" s="12" t="s">
        <v>33</v>
      </c>
      <c r="AX2077" s="12" t="s">
        <v>73</v>
      </c>
      <c r="AY2077" s="151" t="s">
        <v>227</v>
      </c>
    </row>
    <row r="2078" spans="2:51" s="13" customFormat="1" ht="11.25">
      <c r="B2078" s="156"/>
      <c r="D2078" s="150" t="s">
        <v>238</v>
      </c>
      <c r="E2078" s="157" t="s">
        <v>21</v>
      </c>
      <c r="F2078" s="158" t="s">
        <v>2652</v>
      </c>
      <c r="H2078" s="159">
        <v>45</v>
      </c>
      <c r="I2078" s="160"/>
      <c r="L2078" s="156"/>
      <c r="M2078" s="161"/>
      <c r="T2078" s="162"/>
      <c r="AT2078" s="157" t="s">
        <v>238</v>
      </c>
      <c r="AU2078" s="157" t="s">
        <v>86</v>
      </c>
      <c r="AV2078" s="13" t="s">
        <v>86</v>
      </c>
      <c r="AW2078" s="13" t="s">
        <v>33</v>
      </c>
      <c r="AX2078" s="13" t="s">
        <v>73</v>
      </c>
      <c r="AY2078" s="157" t="s">
        <v>227</v>
      </c>
    </row>
    <row r="2079" spans="2:51" s="13" customFormat="1" ht="11.25">
      <c r="B2079" s="156"/>
      <c r="D2079" s="150" t="s">
        <v>238</v>
      </c>
      <c r="E2079" s="157" t="s">
        <v>21</v>
      </c>
      <c r="F2079" s="158" t="s">
        <v>409</v>
      </c>
      <c r="H2079" s="159">
        <v>20</v>
      </c>
      <c r="I2079" s="160"/>
      <c r="L2079" s="156"/>
      <c r="M2079" s="161"/>
      <c r="T2079" s="162"/>
      <c r="AT2079" s="157" t="s">
        <v>238</v>
      </c>
      <c r="AU2079" s="157" t="s">
        <v>86</v>
      </c>
      <c r="AV2079" s="13" t="s">
        <v>86</v>
      </c>
      <c r="AW2079" s="13" t="s">
        <v>33</v>
      </c>
      <c r="AX2079" s="13" t="s">
        <v>73</v>
      </c>
      <c r="AY2079" s="157" t="s">
        <v>227</v>
      </c>
    </row>
    <row r="2080" spans="2:51" s="15" customFormat="1" ht="11.25">
      <c r="B2080" s="193"/>
      <c r="D2080" s="150" t="s">
        <v>238</v>
      </c>
      <c r="E2080" s="194" t="s">
        <v>21</v>
      </c>
      <c r="F2080" s="195" t="s">
        <v>765</v>
      </c>
      <c r="H2080" s="196">
        <v>65</v>
      </c>
      <c r="I2080" s="197"/>
      <c r="L2080" s="193"/>
      <c r="M2080" s="198"/>
      <c r="T2080" s="199"/>
      <c r="AT2080" s="194" t="s">
        <v>238</v>
      </c>
      <c r="AU2080" s="194" t="s">
        <v>86</v>
      </c>
      <c r="AV2080" s="15" t="s">
        <v>120</v>
      </c>
      <c r="AW2080" s="15" t="s">
        <v>33</v>
      </c>
      <c r="AX2080" s="15" t="s">
        <v>73</v>
      </c>
      <c r="AY2080" s="194" t="s">
        <v>227</v>
      </c>
    </row>
    <row r="2081" spans="2:65" s="12" customFormat="1" ht="11.25">
      <c r="B2081" s="149"/>
      <c r="D2081" s="150" t="s">
        <v>238</v>
      </c>
      <c r="E2081" s="151" t="s">
        <v>21</v>
      </c>
      <c r="F2081" s="152" t="s">
        <v>2653</v>
      </c>
      <c r="H2081" s="151" t="s">
        <v>21</v>
      </c>
      <c r="I2081" s="153"/>
      <c r="L2081" s="149"/>
      <c r="M2081" s="154"/>
      <c r="T2081" s="155"/>
      <c r="AT2081" s="151" t="s">
        <v>238</v>
      </c>
      <c r="AU2081" s="151" t="s">
        <v>86</v>
      </c>
      <c r="AV2081" s="12" t="s">
        <v>80</v>
      </c>
      <c r="AW2081" s="12" t="s">
        <v>33</v>
      </c>
      <c r="AX2081" s="12" t="s">
        <v>73</v>
      </c>
      <c r="AY2081" s="151" t="s">
        <v>227</v>
      </c>
    </row>
    <row r="2082" spans="2:65" s="13" customFormat="1" ht="11.25">
      <c r="B2082" s="156"/>
      <c r="D2082" s="150" t="s">
        <v>238</v>
      </c>
      <c r="E2082" s="157" t="s">
        <v>21</v>
      </c>
      <c r="F2082" s="158" t="s">
        <v>1593</v>
      </c>
      <c r="H2082" s="159">
        <v>100</v>
      </c>
      <c r="I2082" s="160"/>
      <c r="L2082" s="156"/>
      <c r="M2082" s="161"/>
      <c r="T2082" s="162"/>
      <c r="AT2082" s="157" t="s">
        <v>238</v>
      </c>
      <c r="AU2082" s="157" t="s">
        <v>86</v>
      </c>
      <c r="AV2082" s="13" t="s">
        <v>86</v>
      </c>
      <c r="AW2082" s="13" t="s">
        <v>33</v>
      </c>
      <c r="AX2082" s="13" t="s">
        <v>73</v>
      </c>
      <c r="AY2082" s="157" t="s">
        <v>227</v>
      </c>
    </row>
    <row r="2083" spans="2:65" s="15" customFormat="1" ht="11.25">
      <c r="B2083" s="193"/>
      <c r="D2083" s="150" t="s">
        <v>238</v>
      </c>
      <c r="E2083" s="194" t="s">
        <v>21</v>
      </c>
      <c r="F2083" s="195" t="s">
        <v>765</v>
      </c>
      <c r="H2083" s="196">
        <v>100</v>
      </c>
      <c r="I2083" s="197"/>
      <c r="L2083" s="193"/>
      <c r="M2083" s="198"/>
      <c r="T2083" s="199"/>
      <c r="AT2083" s="194" t="s">
        <v>238</v>
      </c>
      <c r="AU2083" s="194" t="s">
        <v>86</v>
      </c>
      <c r="AV2083" s="15" t="s">
        <v>120</v>
      </c>
      <c r="AW2083" s="15" t="s">
        <v>33</v>
      </c>
      <c r="AX2083" s="15" t="s">
        <v>73</v>
      </c>
      <c r="AY2083" s="194" t="s">
        <v>227</v>
      </c>
    </row>
    <row r="2084" spans="2:65" s="12" customFormat="1" ht="11.25">
      <c r="B2084" s="149"/>
      <c r="D2084" s="150" t="s">
        <v>238</v>
      </c>
      <c r="E2084" s="151" t="s">
        <v>21</v>
      </c>
      <c r="F2084" s="152" t="s">
        <v>2654</v>
      </c>
      <c r="H2084" s="151" t="s">
        <v>21</v>
      </c>
      <c r="I2084" s="153"/>
      <c r="L2084" s="149"/>
      <c r="M2084" s="154"/>
      <c r="T2084" s="155"/>
      <c r="AT2084" s="151" t="s">
        <v>238</v>
      </c>
      <c r="AU2084" s="151" t="s">
        <v>86</v>
      </c>
      <c r="AV2084" s="12" t="s">
        <v>80</v>
      </c>
      <c r="AW2084" s="12" t="s">
        <v>33</v>
      </c>
      <c r="AX2084" s="12" t="s">
        <v>73</v>
      </c>
      <c r="AY2084" s="151" t="s">
        <v>227</v>
      </c>
    </row>
    <row r="2085" spans="2:65" s="13" customFormat="1" ht="11.25">
      <c r="B2085" s="156"/>
      <c r="D2085" s="150" t="s">
        <v>238</v>
      </c>
      <c r="E2085" s="157" t="s">
        <v>21</v>
      </c>
      <c r="F2085" s="158" t="s">
        <v>652</v>
      </c>
      <c r="H2085" s="159">
        <v>17.28</v>
      </c>
      <c r="I2085" s="160"/>
      <c r="L2085" s="156"/>
      <c r="M2085" s="161"/>
      <c r="T2085" s="162"/>
      <c r="AT2085" s="157" t="s">
        <v>238</v>
      </c>
      <c r="AU2085" s="157" t="s">
        <v>86</v>
      </c>
      <c r="AV2085" s="13" t="s">
        <v>86</v>
      </c>
      <c r="AW2085" s="13" t="s">
        <v>33</v>
      </c>
      <c r="AX2085" s="13" t="s">
        <v>73</v>
      </c>
      <c r="AY2085" s="157" t="s">
        <v>227</v>
      </c>
    </row>
    <row r="2086" spans="2:65" s="15" customFormat="1" ht="11.25">
      <c r="B2086" s="193"/>
      <c r="D2086" s="150" t="s">
        <v>238</v>
      </c>
      <c r="E2086" s="194" t="s">
        <v>21</v>
      </c>
      <c r="F2086" s="195" t="s">
        <v>765</v>
      </c>
      <c r="H2086" s="196">
        <v>17.28</v>
      </c>
      <c r="I2086" s="197"/>
      <c r="L2086" s="193"/>
      <c r="M2086" s="198"/>
      <c r="T2086" s="199"/>
      <c r="AT2086" s="194" t="s">
        <v>238</v>
      </c>
      <c r="AU2086" s="194" t="s">
        <v>86</v>
      </c>
      <c r="AV2086" s="15" t="s">
        <v>120</v>
      </c>
      <c r="AW2086" s="15" t="s">
        <v>33</v>
      </c>
      <c r="AX2086" s="15" t="s">
        <v>73</v>
      </c>
      <c r="AY2086" s="194" t="s">
        <v>227</v>
      </c>
    </row>
    <row r="2087" spans="2:65" s="12" customFormat="1" ht="11.25">
      <c r="B2087" s="149"/>
      <c r="D2087" s="150" t="s">
        <v>238</v>
      </c>
      <c r="E2087" s="151" t="s">
        <v>21</v>
      </c>
      <c r="F2087" s="152" t="s">
        <v>2655</v>
      </c>
      <c r="H2087" s="151" t="s">
        <v>21</v>
      </c>
      <c r="I2087" s="153"/>
      <c r="L2087" s="149"/>
      <c r="M2087" s="154"/>
      <c r="T2087" s="155"/>
      <c r="AT2087" s="151" t="s">
        <v>238</v>
      </c>
      <c r="AU2087" s="151" t="s">
        <v>86</v>
      </c>
      <c r="AV2087" s="12" t="s">
        <v>80</v>
      </c>
      <c r="AW2087" s="12" t="s">
        <v>33</v>
      </c>
      <c r="AX2087" s="12" t="s">
        <v>73</v>
      </c>
      <c r="AY2087" s="151" t="s">
        <v>227</v>
      </c>
    </row>
    <row r="2088" spans="2:65" s="13" customFormat="1" ht="11.25">
      <c r="B2088" s="156"/>
      <c r="D2088" s="150" t="s">
        <v>238</v>
      </c>
      <c r="E2088" s="157" t="s">
        <v>21</v>
      </c>
      <c r="F2088" s="158" t="s">
        <v>2211</v>
      </c>
      <c r="H2088" s="159">
        <v>200</v>
      </c>
      <c r="I2088" s="160"/>
      <c r="L2088" s="156"/>
      <c r="M2088" s="161"/>
      <c r="T2088" s="162"/>
      <c r="AT2088" s="157" t="s">
        <v>238</v>
      </c>
      <c r="AU2088" s="157" t="s">
        <v>86</v>
      </c>
      <c r="AV2088" s="13" t="s">
        <v>86</v>
      </c>
      <c r="AW2088" s="13" t="s">
        <v>33</v>
      </c>
      <c r="AX2088" s="13" t="s">
        <v>73</v>
      </c>
      <c r="AY2088" s="157" t="s">
        <v>227</v>
      </c>
    </row>
    <row r="2089" spans="2:65" s="15" customFormat="1" ht="11.25">
      <c r="B2089" s="193"/>
      <c r="D2089" s="150" t="s">
        <v>238</v>
      </c>
      <c r="E2089" s="194" t="s">
        <v>21</v>
      </c>
      <c r="F2089" s="195" t="s">
        <v>765</v>
      </c>
      <c r="H2089" s="196">
        <v>200</v>
      </c>
      <c r="I2089" s="197"/>
      <c r="L2089" s="193"/>
      <c r="M2089" s="198"/>
      <c r="T2089" s="199"/>
      <c r="AT2089" s="194" t="s">
        <v>238</v>
      </c>
      <c r="AU2089" s="194" t="s">
        <v>86</v>
      </c>
      <c r="AV2089" s="15" t="s">
        <v>120</v>
      </c>
      <c r="AW2089" s="15" t="s">
        <v>33</v>
      </c>
      <c r="AX2089" s="15" t="s">
        <v>73</v>
      </c>
      <c r="AY2089" s="194" t="s">
        <v>227</v>
      </c>
    </row>
    <row r="2090" spans="2:65" s="14" customFormat="1" ht="11.25">
      <c r="B2090" s="163"/>
      <c r="D2090" s="150" t="s">
        <v>238</v>
      </c>
      <c r="E2090" s="164" t="s">
        <v>21</v>
      </c>
      <c r="F2090" s="165" t="s">
        <v>241</v>
      </c>
      <c r="H2090" s="166">
        <v>989.34400000000005</v>
      </c>
      <c r="I2090" s="167"/>
      <c r="L2090" s="163"/>
      <c r="M2090" s="168"/>
      <c r="T2090" s="169"/>
      <c r="AT2090" s="164" t="s">
        <v>238</v>
      </c>
      <c r="AU2090" s="164" t="s">
        <v>86</v>
      </c>
      <c r="AV2090" s="14" t="s">
        <v>234</v>
      </c>
      <c r="AW2090" s="14" t="s">
        <v>33</v>
      </c>
      <c r="AX2090" s="14" t="s">
        <v>80</v>
      </c>
      <c r="AY2090" s="164" t="s">
        <v>227</v>
      </c>
    </row>
    <row r="2091" spans="2:65" s="1" customFormat="1" ht="37.9" customHeight="1">
      <c r="B2091" s="33"/>
      <c r="C2091" s="132" t="s">
        <v>2656</v>
      </c>
      <c r="D2091" s="132" t="s">
        <v>229</v>
      </c>
      <c r="E2091" s="133" t="s">
        <v>2657</v>
      </c>
      <c r="F2091" s="134" t="s">
        <v>2658</v>
      </c>
      <c r="G2091" s="135" t="s">
        <v>232</v>
      </c>
      <c r="H2091" s="136">
        <v>1696.251</v>
      </c>
      <c r="I2091" s="137"/>
      <c r="J2091" s="138">
        <f>ROUND(I2091*H2091,2)</f>
        <v>0</v>
      </c>
      <c r="K2091" s="134" t="s">
        <v>233</v>
      </c>
      <c r="L2091" s="33"/>
      <c r="M2091" s="139" t="s">
        <v>21</v>
      </c>
      <c r="N2091" s="140" t="s">
        <v>45</v>
      </c>
      <c r="P2091" s="141">
        <f>O2091*H2091</f>
        <v>0</v>
      </c>
      <c r="Q2091" s="141">
        <v>2.0000000000000001E-4</v>
      </c>
      <c r="R2091" s="141">
        <f>Q2091*H2091</f>
        <v>0.3392502</v>
      </c>
      <c r="S2091" s="141">
        <v>0</v>
      </c>
      <c r="T2091" s="142">
        <f>S2091*H2091</f>
        <v>0</v>
      </c>
      <c r="AR2091" s="143" t="s">
        <v>388</v>
      </c>
      <c r="AT2091" s="143" t="s">
        <v>229</v>
      </c>
      <c r="AU2091" s="143" t="s">
        <v>86</v>
      </c>
      <c r="AY2091" s="18" t="s">
        <v>227</v>
      </c>
      <c r="BE2091" s="144">
        <f>IF(N2091="základní",J2091,0)</f>
        <v>0</v>
      </c>
      <c r="BF2091" s="144">
        <f>IF(N2091="snížená",J2091,0)</f>
        <v>0</v>
      </c>
      <c r="BG2091" s="144">
        <f>IF(N2091="zákl. přenesená",J2091,0)</f>
        <v>0</v>
      </c>
      <c r="BH2091" s="144">
        <f>IF(N2091="sníž. přenesená",J2091,0)</f>
        <v>0</v>
      </c>
      <c r="BI2091" s="144">
        <f>IF(N2091="nulová",J2091,0)</f>
        <v>0</v>
      </c>
      <c r="BJ2091" s="18" t="s">
        <v>86</v>
      </c>
      <c r="BK2091" s="144">
        <f>ROUND(I2091*H2091,2)</f>
        <v>0</v>
      </c>
      <c r="BL2091" s="18" t="s">
        <v>388</v>
      </c>
      <c r="BM2091" s="143" t="s">
        <v>2659</v>
      </c>
    </row>
    <row r="2092" spans="2:65" s="1" customFormat="1" ht="11.25">
      <c r="B2092" s="33"/>
      <c r="D2092" s="145" t="s">
        <v>236</v>
      </c>
      <c r="F2092" s="146" t="s">
        <v>2660</v>
      </c>
      <c r="I2092" s="147"/>
      <c r="L2092" s="33"/>
      <c r="M2092" s="148"/>
      <c r="T2092" s="54"/>
      <c r="AT2092" s="18" t="s">
        <v>236</v>
      </c>
      <c r="AU2092" s="18" t="s">
        <v>86</v>
      </c>
    </row>
    <row r="2093" spans="2:65" s="13" customFormat="1" ht="11.25">
      <c r="B2093" s="156"/>
      <c r="D2093" s="150" t="s">
        <v>238</v>
      </c>
      <c r="E2093" s="157" t="s">
        <v>21</v>
      </c>
      <c r="F2093" s="158" t="s">
        <v>641</v>
      </c>
      <c r="H2093" s="159">
        <v>1173.82</v>
      </c>
      <c r="I2093" s="160"/>
      <c r="L2093" s="156"/>
      <c r="M2093" s="161"/>
      <c r="T2093" s="162"/>
      <c r="AT2093" s="157" t="s">
        <v>238</v>
      </c>
      <c r="AU2093" s="157" t="s">
        <v>86</v>
      </c>
      <c r="AV2093" s="13" t="s">
        <v>86</v>
      </c>
      <c r="AW2093" s="13" t="s">
        <v>33</v>
      </c>
      <c r="AX2093" s="13" t="s">
        <v>73</v>
      </c>
      <c r="AY2093" s="157" t="s">
        <v>227</v>
      </c>
    </row>
    <row r="2094" spans="2:65" s="13" customFormat="1" ht="11.25">
      <c r="B2094" s="156"/>
      <c r="D2094" s="150" t="s">
        <v>238</v>
      </c>
      <c r="E2094" s="157" t="s">
        <v>21</v>
      </c>
      <c r="F2094" s="158" t="s">
        <v>658</v>
      </c>
      <c r="H2094" s="159">
        <v>62.920999999999999</v>
      </c>
      <c r="I2094" s="160"/>
      <c r="L2094" s="156"/>
      <c r="M2094" s="161"/>
      <c r="T2094" s="162"/>
      <c r="AT2094" s="157" t="s">
        <v>238</v>
      </c>
      <c r="AU2094" s="157" t="s">
        <v>86</v>
      </c>
      <c r="AV2094" s="13" t="s">
        <v>86</v>
      </c>
      <c r="AW2094" s="13" t="s">
        <v>33</v>
      </c>
      <c r="AX2094" s="13" t="s">
        <v>73</v>
      </c>
      <c r="AY2094" s="157" t="s">
        <v>227</v>
      </c>
    </row>
    <row r="2095" spans="2:65" s="13" customFormat="1" ht="11.25">
      <c r="B2095" s="156"/>
      <c r="D2095" s="150" t="s">
        <v>238</v>
      </c>
      <c r="E2095" s="157" t="s">
        <v>21</v>
      </c>
      <c r="F2095" s="158" t="s">
        <v>633</v>
      </c>
      <c r="H2095" s="159">
        <v>140.59</v>
      </c>
      <c r="I2095" s="160"/>
      <c r="L2095" s="156"/>
      <c r="M2095" s="161"/>
      <c r="T2095" s="162"/>
      <c r="AT2095" s="157" t="s">
        <v>238</v>
      </c>
      <c r="AU2095" s="157" t="s">
        <v>86</v>
      </c>
      <c r="AV2095" s="13" t="s">
        <v>86</v>
      </c>
      <c r="AW2095" s="13" t="s">
        <v>33</v>
      </c>
      <c r="AX2095" s="13" t="s">
        <v>73</v>
      </c>
      <c r="AY2095" s="157" t="s">
        <v>227</v>
      </c>
    </row>
    <row r="2096" spans="2:65" s="13" customFormat="1" ht="11.25">
      <c r="B2096" s="156"/>
      <c r="D2096" s="150" t="s">
        <v>238</v>
      </c>
      <c r="E2096" s="157" t="s">
        <v>21</v>
      </c>
      <c r="F2096" s="158" t="s">
        <v>652</v>
      </c>
      <c r="H2096" s="159">
        <v>17.28</v>
      </c>
      <c r="I2096" s="160"/>
      <c r="L2096" s="156"/>
      <c r="M2096" s="161"/>
      <c r="T2096" s="162"/>
      <c r="AT2096" s="157" t="s">
        <v>238</v>
      </c>
      <c r="AU2096" s="157" t="s">
        <v>86</v>
      </c>
      <c r="AV2096" s="13" t="s">
        <v>86</v>
      </c>
      <c r="AW2096" s="13" t="s">
        <v>33</v>
      </c>
      <c r="AX2096" s="13" t="s">
        <v>73</v>
      </c>
      <c r="AY2096" s="157" t="s">
        <v>227</v>
      </c>
    </row>
    <row r="2097" spans="2:65" s="13" customFormat="1" ht="11.25">
      <c r="B2097" s="156"/>
      <c r="D2097" s="150" t="s">
        <v>238</v>
      </c>
      <c r="E2097" s="157" t="s">
        <v>21</v>
      </c>
      <c r="F2097" s="158" t="s">
        <v>655</v>
      </c>
      <c r="H2097" s="159">
        <v>301.64</v>
      </c>
      <c r="I2097" s="160"/>
      <c r="L2097" s="156"/>
      <c r="M2097" s="161"/>
      <c r="T2097" s="162"/>
      <c r="AT2097" s="157" t="s">
        <v>238</v>
      </c>
      <c r="AU2097" s="157" t="s">
        <v>86</v>
      </c>
      <c r="AV2097" s="13" t="s">
        <v>86</v>
      </c>
      <c r="AW2097" s="13" t="s">
        <v>33</v>
      </c>
      <c r="AX2097" s="13" t="s">
        <v>73</v>
      </c>
      <c r="AY2097" s="157" t="s">
        <v>227</v>
      </c>
    </row>
    <row r="2098" spans="2:65" s="14" customFormat="1" ht="11.25">
      <c r="B2098" s="163"/>
      <c r="D2098" s="150" t="s">
        <v>238</v>
      </c>
      <c r="E2098" s="164" t="s">
        <v>21</v>
      </c>
      <c r="F2098" s="165" t="s">
        <v>241</v>
      </c>
      <c r="H2098" s="166">
        <v>1696.251</v>
      </c>
      <c r="I2098" s="167"/>
      <c r="L2098" s="163"/>
      <c r="M2098" s="168"/>
      <c r="T2098" s="169"/>
      <c r="AT2098" s="164" t="s">
        <v>238</v>
      </c>
      <c r="AU2098" s="164" t="s">
        <v>86</v>
      </c>
      <c r="AV2098" s="14" t="s">
        <v>234</v>
      </c>
      <c r="AW2098" s="14" t="s">
        <v>33</v>
      </c>
      <c r="AX2098" s="14" t="s">
        <v>80</v>
      </c>
      <c r="AY2098" s="164" t="s">
        <v>227</v>
      </c>
    </row>
    <row r="2099" spans="2:65" s="1" customFormat="1" ht="24.2" customHeight="1">
      <c r="B2099" s="33"/>
      <c r="C2099" s="132" t="s">
        <v>2661</v>
      </c>
      <c r="D2099" s="132" t="s">
        <v>229</v>
      </c>
      <c r="E2099" s="133" t="s">
        <v>2662</v>
      </c>
      <c r="F2099" s="134" t="s">
        <v>2663</v>
      </c>
      <c r="G2099" s="135" t="s">
        <v>232</v>
      </c>
      <c r="H2099" s="136">
        <v>318.92</v>
      </c>
      <c r="I2099" s="137"/>
      <c r="J2099" s="138">
        <f>ROUND(I2099*H2099,2)</f>
        <v>0</v>
      </c>
      <c r="K2099" s="134" t="s">
        <v>233</v>
      </c>
      <c r="L2099" s="33"/>
      <c r="M2099" s="139" t="s">
        <v>21</v>
      </c>
      <c r="N2099" s="140" t="s">
        <v>45</v>
      </c>
      <c r="P2099" s="141">
        <f>O2099*H2099</f>
        <v>0</v>
      </c>
      <c r="Q2099" s="141">
        <v>4.8000000000000001E-4</v>
      </c>
      <c r="R2099" s="141">
        <f>Q2099*H2099</f>
        <v>0.15308160000000001</v>
      </c>
      <c r="S2099" s="141">
        <v>0</v>
      </c>
      <c r="T2099" s="142">
        <f>S2099*H2099</f>
        <v>0</v>
      </c>
      <c r="AR2099" s="143" t="s">
        <v>388</v>
      </c>
      <c r="AT2099" s="143" t="s">
        <v>229</v>
      </c>
      <c r="AU2099" s="143" t="s">
        <v>86</v>
      </c>
      <c r="AY2099" s="18" t="s">
        <v>227</v>
      </c>
      <c r="BE2099" s="144">
        <f>IF(N2099="základní",J2099,0)</f>
        <v>0</v>
      </c>
      <c r="BF2099" s="144">
        <f>IF(N2099="snížená",J2099,0)</f>
        <v>0</v>
      </c>
      <c r="BG2099" s="144">
        <f>IF(N2099="zákl. přenesená",J2099,0)</f>
        <v>0</v>
      </c>
      <c r="BH2099" s="144">
        <f>IF(N2099="sníž. přenesená",J2099,0)</f>
        <v>0</v>
      </c>
      <c r="BI2099" s="144">
        <f>IF(N2099="nulová",J2099,0)</f>
        <v>0</v>
      </c>
      <c r="BJ2099" s="18" t="s">
        <v>86</v>
      </c>
      <c r="BK2099" s="144">
        <f>ROUND(I2099*H2099,2)</f>
        <v>0</v>
      </c>
      <c r="BL2099" s="18" t="s">
        <v>388</v>
      </c>
      <c r="BM2099" s="143" t="s">
        <v>2664</v>
      </c>
    </row>
    <row r="2100" spans="2:65" s="1" customFormat="1" ht="11.25">
      <c r="B2100" s="33"/>
      <c r="D2100" s="145" t="s">
        <v>236</v>
      </c>
      <c r="F2100" s="146" t="s">
        <v>2665</v>
      </c>
      <c r="I2100" s="147"/>
      <c r="L2100" s="33"/>
      <c r="M2100" s="148"/>
      <c r="T2100" s="54"/>
      <c r="AT2100" s="18" t="s">
        <v>236</v>
      </c>
      <c r="AU2100" s="18" t="s">
        <v>86</v>
      </c>
    </row>
    <row r="2101" spans="2:65" s="13" customFormat="1" ht="11.25">
      <c r="B2101" s="156"/>
      <c r="D2101" s="150" t="s">
        <v>238</v>
      </c>
      <c r="E2101" s="157" t="s">
        <v>21</v>
      </c>
      <c r="F2101" s="158" t="s">
        <v>652</v>
      </c>
      <c r="H2101" s="159">
        <v>17.28</v>
      </c>
      <c r="I2101" s="160"/>
      <c r="L2101" s="156"/>
      <c r="M2101" s="161"/>
      <c r="T2101" s="162"/>
      <c r="AT2101" s="157" t="s">
        <v>238</v>
      </c>
      <c r="AU2101" s="157" t="s">
        <v>86</v>
      </c>
      <c r="AV2101" s="13" t="s">
        <v>86</v>
      </c>
      <c r="AW2101" s="13" t="s">
        <v>33</v>
      </c>
      <c r="AX2101" s="13" t="s">
        <v>73</v>
      </c>
      <c r="AY2101" s="157" t="s">
        <v>227</v>
      </c>
    </row>
    <row r="2102" spans="2:65" s="13" customFormat="1" ht="11.25">
      <c r="B2102" s="156"/>
      <c r="D2102" s="150" t="s">
        <v>238</v>
      </c>
      <c r="E2102" s="157" t="s">
        <v>21</v>
      </c>
      <c r="F2102" s="158" t="s">
        <v>655</v>
      </c>
      <c r="H2102" s="159">
        <v>301.64</v>
      </c>
      <c r="I2102" s="160"/>
      <c r="L2102" s="156"/>
      <c r="M2102" s="161"/>
      <c r="T2102" s="162"/>
      <c r="AT2102" s="157" t="s">
        <v>238</v>
      </c>
      <c r="AU2102" s="157" t="s">
        <v>86</v>
      </c>
      <c r="AV2102" s="13" t="s">
        <v>86</v>
      </c>
      <c r="AW2102" s="13" t="s">
        <v>33</v>
      </c>
      <c r="AX2102" s="13" t="s">
        <v>73</v>
      </c>
      <c r="AY2102" s="157" t="s">
        <v>227</v>
      </c>
    </row>
    <row r="2103" spans="2:65" s="14" customFormat="1" ht="11.25">
      <c r="B2103" s="163"/>
      <c r="D2103" s="150" t="s">
        <v>238</v>
      </c>
      <c r="E2103" s="164" t="s">
        <v>21</v>
      </c>
      <c r="F2103" s="165" t="s">
        <v>241</v>
      </c>
      <c r="H2103" s="166">
        <v>318.92</v>
      </c>
      <c r="I2103" s="167"/>
      <c r="L2103" s="163"/>
      <c r="M2103" s="168"/>
      <c r="T2103" s="169"/>
      <c r="AT2103" s="164" t="s">
        <v>238</v>
      </c>
      <c r="AU2103" s="164" t="s">
        <v>86</v>
      </c>
      <c r="AV2103" s="14" t="s">
        <v>234</v>
      </c>
      <c r="AW2103" s="14" t="s">
        <v>33</v>
      </c>
      <c r="AX2103" s="14" t="s">
        <v>80</v>
      </c>
      <c r="AY2103" s="164" t="s">
        <v>227</v>
      </c>
    </row>
    <row r="2104" spans="2:65" s="11" customFormat="1" ht="22.9" customHeight="1">
      <c r="B2104" s="120"/>
      <c r="D2104" s="121" t="s">
        <v>72</v>
      </c>
      <c r="E2104" s="130" t="s">
        <v>2666</v>
      </c>
      <c r="F2104" s="130" t="s">
        <v>2667</v>
      </c>
      <c r="I2104" s="123"/>
      <c r="J2104" s="131">
        <f>BK2104</f>
        <v>0</v>
      </c>
      <c r="L2104" s="120"/>
      <c r="M2104" s="125"/>
      <c r="P2104" s="126">
        <f>SUM(P2105:P2217)</f>
        <v>0</v>
      </c>
      <c r="R2104" s="126">
        <f>SUM(R2105:R2217)</f>
        <v>4.2959607200000001</v>
      </c>
      <c r="T2104" s="127">
        <f>SUM(T2105:T2217)</f>
        <v>1.01226678</v>
      </c>
      <c r="AR2104" s="121" t="s">
        <v>86</v>
      </c>
      <c r="AT2104" s="128" t="s">
        <v>72</v>
      </c>
      <c r="AU2104" s="128" t="s">
        <v>80</v>
      </c>
      <c r="AY2104" s="121" t="s">
        <v>227</v>
      </c>
      <c r="BK2104" s="129">
        <f>SUM(BK2105:BK2217)</f>
        <v>0</v>
      </c>
    </row>
    <row r="2105" spans="2:65" s="1" customFormat="1" ht="24.2" customHeight="1">
      <c r="B2105" s="33"/>
      <c r="C2105" s="132" t="s">
        <v>2668</v>
      </c>
      <c r="D2105" s="132" t="s">
        <v>229</v>
      </c>
      <c r="E2105" s="133" t="s">
        <v>2669</v>
      </c>
      <c r="F2105" s="134" t="s">
        <v>2670</v>
      </c>
      <c r="G2105" s="135" t="s">
        <v>232</v>
      </c>
      <c r="H2105" s="136">
        <v>8143.0140000000001</v>
      </c>
      <c r="I2105" s="137"/>
      <c r="J2105" s="138">
        <f>ROUND(I2105*H2105,2)</f>
        <v>0</v>
      </c>
      <c r="K2105" s="134" t="s">
        <v>233</v>
      </c>
      <c r="L2105" s="33"/>
      <c r="M2105" s="139" t="s">
        <v>21</v>
      </c>
      <c r="N2105" s="140" t="s">
        <v>45</v>
      </c>
      <c r="P2105" s="141">
        <f>O2105*H2105</f>
        <v>0</v>
      </c>
      <c r="Q2105" s="141">
        <v>1.0000000000000001E-5</v>
      </c>
      <c r="R2105" s="141">
        <f>Q2105*H2105</f>
        <v>8.1430140000000012E-2</v>
      </c>
      <c r="S2105" s="141">
        <v>1.2E-4</v>
      </c>
      <c r="T2105" s="142">
        <f>S2105*H2105</f>
        <v>0.97716168000000003</v>
      </c>
      <c r="AR2105" s="143" t="s">
        <v>388</v>
      </c>
      <c r="AT2105" s="143" t="s">
        <v>229</v>
      </c>
      <c r="AU2105" s="143" t="s">
        <v>86</v>
      </c>
      <c r="AY2105" s="18" t="s">
        <v>227</v>
      </c>
      <c r="BE2105" s="144">
        <f>IF(N2105="základní",J2105,0)</f>
        <v>0</v>
      </c>
      <c r="BF2105" s="144">
        <f>IF(N2105="snížená",J2105,0)</f>
        <v>0</v>
      </c>
      <c r="BG2105" s="144">
        <f>IF(N2105="zákl. přenesená",J2105,0)</f>
        <v>0</v>
      </c>
      <c r="BH2105" s="144">
        <f>IF(N2105="sníž. přenesená",J2105,0)</f>
        <v>0</v>
      </c>
      <c r="BI2105" s="144">
        <f>IF(N2105="nulová",J2105,0)</f>
        <v>0</v>
      </c>
      <c r="BJ2105" s="18" t="s">
        <v>86</v>
      </c>
      <c r="BK2105" s="144">
        <f>ROUND(I2105*H2105,2)</f>
        <v>0</v>
      </c>
      <c r="BL2105" s="18" t="s">
        <v>388</v>
      </c>
      <c r="BM2105" s="143" t="s">
        <v>2671</v>
      </c>
    </row>
    <row r="2106" spans="2:65" s="1" customFormat="1" ht="11.25">
      <c r="B2106" s="33"/>
      <c r="D2106" s="145" t="s">
        <v>236</v>
      </c>
      <c r="F2106" s="146" t="s">
        <v>2672</v>
      </c>
      <c r="I2106" s="147"/>
      <c r="L2106" s="33"/>
      <c r="M2106" s="148"/>
      <c r="T2106" s="54"/>
      <c r="AT2106" s="18" t="s">
        <v>236</v>
      </c>
      <c r="AU2106" s="18" t="s">
        <v>86</v>
      </c>
    </row>
    <row r="2107" spans="2:65" s="13" customFormat="1" ht="11.25">
      <c r="B2107" s="156"/>
      <c r="D2107" s="150" t="s">
        <v>238</v>
      </c>
      <c r="E2107" s="157" t="s">
        <v>21</v>
      </c>
      <c r="F2107" s="158" t="s">
        <v>664</v>
      </c>
      <c r="H2107" s="159">
        <v>748.54600000000005</v>
      </c>
      <c r="I2107" s="160"/>
      <c r="L2107" s="156"/>
      <c r="M2107" s="161"/>
      <c r="T2107" s="162"/>
      <c r="AT2107" s="157" t="s">
        <v>238</v>
      </c>
      <c r="AU2107" s="157" t="s">
        <v>86</v>
      </c>
      <c r="AV2107" s="13" t="s">
        <v>86</v>
      </c>
      <c r="AW2107" s="13" t="s">
        <v>33</v>
      </c>
      <c r="AX2107" s="13" t="s">
        <v>73</v>
      </c>
      <c r="AY2107" s="157" t="s">
        <v>227</v>
      </c>
    </row>
    <row r="2108" spans="2:65" s="13" customFormat="1" ht="11.25">
      <c r="B2108" s="156"/>
      <c r="D2108" s="150" t="s">
        <v>238</v>
      </c>
      <c r="E2108" s="157" t="s">
        <v>21</v>
      </c>
      <c r="F2108" s="158" t="s">
        <v>667</v>
      </c>
      <c r="H2108" s="159">
        <v>1817.37</v>
      </c>
      <c r="I2108" s="160"/>
      <c r="L2108" s="156"/>
      <c r="M2108" s="161"/>
      <c r="T2108" s="162"/>
      <c r="AT2108" s="157" t="s">
        <v>238</v>
      </c>
      <c r="AU2108" s="157" t="s">
        <v>86</v>
      </c>
      <c r="AV2108" s="13" t="s">
        <v>86</v>
      </c>
      <c r="AW2108" s="13" t="s">
        <v>33</v>
      </c>
      <c r="AX2108" s="13" t="s">
        <v>73</v>
      </c>
      <c r="AY2108" s="157" t="s">
        <v>227</v>
      </c>
    </row>
    <row r="2109" spans="2:65" s="13" customFormat="1" ht="11.25">
      <c r="B2109" s="156"/>
      <c r="D2109" s="150" t="s">
        <v>238</v>
      </c>
      <c r="E2109" s="157" t="s">
        <v>21</v>
      </c>
      <c r="F2109" s="158" t="s">
        <v>627</v>
      </c>
      <c r="H2109" s="159">
        <v>5577.098</v>
      </c>
      <c r="I2109" s="160"/>
      <c r="L2109" s="156"/>
      <c r="M2109" s="161"/>
      <c r="T2109" s="162"/>
      <c r="AT2109" s="157" t="s">
        <v>238</v>
      </c>
      <c r="AU2109" s="157" t="s">
        <v>86</v>
      </c>
      <c r="AV2109" s="13" t="s">
        <v>86</v>
      </c>
      <c r="AW2109" s="13" t="s">
        <v>33</v>
      </c>
      <c r="AX2109" s="13" t="s">
        <v>73</v>
      </c>
      <c r="AY2109" s="157" t="s">
        <v>227</v>
      </c>
    </row>
    <row r="2110" spans="2:65" s="14" customFormat="1" ht="11.25">
      <c r="B2110" s="163"/>
      <c r="D2110" s="150" t="s">
        <v>238</v>
      </c>
      <c r="E2110" s="164" t="s">
        <v>21</v>
      </c>
      <c r="F2110" s="165" t="s">
        <v>241</v>
      </c>
      <c r="H2110" s="166">
        <v>8143.0140000000001</v>
      </c>
      <c r="I2110" s="167"/>
      <c r="L2110" s="163"/>
      <c r="M2110" s="168"/>
      <c r="T2110" s="169"/>
      <c r="AT2110" s="164" t="s">
        <v>238</v>
      </c>
      <c r="AU2110" s="164" t="s">
        <v>86</v>
      </c>
      <c r="AV2110" s="14" t="s">
        <v>234</v>
      </c>
      <c r="AW2110" s="14" t="s">
        <v>33</v>
      </c>
      <c r="AX2110" s="14" t="s">
        <v>80</v>
      </c>
      <c r="AY2110" s="164" t="s">
        <v>227</v>
      </c>
    </row>
    <row r="2111" spans="2:65" s="1" customFormat="1" ht="44.25" customHeight="1">
      <c r="B2111" s="33"/>
      <c r="C2111" s="132" t="s">
        <v>2673</v>
      </c>
      <c r="D2111" s="132" t="s">
        <v>229</v>
      </c>
      <c r="E2111" s="133" t="s">
        <v>2674</v>
      </c>
      <c r="F2111" s="134" t="s">
        <v>2675</v>
      </c>
      <c r="G2111" s="135" t="s">
        <v>232</v>
      </c>
      <c r="H2111" s="136">
        <v>1170.17</v>
      </c>
      <c r="I2111" s="137"/>
      <c r="J2111" s="138">
        <f>ROUND(I2111*H2111,2)</f>
        <v>0</v>
      </c>
      <c r="K2111" s="134" t="s">
        <v>233</v>
      </c>
      <c r="L2111" s="33"/>
      <c r="M2111" s="139" t="s">
        <v>21</v>
      </c>
      <c r="N2111" s="140" t="s">
        <v>45</v>
      </c>
      <c r="P2111" s="141">
        <f>O2111*H2111</f>
        <v>0</v>
      </c>
      <c r="Q2111" s="141">
        <v>0</v>
      </c>
      <c r="R2111" s="141">
        <f>Q2111*H2111</f>
        <v>0</v>
      </c>
      <c r="S2111" s="141">
        <v>3.0000000000000001E-5</v>
      </c>
      <c r="T2111" s="142">
        <f>S2111*H2111</f>
        <v>3.51051E-2</v>
      </c>
      <c r="AR2111" s="143" t="s">
        <v>388</v>
      </c>
      <c r="AT2111" s="143" t="s">
        <v>229</v>
      </c>
      <c r="AU2111" s="143" t="s">
        <v>86</v>
      </c>
      <c r="AY2111" s="18" t="s">
        <v>227</v>
      </c>
      <c r="BE2111" s="144">
        <f>IF(N2111="základní",J2111,0)</f>
        <v>0</v>
      </c>
      <c r="BF2111" s="144">
        <f>IF(N2111="snížená",J2111,0)</f>
        <v>0</v>
      </c>
      <c r="BG2111" s="144">
        <f>IF(N2111="zákl. přenesená",J2111,0)</f>
        <v>0</v>
      </c>
      <c r="BH2111" s="144">
        <f>IF(N2111="sníž. přenesená",J2111,0)</f>
        <v>0</v>
      </c>
      <c r="BI2111" s="144">
        <f>IF(N2111="nulová",J2111,0)</f>
        <v>0</v>
      </c>
      <c r="BJ2111" s="18" t="s">
        <v>86</v>
      </c>
      <c r="BK2111" s="144">
        <f>ROUND(I2111*H2111,2)</f>
        <v>0</v>
      </c>
      <c r="BL2111" s="18" t="s">
        <v>388</v>
      </c>
      <c r="BM2111" s="143" t="s">
        <v>2676</v>
      </c>
    </row>
    <row r="2112" spans="2:65" s="1" customFormat="1" ht="11.25">
      <c r="B2112" s="33"/>
      <c r="D2112" s="145" t="s">
        <v>236</v>
      </c>
      <c r="F2112" s="146" t="s">
        <v>2677</v>
      </c>
      <c r="I2112" s="147"/>
      <c r="L2112" s="33"/>
      <c r="M2112" s="148"/>
      <c r="T2112" s="54"/>
      <c r="AT2112" s="18" t="s">
        <v>236</v>
      </c>
      <c r="AU2112" s="18" t="s">
        <v>86</v>
      </c>
    </row>
    <row r="2113" spans="2:65" s="12" customFormat="1" ht="11.25">
      <c r="B2113" s="149"/>
      <c r="D2113" s="150" t="s">
        <v>238</v>
      </c>
      <c r="E2113" s="151" t="s">
        <v>21</v>
      </c>
      <c r="F2113" s="152" t="s">
        <v>1073</v>
      </c>
      <c r="H2113" s="151" t="s">
        <v>21</v>
      </c>
      <c r="I2113" s="153"/>
      <c r="L2113" s="149"/>
      <c r="M2113" s="154"/>
      <c r="T2113" s="155"/>
      <c r="AT2113" s="151" t="s">
        <v>238</v>
      </c>
      <c r="AU2113" s="151" t="s">
        <v>86</v>
      </c>
      <c r="AV2113" s="12" t="s">
        <v>80</v>
      </c>
      <c r="AW2113" s="12" t="s">
        <v>33</v>
      </c>
      <c r="AX2113" s="12" t="s">
        <v>73</v>
      </c>
      <c r="AY2113" s="151" t="s">
        <v>227</v>
      </c>
    </row>
    <row r="2114" spans="2:65" s="13" customFormat="1" ht="11.25">
      <c r="B2114" s="156"/>
      <c r="D2114" s="150" t="s">
        <v>238</v>
      </c>
      <c r="E2114" s="157" t="s">
        <v>21</v>
      </c>
      <c r="F2114" s="158" t="s">
        <v>1074</v>
      </c>
      <c r="H2114" s="159">
        <v>420.17</v>
      </c>
      <c r="I2114" s="160"/>
      <c r="L2114" s="156"/>
      <c r="M2114" s="161"/>
      <c r="T2114" s="162"/>
      <c r="AT2114" s="157" t="s">
        <v>238</v>
      </c>
      <c r="AU2114" s="157" t="s">
        <v>86</v>
      </c>
      <c r="AV2114" s="13" t="s">
        <v>86</v>
      </c>
      <c r="AW2114" s="13" t="s">
        <v>33</v>
      </c>
      <c r="AX2114" s="13" t="s">
        <v>73</v>
      </c>
      <c r="AY2114" s="157" t="s">
        <v>227</v>
      </c>
    </row>
    <row r="2115" spans="2:65" s="12" customFormat="1" ht="11.25">
      <c r="B2115" s="149"/>
      <c r="D2115" s="150" t="s">
        <v>238</v>
      </c>
      <c r="E2115" s="151" t="s">
        <v>21</v>
      </c>
      <c r="F2115" s="152" t="s">
        <v>1075</v>
      </c>
      <c r="H2115" s="151" t="s">
        <v>21</v>
      </c>
      <c r="I2115" s="153"/>
      <c r="L2115" s="149"/>
      <c r="M2115" s="154"/>
      <c r="T2115" s="155"/>
      <c r="AT2115" s="151" t="s">
        <v>238</v>
      </c>
      <c r="AU2115" s="151" t="s">
        <v>86</v>
      </c>
      <c r="AV2115" s="12" t="s">
        <v>80</v>
      </c>
      <c r="AW2115" s="12" t="s">
        <v>33</v>
      </c>
      <c r="AX2115" s="12" t="s">
        <v>73</v>
      </c>
      <c r="AY2115" s="151" t="s">
        <v>227</v>
      </c>
    </row>
    <row r="2116" spans="2:65" s="13" customFormat="1" ht="11.25">
      <c r="B2116" s="156"/>
      <c r="D2116" s="150" t="s">
        <v>238</v>
      </c>
      <c r="E2116" s="157" t="s">
        <v>21</v>
      </c>
      <c r="F2116" s="158" t="s">
        <v>1076</v>
      </c>
      <c r="H2116" s="159">
        <v>750</v>
      </c>
      <c r="I2116" s="160"/>
      <c r="L2116" s="156"/>
      <c r="M2116" s="161"/>
      <c r="T2116" s="162"/>
      <c r="AT2116" s="157" t="s">
        <v>238</v>
      </c>
      <c r="AU2116" s="157" t="s">
        <v>86</v>
      </c>
      <c r="AV2116" s="13" t="s">
        <v>86</v>
      </c>
      <c r="AW2116" s="13" t="s">
        <v>33</v>
      </c>
      <c r="AX2116" s="13" t="s">
        <v>73</v>
      </c>
      <c r="AY2116" s="157" t="s">
        <v>227</v>
      </c>
    </row>
    <row r="2117" spans="2:65" s="14" customFormat="1" ht="11.25">
      <c r="B2117" s="163"/>
      <c r="D2117" s="150" t="s">
        <v>238</v>
      </c>
      <c r="E2117" s="164" t="s">
        <v>21</v>
      </c>
      <c r="F2117" s="165" t="s">
        <v>241</v>
      </c>
      <c r="H2117" s="166">
        <v>1170.17</v>
      </c>
      <c r="I2117" s="167"/>
      <c r="L2117" s="163"/>
      <c r="M2117" s="168"/>
      <c r="T2117" s="169"/>
      <c r="AT2117" s="164" t="s">
        <v>238</v>
      </c>
      <c r="AU2117" s="164" t="s">
        <v>86</v>
      </c>
      <c r="AV2117" s="14" t="s">
        <v>234</v>
      </c>
      <c r="AW2117" s="14" t="s">
        <v>33</v>
      </c>
      <c r="AX2117" s="14" t="s">
        <v>80</v>
      </c>
      <c r="AY2117" s="164" t="s">
        <v>227</v>
      </c>
    </row>
    <row r="2118" spans="2:65" s="1" customFormat="1" ht="16.5" customHeight="1">
      <c r="B2118" s="33"/>
      <c r="C2118" s="170" t="s">
        <v>2678</v>
      </c>
      <c r="D2118" s="170" t="s">
        <v>291</v>
      </c>
      <c r="E2118" s="171" t="s">
        <v>2679</v>
      </c>
      <c r="F2118" s="172" t="s">
        <v>2680</v>
      </c>
      <c r="G2118" s="173" t="s">
        <v>232</v>
      </c>
      <c r="H2118" s="174">
        <v>1228.6790000000001</v>
      </c>
      <c r="I2118" s="175"/>
      <c r="J2118" s="176">
        <f>ROUND(I2118*H2118,2)</f>
        <v>0</v>
      </c>
      <c r="K2118" s="172" t="s">
        <v>233</v>
      </c>
      <c r="L2118" s="177"/>
      <c r="M2118" s="178" t="s">
        <v>21</v>
      </c>
      <c r="N2118" s="179" t="s">
        <v>45</v>
      </c>
      <c r="P2118" s="141">
        <f>O2118*H2118</f>
        <v>0</v>
      </c>
      <c r="Q2118" s="141">
        <v>2.0000000000000002E-5</v>
      </c>
      <c r="R2118" s="141">
        <f>Q2118*H2118</f>
        <v>2.4573580000000005E-2</v>
      </c>
      <c r="S2118" s="141">
        <v>0</v>
      </c>
      <c r="T2118" s="142">
        <f>S2118*H2118</f>
        <v>0</v>
      </c>
      <c r="AR2118" s="143" t="s">
        <v>577</v>
      </c>
      <c r="AT2118" s="143" t="s">
        <v>291</v>
      </c>
      <c r="AU2118" s="143" t="s">
        <v>86</v>
      </c>
      <c r="AY2118" s="18" t="s">
        <v>227</v>
      </c>
      <c r="BE2118" s="144">
        <f>IF(N2118="základní",J2118,0)</f>
        <v>0</v>
      </c>
      <c r="BF2118" s="144">
        <f>IF(N2118="snížená",J2118,0)</f>
        <v>0</v>
      </c>
      <c r="BG2118" s="144">
        <f>IF(N2118="zákl. přenesená",J2118,0)</f>
        <v>0</v>
      </c>
      <c r="BH2118" s="144">
        <f>IF(N2118="sníž. přenesená",J2118,0)</f>
        <v>0</v>
      </c>
      <c r="BI2118" s="144">
        <f>IF(N2118="nulová",J2118,0)</f>
        <v>0</v>
      </c>
      <c r="BJ2118" s="18" t="s">
        <v>86</v>
      </c>
      <c r="BK2118" s="144">
        <f>ROUND(I2118*H2118,2)</f>
        <v>0</v>
      </c>
      <c r="BL2118" s="18" t="s">
        <v>388</v>
      </c>
      <c r="BM2118" s="143" t="s">
        <v>2681</v>
      </c>
    </row>
    <row r="2119" spans="2:65" s="13" customFormat="1" ht="11.25">
      <c r="B2119" s="156"/>
      <c r="D2119" s="150" t="s">
        <v>238</v>
      </c>
      <c r="F2119" s="158" t="s">
        <v>2682</v>
      </c>
      <c r="H2119" s="159">
        <v>1228.6790000000001</v>
      </c>
      <c r="I2119" s="160"/>
      <c r="L2119" s="156"/>
      <c r="M2119" s="161"/>
      <c r="T2119" s="162"/>
      <c r="AT2119" s="157" t="s">
        <v>238</v>
      </c>
      <c r="AU2119" s="157" t="s">
        <v>86</v>
      </c>
      <c r="AV2119" s="13" t="s">
        <v>86</v>
      </c>
      <c r="AW2119" s="13" t="s">
        <v>4</v>
      </c>
      <c r="AX2119" s="13" t="s">
        <v>80</v>
      </c>
      <c r="AY2119" s="157" t="s">
        <v>227</v>
      </c>
    </row>
    <row r="2120" spans="2:65" s="1" customFormat="1" ht="33" customHeight="1">
      <c r="B2120" s="33"/>
      <c r="C2120" s="132" t="s">
        <v>2683</v>
      </c>
      <c r="D2120" s="132" t="s">
        <v>229</v>
      </c>
      <c r="E2120" s="133" t="s">
        <v>2684</v>
      </c>
      <c r="F2120" s="134" t="s">
        <v>2685</v>
      </c>
      <c r="G2120" s="135" t="s">
        <v>232</v>
      </c>
      <c r="H2120" s="136">
        <v>8379.9140000000007</v>
      </c>
      <c r="I2120" s="137"/>
      <c r="J2120" s="138">
        <f>ROUND(I2120*H2120,2)</f>
        <v>0</v>
      </c>
      <c r="K2120" s="134" t="s">
        <v>233</v>
      </c>
      <c r="L2120" s="33"/>
      <c r="M2120" s="139" t="s">
        <v>21</v>
      </c>
      <c r="N2120" s="140" t="s">
        <v>45</v>
      </c>
      <c r="P2120" s="141">
        <f>O2120*H2120</f>
        <v>0</v>
      </c>
      <c r="Q2120" s="141">
        <v>2.1000000000000001E-4</v>
      </c>
      <c r="R2120" s="141">
        <f>Q2120*H2120</f>
        <v>1.7597819400000003</v>
      </c>
      <c r="S2120" s="141">
        <v>0</v>
      </c>
      <c r="T2120" s="142">
        <f>S2120*H2120</f>
        <v>0</v>
      </c>
      <c r="AR2120" s="143" t="s">
        <v>388</v>
      </c>
      <c r="AT2120" s="143" t="s">
        <v>229</v>
      </c>
      <c r="AU2120" s="143" t="s">
        <v>86</v>
      </c>
      <c r="AY2120" s="18" t="s">
        <v>227</v>
      </c>
      <c r="BE2120" s="144">
        <f>IF(N2120="základní",J2120,0)</f>
        <v>0</v>
      </c>
      <c r="BF2120" s="144">
        <f>IF(N2120="snížená",J2120,0)</f>
        <v>0</v>
      </c>
      <c r="BG2120" s="144">
        <f>IF(N2120="zákl. přenesená",J2120,0)</f>
        <v>0</v>
      </c>
      <c r="BH2120" s="144">
        <f>IF(N2120="sníž. přenesená",J2120,0)</f>
        <v>0</v>
      </c>
      <c r="BI2120" s="144">
        <f>IF(N2120="nulová",J2120,0)</f>
        <v>0</v>
      </c>
      <c r="BJ2120" s="18" t="s">
        <v>86</v>
      </c>
      <c r="BK2120" s="144">
        <f>ROUND(I2120*H2120,2)</f>
        <v>0</v>
      </c>
      <c r="BL2120" s="18" t="s">
        <v>388</v>
      </c>
      <c r="BM2120" s="143" t="s">
        <v>2686</v>
      </c>
    </row>
    <row r="2121" spans="2:65" s="1" customFormat="1" ht="11.25">
      <c r="B2121" s="33"/>
      <c r="D2121" s="145" t="s">
        <v>236</v>
      </c>
      <c r="F2121" s="146" t="s">
        <v>2687</v>
      </c>
      <c r="I2121" s="147"/>
      <c r="L2121" s="33"/>
      <c r="M2121" s="148"/>
      <c r="T2121" s="54"/>
      <c r="AT2121" s="18" t="s">
        <v>236</v>
      </c>
      <c r="AU2121" s="18" t="s">
        <v>86</v>
      </c>
    </row>
    <row r="2122" spans="2:65" s="13" customFormat="1" ht="11.25">
      <c r="B2122" s="156"/>
      <c r="D2122" s="150" t="s">
        <v>238</v>
      </c>
      <c r="E2122" s="157" t="s">
        <v>21</v>
      </c>
      <c r="F2122" s="158" t="s">
        <v>586</v>
      </c>
      <c r="H2122" s="159">
        <v>236.9</v>
      </c>
      <c r="I2122" s="160"/>
      <c r="L2122" s="156"/>
      <c r="M2122" s="161"/>
      <c r="T2122" s="162"/>
      <c r="AT2122" s="157" t="s">
        <v>238</v>
      </c>
      <c r="AU2122" s="157" t="s">
        <v>86</v>
      </c>
      <c r="AV2122" s="13" t="s">
        <v>86</v>
      </c>
      <c r="AW2122" s="13" t="s">
        <v>33</v>
      </c>
      <c r="AX2122" s="13" t="s">
        <v>73</v>
      </c>
      <c r="AY2122" s="157" t="s">
        <v>227</v>
      </c>
    </row>
    <row r="2123" spans="2:65" s="13" customFormat="1" ht="11.25">
      <c r="B2123" s="156"/>
      <c r="D2123" s="150" t="s">
        <v>238</v>
      </c>
      <c r="E2123" s="157" t="s">
        <v>21</v>
      </c>
      <c r="F2123" s="158" t="s">
        <v>664</v>
      </c>
      <c r="H2123" s="159">
        <v>748.54600000000005</v>
      </c>
      <c r="I2123" s="160"/>
      <c r="L2123" s="156"/>
      <c r="M2123" s="161"/>
      <c r="T2123" s="162"/>
      <c r="AT2123" s="157" t="s">
        <v>238</v>
      </c>
      <c r="AU2123" s="157" t="s">
        <v>86</v>
      </c>
      <c r="AV2123" s="13" t="s">
        <v>86</v>
      </c>
      <c r="AW2123" s="13" t="s">
        <v>33</v>
      </c>
      <c r="AX2123" s="13" t="s">
        <v>73</v>
      </c>
      <c r="AY2123" s="157" t="s">
        <v>227</v>
      </c>
    </row>
    <row r="2124" spans="2:65" s="13" customFormat="1" ht="11.25">
      <c r="B2124" s="156"/>
      <c r="D2124" s="150" t="s">
        <v>238</v>
      </c>
      <c r="E2124" s="157" t="s">
        <v>21</v>
      </c>
      <c r="F2124" s="158" t="s">
        <v>667</v>
      </c>
      <c r="H2124" s="159">
        <v>1817.37</v>
      </c>
      <c r="I2124" s="160"/>
      <c r="L2124" s="156"/>
      <c r="M2124" s="161"/>
      <c r="T2124" s="162"/>
      <c r="AT2124" s="157" t="s">
        <v>238</v>
      </c>
      <c r="AU2124" s="157" t="s">
        <v>86</v>
      </c>
      <c r="AV2124" s="13" t="s">
        <v>86</v>
      </c>
      <c r="AW2124" s="13" t="s">
        <v>33</v>
      </c>
      <c r="AX2124" s="13" t="s">
        <v>73</v>
      </c>
      <c r="AY2124" s="157" t="s">
        <v>227</v>
      </c>
    </row>
    <row r="2125" spans="2:65" s="13" customFormat="1" ht="11.25">
      <c r="B2125" s="156"/>
      <c r="D2125" s="150" t="s">
        <v>238</v>
      </c>
      <c r="E2125" s="157" t="s">
        <v>21</v>
      </c>
      <c r="F2125" s="158" t="s">
        <v>627</v>
      </c>
      <c r="H2125" s="159">
        <v>5577.098</v>
      </c>
      <c r="I2125" s="160"/>
      <c r="L2125" s="156"/>
      <c r="M2125" s="161"/>
      <c r="T2125" s="162"/>
      <c r="AT2125" s="157" t="s">
        <v>238</v>
      </c>
      <c r="AU2125" s="157" t="s">
        <v>86</v>
      </c>
      <c r="AV2125" s="13" t="s">
        <v>86</v>
      </c>
      <c r="AW2125" s="13" t="s">
        <v>33</v>
      </c>
      <c r="AX2125" s="13" t="s">
        <v>73</v>
      </c>
      <c r="AY2125" s="157" t="s">
        <v>227</v>
      </c>
    </row>
    <row r="2126" spans="2:65" s="14" customFormat="1" ht="11.25">
      <c r="B2126" s="163"/>
      <c r="D2126" s="150" t="s">
        <v>238</v>
      </c>
      <c r="E2126" s="164" t="s">
        <v>21</v>
      </c>
      <c r="F2126" s="165" t="s">
        <v>241</v>
      </c>
      <c r="H2126" s="166">
        <v>8379.9140000000007</v>
      </c>
      <c r="I2126" s="167"/>
      <c r="L2126" s="163"/>
      <c r="M2126" s="168"/>
      <c r="T2126" s="169"/>
      <c r="AT2126" s="164" t="s">
        <v>238</v>
      </c>
      <c r="AU2126" s="164" t="s">
        <v>86</v>
      </c>
      <c r="AV2126" s="14" t="s">
        <v>234</v>
      </c>
      <c r="AW2126" s="14" t="s">
        <v>33</v>
      </c>
      <c r="AX2126" s="14" t="s">
        <v>80</v>
      </c>
      <c r="AY2126" s="164" t="s">
        <v>227</v>
      </c>
    </row>
    <row r="2127" spans="2:65" s="1" customFormat="1" ht="37.9" customHeight="1">
      <c r="B2127" s="33"/>
      <c r="C2127" s="132" t="s">
        <v>2688</v>
      </c>
      <c r="D2127" s="132" t="s">
        <v>229</v>
      </c>
      <c r="E2127" s="133" t="s">
        <v>2689</v>
      </c>
      <c r="F2127" s="134" t="s">
        <v>2690</v>
      </c>
      <c r="G2127" s="135" t="s">
        <v>232</v>
      </c>
      <c r="H2127" s="136">
        <v>8379.9140000000007</v>
      </c>
      <c r="I2127" s="137"/>
      <c r="J2127" s="138">
        <f>ROUND(I2127*H2127,2)</f>
        <v>0</v>
      </c>
      <c r="K2127" s="134" t="s">
        <v>233</v>
      </c>
      <c r="L2127" s="33"/>
      <c r="M2127" s="139" t="s">
        <v>21</v>
      </c>
      <c r="N2127" s="140" t="s">
        <v>45</v>
      </c>
      <c r="P2127" s="141">
        <f>O2127*H2127</f>
        <v>0</v>
      </c>
      <c r="Q2127" s="141">
        <v>2.9E-4</v>
      </c>
      <c r="R2127" s="141">
        <f>Q2127*H2127</f>
        <v>2.4301750600000003</v>
      </c>
      <c r="S2127" s="141">
        <v>0</v>
      </c>
      <c r="T2127" s="142">
        <f>S2127*H2127</f>
        <v>0</v>
      </c>
      <c r="AR2127" s="143" t="s">
        <v>388</v>
      </c>
      <c r="AT2127" s="143" t="s">
        <v>229</v>
      </c>
      <c r="AU2127" s="143" t="s">
        <v>86</v>
      </c>
      <c r="AY2127" s="18" t="s">
        <v>227</v>
      </c>
      <c r="BE2127" s="144">
        <f>IF(N2127="základní",J2127,0)</f>
        <v>0</v>
      </c>
      <c r="BF2127" s="144">
        <f>IF(N2127="snížená",J2127,0)</f>
        <v>0</v>
      </c>
      <c r="BG2127" s="144">
        <f>IF(N2127="zákl. přenesená",J2127,0)</f>
        <v>0</v>
      </c>
      <c r="BH2127" s="144">
        <f>IF(N2127="sníž. přenesená",J2127,0)</f>
        <v>0</v>
      </c>
      <c r="BI2127" s="144">
        <f>IF(N2127="nulová",J2127,0)</f>
        <v>0</v>
      </c>
      <c r="BJ2127" s="18" t="s">
        <v>86</v>
      </c>
      <c r="BK2127" s="144">
        <f>ROUND(I2127*H2127,2)</f>
        <v>0</v>
      </c>
      <c r="BL2127" s="18" t="s">
        <v>388</v>
      </c>
      <c r="BM2127" s="143" t="s">
        <v>2691</v>
      </c>
    </row>
    <row r="2128" spans="2:65" s="1" customFormat="1" ht="11.25">
      <c r="B2128" s="33"/>
      <c r="D2128" s="145" t="s">
        <v>236</v>
      </c>
      <c r="F2128" s="146" t="s">
        <v>2692</v>
      </c>
      <c r="I2128" s="147"/>
      <c r="L2128" s="33"/>
      <c r="M2128" s="148"/>
      <c r="T2128" s="54"/>
      <c r="AT2128" s="18" t="s">
        <v>236</v>
      </c>
      <c r="AU2128" s="18" t="s">
        <v>86</v>
      </c>
    </row>
    <row r="2129" spans="2:51" s="12" customFormat="1" ht="11.25">
      <c r="B2129" s="149"/>
      <c r="D2129" s="150" t="s">
        <v>238</v>
      </c>
      <c r="E2129" s="151" t="s">
        <v>21</v>
      </c>
      <c r="F2129" s="152" t="s">
        <v>2693</v>
      </c>
      <c r="H2129" s="151" t="s">
        <v>21</v>
      </c>
      <c r="I2129" s="153"/>
      <c r="L2129" s="149"/>
      <c r="M2129" s="154"/>
      <c r="T2129" s="155"/>
      <c r="AT2129" s="151" t="s">
        <v>238</v>
      </c>
      <c r="AU2129" s="151" t="s">
        <v>86</v>
      </c>
      <c r="AV2129" s="12" t="s">
        <v>80</v>
      </c>
      <c r="AW2129" s="12" t="s">
        <v>33</v>
      </c>
      <c r="AX2129" s="12" t="s">
        <v>73</v>
      </c>
      <c r="AY2129" s="151" t="s">
        <v>227</v>
      </c>
    </row>
    <row r="2130" spans="2:51" s="13" customFormat="1" ht="11.25">
      <c r="B2130" s="156"/>
      <c r="D2130" s="150" t="s">
        <v>238</v>
      </c>
      <c r="E2130" s="157" t="s">
        <v>21</v>
      </c>
      <c r="F2130" s="158" t="s">
        <v>586</v>
      </c>
      <c r="H2130" s="159">
        <v>236.9</v>
      </c>
      <c r="I2130" s="160"/>
      <c r="L2130" s="156"/>
      <c r="M2130" s="161"/>
      <c r="T2130" s="162"/>
      <c r="AT2130" s="157" t="s">
        <v>238</v>
      </c>
      <c r="AU2130" s="157" t="s">
        <v>86</v>
      </c>
      <c r="AV2130" s="13" t="s">
        <v>86</v>
      </c>
      <c r="AW2130" s="13" t="s">
        <v>33</v>
      </c>
      <c r="AX2130" s="13" t="s">
        <v>73</v>
      </c>
      <c r="AY2130" s="157" t="s">
        <v>227</v>
      </c>
    </row>
    <row r="2131" spans="2:51" s="13" customFormat="1" ht="11.25">
      <c r="B2131" s="156"/>
      <c r="D2131" s="150" t="s">
        <v>238</v>
      </c>
      <c r="E2131" s="157" t="s">
        <v>21</v>
      </c>
      <c r="F2131" s="158" t="s">
        <v>664</v>
      </c>
      <c r="H2131" s="159">
        <v>748.54600000000005</v>
      </c>
      <c r="I2131" s="160"/>
      <c r="L2131" s="156"/>
      <c r="M2131" s="161"/>
      <c r="T2131" s="162"/>
      <c r="AT2131" s="157" t="s">
        <v>238</v>
      </c>
      <c r="AU2131" s="157" t="s">
        <v>86</v>
      </c>
      <c r="AV2131" s="13" t="s">
        <v>86</v>
      </c>
      <c r="AW2131" s="13" t="s">
        <v>33</v>
      </c>
      <c r="AX2131" s="13" t="s">
        <v>73</v>
      </c>
      <c r="AY2131" s="157" t="s">
        <v>227</v>
      </c>
    </row>
    <row r="2132" spans="2:51" s="13" customFormat="1" ht="11.25">
      <c r="B2132" s="156"/>
      <c r="D2132" s="150" t="s">
        <v>238</v>
      </c>
      <c r="E2132" s="157" t="s">
        <v>21</v>
      </c>
      <c r="F2132" s="158" t="s">
        <v>667</v>
      </c>
      <c r="H2132" s="159">
        <v>1817.37</v>
      </c>
      <c r="I2132" s="160"/>
      <c r="L2132" s="156"/>
      <c r="M2132" s="161"/>
      <c r="T2132" s="162"/>
      <c r="AT2132" s="157" t="s">
        <v>238</v>
      </c>
      <c r="AU2132" s="157" t="s">
        <v>86</v>
      </c>
      <c r="AV2132" s="13" t="s">
        <v>86</v>
      </c>
      <c r="AW2132" s="13" t="s">
        <v>33</v>
      </c>
      <c r="AX2132" s="13" t="s">
        <v>73</v>
      </c>
      <c r="AY2132" s="157" t="s">
        <v>227</v>
      </c>
    </row>
    <row r="2133" spans="2:51" s="15" customFormat="1" ht="11.25">
      <c r="B2133" s="193"/>
      <c r="D2133" s="150" t="s">
        <v>238</v>
      </c>
      <c r="E2133" s="194" t="s">
        <v>21</v>
      </c>
      <c r="F2133" s="195" t="s">
        <v>765</v>
      </c>
      <c r="H2133" s="196">
        <v>2802.8159999999998</v>
      </c>
      <c r="I2133" s="197"/>
      <c r="L2133" s="193"/>
      <c r="M2133" s="198"/>
      <c r="T2133" s="199"/>
      <c r="AT2133" s="194" t="s">
        <v>238</v>
      </c>
      <c r="AU2133" s="194" t="s">
        <v>86</v>
      </c>
      <c r="AV2133" s="15" t="s">
        <v>120</v>
      </c>
      <c r="AW2133" s="15" t="s">
        <v>33</v>
      </c>
      <c r="AX2133" s="15" t="s">
        <v>73</v>
      </c>
      <c r="AY2133" s="194" t="s">
        <v>227</v>
      </c>
    </row>
    <row r="2134" spans="2:51" s="12" customFormat="1" ht="11.25">
      <c r="B2134" s="149"/>
      <c r="D2134" s="150" t="s">
        <v>238</v>
      </c>
      <c r="E2134" s="151" t="s">
        <v>21</v>
      </c>
      <c r="F2134" s="152" t="s">
        <v>2642</v>
      </c>
      <c r="H2134" s="151" t="s">
        <v>21</v>
      </c>
      <c r="I2134" s="153"/>
      <c r="L2134" s="149"/>
      <c r="M2134" s="154"/>
      <c r="T2134" s="155"/>
      <c r="AT2134" s="151" t="s">
        <v>238</v>
      </c>
      <c r="AU2134" s="151" t="s">
        <v>86</v>
      </c>
      <c r="AV2134" s="12" t="s">
        <v>80</v>
      </c>
      <c r="AW2134" s="12" t="s">
        <v>33</v>
      </c>
      <c r="AX2134" s="12" t="s">
        <v>73</v>
      </c>
      <c r="AY2134" s="151" t="s">
        <v>227</v>
      </c>
    </row>
    <row r="2135" spans="2:51" s="12" customFormat="1" ht="11.25">
      <c r="B2135" s="149"/>
      <c r="D2135" s="150" t="s">
        <v>238</v>
      </c>
      <c r="E2135" s="151" t="s">
        <v>21</v>
      </c>
      <c r="F2135" s="152" t="s">
        <v>814</v>
      </c>
      <c r="H2135" s="151" t="s">
        <v>21</v>
      </c>
      <c r="I2135" s="153"/>
      <c r="L2135" s="149"/>
      <c r="M2135" s="154"/>
      <c r="T2135" s="155"/>
      <c r="AT2135" s="151" t="s">
        <v>238</v>
      </c>
      <c r="AU2135" s="151" t="s">
        <v>86</v>
      </c>
      <c r="AV2135" s="12" t="s">
        <v>80</v>
      </c>
      <c r="AW2135" s="12" t="s">
        <v>33</v>
      </c>
      <c r="AX2135" s="12" t="s">
        <v>73</v>
      </c>
      <c r="AY2135" s="151" t="s">
        <v>227</v>
      </c>
    </row>
    <row r="2136" spans="2:51" s="13" customFormat="1" ht="11.25">
      <c r="B2136" s="156"/>
      <c r="D2136" s="150" t="s">
        <v>238</v>
      </c>
      <c r="E2136" s="157" t="s">
        <v>21</v>
      </c>
      <c r="F2136" s="158" t="s">
        <v>2694</v>
      </c>
      <c r="H2136" s="159">
        <v>28.648</v>
      </c>
      <c r="I2136" s="160"/>
      <c r="L2136" s="156"/>
      <c r="M2136" s="161"/>
      <c r="T2136" s="162"/>
      <c r="AT2136" s="157" t="s">
        <v>238</v>
      </c>
      <c r="AU2136" s="157" t="s">
        <v>86</v>
      </c>
      <c r="AV2136" s="13" t="s">
        <v>86</v>
      </c>
      <c r="AW2136" s="13" t="s">
        <v>33</v>
      </c>
      <c r="AX2136" s="13" t="s">
        <v>73</v>
      </c>
      <c r="AY2136" s="157" t="s">
        <v>227</v>
      </c>
    </row>
    <row r="2137" spans="2:51" s="13" customFormat="1" ht="11.25">
      <c r="B2137" s="156"/>
      <c r="D2137" s="150" t="s">
        <v>238</v>
      </c>
      <c r="E2137" s="157" t="s">
        <v>21</v>
      </c>
      <c r="F2137" s="158" t="s">
        <v>2695</v>
      </c>
      <c r="H2137" s="159">
        <v>11.34</v>
      </c>
      <c r="I2137" s="160"/>
      <c r="L2137" s="156"/>
      <c r="M2137" s="161"/>
      <c r="T2137" s="162"/>
      <c r="AT2137" s="157" t="s">
        <v>238</v>
      </c>
      <c r="AU2137" s="157" t="s">
        <v>86</v>
      </c>
      <c r="AV2137" s="13" t="s">
        <v>86</v>
      </c>
      <c r="AW2137" s="13" t="s">
        <v>33</v>
      </c>
      <c r="AX2137" s="13" t="s">
        <v>73</v>
      </c>
      <c r="AY2137" s="157" t="s">
        <v>227</v>
      </c>
    </row>
    <row r="2138" spans="2:51" s="13" customFormat="1" ht="11.25">
      <c r="B2138" s="156"/>
      <c r="D2138" s="150" t="s">
        <v>238</v>
      </c>
      <c r="E2138" s="157" t="s">
        <v>21</v>
      </c>
      <c r="F2138" s="158" t="s">
        <v>2696</v>
      </c>
      <c r="H2138" s="159">
        <v>37.421999999999997</v>
      </c>
      <c r="I2138" s="160"/>
      <c r="L2138" s="156"/>
      <c r="M2138" s="161"/>
      <c r="T2138" s="162"/>
      <c r="AT2138" s="157" t="s">
        <v>238</v>
      </c>
      <c r="AU2138" s="157" t="s">
        <v>86</v>
      </c>
      <c r="AV2138" s="13" t="s">
        <v>86</v>
      </c>
      <c r="AW2138" s="13" t="s">
        <v>33</v>
      </c>
      <c r="AX2138" s="13" t="s">
        <v>73</v>
      </c>
      <c r="AY2138" s="157" t="s">
        <v>227</v>
      </c>
    </row>
    <row r="2139" spans="2:51" s="13" customFormat="1" ht="11.25">
      <c r="B2139" s="156"/>
      <c r="D2139" s="150" t="s">
        <v>238</v>
      </c>
      <c r="E2139" s="157" t="s">
        <v>21</v>
      </c>
      <c r="F2139" s="158" t="s">
        <v>2697</v>
      </c>
      <c r="H2139" s="159">
        <v>9.0719999999999992</v>
      </c>
      <c r="I2139" s="160"/>
      <c r="L2139" s="156"/>
      <c r="M2139" s="161"/>
      <c r="T2139" s="162"/>
      <c r="AT2139" s="157" t="s">
        <v>238</v>
      </c>
      <c r="AU2139" s="157" t="s">
        <v>86</v>
      </c>
      <c r="AV2139" s="13" t="s">
        <v>86</v>
      </c>
      <c r="AW2139" s="13" t="s">
        <v>33</v>
      </c>
      <c r="AX2139" s="13" t="s">
        <v>73</v>
      </c>
      <c r="AY2139" s="157" t="s">
        <v>227</v>
      </c>
    </row>
    <row r="2140" spans="2:51" s="12" customFormat="1" ht="11.25">
      <c r="B2140" s="149"/>
      <c r="D2140" s="150" t="s">
        <v>238</v>
      </c>
      <c r="E2140" s="151" t="s">
        <v>21</v>
      </c>
      <c r="F2140" s="152" t="s">
        <v>956</v>
      </c>
      <c r="H2140" s="151" t="s">
        <v>21</v>
      </c>
      <c r="I2140" s="153"/>
      <c r="L2140" s="149"/>
      <c r="M2140" s="154"/>
      <c r="T2140" s="155"/>
      <c r="AT2140" s="151" t="s">
        <v>238</v>
      </c>
      <c r="AU2140" s="151" t="s">
        <v>86</v>
      </c>
      <c r="AV2140" s="12" t="s">
        <v>80</v>
      </c>
      <c r="AW2140" s="12" t="s">
        <v>33</v>
      </c>
      <c r="AX2140" s="12" t="s">
        <v>73</v>
      </c>
      <c r="AY2140" s="151" t="s">
        <v>227</v>
      </c>
    </row>
    <row r="2141" spans="2:51" s="13" customFormat="1" ht="11.25">
      <c r="B2141" s="156"/>
      <c r="D2141" s="150" t="s">
        <v>238</v>
      </c>
      <c r="E2141" s="157" t="s">
        <v>21</v>
      </c>
      <c r="F2141" s="158" t="s">
        <v>957</v>
      </c>
      <c r="H2141" s="159">
        <v>32.76</v>
      </c>
      <c r="I2141" s="160"/>
      <c r="L2141" s="156"/>
      <c r="M2141" s="161"/>
      <c r="T2141" s="162"/>
      <c r="AT2141" s="157" t="s">
        <v>238</v>
      </c>
      <c r="AU2141" s="157" t="s">
        <v>86</v>
      </c>
      <c r="AV2141" s="13" t="s">
        <v>86</v>
      </c>
      <c r="AW2141" s="13" t="s">
        <v>33</v>
      </c>
      <c r="AX2141" s="13" t="s">
        <v>73</v>
      </c>
      <c r="AY2141" s="157" t="s">
        <v>227</v>
      </c>
    </row>
    <row r="2142" spans="2:51" s="12" customFormat="1" ht="11.25">
      <c r="B2142" s="149"/>
      <c r="D2142" s="150" t="s">
        <v>238</v>
      </c>
      <c r="E2142" s="151" t="s">
        <v>21</v>
      </c>
      <c r="F2142" s="152" t="s">
        <v>748</v>
      </c>
      <c r="H2142" s="151" t="s">
        <v>21</v>
      </c>
      <c r="I2142" s="153"/>
      <c r="L2142" s="149"/>
      <c r="M2142" s="154"/>
      <c r="T2142" s="155"/>
      <c r="AT2142" s="151" t="s">
        <v>238</v>
      </c>
      <c r="AU2142" s="151" t="s">
        <v>86</v>
      </c>
      <c r="AV2142" s="12" t="s">
        <v>80</v>
      </c>
      <c r="AW2142" s="12" t="s">
        <v>33</v>
      </c>
      <c r="AX2142" s="12" t="s">
        <v>73</v>
      </c>
      <c r="AY2142" s="151" t="s">
        <v>227</v>
      </c>
    </row>
    <row r="2143" spans="2:51" s="12" customFormat="1" ht="11.25">
      <c r="B2143" s="149"/>
      <c r="D2143" s="150" t="s">
        <v>238</v>
      </c>
      <c r="E2143" s="151" t="s">
        <v>21</v>
      </c>
      <c r="F2143" s="152" t="s">
        <v>958</v>
      </c>
      <c r="H2143" s="151" t="s">
        <v>21</v>
      </c>
      <c r="I2143" s="153"/>
      <c r="L2143" s="149"/>
      <c r="M2143" s="154"/>
      <c r="T2143" s="155"/>
      <c r="AT2143" s="151" t="s">
        <v>238</v>
      </c>
      <c r="AU2143" s="151" t="s">
        <v>86</v>
      </c>
      <c r="AV2143" s="12" t="s">
        <v>80</v>
      </c>
      <c r="AW2143" s="12" t="s">
        <v>33</v>
      </c>
      <c r="AX2143" s="12" t="s">
        <v>73</v>
      </c>
      <c r="AY2143" s="151" t="s">
        <v>227</v>
      </c>
    </row>
    <row r="2144" spans="2:51" s="13" customFormat="1" ht="11.25">
      <c r="B2144" s="156"/>
      <c r="D2144" s="150" t="s">
        <v>238</v>
      </c>
      <c r="E2144" s="157" t="s">
        <v>21</v>
      </c>
      <c r="F2144" s="158" t="s">
        <v>959</v>
      </c>
      <c r="H2144" s="159">
        <v>73.272999999999996</v>
      </c>
      <c r="I2144" s="160"/>
      <c r="L2144" s="156"/>
      <c r="M2144" s="161"/>
      <c r="T2144" s="162"/>
      <c r="AT2144" s="157" t="s">
        <v>238</v>
      </c>
      <c r="AU2144" s="157" t="s">
        <v>86</v>
      </c>
      <c r="AV2144" s="13" t="s">
        <v>86</v>
      </c>
      <c r="AW2144" s="13" t="s">
        <v>33</v>
      </c>
      <c r="AX2144" s="13" t="s">
        <v>73</v>
      </c>
      <c r="AY2144" s="157" t="s">
        <v>227</v>
      </c>
    </row>
    <row r="2145" spans="2:51" s="13" customFormat="1" ht="11.25">
      <c r="B2145" s="156"/>
      <c r="D2145" s="150" t="s">
        <v>238</v>
      </c>
      <c r="E2145" s="157" t="s">
        <v>21</v>
      </c>
      <c r="F2145" s="158" t="s">
        <v>2698</v>
      </c>
      <c r="H2145" s="159">
        <v>-3.68</v>
      </c>
      <c r="I2145" s="160"/>
      <c r="L2145" s="156"/>
      <c r="M2145" s="161"/>
      <c r="T2145" s="162"/>
      <c r="AT2145" s="157" t="s">
        <v>238</v>
      </c>
      <c r="AU2145" s="157" t="s">
        <v>86</v>
      </c>
      <c r="AV2145" s="13" t="s">
        <v>86</v>
      </c>
      <c r="AW2145" s="13" t="s">
        <v>33</v>
      </c>
      <c r="AX2145" s="13" t="s">
        <v>73</v>
      </c>
      <c r="AY2145" s="157" t="s">
        <v>227</v>
      </c>
    </row>
    <row r="2146" spans="2:51" s="12" customFormat="1" ht="11.25">
      <c r="B2146" s="149"/>
      <c r="D2146" s="150" t="s">
        <v>238</v>
      </c>
      <c r="E2146" s="151" t="s">
        <v>21</v>
      </c>
      <c r="F2146" s="152" t="s">
        <v>964</v>
      </c>
      <c r="H2146" s="151" t="s">
        <v>21</v>
      </c>
      <c r="I2146" s="153"/>
      <c r="L2146" s="149"/>
      <c r="M2146" s="154"/>
      <c r="T2146" s="155"/>
      <c r="AT2146" s="151" t="s">
        <v>238</v>
      </c>
      <c r="AU2146" s="151" t="s">
        <v>86</v>
      </c>
      <c r="AV2146" s="12" t="s">
        <v>80</v>
      </c>
      <c r="AW2146" s="12" t="s">
        <v>33</v>
      </c>
      <c r="AX2146" s="12" t="s">
        <v>73</v>
      </c>
      <c r="AY2146" s="151" t="s">
        <v>227</v>
      </c>
    </row>
    <row r="2147" spans="2:51" s="13" customFormat="1" ht="11.25">
      <c r="B2147" s="156"/>
      <c r="D2147" s="150" t="s">
        <v>238</v>
      </c>
      <c r="E2147" s="157" t="s">
        <v>21</v>
      </c>
      <c r="F2147" s="158" t="s">
        <v>965</v>
      </c>
      <c r="H2147" s="159">
        <v>64.13</v>
      </c>
      <c r="I2147" s="160"/>
      <c r="L2147" s="156"/>
      <c r="M2147" s="161"/>
      <c r="T2147" s="162"/>
      <c r="AT2147" s="157" t="s">
        <v>238</v>
      </c>
      <c r="AU2147" s="157" t="s">
        <v>86</v>
      </c>
      <c r="AV2147" s="13" t="s">
        <v>86</v>
      </c>
      <c r="AW2147" s="13" t="s">
        <v>33</v>
      </c>
      <c r="AX2147" s="13" t="s">
        <v>73</v>
      </c>
      <c r="AY2147" s="157" t="s">
        <v>227</v>
      </c>
    </row>
    <row r="2148" spans="2:51" s="13" customFormat="1" ht="11.25">
      <c r="B2148" s="156"/>
      <c r="D2148" s="150" t="s">
        <v>238</v>
      </c>
      <c r="E2148" s="157" t="s">
        <v>21</v>
      </c>
      <c r="F2148" s="158" t="s">
        <v>2699</v>
      </c>
      <c r="H2148" s="159">
        <v>-0.9</v>
      </c>
      <c r="I2148" s="160"/>
      <c r="L2148" s="156"/>
      <c r="M2148" s="161"/>
      <c r="T2148" s="162"/>
      <c r="AT2148" s="157" t="s">
        <v>238</v>
      </c>
      <c r="AU2148" s="157" t="s">
        <v>86</v>
      </c>
      <c r="AV2148" s="13" t="s">
        <v>86</v>
      </c>
      <c r="AW2148" s="13" t="s">
        <v>33</v>
      </c>
      <c r="AX2148" s="13" t="s">
        <v>73</v>
      </c>
      <c r="AY2148" s="157" t="s">
        <v>227</v>
      </c>
    </row>
    <row r="2149" spans="2:51" s="12" customFormat="1" ht="11.25">
      <c r="B2149" s="149"/>
      <c r="D2149" s="150" t="s">
        <v>238</v>
      </c>
      <c r="E2149" s="151" t="s">
        <v>21</v>
      </c>
      <c r="F2149" s="152" t="s">
        <v>967</v>
      </c>
      <c r="H2149" s="151" t="s">
        <v>21</v>
      </c>
      <c r="I2149" s="153"/>
      <c r="L2149" s="149"/>
      <c r="M2149" s="154"/>
      <c r="T2149" s="155"/>
      <c r="AT2149" s="151" t="s">
        <v>238</v>
      </c>
      <c r="AU2149" s="151" t="s">
        <v>86</v>
      </c>
      <c r="AV2149" s="12" t="s">
        <v>80</v>
      </c>
      <c r="AW2149" s="12" t="s">
        <v>33</v>
      </c>
      <c r="AX2149" s="12" t="s">
        <v>73</v>
      </c>
      <c r="AY2149" s="151" t="s">
        <v>227</v>
      </c>
    </row>
    <row r="2150" spans="2:51" s="13" customFormat="1" ht="11.25">
      <c r="B2150" s="156"/>
      <c r="D2150" s="150" t="s">
        <v>238</v>
      </c>
      <c r="E2150" s="157" t="s">
        <v>21</v>
      </c>
      <c r="F2150" s="158" t="s">
        <v>968</v>
      </c>
      <c r="H2150" s="159">
        <v>36.68</v>
      </c>
      <c r="I2150" s="160"/>
      <c r="L2150" s="156"/>
      <c r="M2150" s="161"/>
      <c r="T2150" s="162"/>
      <c r="AT2150" s="157" t="s">
        <v>238</v>
      </c>
      <c r="AU2150" s="157" t="s">
        <v>86</v>
      </c>
      <c r="AV2150" s="13" t="s">
        <v>86</v>
      </c>
      <c r="AW2150" s="13" t="s">
        <v>33</v>
      </c>
      <c r="AX2150" s="13" t="s">
        <v>73</v>
      </c>
      <c r="AY2150" s="157" t="s">
        <v>227</v>
      </c>
    </row>
    <row r="2151" spans="2:51" s="12" customFormat="1" ht="11.25">
      <c r="B2151" s="149"/>
      <c r="D2151" s="150" t="s">
        <v>238</v>
      </c>
      <c r="E2151" s="151" t="s">
        <v>21</v>
      </c>
      <c r="F2151" s="152" t="s">
        <v>865</v>
      </c>
      <c r="H2151" s="151" t="s">
        <v>21</v>
      </c>
      <c r="I2151" s="153"/>
      <c r="L2151" s="149"/>
      <c r="M2151" s="154"/>
      <c r="T2151" s="155"/>
      <c r="AT2151" s="151" t="s">
        <v>238</v>
      </c>
      <c r="AU2151" s="151" t="s">
        <v>86</v>
      </c>
      <c r="AV2151" s="12" t="s">
        <v>80</v>
      </c>
      <c r="AW2151" s="12" t="s">
        <v>33</v>
      </c>
      <c r="AX2151" s="12" t="s">
        <v>73</v>
      </c>
      <c r="AY2151" s="151" t="s">
        <v>227</v>
      </c>
    </row>
    <row r="2152" spans="2:51" s="13" customFormat="1" ht="11.25">
      <c r="B2152" s="156"/>
      <c r="D2152" s="150" t="s">
        <v>238</v>
      </c>
      <c r="E2152" s="157" t="s">
        <v>21</v>
      </c>
      <c r="F2152" s="158" t="s">
        <v>971</v>
      </c>
      <c r="H2152" s="159">
        <v>28.62</v>
      </c>
      <c r="I2152" s="160"/>
      <c r="L2152" s="156"/>
      <c r="M2152" s="161"/>
      <c r="T2152" s="162"/>
      <c r="AT2152" s="157" t="s">
        <v>238</v>
      </c>
      <c r="AU2152" s="157" t="s">
        <v>86</v>
      </c>
      <c r="AV2152" s="13" t="s">
        <v>86</v>
      </c>
      <c r="AW2152" s="13" t="s">
        <v>33</v>
      </c>
      <c r="AX2152" s="13" t="s">
        <v>73</v>
      </c>
      <c r="AY2152" s="157" t="s">
        <v>227</v>
      </c>
    </row>
    <row r="2153" spans="2:51" s="12" customFormat="1" ht="11.25">
      <c r="B2153" s="149"/>
      <c r="D2153" s="150" t="s">
        <v>238</v>
      </c>
      <c r="E2153" s="151" t="s">
        <v>21</v>
      </c>
      <c r="F2153" s="152" t="s">
        <v>973</v>
      </c>
      <c r="H2153" s="151" t="s">
        <v>21</v>
      </c>
      <c r="I2153" s="153"/>
      <c r="L2153" s="149"/>
      <c r="M2153" s="154"/>
      <c r="T2153" s="155"/>
      <c r="AT2153" s="151" t="s">
        <v>238</v>
      </c>
      <c r="AU2153" s="151" t="s">
        <v>86</v>
      </c>
      <c r="AV2153" s="12" t="s">
        <v>80</v>
      </c>
      <c r="AW2153" s="12" t="s">
        <v>33</v>
      </c>
      <c r="AX2153" s="12" t="s">
        <v>73</v>
      </c>
      <c r="AY2153" s="151" t="s">
        <v>227</v>
      </c>
    </row>
    <row r="2154" spans="2:51" s="13" customFormat="1" ht="11.25">
      <c r="B2154" s="156"/>
      <c r="D2154" s="150" t="s">
        <v>238</v>
      </c>
      <c r="E2154" s="157" t="s">
        <v>21</v>
      </c>
      <c r="F2154" s="158" t="s">
        <v>974</v>
      </c>
      <c r="H2154" s="159">
        <v>32.86</v>
      </c>
      <c r="I2154" s="160"/>
      <c r="L2154" s="156"/>
      <c r="M2154" s="161"/>
      <c r="T2154" s="162"/>
      <c r="AT2154" s="157" t="s">
        <v>238</v>
      </c>
      <c r="AU2154" s="157" t="s">
        <v>86</v>
      </c>
      <c r="AV2154" s="13" t="s">
        <v>86</v>
      </c>
      <c r="AW2154" s="13" t="s">
        <v>33</v>
      </c>
      <c r="AX2154" s="13" t="s">
        <v>73</v>
      </c>
      <c r="AY2154" s="157" t="s">
        <v>227</v>
      </c>
    </row>
    <row r="2155" spans="2:51" s="13" customFormat="1" ht="11.25">
      <c r="B2155" s="156"/>
      <c r="D2155" s="150" t="s">
        <v>238</v>
      </c>
      <c r="E2155" s="157" t="s">
        <v>21</v>
      </c>
      <c r="F2155" s="158" t="s">
        <v>2699</v>
      </c>
      <c r="H2155" s="159">
        <v>-0.9</v>
      </c>
      <c r="I2155" s="160"/>
      <c r="L2155" s="156"/>
      <c r="M2155" s="161"/>
      <c r="T2155" s="162"/>
      <c r="AT2155" s="157" t="s">
        <v>238</v>
      </c>
      <c r="AU2155" s="157" t="s">
        <v>86</v>
      </c>
      <c r="AV2155" s="13" t="s">
        <v>86</v>
      </c>
      <c r="AW2155" s="13" t="s">
        <v>33</v>
      </c>
      <c r="AX2155" s="13" t="s">
        <v>73</v>
      </c>
      <c r="AY2155" s="157" t="s">
        <v>227</v>
      </c>
    </row>
    <row r="2156" spans="2:51" s="12" customFormat="1" ht="11.25">
      <c r="B2156" s="149"/>
      <c r="D2156" s="150" t="s">
        <v>238</v>
      </c>
      <c r="E2156" s="151" t="s">
        <v>21</v>
      </c>
      <c r="F2156" s="152" t="s">
        <v>976</v>
      </c>
      <c r="H2156" s="151" t="s">
        <v>21</v>
      </c>
      <c r="I2156" s="153"/>
      <c r="L2156" s="149"/>
      <c r="M2156" s="154"/>
      <c r="T2156" s="155"/>
      <c r="AT2156" s="151" t="s">
        <v>238</v>
      </c>
      <c r="AU2156" s="151" t="s">
        <v>86</v>
      </c>
      <c r="AV2156" s="12" t="s">
        <v>80</v>
      </c>
      <c r="AW2156" s="12" t="s">
        <v>33</v>
      </c>
      <c r="AX2156" s="12" t="s">
        <v>73</v>
      </c>
      <c r="AY2156" s="151" t="s">
        <v>227</v>
      </c>
    </row>
    <row r="2157" spans="2:51" s="13" customFormat="1" ht="11.25">
      <c r="B2157" s="156"/>
      <c r="D2157" s="150" t="s">
        <v>238</v>
      </c>
      <c r="E2157" s="157" t="s">
        <v>21</v>
      </c>
      <c r="F2157" s="158" t="s">
        <v>977</v>
      </c>
      <c r="H2157" s="159">
        <v>55.12</v>
      </c>
      <c r="I2157" s="160"/>
      <c r="L2157" s="156"/>
      <c r="M2157" s="161"/>
      <c r="T2157" s="162"/>
      <c r="AT2157" s="157" t="s">
        <v>238</v>
      </c>
      <c r="AU2157" s="157" t="s">
        <v>86</v>
      </c>
      <c r="AV2157" s="13" t="s">
        <v>86</v>
      </c>
      <c r="AW2157" s="13" t="s">
        <v>33</v>
      </c>
      <c r="AX2157" s="13" t="s">
        <v>73</v>
      </c>
      <c r="AY2157" s="157" t="s">
        <v>227</v>
      </c>
    </row>
    <row r="2158" spans="2:51" s="12" customFormat="1" ht="11.25">
      <c r="B2158" s="149"/>
      <c r="D2158" s="150" t="s">
        <v>238</v>
      </c>
      <c r="E2158" s="151" t="s">
        <v>21</v>
      </c>
      <c r="F2158" s="152" t="s">
        <v>982</v>
      </c>
      <c r="H2158" s="151" t="s">
        <v>21</v>
      </c>
      <c r="I2158" s="153"/>
      <c r="L2158" s="149"/>
      <c r="M2158" s="154"/>
      <c r="T2158" s="155"/>
      <c r="AT2158" s="151" t="s">
        <v>238</v>
      </c>
      <c r="AU2158" s="151" t="s">
        <v>86</v>
      </c>
      <c r="AV2158" s="12" t="s">
        <v>80</v>
      </c>
      <c r="AW2158" s="12" t="s">
        <v>33</v>
      </c>
      <c r="AX2158" s="12" t="s">
        <v>73</v>
      </c>
      <c r="AY2158" s="151" t="s">
        <v>227</v>
      </c>
    </row>
    <row r="2159" spans="2:51" s="13" customFormat="1" ht="11.25">
      <c r="B2159" s="156"/>
      <c r="D2159" s="150" t="s">
        <v>238</v>
      </c>
      <c r="E2159" s="157" t="s">
        <v>21</v>
      </c>
      <c r="F2159" s="158" t="s">
        <v>983</v>
      </c>
      <c r="H2159" s="159">
        <v>35.244999999999997</v>
      </c>
      <c r="I2159" s="160"/>
      <c r="L2159" s="156"/>
      <c r="M2159" s="161"/>
      <c r="T2159" s="162"/>
      <c r="AT2159" s="157" t="s">
        <v>238</v>
      </c>
      <c r="AU2159" s="157" t="s">
        <v>86</v>
      </c>
      <c r="AV2159" s="13" t="s">
        <v>86</v>
      </c>
      <c r="AW2159" s="13" t="s">
        <v>33</v>
      </c>
      <c r="AX2159" s="13" t="s">
        <v>73</v>
      </c>
      <c r="AY2159" s="157" t="s">
        <v>227</v>
      </c>
    </row>
    <row r="2160" spans="2:51" s="12" customFormat="1" ht="11.25">
      <c r="B2160" s="149"/>
      <c r="D2160" s="150" t="s">
        <v>238</v>
      </c>
      <c r="E2160" s="151" t="s">
        <v>21</v>
      </c>
      <c r="F2160" s="152" t="s">
        <v>985</v>
      </c>
      <c r="H2160" s="151" t="s">
        <v>21</v>
      </c>
      <c r="I2160" s="153"/>
      <c r="L2160" s="149"/>
      <c r="M2160" s="154"/>
      <c r="T2160" s="155"/>
      <c r="AT2160" s="151" t="s">
        <v>238</v>
      </c>
      <c r="AU2160" s="151" t="s">
        <v>86</v>
      </c>
      <c r="AV2160" s="12" t="s">
        <v>80</v>
      </c>
      <c r="AW2160" s="12" t="s">
        <v>33</v>
      </c>
      <c r="AX2160" s="12" t="s">
        <v>73</v>
      </c>
      <c r="AY2160" s="151" t="s">
        <v>227</v>
      </c>
    </row>
    <row r="2161" spans="2:51" s="13" customFormat="1" ht="11.25">
      <c r="B2161" s="156"/>
      <c r="D2161" s="150" t="s">
        <v>238</v>
      </c>
      <c r="E2161" s="157" t="s">
        <v>21</v>
      </c>
      <c r="F2161" s="158" t="s">
        <v>986</v>
      </c>
      <c r="H2161" s="159">
        <v>54.643000000000001</v>
      </c>
      <c r="I2161" s="160"/>
      <c r="L2161" s="156"/>
      <c r="M2161" s="161"/>
      <c r="T2161" s="162"/>
      <c r="AT2161" s="157" t="s">
        <v>238</v>
      </c>
      <c r="AU2161" s="157" t="s">
        <v>86</v>
      </c>
      <c r="AV2161" s="13" t="s">
        <v>86</v>
      </c>
      <c r="AW2161" s="13" t="s">
        <v>33</v>
      </c>
      <c r="AX2161" s="13" t="s">
        <v>73</v>
      </c>
      <c r="AY2161" s="157" t="s">
        <v>227</v>
      </c>
    </row>
    <row r="2162" spans="2:51" s="13" customFormat="1" ht="11.25">
      <c r="B2162" s="156"/>
      <c r="D2162" s="150" t="s">
        <v>238</v>
      </c>
      <c r="E2162" s="157" t="s">
        <v>21</v>
      </c>
      <c r="F2162" s="158" t="s">
        <v>2699</v>
      </c>
      <c r="H2162" s="159">
        <v>-0.9</v>
      </c>
      <c r="I2162" s="160"/>
      <c r="L2162" s="156"/>
      <c r="M2162" s="161"/>
      <c r="T2162" s="162"/>
      <c r="AT2162" s="157" t="s">
        <v>238</v>
      </c>
      <c r="AU2162" s="157" t="s">
        <v>86</v>
      </c>
      <c r="AV2162" s="13" t="s">
        <v>86</v>
      </c>
      <c r="AW2162" s="13" t="s">
        <v>33</v>
      </c>
      <c r="AX2162" s="13" t="s">
        <v>73</v>
      </c>
      <c r="AY2162" s="157" t="s">
        <v>227</v>
      </c>
    </row>
    <row r="2163" spans="2:51" s="12" customFormat="1" ht="11.25">
      <c r="B2163" s="149"/>
      <c r="D2163" s="150" t="s">
        <v>238</v>
      </c>
      <c r="E2163" s="151" t="s">
        <v>21</v>
      </c>
      <c r="F2163" s="152" t="s">
        <v>988</v>
      </c>
      <c r="H2163" s="151" t="s">
        <v>21</v>
      </c>
      <c r="I2163" s="153"/>
      <c r="L2163" s="149"/>
      <c r="M2163" s="154"/>
      <c r="T2163" s="155"/>
      <c r="AT2163" s="151" t="s">
        <v>238</v>
      </c>
      <c r="AU2163" s="151" t="s">
        <v>86</v>
      </c>
      <c r="AV2163" s="12" t="s">
        <v>80</v>
      </c>
      <c r="AW2163" s="12" t="s">
        <v>33</v>
      </c>
      <c r="AX2163" s="12" t="s">
        <v>73</v>
      </c>
      <c r="AY2163" s="151" t="s">
        <v>227</v>
      </c>
    </row>
    <row r="2164" spans="2:51" s="13" customFormat="1" ht="11.25">
      <c r="B2164" s="156"/>
      <c r="D2164" s="150" t="s">
        <v>238</v>
      </c>
      <c r="E2164" s="157" t="s">
        <v>21</v>
      </c>
      <c r="F2164" s="158" t="s">
        <v>2700</v>
      </c>
      <c r="H2164" s="159">
        <v>75.366</v>
      </c>
      <c r="I2164" s="160"/>
      <c r="L2164" s="156"/>
      <c r="M2164" s="161"/>
      <c r="T2164" s="162"/>
      <c r="AT2164" s="157" t="s">
        <v>238</v>
      </c>
      <c r="AU2164" s="157" t="s">
        <v>86</v>
      </c>
      <c r="AV2164" s="13" t="s">
        <v>86</v>
      </c>
      <c r="AW2164" s="13" t="s">
        <v>33</v>
      </c>
      <c r="AX2164" s="13" t="s">
        <v>73</v>
      </c>
      <c r="AY2164" s="157" t="s">
        <v>227</v>
      </c>
    </row>
    <row r="2165" spans="2:51" s="12" customFormat="1" ht="11.25">
      <c r="B2165" s="149"/>
      <c r="D2165" s="150" t="s">
        <v>238</v>
      </c>
      <c r="E2165" s="151" t="s">
        <v>21</v>
      </c>
      <c r="F2165" s="152" t="s">
        <v>992</v>
      </c>
      <c r="H2165" s="151" t="s">
        <v>21</v>
      </c>
      <c r="I2165" s="153"/>
      <c r="L2165" s="149"/>
      <c r="M2165" s="154"/>
      <c r="T2165" s="155"/>
      <c r="AT2165" s="151" t="s">
        <v>238</v>
      </c>
      <c r="AU2165" s="151" t="s">
        <v>86</v>
      </c>
      <c r="AV2165" s="12" t="s">
        <v>80</v>
      </c>
      <c r="AW2165" s="12" t="s">
        <v>33</v>
      </c>
      <c r="AX2165" s="12" t="s">
        <v>73</v>
      </c>
      <c r="AY2165" s="151" t="s">
        <v>227</v>
      </c>
    </row>
    <row r="2166" spans="2:51" s="13" customFormat="1" ht="11.25">
      <c r="B2166" s="156"/>
      <c r="D2166" s="150" t="s">
        <v>238</v>
      </c>
      <c r="E2166" s="157" t="s">
        <v>21</v>
      </c>
      <c r="F2166" s="158" t="s">
        <v>2701</v>
      </c>
      <c r="H2166" s="159">
        <v>150.30799999999999</v>
      </c>
      <c r="I2166" s="160"/>
      <c r="L2166" s="156"/>
      <c r="M2166" s="161"/>
      <c r="T2166" s="162"/>
      <c r="AT2166" s="157" t="s">
        <v>238</v>
      </c>
      <c r="AU2166" s="157" t="s">
        <v>86</v>
      </c>
      <c r="AV2166" s="13" t="s">
        <v>86</v>
      </c>
      <c r="AW2166" s="13" t="s">
        <v>33</v>
      </c>
      <c r="AX2166" s="13" t="s">
        <v>73</v>
      </c>
      <c r="AY2166" s="157" t="s">
        <v>227</v>
      </c>
    </row>
    <row r="2167" spans="2:51" s="13" customFormat="1" ht="11.25">
      <c r="B2167" s="156"/>
      <c r="D2167" s="150" t="s">
        <v>238</v>
      </c>
      <c r="E2167" s="157" t="s">
        <v>21</v>
      </c>
      <c r="F2167" s="158" t="s">
        <v>2702</v>
      </c>
      <c r="H2167" s="159">
        <v>-3.6</v>
      </c>
      <c r="I2167" s="160"/>
      <c r="L2167" s="156"/>
      <c r="M2167" s="161"/>
      <c r="T2167" s="162"/>
      <c r="AT2167" s="157" t="s">
        <v>238</v>
      </c>
      <c r="AU2167" s="157" t="s">
        <v>86</v>
      </c>
      <c r="AV2167" s="13" t="s">
        <v>86</v>
      </c>
      <c r="AW2167" s="13" t="s">
        <v>33</v>
      </c>
      <c r="AX2167" s="13" t="s">
        <v>73</v>
      </c>
      <c r="AY2167" s="157" t="s">
        <v>227</v>
      </c>
    </row>
    <row r="2168" spans="2:51" s="12" customFormat="1" ht="11.25">
      <c r="B2168" s="149"/>
      <c r="D2168" s="150" t="s">
        <v>238</v>
      </c>
      <c r="E2168" s="151" t="s">
        <v>21</v>
      </c>
      <c r="F2168" s="152" t="s">
        <v>996</v>
      </c>
      <c r="H2168" s="151" t="s">
        <v>21</v>
      </c>
      <c r="I2168" s="153"/>
      <c r="L2168" s="149"/>
      <c r="M2168" s="154"/>
      <c r="T2168" s="155"/>
      <c r="AT2168" s="151" t="s">
        <v>238</v>
      </c>
      <c r="AU2168" s="151" t="s">
        <v>86</v>
      </c>
      <c r="AV2168" s="12" t="s">
        <v>80</v>
      </c>
      <c r="AW2168" s="12" t="s">
        <v>33</v>
      </c>
      <c r="AX2168" s="12" t="s">
        <v>73</v>
      </c>
      <c r="AY2168" s="151" t="s">
        <v>227</v>
      </c>
    </row>
    <row r="2169" spans="2:51" s="13" customFormat="1" ht="11.25">
      <c r="B2169" s="156"/>
      <c r="D2169" s="150" t="s">
        <v>238</v>
      </c>
      <c r="E2169" s="157" t="s">
        <v>21</v>
      </c>
      <c r="F2169" s="158" t="s">
        <v>997</v>
      </c>
      <c r="H2169" s="159">
        <v>241.887</v>
      </c>
      <c r="I2169" s="160"/>
      <c r="L2169" s="156"/>
      <c r="M2169" s="161"/>
      <c r="T2169" s="162"/>
      <c r="AT2169" s="157" t="s">
        <v>238</v>
      </c>
      <c r="AU2169" s="157" t="s">
        <v>86</v>
      </c>
      <c r="AV2169" s="13" t="s">
        <v>86</v>
      </c>
      <c r="AW2169" s="13" t="s">
        <v>33</v>
      </c>
      <c r="AX2169" s="13" t="s">
        <v>73</v>
      </c>
      <c r="AY2169" s="157" t="s">
        <v>227</v>
      </c>
    </row>
    <row r="2170" spans="2:51" s="12" customFormat="1" ht="11.25">
      <c r="B2170" s="149"/>
      <c r="D2170" s="150" t="s">
        <v>238</v>
      </c>
      <c r="E2170" s="151" t="s">
        <v>21</v>
      </c>
      <c r="F2170" s="152" t="s">
        <v>1000</v>
      </c>
      <c r="H2170" s="151" t="s">
        <v>21</v>
      </c>
      <c r="I2170" s="153"/>
      <c r="L2170" s="149"/>
      <c r="M2170" s="154"/>
      <c r="T2170" s="155"/>
      <c r="AT2170" s="151" t="s">
        <v>238</v>
      </c>
      <c r="AU2170" s="151" t="s">
        <v>86</v>
      </c>
      <c r="AV2170" s="12" t="s">
        <v>80</v>
      </c>
      <c r="AW2170" s="12" t="s">
        <v>33</v>
      </c>
      <c r="AX2170" s="12" t="s">
        <v>73</v>
      </c>
      <c r="AY2170" s="151" t="s">
        <v>227</v>
      </c>
    </row>
    <row r="2171" spans="2:51" s="13" customFormat="1" ht="11.25">
      <c r="B2171" s="156"/>
      <c r="D2171" s="150" t="s">
        <v>238</v>
      </c>
      <c r="E2171" s="157" t="s">
        <v>21</v>
      </c>
      <c r="F2171" s="158" t="s">
        <v>1001</v>
      </c>
      <c r="H2171" s="159">
        <v>397.10300000000001</v>
      </c>
      <c r="I2171" s="160"/>
      <c r="L2171" s="156"/>
      <c r="M2171" s="161"/>
      <c r="T2171" s="162"/>
      <c r="AT2171" s="157" t="s">
        <v>238</v>
      </c>
      <c r="AU2171" s="157" t="s">
        <v>86</v>
      </c>
      <c r="AV2171" s="13" t="s">
        <v>86</v>
      </c>
      <c r="AW2171" s="13" t="s">
        <v>33</v>
      </c>
      <c r="AX2171" s="13" t="s">
        <v>73</v>
      </c>
      <c r="AY2171" s="157" t="s">
        <v>227</v>
      </c>
    </row>
    <row r="2172" spans="2:51" s="13" customFormat="1" ht="11.25">
      <c r="B2172" s="156"/>
      <c r="D2172" s="150" t="s">
        <v>238</v>
      </c>
      <c r="E2172" s="157" t="s">
        <v>21</v>
      </c>
      <c r="F2172" s="158" t="s">
        <v>2703</v>
      </c>
      <c r="H2172" s="159">
        <v>-8.1</v>
      </c>
      <c r="I2172" s="160"/>
      <c r="L2172" s="156"/>
      <c r="M2172" s="161"/>
      <c r="T2172" s="162"/>
      <c r="AT2172" s="157" t="s">
        <v>238</v>
      </c>
      <c r="AU2172" s="157" t="s">
        <v>86</v>
      </c>
      <c r="AV2172" s="13" t="s">
        <v>86</v>
      </c>
      <c r="AW2172" s="13" t="s">
        <v>33</v>
      </c>
      <c r="AX2172" s="13" t="s">
        <v>73</v>
      </c>
      <c r="AY2172" s="157" t="s">
        <v>227</v>
      </c>
    </row>
    <row r="2173" spans="2:51" s="12" customFormat="1" ht="11.25">
      <c r="B2173" s="149"/>
      <c r="D2173" s="150" t="s">
        <v>238</v>
      </c>
      <c r="E2173" s="151" t="s">
        <v>21</v>
      </c>
      <c r="F2173" s="152" t="s">
        <v>1004</v>
      </c>
      <c r="H2173" s="151" t="s">
        <v>21</v>
      </c>
      <c r="I2173" s="153"/>
      <c r="L2173" s="149"/>
      <c r="M2173" s="154"/>
      <c r="T2173" s="155"/>
      <c r="AT2173" s="151" t="s">
        <v>238</v>
      </c>
      <c r="AU2173" s="151" t="s">
        <v>86</v>
      </c>
      <c r="AV2173" s="12" t="s">
        <v>80</v>
      </c>
      <c r="AW2173" s="12" t="s">
        <v>33</v>
      </c>
      <c r="AX2173" s="12" t="s">
        <v>73</v>
      </c>
      <c r="AY2173" s="151" t="s">
        <v>227</v>
      </c>
    </row>
    <row r="2174" spans="2:51" s="13" customFormat="1" ht="11.25">
      <c r="B2174" s="156"/>
      <c r="D2174" s="150" t="s">
        <v>238</v>
      </c>
      <c r="E2174" s="157" t="s">
        <v>21</v>
      </c>
      <c r="F2174" s="158" t="s">
        <v>1005</v>
      </c>
      <c r="H2174" s="159">
        <v>495.84199999999998</v>
      </c>
      <c r="I2174" s="160"/>
      <c r="L2174" s="156"/>
      <c r="M2174" s="161"/>
      <c r="T2174" s="162"/>
      <c r="AT2174" s="157" t="s">
        <v>238</v>
      </c>
      <c r="AU2174" s="157" t="s">
        <v>86</v>
      </c>
      <c r="AV2174" s="13" t="s">
        <v>86</v>
      </c>
      <c r="AW2174" s="13" t="s">
        <v>33</v>
      </c>
      <c r="AX2174" s="13" t="s">
        <v>73</v>
      </c>
      <c r="AY2174" s="157" t="s">
        <v>227</v>
      </c>
    </row>
    <row r="2175" spans="2:51" s="13" customFormat="1" ht="11.25">
      <c r="B2175" s="156"/>
      <c r="D2175" s="150" t="s">
        <v>238</v>
      </c>
      <c r="E2175" s="157" t="s">
        <v>21</v>
      </c>
      <c r="F2175" s="158" t="s">
        <v>2703</v>
      </c>
      <c r="H2175" s="159">
        <v>-8.1</v>
      </c>
      <c r="I2175" s="160"/>
      <c r="L2175" s="156"/>
      <c r="M2175" s="161"/>
      <c r="T2175" s="162"/>
      <c r="AT2175" s="157" t="s">
        <v>238</v>
      </c>
      <c r="AU2175" s="157" t="s">
        <v>86</v>
      </c>
      <c r="AV2175" s="13" t="s">
        <v>86</v>
      </c>
      <c r="AW2175" s="13" t="s">
        <v>33</v>
      </c>
      <c r="AX2175" s="13" t="s">
        <v>73</v>
      </c>
      <c r="AY2175" s="157" t="s">
        <v>227</v>
      </c>
    </row>
    <row r="2176" spans="2:51" s="12" customFormat="1" ht="11.25">
      <c r="B2176" s="149"/>
      <c r="D2176" s="150" t="s">
        <v>238</v>
      </c>
      <c r="E2176" s="151" t="s">
        <v>21</v>
      </c>
      <c r="F2176" s="152" t="s">
        <v>766</v>
      </c>
      <c r="H2176" s="151" t="s">
        <v>21</v>
      </c>
      <c r="I2176" s="153"/>
      <c r="L2176" s="149"/>
      <c r="M2176" s="154"/>
      <c r="T2176" s="155"/>
      <c r="AT2176" s="151" t="s">
        <v>238</v>
      </c>
      <c r="AU2176" s="151" t="s">
        <v>86</v>
      </c>
      <c r="AV2176" s="12" t="s">
        <v>80</v>
      </c>
      <c r="AW2176" s="12" t="s">
        <v>33</v>
      </c>
      <c r="AX2176" s="12" t="s">
        <v>73</v>
      </c>
      <c r="AY2176" s="151" t="s">
        <v>227</v>
      </c>
    </row>
    <row r="2177" spans="2:51" s="12" customFormat="1" ht="11.25">
      <c r="B2177" s="149"/>
      <c r="D2177" s="150" t="s">
        <v>238</v>
      </c>
      <c r="E2177" s="151" t="s">
        <v>21</v>
      </c>
      <c r="F2177" s="152" t="s">
        <v>988</v>
      </c>
      <c r="H2177" s="151" t="s">
        <v>21</v>
      </c>
      <c r="I2177" s="153"/>
      <c r="L2177" s="149"/>
      <c r="M2177" s="154"/>
      <c r="T2177" s="155"/>
      <c r="AT2177" s="151" t="s">
        <v>238</v>
      </c>
      <c r="AU2177" s="151" t="s">
        <v>86</v>
      </c>
      <c r="AV2177" s="12" t="s">
        <v>80</v>
      </c>
      <c r="AW2177" s="12" t="s">
        <v>33</v>
      </c>
      <c r="AX2177" s="12" t="s">
        <v>73</v>
      </c>
      <c r="AY2177" s="151" t="s">
        <v>227</v>
      </c>
    </row>
    <row r="2178" spans="2:51" s="13" customFormat="1" ht="11.25">
      <c r="B2178" s="156"/>
      <c r="D2178" s="150" t="s">
        <v>238</v>
      </c>
      <c r="E2178" s="157" t="s">
        <v>21</v>
      </c>
      <c r="F2178" s="158" t="s">
        <v>2704</v>
      </c>
      <c r="H2178" s="159">
        <v>301.464</v>
      </c>
      <c r="I2178" s="160"/>
      <c r="L2178" s="156"/>
      <c r="M2178" s="161"/>
      <c r="T2178" s="162"/>
      <c r="AT2178" s="157" t="s">
        <v>238</v>
      </c>
      <c r="AU2178" s="157" t="s">
        <v>86</v>
      </c>
      <c r="AV2178" s="13" t="s">
        <v>86</v>
      </c>
      <c r="AW2178" s="13" t="s">
        <v>33</v>
      </c>
      <c r="AX2178" s="13" t="s">
        <v>73</v>
      </c>
      <c r="AY2178" s="157" t="s">
        <v>227</v>
      </c>
    </row>
    <row r="2179" spans="2:51" s="12" customFormat="1" ht="11.25">
      <c r="B2179" s="149"/>
      <c r="D2179" s="150" t="s">
        <v>238</v>
      </c>
      <c r="E2179" s="151" t="s">
        <v>21</v>
      </c>
      <c r="F2179" s="152" t="s">
        <v>992</v>
      </c>
      <c r="H2179" s="151" t="s">
        <v>21</v>
      </c>
      <c r="I2179" s="153"/>
      <c r="L2179" s="149"/>
      <c r="M2179" s="154"/>
      <c r="T2179" s="155"/>
      <c r="AT2179" s="151" t="s">
        <v>238</v>
      </c>
      <c r="AU2179" s="151" t="s">
        <v>86</v>
      </c>
      <c r="AV2179" s="12" t="s">
        <v>80</v>
      </c>
      <c r="AW2179" s="12" t="s">
        <v>33</v>
      </c>
      <c r="AX2179" s="12" t="s">
        <v>73</v>
      </c>
      <c r="AY2179" s="151" t="s">
        <v>227</v>
      </c>
    </row>
    <row r="2180" spans="2:51" s="13" customFormat="1" ht="11.25">
      <c r="B2180" s="156"/>
      <c r="D2180" s="150" t="s">
        <v>238</v>
      </c>
      <c r="E2180" s="157" t="s">
        <v>21</v>
      </c>
      <c r="F2180" s="158" t="s">
        <v>2705</v>
      </c>
      <c r="H2180" s="159">
        <v>601.23199999999997</v>
      </c>
      <c r="I2180" s="160"/>
      <c r="L2180" s="156"/>
      <c r="M2180" s="161"/>
      <c r="T2180" s="162"/>
      <c r="AT2180" s="157" t="s">
        <v>238</v>
      </c>
      <c r="AU2180" s="157" t="s">
        <v>86</v>
      </c>
      <c r="AV2180" s="13" t="s">
        <v>86</v>
      </c>
      <c r="AW2180" s="13" t="s">
        <v>33</v>
      </c>
      <c r="AX2180" s="13" t="s">
        <v>73</v>
      </c>
      <c r="AY2180" s="157" t="s">
        <v>227</v>
      </c>
    </row>
    <row r="2181" spans="2:51" s="13" customFormat="1" ht="11.25">
      <c r="B2181" s="156"/>
      <c r="D2181" s="150" t="s">
        <v>238</v>
      </c>
      <c r="E2181" s="157" t="s">
        <v>21</v>
      </c>
      <c r="F2181" s="158" t="s">
        <v>2706</v>
      </c>
      <c r="H2181" s="159">
        <v>-14.4</v>
      </c>
      <c r="I2181" s="160"/>
      <c r="L2181" s="156"/>
      <c r="M2181" s="161"/>
      <c r="T2181" s="162"/>
      <c r="AT2181" s="157" t="s">
        <v>238</v>
      </c>
      <c r="AU2181" s="157" t="s">
        <v>86</v>
      </c>
      <c r="AV2181" s="13" t="s">
        <v>86</v>
      </c>
      <c r="AW2181" s="13" t="s">
        <v>33</v>
      </c>
      <c r="AX2181" s="13" t="s">
        <v>73</v>
      </c>
      <c r="AY2181" s="157" t="s">
        <v>227</v>
      </c>
    </row>
    <row r="2182" spans="2:51" s="12" customFormat="1" ht="11.25">
      <c r="B2182" s="149"/>
      <c r="D2182" s="150" t="s">
        <v>238</v>
      </c>
      <c r="E2182" s="151" t="s">
        <v>21</v>
      </c>
      <c r="F2182" s="152" t="s">
        <v>996</v>
      </c>
      <c r="H2182" s="151" t="s">
        <v>21</v>
      </c>
      <c r="I2182" s="153"/>
      <c r="L2182" s="149"/>
      <c r="M2182" s="154"/>
      <c r="T2182" s="155"/>
      <c r="AT2182" s="151" t="s">
        <v>238</v>
      </c>
      <c r="AU2182" s="151" t="s">
        <v>86</v>
      </c>
      <c r="AV2182" s="12" t="s">
        <v>80</v>
      </c>
      <c r="AW2182" s="12" t="s">
        <v>33</v>
      </c>
      <c r="AX2182" s="12" t="s">
        <v>73</v>
      </c>
      <c r="AY2182" s="151" t="s">
        <v>227</v>
      </c>
    </row>
    <row r="2183" spans="2:51" s="13" customFormat="1" ht="11.25">
      <c r="B2183" s="156"/>
      <c r="D2183" s="150" t="s">
        <v>238</v>
      </c>
      <c r="E2183" s="157" t="s">
        <v>21</v>
      </c>
      <c r="F2183" s="158" t="s">
        <v>1012</v>
      </c>
      <c r="H2183" s="159">
        <v>80.629000000000005</v>
      </c>
      <c r="I2183" s="160"/>
      <c r="L2183" s="156"/>
      <c r="M2183" s="161"/>
      <c r="T2183" s="162"/>
      <c r="AT2183" s="157" t="s">
        <v>238</v>
      </c>
      <c r="AU2183" s="157" t="s">
        <v>86</v>
      </c>
      <c r="AV2183" s="13" t="s">
        <v>86</v>
      </c>
      <c r="AW2183" s="13" t="s">
        <v>33</v>
      </c>
      <c r="AX2183" s="13" t="s">
        <v>73</v>
      </c>
      <c r="AY2183" s="157" t="s">
        <v>227</v>
      </c>
    </row>
    <row r="2184" spans="2:51" s="12" customFormat="1" ht="11.25">
      <c r="B2184" s="149"/>
      <c r="D2184" s="150" t="s">
        <v>238</v>
      </c>
      <c r="E2184" s="151" t="s">
        <v>21</v>
      </c>
      <c r="F2184" s="152" t="s">
        <v>1000</v>
      </c>
      <c r="H2184" s="151" t="s">
        <v>21</v>
      </c>
      <c r="I2184" s="153"/>
      <c r="L2184" s="149"/>
      <c r="M2184" s="154"/>
      <c r="T2184" s="155"/>
      <c r="AT2184" s="151" t="s">
        <v>238</v>
      </c>
      <c r="AU2184" s="151" t="s">
        <v>86</v>
      </c>
      <c r="AV2184" s="12" t="s">
        <v>80</v>
      </c>
      <c r="AW2184" s="12" t="s">
        <v>33</v>
      </c>
      <c r="AX2184" s="12" t="s">
        <v>73</v>
      </c>
      <c r="AY2184" s="151" t="s">
        <v>227</v>
      </c>
    </row>
    <row r="2185" spans="2:51" s="13" customFormat="1" ht="11.25">
      <c r="B2185" s="156"/>
      <c r="D2185" s="150" t="s">
        <v>238</v>
      </c>
      <c r="E2185" s="157" t="s">
        <v>21</v>
      </c>
      <c r="F2185" s="158" t="s">
        <v>1015</v>
      </c>
      <c r="H2185" s="159">
        <v>132.36799999999999</v>
      </c>
      <c r="I2185" s="160"/>
      <c r="L2185" s="156"/>
      <c r="M2185" s="161"/>
      <c r="T2185" s="162"/>
      <c r="AT2185" s="157" t="s">
        <v>238</v>
      </c>
      <c r="AU2185" s="157" t="s">
        <v>86</v>
      </c>
      <c r="AV2185" s="13" t="s">
        <v>86</v>
      </c>
      <c r="AW2185" s="13" t="s">
        <v>33</v>
      </c>
      <c r="AX2185" s="13" t="s">
        <v>73</v>
      </c>
      <c r="AY2185" s="157" t="s">
        <v>227</v>
      </c>
    </row>
    <row r="2186" spans="2:51" s="13" customFormat="1" ht="11.25">
      <c r="B2186" s="156"/>
      <c r="D2186" s="150" t="s">
        <v>238</v>
      </c>
      <c r="E2186" s="157" t="s">
        <v>21</v>
      </c>
      <c r="F2186" s="158" t="s">
        <v>2707</v>
      </c>
      <c r="H2186" s="159">
        <v>-2.7</v>
      </c>
      <c r="I2186" s="160"/>
      <c r="L2186" s="156"/>
      <c r="M2186" s="161"/>
      <c r="T2186" s="162"/>
      <c r="AT2186" s="157" t="s">
        <v>238</v>
      </c>
      <c r="AU2186" s="157" t="s">
        <v>86</v>
      </c>
      <c r="AV2186" s="13" t="s">
        <v>86</v>
      </c>
      <c r="AW2186" s="13" t="s">
        <v>33</v>
      </c>
      <c r="AX2186" s="13" t="s">
        <v>73</v>
      </c>
      <c r="AY2186" s="157" t="s">
        <v>227</v>
      </c>
    </row>
    <row r="2187" spans="2:51" s="12" customFormat="1" ht="11.25">
      <c r="B2187" s="149"/>
      <c r="D2187" s="150" t="s">
        <v>238</v>
      </c>
      <c r="E2187" s="151" t="s">
        <v>21</v>
      </c>
      <c r="F2187" s="152" t="s">
        <v>1004</v>
      </c>
      <c r="H2187" s="151" t="s">
        <v>21</v>
      </c>
      <c r="I2187" s="153"/>
      <c r="L2187" s="149"/>
      <c r="M2187" s="154"/>
      <c r="T2187" s="155"/>
      <c r="AT2187" s="151" t="s">
        <v>238</v>
      </c>
      <c r="AU2187" s="151" t="s">
        <v>86</v>
      </c>
      <c r="AV2187" s="12" t="s">
        <v>80</v>
      </c>
      <c r="AW2187" s="12" t="s">
        <v>33</v>
      </c>
      <c r="AX2187" s="12" t="s">
        <v>73</v>
      </c>
      <c r="AY2187" s="151" t="s">
        <v>227</v>
      </c>
    </row>
    <row r="2188" spans="2:51" s="13" customFormat="1" ht="11.25">
      <c r="B2188" s="156"/>
      <c r="D2188" s="150" t="s">
        <v>238</v>
      </c>
      <c r="E2188" s="157" t="s">
        <v>21</v>
      </c>
      <c r="F2188" s="158" t="s">
        <v>1018</v>
      </c>
      <c r="H2188" s="159">
        <v>165.28100000000001</v>
      </c>
      <c r="I2188" s="160"/>
      <c r="L2188" s="156"/>
      <c r="M2188" s="161"/>
      <c r="T2188" s="162"/>
      <c r="AT2188" s="157" t="s">
        <v>238</v>
      </c>
      <c r="AU2188" s="157" t="s">
        <v>86</v>
      </c>
      <c r="AV2188" s="13" t="s">
        <v>86</v>
      </c>
      <c r="AW2188" s="13" t="s">
        <v>33</v>
      </c>
      <c r="AX2188" s="13" t="s">
        <v>73</v>
      </c>
      <c r="AY2188" s="157" t="s">
        <v>227</v>
      </c>
    </row>
    <row r="2189" spans="2:51" s="13" customFormat="1" ht="11.25">
      <c r="B2189" s="156"/>
      <c r="D2189" s="150" t="s">
        <v>238</v>
      </c>
      <c r="E2189" s="157" t="s">
        <v>21</v>
      </c>
      <c r="F2189" s="158" t="s">
        <v>2707</v>
      </c>
      <c r="H2189" s="159">
        <v>-2.7</v>
      </c>
      <c r="I2189" s="160"/>
      <c r="L2189" s="156"/>
      <c r="M2189" s="161"/>
      <c r="T2189" s="162"/>
      <c r="AT2189" s="157" t="s">
        <v>238</v>
      </c>
      <c r="AU2189" s="157" t="s">
        <v>86</v>
      </c>
      <c r="AV2189" s="13" t="s">
        <v>86</v>
      </c>
      <c r="AW2189" s="13" t="s">
        <v>33</v>
      </c>
      <c r="AX2189" s="13" t="s">
        <v>73</v>
      </c>
      <c r="AY2189" s="157" t="s">
        <v>227</v>
      </c>
    </row>
    <row r="2190" spans="2:51" s="12" customFormat="1" ht="11.25">
      <c r="B2190" s="149"/>
      <c r="D2190" s="150" t="s">
        <v>238</v>
      </c>
      <c r="E2190" s="151" t="s">
        <v>21</v>
      </c>
      <c r="F2190" s="152" t="s">
        <v>1019</v>
      </c>
      <c r="H2190" s="151" t="s">
        <v>21</v>
      </c>
      <c r="I2190" s="153"/>
      <c r="L2190" s="149"/>
      <c r="M2190" s="154"/>
      <c r="T2190" s="155"/>
      <c r="AT2190" s="151" t="s">
        <v>238</v>
      </c>
      <c r="AU2190" s="151" t="s">
        <v>86</v>
      </c>
      <c r="AV2190" s="12" t="s">
        <v>80</v>
      </c>
      <c r="AW2190" s="12" t="s">
        <v>33</v>
      </c>
      <c r="AX2190" s="12" t="s">
        <v>73</v>
      </c>
      <c r="AY2190" s="151" t="s">
        <v>227</v>
      </c>
    </row>
    <row r="2191" spans="2:51" s="13" customFormat="1" ht="11.25">
      <c r="B2191" s="156"/>
      <c r="D2191" s="150" t="s">
        <v>238</v>
      </c>
      <c r="E2191" s="157" t="s">
        <v>21</v>
      </c>
      <c r="F2191" s="158" t="s">
        <v>1020</v>
      </c>
      <c r="H2191" s="159">
        <v>89.463999999999999</v>
      </c>
      <c r="I2191" s="160"/>
      <c r="L2191" s="156"/>
      <c r="M2191" s="161"/>
      <c r="T2191" s="162"/>
      <c r="AT2191" s="157" t="s">
        <v>238</v>
      </c>
      <c r="AU2191" s="157" t="s">
        <v>86</v>
      </c>
      <c r="AV2191" s="13" t="s">
        <v>86</v>
      </c>
      <c r="AW2191" s="13" t="s">
        <v>33</v>
      </c>
      <c r="AX2191" s="13" t="s">
        <v>73</v>
      </c>
      <c r="AY2191" s="157" t="s">
        <v>227</v>
      </c>
    </row>
    <row r="2192" spans="2:51" s="12" customFormat="1" ht="11.25">
      <c r="B2192" s="149"/>
      <c r="D2192" s="150" t="s">
        <v>238</v>
      </c>
      <c r="E2192" s="151" t="s">
        <v>21</v>
      </c>
      <c r="F2192" s="152" t="s">
        <v>1023</v>
      </c>
      <c r="H2192" s="151" t="s">
        <v>21</v>
      </c>
      <c r="I2192" s="153"/>
      <c r="L2192" s="149"/>
      <c r="M2192" s="154"/>
      <c r="T2192" s="155"/>
      <c r="AT2192" s="151" t="s">
        <v>238</v>
      </c>
      <c r="AU2192" s="151" t="s">
        <v>86</v>
      </c>
      <c r="AV2192" s="12" t="s">
        <v>80</v>
      </c>
      <c r="AW2192" s="12" t="s">
        <v>33</v>
      </c>
      <c r="AX2192" s="12" t="s">
        <v>73</v>
      </c>
      <c r="AY2192" s="151" t="s">
        <v>227</v>
      </c>
    </row>
    <row r="2193" spans="2:51" s="13" customFormat="1" ht="11.25">
      <c r="B2193" s="156"/>
      <c r="D2193" s="150" t="s">
        <v>238</v>
      </c>
      <c r="E2193" s="157" t="s">
        <v>21</v>
      </c>
      <c r="F2193" s="158" t="s">
        <v>1024</v>
      </c>
      <c r="H2193" s="159">
        <v>86.707999999999998</v>
      </c>
      <c r="I2193" s="160"/>
      <c r="L2193" s="156"/>
      <c r="M2193" s="161"/>
      <c r="T2193" s="162"/>
      <c r="AT2193" s="157" t="s">
        <v>238</v>
      </c>
      <c r="AU2193" s="157" t="s">
        <v>86</v>
      </c>
      <c r="AV2193" s="13" t="s">
        <v>86</v>
      </c>
      <c r="AW2193" s="13" t="s">
        <v>33</v>
      </c>
      <c r="AX2193" s="13" t="s">
        <v>73</v>
      </c>
      <c r="AY2193" s="157" t="s">
        <v>227</v>
      </c>
    </row>
    <row r="2194" spans="2:51" s="12" customFormat="1" ht="11.25">
      <c r="B2194" s="149"/>
      <c r="D2194" s="150" t="s">
        <v>238</v>
      </c>
      <c r="E2194" s="151" t="s">
        <v>21</v>
      </c>
      <c r="F2194" s="152" t="s">
        <v>1027</v>
      </c>
      <c r="H2194" s="151" t="s">
        <v>21</v>
      </c>
      <c r="I2194" s="153"/>
      <c r="L2194" s="149"/>
      <c r="M2194" s="154"/>
      <c r="T2194" s="155"/>
      <c r="AT2194" s="151" t="s">
        <v>238</v>
      </c>
      <c r="AU2194" s="151" t="s">
        <v>86</v>
      </c>
      <c r="AV2194" s="12" t="s">
        <v>80</v>
      </c>
      <c r="AW2194" s="12" t="s">
        <v>33</v>
      </c>
      <c r="AX2194" s="12" t="s">
        <v>73</v>
      </c>
      <c r="AY2194" s="151" t="s">
        <v>227</v>
      </c>
    </row>
    <row r="2195" spans="2:51" s="13" customFormat="1" ht="11.25">
      <c r="B2195" s="156"/>
      <c r="D2195" s="150" t="s">
        <v>238</v>
      </c>
      <c r="E2195" s="157" t="s">
        <v>21</v>
      </c>
      <c r="F2195" s="158" t="s">
        <v>1028</v>
      </c>
      <c r="H2195" s="159">
        <v>87.662000000000006</v>
      </c>
      <c r="I2195" s="160"/>
      <c r="L2195" s="156"/>
      <c r="M2195" s="161"/>
      <c r="T2195" s="162"/>
      <c r="AT2195" s="157" t="s">
        <v>238</v>
      </c>
      <c r="AU2195" s="157" t="s">
        <v>86</v>
      </c>
      <c r="AV2195" s="13" t="s">
        <v>86</v>
      </c>
      <c r="AW2195" s="13" t="s">
        <v>33</v>
      </c>
      <c r="AX2195" s="13" t="s">
        <v>73</v>
      </c>
      <c r="AY2195" s="157" t="s">
        <v>227</v>
      </c>
    </row>
    <row r="2196" spans="2:51" s="13" customFormat="1" ht="11.25">
      <c r="B2196" s="156"/>
      <c r="D2196" s="150" t="s">
        <v>238</v>
      </c>
      <c r="E2196" s="157" t="s">
        <v>21</v>
      </c>
      <c r="F2196" s="158" t="s">
        <v>2708</v>
      </c>
      <c r="H2196" s="159">
        <v>-1.8</v>
      </c>
      <c r="I2196" s="160"/>
      <c r="L2196" s="156"/>
      <c r="M2196" s="161"/>
      <c r="T2196" s="162"/>
      <c r="AT2196" s="157" t="s">
        <v>238</v>
      </c>
      <c r="AU2196" s="157" t="s">
        <v>86</v>
      </c>
      <c r="AV2196" s="13" t="s">
        <v>86</v>
      </c>
      <c r="AW2196" s="13" t="s">
        <v>33</v>
      </c>
      <c r="AX2196" s="13" t="s">
        <v>73</v>
      </c>
      <c r="AY2196" s="157" t="s">
        <v>227</v>
      </c>
    </row>
    <row r="2197" spans="2:51" s="12" customFormat="1" ht="11.25">
      <c r="B2197" s="149"/>
      <c r="D2197" s="150" t="s">
        <v>238</v>
      </c>
      <c r="E2197" s="151" t="s">
        <v>21</v>
      </c>
      <c r="F2197" s="152" t="s">
        <v>1031</v>
      </c>
      <c r="H2197" s="151" t="s">
        <v>21</v>
      </c>
      <c r="I2197" s="153"/>
      <c r="L2197" s="149"/>
      <c r="M2197" s="154"/>
      <c r="T2197" s="155"/>
      <c r="AT2197" s="151" t="s">
        <v>238</v>
      </c>
      <c r="AU2197" s="151" t="s">
        <v>86</v>
      </c>
      <c r="AV2197" s="12" t="s">
        <v>80</v>
      </c>
      <c r="AW2197" s="12" t="s">
        <v>33</v>
      </c>
      <c r="AX2197" s="12" t="s">
        <v>73</v>
      </c>
      <c r="AY2197" s="151" t="s">
        <v>227</v>
      </c>
    </row>
    <row r="2198" spans="2:51" s="13" customFormat="1" ht="11.25">
      <c r="B2198" s="156"/>
      <c r="D2198" s="150" t="s">
        <v>238</v>
      </c>
      <c r="E2198" s="157" t="s">
        <v>21</v>
      </c>
      <c r="F2198" s="158" t="s">
        <v>1032</v>
      </c>
      <c r="H2198" s="159">
        <v>110.081</v>
      </c>
      <c r="I2198" s="160"/>
      <c r="L2198" s="156"/>
      <c r="M2198" s="161"/>
      <c r="T2198" s="162"/>
      <c r="AT2198" s="157" t="s">
        <v>238</v>
      </c>
      <c r="AU2198" s="157" t="s">
        <v>86</v>
      </c>
      <c r="AV2198" s="13" t="s">
        <v>86</v>
      </c>
      <c r="AW2198" s="13" t="s">
        <v>33</v>
      </c>
      <c r="AX2198" s="13" t="s">
        <v>73</v>
      </c>
      <c r="AY2198" s="157" t="s">
        <v>227</v>
      </c>
    </row>
    <row r="2199" spans="2:51" s="13" customFormat="1" ht="11.25">
      <c r="B2199" s="156"/>
      <c r="D2199" s="150" t="s">
        <v>238</v>
      </c>
      <c r="E2199" s="157" t="s">
        <v>21</v>
      </c>
      <c r="F2199" s="158" t="s">
        <v>2708</v>
      </c>
      <c r="H2199" s="159">
        <v>-1.8</v>
      </c>
      <c r="I2199" s="160"/>
      <c r="L2199" s="156"/>
      <c r="M2199" s="161"/>
      <c r="T2199" s="162"/>
      <c r="AT2199" s="157" t="s">
        <v>238</v>
      </c>
      <c r="AU2199" s="157" t="s">
        <v>86</v>
      </c>
      <c r="AV2199" s="13" t="s">
        <v>86</v>
      </c>
      <c r="AW2199" s="13" t="s">
        <v>33</v>
      </c>
      <c r="AX2199" s="13" t="s">
        <v>73</v>
      </c>
      <c r="AY2199" s="157" t="s">
        <v>227</v>
      </c>
    </row>
    <row r="2200" spans="2:51" s="12" customFormat="1" ht="11.25">
      <c r="B2200" s="149"/>
      <c r="D2200" s="150" t="s">
        <v>238</v>
      </c>
      <c r="E2200" s="151" t="s">
        <v>21</v>
      </c>
      <c r="F2200" s="152" t="s">
        <v>771</v>
      </c>
      <c r="H2200" s="151" t="s">
        <v>21</v>
      </c>
      <c r="I2200" s="153"/>
      <c r="L2200" s="149"/>
      <c r="M2200" s="154"/>
      <c r="T2200" s="155"/>
      <c r="AT2200" s="151" t="s">
        <v>238</v>
      </c>
      <c r="AU2200" s="151" t="s">
        <v>86</v>
      </c>
      <c r="AV2200" s="12" t="s">
        <v>80</v>
      </c>
      <c r="AW2200" s="12" t="s">
        <v>33</v>
      </c>
      <c r="AX2200" s="12" t="s">
        <v>73</v>
      </c>
      <c r="AY2200" s="151" t="s">
        <v>227</v>
      </c>
    </row>
    <row r="2201" spans="2:51" s="12" customFormat="1" ht="11.25">
      <c r="B2201" s="149"/>
      <c r="D2201" s="150" t="s">
        <v>238</v>
      </c>
      <c r="E2201" s="151" t="s">
        <v>21</v>
      </c>
      <c r="F2201" s="152" t="s">
        <v>988</v>
      </c>
      <c r="H2201" s="151" t="s">
        <v>21</v>
      </c>
      <c r="I2201" s="153"/>
      <c r="L2201" s="149"/>
      <c r="M2201" s="154"/>
      <c r="T2201" s="155"/>
      <c r="AT2201" s="151" t="s">
        <v>238</v>
      </c>
      <c r="AU2201" s="151" t="s">
        <v>86</v>
      </c>
      <c r="AV2201" s="12" t="s">
        <v>80</v>
      </c>
      <c r="AW2201" s="12" t="s">
        <v>33</v>
      </c>
      <c r="AX2201" s="12" t="s">
        <v>73</v>
      </c>
      <c r="AY2201" s="151" t="s">
        <v>227</v>
      </c>
    </row>
    <row r="2202" spans="2:51" s="13" customFormat="1" ht="11.25">
      <c r="B2202" s="156"/>
      <c r="D2202" s="150" t="s">
        <v>238</v>
      </c>
      <c r="E2202" s="157" t="s">
        <v>21</v>
      </c>
      <c r="F2202" s="158" t="s">
        <v>2709</v>
      </c>
      <c r="H2202" s="159">
        <v>238.185</v>
      </c>
      <c r="I2202" s="160"/>
      <c r="L2202" s="156"/>
      <c r="M2202" s="161"/>
      <c r="T2202" s="162"/>
      <c r="AT2202" s="157" t="s">
        <v>238</v>
      </c>
      <c r="AU2202" s="157" t="s">
        <v>86</v>
      </c>
      <c r="AV2202" s="13" t="s">
        <v>86</v>
      </c>
      <c r="AW2202" s="13" t="s">
        <v>33</v>
      </c>
      <c r="AX2202" s="13" t="s">
        <v>73</v>
      </c>
      <c r="AY2202" s="157" t="s">
        <v>227</v>
      </c>
    </row>
    <row r="2203" spans="2:51" s="12" customFormat="1" ht="11.25">
      <c r="B2203" s="149"/>
      <c r="D2203" s="150" t="s">
        <v>238</v>
      </c>
      <c r="E2203" s="151" t="s">
        <v>21</v>
      </c>
      <c r="F2203" s="152" t="s">
        <v>992</v>
      </c>
      <c r="H2203" s="151" t="s">
        <v>21</v>
      </c>
      <c r="I2203" s="153"/>
      <c r="L2203" s="149"/>
      <c r="M2203" s="154"/>
      <c r="T2203" s="155"/>
      <c r="AT2203" s="151" t="s">
        <v>238</v>
      </c>
      <c r="AU2203" s="151" t="s">
        <v>86</v>
      </c>
      <c r="AV2203" s="12" t="s">
        <v>80</v>
      </c>
      <c r="AW2203" s="12" t="s">
        <v>33</v>
      </c>
      <c r="AX2203" s="12" t="s">
        <v>73</v>
      </c>
      <c r="AY2203" s="151" t="s">
        <v>227</v>
      </c>
    </row>
    <row r="2204" spans="2:51" s="13" customFormat="1" ht="11.25">
      <c r="B2204" s="156"/>
      <c r="D2204" s="150" t="s">
        <v>238</v>
      </c>
      <c r="E2204" s="157" t="s">
        <v>21</v>
      </c>
      <c r="F2204" s="158" t="s">
        <v>2710</v>
      </c>
      <c r="H2204" s="159">
        <v>475.03</v>
      </c>
      <c r="I2204" s="160"/>
      <c r="L2204" s="156"/>
      <c r="M2204" s="161"/>
      <c r="T2204" s="162"/>
      <c r="AT2204" s="157" t="s">
        <v>238</v>
      </c>
      <c r="AU2204" s="157" t="s">
        <v>86</v>
      </c>
      <c r="AV2204" s="13" t="s">
        <v>86</v>
      </c>
      <c r="AW2204" s="13" t="s">
        <v>33</v>
      </c>
      <c r="AX2204" s="13" t="s">
        <v>73</v>
      </c>
      <c r="AY2204" s="157" t="s">
        <v>227</v>
      </c>
    </row>
    <row r="2205" spans="2:51" s="13" customFormat="1" ht="11.25">
      <c r="B2205" s="156"/>
      <c r="D2205" s="150" t="s">
        <v>238</v>
      </c>
      <c r="E2205" s="157" t="s">
        <v>21</v>
      </c>
      <c r="F2205" s="158" t="s">
        <v>2711</v>
      </c>
      <c r="H2205" s="159">
        <v>-9</v>
      </c>
      <c r="I2205" s="160"/>
      <c r="L2205" s="156"/>
      <c r="M2205" s="161"/>
      <c r="T2205" s="162"/>
      <c r="AT2205" s="157" t="s">
        <v>238</v>
      </c>
      <c r="AU2205" s="157" t="s">
        <v>86</v>
      </c>
      <c r="AV2205" s="13" t="s">
        <v>86</v>
      </c>
      <c r="AW2205" s="13" t="s">
        <v>33</v>
      </c>
      <c r="AX2205" s="13" t="s">
        <v>73</v>
      </c>
      <c r="AY2205" s="157" t="s">
        <v>227</v>
      </c>
    </row>
    <row r="2206" spans="2:51" s="12" customFormat="1" ht="11.25">
      <c r="B2206" s="149"/>
      <c r="D2206" s="150" t="s">
        <v>238</v>
      </c>
      <c r="E2206" s="151" t="s">
        <v>21</v>
      </c>
      <c r="F2206" s="152" t="s">
        <v>1019</v>
      </c>
      <c r="H2206" s="151" t="s">
        <v>21</v>
      </c>
      <c r="I2206" s="153"/>
      <c r="L2206" s="149"/>
      <c r="M2206" s="154"/>
      <c r="T2206" s="155"/>
      <c r="AT2206" s="151" t="s">
        <v>238</v>
      </c>
      <c r="AU2206" s="151" t="s">
        <v>86</v>
      </c>
      <c r="AV2206" s="12" t="s">
        <v>80</v>
      </c>
      <c r="AW2206" s="12" t="s">
        <v>33</v>
      </c>
      <c r="AX2206" s="12" t="s">
        <v>73</v>
      </c>
      <c r="AY2206" s="151" t="s">
        <v>227</v>
      </c>
    </row>
    <row r="2207" spans="2:51" s="13" customFormat="1" ht="11.25">
      <c r="B2207" s="156"/>
      <c r="D2207" s="150" t="s">
        <v>238</v>
      </c>
      <c r="E2207" s="157" t="s">
        <v>21</v>
      </c>
      <c r="F2207" s="158" t="s">
        <v>1039</v>
      </c>
      <c r="H2207" s="159">
        <v>339.28800000000001</v>
      </c>
      <c r="I2207" s="160"/>
      <c r="L2207" s="156"/>
      <c r="M2207" s="161"/>
      <c r="T2207" s="162"/>
      <c r="AT2207" s="157" t="s">
        <v>238</v>
      </c>
      <c r="AU2207" s="157" t="s">
        <v>86</v>
      </c>
      <c r="AV2207" s="13" t="s">
        <v>86</v>
      </c>
      <c r="AW2207" s="13" t="s">
        <v>33</v>
      </c>
      <c r="AX2207" s="13" t="s">
        <v>73</v>
      </c>
      <c r="AY2207" s="157" t="s">
        <v>227</v>
      </c>
    </row>
    <row r="2208" spans="2:51" s="12" customFormat="1" ht="11.25">
      <c r="B2208" s="149"/>
      <c r="D2208" s="150" t="s">
        <v>238</v>
      </c>
      <c r="E2208" s="151" t="s">
        <v>21</v>
      </c>
      <c r="F2208" s="152" t="s">
        <v>1023</v>
      </c>
      <c r="H2208" s="151" t="s">
        <v>21</v>
      </c>
      <c r="I2208" s="153"/>
      <c r="L2208" s="149"/>
      <c r="M2208" s="154"/>
      <c r="T2208" s="155"/>
      <c r="AT2208" s="151" t="s">
        <v>238</v>
      </c>
      <c r="AU2208" s="151" t="s">
        <v>86</v>
      </c>
      <c r="AV2208" s="12" t="s">
        <v>80</v>
      </c>
      <c r="AW2208" s="12" t="s">
        <v>33</v>
      </c>
      <c r="AX2208" s="12" t="s">
        <v>73</v>
      </c>
      <c r="AY2208" s="151" t="s">
        <v>227</v>
      </c>
    </row>
    <row r="2209" spans="2:65" s="13" customFormat="1" ht="11.25">
      <c r="B2209" s="156"/>
      <c r="D2209" s="150" t="s">
        <v>238</v>
      </c>
      <c r="E2209" s="157" t="s">
        <v>21</v>
      </c>
      <c r="F2209" s="158" t="s">
        <v>1042</v>
      </c>
      <c r="H2209" s="159">
        <v>328.83600000000001</v>
      </c>
      <c r="I2209" s="160"/>
      <c r="L2209" s="156"/>
      <c r="M2209" s="161"/>
      <c r="T2209" s="162"/>
      <c r="AT2209" s="157" t="s">
        <v>238</v>
      </c>
      <c r="AU2209" s="157" t="s">
        <v>86</v>
      </c>
      <c r="AV2209" s="13" t="s">
        <v>86</v>
      </c>
      <c r="AW2209" s="13" t="s">
        <v>33</v>
      </c>
      <c r="AX2209" s="13" t="s">
        <v>73</v>
      </c>
      <c r="AY2209" s="157" t="s">
        <v>227</v>
      </c>
    </row>
    <row r="2210" spans="2:65" s="12" customFormat="1" ht="11.25">
      <c r="B2210" s="149"/>
      <c r="D2210" s="150" t="s">
        <v>238</v>
      </c>
      <c r="E2210" s="151" t="s">
        <v>21</v>
      </c>
      <c r="F2210" s="152" t="s">
        <v>1027</v>
      </c>
      <c r="H2210" s="151" t="s">
        <v>21</v>
      </c>
      <c r="I2210" s="153"/>
      <c r="L2210" s="149"/>
      <c r="M2210" s="154"/>
      <c r="T2210" s="155"/>
      <c r="AT2210" s="151" t="s">
        <v>238</v>
      </c>
      <c r="AU2210" s="151" t="s">
        <v>86</v>
      </c>
      <c r="AV2210" s="12" t="s">
        <v>80</v>
      </c>
      <c r="AW2210" s="12" t="s">
        <v>33</v>
      </c>
      <c r="AX2210" s="12" t="s">
        <v>73</v>
      </c>
      <c r="AY2210" s="151" t="s">
        <v>227</v>
      </c>
    </row>
    <row r="2211" spans="2:65" s="13" customFormat="1" ht="11.25">
      <c r="B2211" s="156"/>
      <c r="D2211" s="150" t="s">
        <v>238</v>
      </c>
      <c r="E2211" s="157" t="s">
        <v>21</v>
      </c>
      <c r="F2211" s="158" t="s">
        <v>1045</v>
      </c>
      <c r="H2211" s="159">
        <v>332.45400000000001</v>
      </c>
      <c r="I2211" s="160"/>
      <c r="L2211" s="156"/>
      <c r="M2211" s="161"/>
      <c r="T2211" s="162"/>
      <c r="AT2211" s="157" t="s">
        <v>238</v>
      </c>
      <c r="AU2211" s="157" t="s">
        <v>86</v>
      </c>
      <c r="AV2211" s="13" t="s">
        <v>86</v>
      </c>
      <c r="AW2211" s="13" t="s">
        <v>33</v>
      </c>
      <c r="AX2211" s="13" t="s">
        <v>73</v>
      </c>
      <c r="AY2211" s="157" t="s">
        <v>227</v>
      </c>
    </row>
    <row r="2212" spans="2:65" s="13" customFormat="1" ht="11.25">
      <c r="B2212" s="156"/>
      <c r="D2212" s="150" t="s">
        <v>238</v>
      </c>
      <c r="E2212" s="157" t="s">
        <v>21</v>
      </c>
      <c r="F2212" s="158" t="s">
        <v>2712</v>
      </c>
      <c r="H2212" s="159">
        <v>-5.4</v>
      </c>
      <c r="I2212" s="160"/>
      <c r="L2212" s="156"/>
      <c r="M2212" s="161"/>
      <c r="T2212" s="162"/>
      <c r="AT2212" s="157" t="s">
        <v>238</v>
      </c>
      <c r="AU2212" s="157" t="s">
        <v>86</v>
      </c>
      <c r="AV2212" s="13" t="s">
        <v>86</v>
      </c>
      <c r="AW2212" s="13" t="s">
        <v>33</v>
      </c>
      <c r="AX2212" s="13" t="s">
        <v>73</v>
      </c>
      <c r="AY2212" s="157" t="s">
        <v>227</v>
      </c>
    </row>
    <row r="2213" spans="2:65" s="12" customFormat="1" ht="11.25">
      <c r="B2213" s="149"/>
      <c r="D2213" s="150" t="s">
        <v>238</v>
      </c>
      <c r="E2213" s="151" t="s">
        <v>21</v>
      </c>
      <c r="F2213" s="152" t="s">
        <v>1031</v>
      </c>
      <c r="H2213" s="151" t="s">
        <v>21</v>
      </c>
      <c r="I2213" s="153"/>
      <c r="L2213" s="149"/>
      <c r="M2213" s="154"/>
      <c r="T2213" s="155"/>
      <c r="AT2213" s="151" t="s">
        <v>238</v>
      </c>
      <c r="AU2213" s="151" t="s">
        <v>86</v>
      </c>
      <c r="AV2213" s="12" t="s">
        <v>80</v>
      </c>
      <c r="AW2213" s="12" t="s">
        <v>33</v>
      </c>
      <c r="AX2213" s="12" t="s">
        <v>73</v>
      </c>
      <c r="AY2213" s="151" t="s">
        <v>227</v>
      </c>
    </row>
    <row r="2214" spans="2:65" s="13" customFormat="1" ht="11.25">
      <c r="B2214" s="156"/>
      <c r="D2214" s="150" t="s">
        <v>238</v>
      </c>
      <c r="E2214" s="157" t="s">
        <v>21</v>
      </c>
      <c r="F2214" s="158" t="s">
        <v>1048</v>
      </c>
      <c r="H2214" s="159">
        <v>417.47699999999998</v>
      </c>
      <c r="I2214" s="160"/>
      <c r="L2214" s="156"/>
      <c r="M2214" s="161"/>
      <c r="T2214" s="162"/>
      <c r="AT2214" s="157" t="s">
        <v>238</v>
      </c>
      <c r="AU2214" s="157" t="s">
        <v>86</v>
      </c>
      <c r="AV2214" s="13" t="s">
        <v>86</v>
      </c>
      <c r="AW2214" s="13" t="s">
        <v>33</v>
      </c>
      <c r="AX2214" s="13" t="s">
        <v>73</v>
      </c>
      <c r="AY2214" s="157" t="s">
        <v>227</v>
      </c>
    </row>
    <row r="2215" spans="2:65" s="13" customFormat="1" ht="11.25">
      <c r="B2215" s="156"/>
      <c r="D2215" s="150" t="s">
        <v>238</v>
      </c>
      <c r="E2215" s="157" t="s">
        <v>21</v>
      </c>
      <c r="F2215" s="158" t="s">
        <v>2712</v>
      </c>
      <c r="H2215" s="159">
        <v>-5.4</v>
      </c>
      <c r="I2215" s="160"/>
      <c r="L2215" s="156"/>
      <c r="M2215" s="161"/>
      <c r="T2215" s="162"/>
      <c r="AT2215" s="157" t="s">
        <v>238</v>
      </c>
      <c r="AU2215" s="157" t="s">
        <v>86</v>
      </c>
      <c r="AV2215" s="13" t="s">
        <v>86</v>
      </c>
      <c r="AW2215" s="13" t="s">
        <v>33</v>
      </c>
      <c r="AX2215" s="13" t="s">
        <v>73</v>
      </c>
      <c r="AY2215" s="157" t="s">
        <v>227</v>
      </c>
    </row>
    <row r="2216" spans="2:65" s="15" customFormat="1" ht="11.25">
      <c r="B2216" s="193"/>
      <c r="D2216" s="150" t="s">
        <v>238</v>
      </c>
      <c r="E2216" s="194" t="s">
        <v>627</v>
      </c>
      <c r="F2216" s="195" t="s">
        <v>765</v>
      </c>
      <c r="H2216" s="196">
        <v>5577.098</v>
      </c>
      <c r="I2216" s="197"/>
      <c r="L2216" s="193"/>
      <c r="M2216" s="198"/>
      <c r="T2216" s="199"/>
      <c r="AT2216" s="194" t="s">
        <v>238</v>
      </c>
      <c r="AU2216" s="194" t="s">
        <v>86</v>
      </c>
      <c r="AV2216" s="15" t="s">
        <v>120</v>
      </c>
      <c r="AW2216" s="15" t="s">
        <v>33</v>
      </c>
      <c r="AX2216" s="15" t="s">
        <v>73</v>
      </c>
      <c r="AY2216" s="194" t="s">
        <v>227</v>
      </c>
    </row>
    <row r="2217" spans="2:65" s="14" customFormat="1" ht="11.25">
      <c r="B2217" s="163"/>
      <c r="D2217" s="150" t="s">
        <v>238</v>
      </c>
      <c r="E2217" s="164" t="s">
        <v>21</v>
      </c>
      <c r="F2217" s="165" t="s">
        <v>241</v>
      </c>
      <c r="H2217" s="166">
        <v>8379.9140000000007</v>
      </c>
      <c r="I2217" s="167"/>
      <c r="L2217" s="163"/>
      <c r="M2217" s="168"/>
      <c r="T2217" s="169"/>
      <c r="AT2217" s="164" t="s">
        <v>238</v>
      </c>
      <c r="AU2217" s="164" t="s">
        <v>86</v>
      </c>
      <c r="AV2217" s="14" t="s">
        <v>234</v>
      </c>
      <c r="AW2217" s="14" t="s">
        <v>33</v>
      </c>
      <c r="AX2217" s="14" t="s">
        <v>80</v>
      </c>
      <c r="AY2217" s="164" t="s">
        <v>227</v>
      </c>
    </row>
    <row r="2218" spans="2:65" s="11" customFormat="1" ht="22.9" customHeight="1">
      <c r="B2218" s="120"/>
      <c r="D2218" s="121" t="s">
        <v>72</v>
      </c>
      <c r="E2218" s="130" t="s">
        <v>2713</v>
      </c>
      <c r="F2218" s="130" t="s">
        <v>2714</v>
      </c>
      <c r="I2218" s="123"/>
      <c r="J2218" s="131">
        <f>BK2218</f>
        <v>0</v>
      </c>
      <c r="L2218" s="120"/>
      <c r="M2218" s="125"/>
      <c r="P2218" s="126">
        <f>SUM(P2219:P2261)</f>
        <v>0</v>
      </c>
      <c r="R2218" s="126">
        <f>SUM(R2219:R2261)</f>
        <v>3.8818020000000002E-2</v>
      </c>
      <c r="T2218" s="127">
        <f>SUM(T2219:T2261)</f>
        <v>0</v>
      </c>
      <c r="AR2218" s="121" t="s">
        <v>86</v>
      </c>
      <c r="AT2218" s="128" t="s">
        <v>72</v>
      </c>
      <c r="AU2218" s="128" t="s">
        <v>80</v>
      </c>
      <c r="AY2218" s="121" t="s">
        <v>227</v>
      </c>
      <c r="BK2218" s="129">
        <f>SUM(BK2219:BK2261)</f>
        <v>0</v>
      </c>
    </row>
    <row r="2219" spans="2:65" s="1" customFormat="1" ht="21.75" customHeight="1">
      <c r="B2219" s="33"/>
      <c r="C2219" s="132" t="s">
        <v>2715</v>
      </c>
      <c r="D2219" s="132" t="s">
        <v>229</v>
      </c>
      <c r="E2219" s="133" t="s">
        <v>2716</v>
      </c>
      <c r="F2219" s="134" t="s">
        <v>2717</v>
      </c>
      <c r="G2219" s="135" t="s">
        <v>232</v>
      </c>
      <c r="H2219" s="136">
        <v>13.76</v>
      </c>
      <c r="I2219" s="137"/>
      <c r="J2219" s="138">
        <f>ROUND(I2219*H2219,2)</f>
        <v>0</v>
      </c>
      <c r="K2219" s="134" t="s">
        <v>336</v>
      </c>
      <c r="L2219" s="33"/>
      <c r="M2219" s="139" t="s">
        <v>21</v>
      </c>
      <c r="N2219" s="140" t="s">
        <v>45</v>
      </c>
      <c r="P2219" s="141">
        <f>O2219*H2219</f>
        <v>0</v>
      </c>
      <c r="Q2219" s="141">
        <v>0</v>
      </c>
      <c r="R2219" s="141">
        <f>Q2219*H2219</f>
        <v>0</v>
      </c>
      <c r="S2219" s="141">
        <v>0</v>
      </c>
      <c r="T2219" s="142">
        <f>S2219*H2219</f>
        <v>0</v>
      </c>
      <c r="AR2219" s="143" t="s">
        <v>388</v>
      </c>
      <c r="AT2219" s="143" t="s">
        <v>229</v>
      </c>
      <c r="AU2219" s="143" t="s">
        <v>86</v>
      </c>
      <c r="AY2219" s="18" t="s">
        <v>227</v>
      </c>
      <c r="BE2219" s="144">
        <f>IF(N2219="základní",J2219,0)</f>
        <v>0</v>
      </c>
      <c r="BF2219" s="144">
        <f>IF(N2219="snížená",J2219,0)</f>
        <v>0</v>
      </c>
      <c r="BG2219" s="144">
        <f>IF(N2219="zákl. přenesená",J2219,0)</f>
        <v>0</v>
      </c>
      <c r="BH2219" s="144">
        <f>IF(N2219="sníž. přenesená",J2219,0)</f>
        <v>0</v>
      </c>
      <c r="BI2219" s="144">
        <f>IF(N2219="nulová",J2219,0)</f>
        <v>0</v>
      </c>
      <c r="BJ2219" s="18" t="s">
        <v>86</v>
      </c>
      <c r="BK2219" s="144">
        <f>ROUND(I2219*H2219,2)</f>
        <v>0</v>
      </c>
      <c r="BL2219" s="18" t="s">
        <v>388</v>
      </c>
      <c r="BM2219" s="143" t="s">
        <v>2718</v>
      </c>
    </row>
    <row r="2220" spans="2:65" s="12" customFormat="1" ht="11.25">
      <c r="B2220" s="149"/>
      <c r="D2220" s="150" t="s">
        <v>238</v>
      </c>
      <c r="E2220" s="151" t="s">
        <v>21</v>
      </c>
      <c r="F2220" s="152" t="s">
        <v>2415</v>
      </c>
      <c r="H2220" s="151" t="s">
        <v>21</v>
      </c>
      <c r="I2220" s="153"/>
      <c r="L2220" s="149"/>
      <c r="M2220" s="154"/>
      <c r="T2220" s="155"/>
      <c r="AT2220" s="151" t="s">
        <v>238</v>
      </c>
      <c r="AU2220" s="151" t="s">
        <v>86</v>
      </c>
      <c r="AV2220" s="12" t="s">
        <v>80</v>
      </c>
      <c r="AW2220" s="12" t="s">
        <v>33</v>
      </c>
      <c r="AX2220" s="12" t="s">
        <v>73</v>
      </c>
      <c r="AY2220" s="151" t="s">
        <v>227</v>
      </c>
    </row>
    <row r="2221" spans="2:65" s="13" customFormat="1" ht="11.25">
      <c r="B2221" s="156"/>
      <c r="D2221" s="150" t="s">
        <v>238</v>
      </c>
      <c r="E2221" s="157" t="s">
        <v>21</v>
      </c>
      <c r="F2221" s="158" t="s">
        <v>2719</v>
      </c>
      <c r="H2221" s="159">
        <v>13.76</v>
      </c>
      <c r="I2221" s="160"/>
      <c r="L2221" s="156"/>
      <c r="M2221" s="161"/>
      <c r="T2221" s="162"/>
      <c r="AT2221" s="157" t="s">
        <v>238</v>
      </c>
      <c r="AU2221" s="157" t="s">
        <v>86</v>
      </c>
      <c r="AV2221" s="13" t="s">
        <v>86</v>
      </c>
      <c r="AW2221" s="13" t="s">
        <v>33</v>
      </c>
      <c r="AX2221" s="13" t="s">
        <v>73</v>
      </c>
      <c r="AY2221" s="157" t="s">
        <v>227</v>
      </c>
    </row>
    <row r="2222" spans="2:65" s="14" customFormat="1" ht="11.25">
      <c r="B2222" s="163"/>
      <c r="D2222" s="150" t="s">
        <v>238</v>
      </c>
      <c r="E2222" s="164" t="s">
        <v>21</v>
      </c>
      <c r="F2222" s="165" t="s">
        <v>241</v>
      </c>
      <c r="H2222" s="166">
        <v>13.76</v>
      </c>
      <c r="I2222" s="167"/>
      <c r="L2222" s="163"/>
      <c r="M2222" s="168"/>
      <c r="T2222" s="169"/>
      <c r="AT2222" s="164" t="s">
        <v>238</v>
      </c>
      <c r="AU2222" s="164" t="s">
        <v>86</v>
      </c>
      <c r="AV2222" s="14" t="s">
        <v>234</v>
      </c>
      <c r="AW2222" s="14" t="s">
        <v>33</v>
      </c>
      <c r="AX2222" s="14" t="s">
        <v>80</v>
      </c>
      <c r="AY2222" s="164" t="s">
        <v>227</v>
      </c>
    </row>
    <row r="2223" spans="2:65" s="1" customFormat="1" ht="24.2" customHeight="1">
      <c r="B2223" s="33"/>
      <c r="C2223" s="132" t="s">
        <v>2720</v>
      </c>
      <c r="D2223" s="132" t="s">
        <v>229</v>
      </c>
      <c r="E2223" s="133" t="s">
        <v>2721</v>
      </c>
      <c r="F2223" s="134" t="s">
        <v>2722</v>
      </c>
      <c r="G2223" s="135" t="s">
        <v>232</v>
      </c>
      <c r="H2223" s="136">
        <v>628.12300000000005</v>
      </c>
      <c r="I2223" s="137"/>
      <c r="J2223" s="138">
        <f>ROUND(I2223*H2223,2)</f>
        <v>0</v>
      </c>
      <c r="K2223" s="134" t="s">
        <v>233</v>
      </c>
      <c r="L2223" s="33"/>
      <c r="M2223" s="139" t="s">
        <v>21</v>
      </c>
      <c r="N2223" s="140" t="s">
        <v>45</v>
      </c>
      <c r="P2223" s="141">
        <f>O2223*H2223</f>
        <v>0</v>
      </c>
      <c r="Q2223" s="141">
        <v>0</v>
      </c>
      <c r="R2223" s="141">
        <f>Q2223*H2223</f>
        <v>0</v>
      </c>
      <c r="S2223" s="141">
        <v>0</v>
      </c>
      <c r="T2223" s="142">
        <f>S2223*H2223</f>
        <v>0</v>
      </c>
      <c r="AR2223" s="143" t="s">
        <v>388</v>
      </c>
      <c r="AT2223" s="143" t="s">
        <v>229</v>
      </c>
      <c r="AU2223" s="143" t="s">
        <v>86</v>
      </c>
      <c r="AY2223" s="18" t="s">
        <v>227</v>
      </c>
      <c r="BE2223" s="144">
        <f>IF(N2223="základní",J2223,0)</f>
        <v>0</v>
      </c>
      <c r="BF2223" s="144">
        <f>IF(N2223="snížená",J2223,0)</f>
        <v>0</v>
      </c>
      <c r="BG2223" s="144">
        <f>IF(N2223="zákl. přenesená",J2223,0)</f>
        <v>0</v>
      </c>
      <c r="BH2223" s="144">
        <f>IF(N2223="sníž. přenesená",J2223,0)</f>
        <v>0</v>
      </c>
      <c r="BI2223" s="144">
        <f>IF(N2223="nulová",J2223,0)</f>
        <v>0</v>
      </c>
      <c r="BJ2223" s="18" t="s">
        <v>86</v>
      </c>
      <c r="BK2223" s="144">
        <f>ROUND(I2223*H2223,2)</f>
        <v>0</v>
      </c>
      <c r="BL2223" s="18" t="s">
        <v>388</v>
      </c>
      <c r="BM2223" s="143" t="s">
        <v>2723</v>
      </c>
    </row>
    <row r="2224" spans="2:65" s="1" customFormat="1" ht="11.25">
      <c r="B2224" s="33"/>
      <c r="D2224" s="145" t="s">
        <v>236</v>
      </c>
      <c r="F2224" s="146" t="s">
        <v>2724</v>
      </c>
      <c r="I2224" s="147"/>
      <c r="L2224" s="33"/>
      <c r="M2224" s="148"/>
      <c r="T2224" s="54"/>
      <c r="AT2224" s="18" t="s">
        <v>236</v>
      </c>
      <c r="AU2224" s="18" t="s">
        <v>86</v>
      </c>
    </row>
    <row r="2225" spans="2:51" s="13" customFormat="1" ht="11.25">
      <c r="B2225" s="156"/>
      <c r="D2225" s="150" t="s">
        <v>238</v>
      </c>
      <c r="E2225" s="157" t="s">
        <v>21</v>
      </c>
      <c r="F2225" s="158" t="s">
        <v>2047</v>
      </c>
      <c r="H2225" s="159">
        <v>1.6</v>
      </c>
      <c r="I2225" s="160"/>
      <c r="L2225" s="156"/>
      <c r="M2225" s="161"/>
      <c r="T2225" s="162"/>
      <c r="AT2225" s="157" t="s">
        <v>238</v>
      </c>
      <c r="AU2225" s="157" t="s">
        <v>86</v>
      </c>
      <c r="AV2225" s="13" t="s">
        <v>86</v>
      </c>
      <c r="AW2225" s="13" t="s">
        <v>33</v>
      </c>
      <c r="AX2225" s="13" t="s">
        <v>73</v>
      </c>
      <c r="AY2225" s="157" t="s">
        <v>227</v>
      </c>
    </row>
    <row r="2226" spans="2:51" s="13" customFormat="1" ht="11.25">
      <c r="B2226" s="156"/>
      <c r="D2226" s="150" t="s">
        <v>238</v>
      </c>
      <c r="E2226" s="157" t="s">
        <v>21</v>
      </c>
      <c r="F2226" s="158" t="s">
        <v>2048</v>
      </c>
      <c r="H2226" s="159">
        <v>6.4</v>
      </c>
      <c r="I2226" s="160"/>
      <c r="L2226" s="156"/>
      <c r="M2226" s="161"/>
      <c r="T2226" s="162"/>
      <c r="AT2226" s="157" t="s">
        <v>238</v>
      </c>
      <c r="AU2226" s="157" t="s">
        <v>86</v>
      </c>
      <c r="AV2226" s="13" t="s">
        <v>86</v>
      </c>
      <c r="AW2226" s="13" t="s">
        <v>33</v>
      </c>
      <c r="AX2226" s="13" t="s">
        <v>73</v>
      </c>
      <c r="AY2226" s="157" t="s">
        <v>227</v>
      </c>
    </row>
    <row r="2227" spans="2:51" s="13" customFormat="1" ht="11.25">
      <c r="B2227" s="156"/>
      <c r="D2227" s="150" t="s">
        <v>238</v>
      </c>
      <c r="E2227" s="157" t="s">
        <v>21</v>
      </c>
      <c r="F2227" s="158" t="s">
        <v>2049</v>
      </c>
      <c r="H2227" s="159">
        <v>12.8</v>
      </c>
      <c r="I2227" s="160"/>
      <c r="L2227" s="156"/>
      <c r="M2227" s="161"/>
      <c r="T2227" s="162"/>
      <c r="AT2227" s="157" t="s">
        <v>238</v>
      </c>
      <c r="AU2227" s="157" t="s">
        <v>86</v>
      </c>
      <c r="AV2227" s="13" t="s">
        <v>86</v>
      </c>
      <c r="AW2227" s="13" t="s">
        <v>33</v>
      </c>
      <c r="AX2227" s="13" t="s">
        <v>73</v>
      </c>
      <c r="AY2227" s="157" t="s">
        <v>227</v>
      </c>
    </row>
    <row r="2228" spans="2:51" s="13" customFormat="1" ht="11.25">
      <c r="B2228" s="156"/>
      <c r="D2228" s="150" t="s">
        <v>238</v>
      </c>
      <c r="E2228" s="157" t="s">
        <v>21</v>
      </c>
      <c r="F2228" s="158" t="s">
        <v>2050</v>
      </c>
      <c r="H2228" s="159">
        <v>49</v>
      </c>
      <c r="I2228" s="160"/>
      <c r="L2228" s="156"/>
      <c r="M2228" s="161"/>
      <c r="T2228" s="162"/>
      <c r="AT2228" s="157" t="s">
        <v>238</v>
      </c>
      <c r="AU2228" s="157" t="s">
        <v>86</v>
      </c>
      <c r="AV2228" s="13" t="s">
        <v>86</v>
      </c>
      <c r="AW2228" s="13" t="s">
        <v>33</v>
      </c>
      <c r="AX2228" s="13" t="s">
        <v>73</v>
      </c>
      <c r="AY2228" s="157" t="s">
        <v>227</v>
      </c>
    </row>
    <row r="2229" spans="2:51" s="13" customFormat="1" ht="11.25">
      <c r="B2229" s="156"/>
      <c r="D2229" s="150" t="s">
        <v>238</v>
      </c>
      <c r="E2229" s="157" t="s">
        <v>21</v>
      </c>
      <c r="F2229" s="158" t="s">
        <v>2051</v>
      </c>
      <c r="H2229" s="159">
        <v>19.600000000000001</v>
      </c>
      <c r="I2229" s="160"/>
      <c r="L2229" s="156"/>
      <c r="M2229" s="161"/>
      <c r="T2229" s="162"/>
      <c r="AT2229" s="157" t="s">
        <v>238</v>
      </c>
      <c r="AU2229" s="157" t="s">
        <v>86</v>
      </c>
      <c r="AV2229" s="13" t="s">
        <v>86</v>
      </c>
      <c r="AW2229" s="13" t="s">
        <v>33</v>
      </c>
      <c r="AX2229" s="13" t="s">
        <v>73</v>
      </c>
      <c r="AY2229" s="157" t="s">
        <v>227</v>
      </c>
    </row>
    <row r="2230" spans="2:51" s="13" customFormat="1" ht="11.25">
      <c r="B2230" s="156"/>
      <c r="D2230" s="150" t="s">
        <v>238</v>
      </c>
      <c r="E2230" s="157" t="s">
        <v>21</v>
      </c>
      <c r="F2230" s="158" t="s">
        <v>2052</v>
      </c>
      <c r="H2230" s="159">
        <v>34.299999999999997</v>
      </c>
      <c r="I2230" s="160"/>
      <c r="L2230" s="156"/>
      <c r="M2230" s="161"/>
      <c r="T2230" s="162"/>
      <c r="AT2230" s="157" t="s">
        <v>238</v>
      </c>
      <c r="AU2230" s="157" t="s">
        <v>86</v>
      </c>
      <c r="AV2230" s="13" t="s">
        <v>86</v>
      </c>
      <c r="AW2230" s="13" t="s">
        <v>33</v>
      </c>
      <c r="AX2230" s="13" t="s">
        <v>73</v>
      </c>
      <c r="AY2230" s="157" t="s">
        <v>227</v>
      </c>
    </row>
    <row r="2231" spans="2:51" s="13" customFormat="1" ht="11.25">
      <c r="B2231" s="156"/>
      <c r="D2231" s="150" t="s">
        <v>238</v>
      </c>
      <c r="E2231" s="157" t="s">
        <v>21</v>
      </c>
      <c r="F2231" s="158" t="s">
        <v>2725</v>
      </c>
      <c r="H2231" s="159">
        <v>4.9000000000000004</v>
      </c>
      <c r="I2231" s="160"/>
      <c r="L2231" s="156"/>
      <c r="M2231" s="161"/>
      <c r="T2231" s="162"/>
      <c r="AT2231" s="157" t="s">
        <v>238</v>
      </c>
      <c r="AU2231" s="157" t="s">
        <v>86</v>
      </c>
      <c r="AV2231" s="13" t="s">
        <v>86</v>
      </c>
      <c r="AW2231" s="13" t="s">
        <v>33</v>
      </c>
      <c r="AX2231" s="13" t="s">
        <v>73</v>
      </c>
      <c r="AY2231" s="157" t="s">
        <v>227</v>
      </c>
    </row>
    <row r="2232" spans="2:51" s="13" customFormat="1" ht="11.25">
      <c r="B2232" s="156"/>
      <c r="D2232" s="150" t="s">
        <v>238</v>
      </c>
      <c r="E2232" s="157" t="s">
        <v>21</v>
      </c>
      <c r="F2232" s="158" t="s">
        <v>2057</v>
      </c>
      <c r="H2232" s="159">
        <v>4.9000000000000004</v>
      </c>
      <c r="I2232" s="160"/>
      <c r="L2232" s="156"/>
      <c r="M2232" s="161"/>
      <c r="T2232" s="162"/>
      <c r="AT2232" s="157" t="s">
        <v>238</v>
      </c>
      <c r="AU2232" s="157" t="s">
        <v>86</v>
      </c>
      <c r="AV2232" s="13" t="s">
        <v>86</v>
      </c>
      <c r="AW2232" s="13" t="s">
        <v>33</v>
      </c>
      <c r="AX2232" s="13" t="s">
        <v>73</v>
      </c>
      <c r="AY2232" s="157" t="s">
        <v>227</v>
      </c>
    </row>
    <row r="2233" spans="2:51" s="13" customFormat="1" ht="11.25">
      <c r="B2233" s="156"/>
      <c r="D2233" s="150" t="s">
        <v>238</v>
      </c>
      <c r="E2233" s="157" t="s">
        <v>21</v>
      </c>
      <c r="F2233" s="158" t="s">
        <v>2058</v>
      </c>
      <c r="H2233" s="159">
        <v>2.4500000000000002</v>
      </c>
      <c r="I2233" s="160"/>
      <c r="L2233" s="156"/>
      <c r="M2233" s="161"/>
      <c r="T2233" s="162"/>
      <c r="AT2233" s="157" t="s">
        <v>238</v>
      </c>
      <c r="AU2233" s="157" t="s">
        <v>86</v>
      </c>
      <c r="AV2233" s="13" t="s">
        <v>86</v>
      </c>
      <c r="AW2233" s="13" t="s">
        <v>33</v>
      </c>
      <c r="AX2233" s="13" t="s">
        <v>73</v>
      </c>
      <c r="AY2233" s="157" t="s">
        <v>227</v>
      </c>
    </row>
    <row r="2234" spans="2:51" s="13" customFormat="1" ht="11.25">
      <c r="B2234" s="156"/>
      <c r="D2234" s="150" t="s">
        <v>238</v>
      </c>
      <c r="E2234" s="157" t="s">
        <v>21</v>
      </c>
      <c r="F2234" s="158" t="s">
        <v>2059</v>
      </c>
      <c r="H2234" s="159">
        <v>3.6</v>
      </c>
      <c r="I2234" s="160"/>
      <c r="L2234" s="156"/>
      <c r="M2234" s="161"/>
      <c r="T2234" s="162"/>
      <c r="AT2234" s="157" t="s">
        <v>238</v>
      </c>
      <c r="AU2234" s="157" t="s">
        <v>86</v>
      </c>
      <c r="AV2234" s="13" t="s">
        <v>86</v>
      </c>
      <c r="AW2234" s="13" t="s">
        <v>33</v>
      </c>
      <c r="AX2234" s="13" t="s">
        <v>73</v>
      </c>
      <c r="AY2234" s="157" t="s">
        <v>227</v>
      </c>
    </row>
    <row r="2235" spans="2:51" s="13" customFormat="1" ht="11.25">
      <c r="B2235" s="156"/>
      <c r="D2235" s="150" t="s">
        <v>238</v>
      </c>
      <c r="E2235" s="157" t="s">
        <v>21</v>
      </c>
      <c r="F2235" s="158" t="s">
        <v>2060</v>
      </c>
      <c r="H2235" s="159">
        <v>7.2</v>
      </c>
      <c r="I2235" s="160"/>
      <c r="L2235" s="156"/>
      <c r="M2235" s="161"/>
      <c r="T2235" s="162"/>
      <c r="AT2235" s="157" t="s">
        <v>238</v>
      </c>
      <c r="AU2235" s="157" t="s">
        <v>86</v>
      </c>
      <c r="AV2235" s="13" t="s">
        <v>86</v>
      </c>
      <c r="AW2235" s="13" t="s">
        <v>33</v>
      </c>
      <c r="AX2235" s="13" t="s">
        <v>73</v>
      </c>
      <c r="AY2235" s="157" t="s">
        <v>227</v>
      </c>
    </row>
    <row r="2236" spans="2:51" s="13" customFormat="1" ht="11.25">
      <c r="B2236" s="156"/>
      <c r="D2236" s="150" t="s">
        <v>238</v>
      </c>
      <c r="E2236" s="157" t="s">
        <v>21</v>
      </c>
      <c r="F2236" s="158" t="s">
        <v>2061</v>
      </c>
      <c r="H2236" s="159">
        <v>5.39</v>
      </c>
      <c r="I2236" s="160"/>
      <c r="L2236" s="156"/>
      <c r="M2236" s="161"/>
      <c r="T2236" s="162"/>
      <c r="AT2236" s="157" t="s">
        <v>238</v>
      </c>
      <c r="AU2236" s="157" t="s">
        <v>86</v>
      </c>
      <c r="AV2236" s="13" t="s">
        <v>86</v>
      </c>
      <c r="AW2236" s="13" t="s">
        <v>33</v>
      </c>
      <c r="AX2236" s="13" t="s">
        <v>73</v>
      </c>
      <c r="AY2236" s="157" t="s">
        <v>227</v>
      </c>
    </row>
    <row r="2237" spans="2:51" s="13" customFormat="1" ht="11.25">
      <c r="B2237" s="156"/>
      <c r="D2237" s="150" t="s">
        <v>238</v>
      </c>
      <c r="E2237" s="157" t="s">
        <v>21</v>
      </c>
      <c r="F2237" s="158" t="s">
        <v>2062</v>
      </c>
      <c r="H2237" s="159">
        <v>7.84</v>
      </c>
      <c r="I2237" s="160"/>
      <c r="L2237" s="156"/>
      <c r="M2237" s="161"/>
      <c r="T2237" s="162"/>
      <c r="AT2237" s="157" t="s">
        <v>238</v>
      </c>
      <c r="AU2237" s="157" t="s">
        <v>86</v>
      </c>
      <c r="AV2237" s="13" t="s">
        <v>86</v>
      </c>
      <c r="AW2237" s="13" t="s">
        <v>33</v>
      </c>
      <c r="AX2237" s="13" t="s">
        <v>73</v>
      </c>
      <c r="AY2237" s="157" t="s">
        <v>227</v>
      </c>
    </row>
    <row r="2238" spans="2:51" s="15" customFormat="1" ht="11.25">
      <c r="B2238" s="193"/>
      <c r="D2238" s="150" t="s">
        <v>238</v>
      </c>
      <c r="E2238" s="194" t="s">
        <v>21</v>
      </c>
      <c r="F2238" s="195" t="s">
        <v>765</v>
      </c>
      <c r="H2238" s="196">
        <v>159.97999999999999</v>
      </c>
      <c r="I2238" s="197"/>
      <c r="L2238" s="193"/>
      <c r="M2238" s="198"/>
      <c r="T2238" s="199"/>
      <c r="AT2238" s="194" t="s">
        <v>238</v>
      </c>
      <c r="AU2238" s="194" t="s">
        <v>86</v>
      </c>
      <c r="AV2238" s="15" t="s">
        <v>120</v>
      </c>
      <c r="AW2238" s="15" t="s">
        <v>33</v>
      </c>
      <c r="AX2238" s="15" t="s">
        <v>73</v>
      </c>
      <c r="AY2238" s="194" t="s">
        <v>227</v>
      </c>
    </row>
    <row r="2239" spans="2:51" s="12" customFormat="1" ht="11.25">
      <c r="B2239" s="149"/>
      <c r="D2239" s="150" t="s">
        <v>238</v>
      </c>
      <c r="E2239" s="151" t="s">
        <v>21</v>
      </c>
      <c r="F2239" s="152" t="s">
        <v>2726</v>
      </c>
      <c r="H2239" s="151" t="s">
        <v>21</v>
      </c>
      <c r="I2239" s="153"/>
      <c r="L2239" s="149"/>
      <c r="M2239" s="154"/>
      <c r="T2239" s="155"/>
      <c r="AT2239" s="151" t="s">
        <v>238</v>
      </c>
      <c r="AU2239" s="151" t="s">
        <v>86</v>
      </c>
      <c r="AV2239" s="12" t="s">
        <v>80</v>
      </c>
      <c r="AW2239" s="12" t="s">
        <v>33</v>
      </c>
      <c r="AX2239" s="12" t="s">
        <v>73</v>
      </c>
      <c r="AY2239" s="151" t="s">
        <v>227</v>
      </c>
    </row>
    <row r="2240" spans="2:51" s="13" customFormat="1" ht="11.25">
      <c r="B2240" s="156"/>
      <c r="D2240" s="150" t="s">
        <v>238</v>
      </c>
      <c r="E2240" s="157" t="s">
        <v>21</v>
      </c>
      <c r="F2240" s="158" t="s">
        <v>2727</v>
      </c>
      <c r="H2240" s="159">
        <v>115.072</v>
      </c>
      <c r="I2240" s="160"/>
      <c r="L2240" s="156"/>
      <c r="M2240" s="161"/>
      <c r="T2240" s="162"/>
      <c r="AT2240" s="157" t="s">
        <v>238</v>
      </c>
      <c r="AU2240" s="157" t="s">
        <v>86</v>
      </c>
      <c r="AV2240" s="13" t="s">
        <v>86</v>
      </c>
      <c r="AW2240" s="13" t="s">
        <v>33</v>
      </c>
      <c r="AX2240" s="13" t="s">
        <v>73</v>
      </c>
      <c r="AY2240" s="157" t="s">
        <v>227</v>
      </c>
    </row>
    <row r="2241" spans="2:65" s="12" customFormat="1" ht="11.25">
      <c r="B2241" s="149"/>
      <c r="D2241" s="150" t="s">
        <v>238</v>
      </c>
      <c r="E2241" s="151" t="s">
        <v>21</v>
      </c>
      <c r="F2241" s="152" t="s">
        <v>2728</v>
      </c>
      <c r="H2241" s="151" t="s">
        <v>21</v>
      </c>
      <c r="I2241" s="153"/>
      <c r="L2241" s="149"/>
      <c r="M2241" s="154"/>
      <c r="T2241" s="155"/>
      <c r="AT2241" s="151" t="s">
        <v>238</v>
      </c>
      <c r="AU2241" s="151" t="s">
        <v>86</v>
      </c>
      <c r="AV2241" s="12" t="s">
        <v>80</v>
      </c>
      <c r="AW2241" s="12" t="s">
        <v>33</v>
      </c>
      <c r="AX2241" s="12" t="s">
        <v>73</v>
      </c>
      <c r="AY2241" s="151" t="s">
        <v>227</v>
      </c>
    </row>
    <row r="2242" spans="2:65" s="13" customFormat="1" ht="11.25">
      <c r="B2242" s="156"/>
      <c r="D2242" s="150" t="s">
        <v>238</v>
      </c>
      <c r="E2242" s="157" t="s">
        <v>21</v>
      </c>
      <c r="F2242" s="158" t="s">
        <v>2729</v>
      </c>
      <c r="H2242" s="159">
        <v>353.07100000000003</v>
      </c>
      <c r="I2242" s="160"/>
      <c r="L2242" s="156"/>
      <c r="M2242" s="161"/>
      <c r="T2242" s="162"/>
      <c r="AT2242" s="157" t="s">
        <v>238</v>
      </c>
      <c r="AU2242" s="157" t="s">
        <v>86</v>
      </c>
      <c r="AV2242" s="13" t="s">
        <v>86</v>
      </c>
      <c r="AW2242" s="13" t="s">
        <v>33</v>
      </c>
      <c r="AX2242" s="13" t="s">
        <v>73</v>
      </c>
      <c r="AY2242" s="157" t="s">
        <v>227</v>
      </c>
    </row>
    <row r="2243" spans="2:65" s="15" customFormat="1" ht="11.25">
      <c r="B2243" s="193"/>
      <c r="D2243" s="150" t="s">
        <v>238</v>
      </c>
      <c r="E2243" s="194" t="s">
        <v>21</v>
      </c>
      <c r="F2243" s="195" t="s">
        <v>765</v>
      </c>
      <c r="H2243" s="196">
        <v>468.14299999999997</v>
      </c>
      <c r="I2243" s="197"/>
      <c r="L2243" s="193"/>
      <c r="M2243" s="198"/>
      <c r="T2243" s="199"/>
      <c r="AT2243" s="194" t="s">
        <v>238</v>
      </c>
      <c r="AU2243" s="194" t="s">
        <v>86</v>
      </c>
      <c r="AV2243" s="15" t="s">
        <v>120</v>
      </c>
      <c r="AW2243" s="15" t="s">
        <v>33</v>
      </c>
      <c r="AX2243" s="15" t="s">
        <v>73</v>
      </c>
      <c r="AY2243" s="194" t="s">
        <v>227</v>
      </c>
    </row>
    <row r="2244" spans="2:65" s="14" customFormat="1" ht="11.25">
      <c r="B2244" s="163"/>
      <c r="D2244" s="150" t="s">
        <v>238</v>
      </c>
      <c r="E2244" s="164" t="s">
        <v>21</v>
      </c>
      <c r="F2244" s="165" t="s">
        <v>241</v>
      </c>
      <c r="H2244" s="166">
        <v>628.12300000000005</v>
      </c>
      <c r="I2244" s="167"/>
      <c r="L2244" s="163"/>
      <c r="M2244" s="168"/>
      <c r="T2244" s="169"/>
      <c r="AT2244" s="164" t="s">
        <v>238</v>
      </c>
      <c r="AU2244" s="164" t="s">
        <v>86</v>
      </c>
      <c r="AV2244" s="14" t="s">
        <v>234</v>
      </c>
      <c r="AW2244" s="14" t="s">
        <v>33</v>
      </c>
      <c r="AX2244" s="14" t="s">
        <v>80</v>
      </c>
      <c r="AY2244" s="164" t="s">
        <v>227</v>
      </c>
    </row>
    <row r="2245" spans="2:65" s="1" customFormat="1" ht="16.5" customHeight="1">
      <c r="B2245" s="33"/>
      <c r="C2245" s="170" t="s">
        <v>2730</v>
      </c>
      <c r="D2245" s="170" t="s">
        <v>291</v>
      </c>
      <c r="E2245" s="171" t="s">
        <v>2731</v>
      </c>
      <c r="F2245" s="172" t="s">
        <v>2732</v>
      </c>
      <c r="G2245" s="173" t="s">
        <v>232</v>
      </c>
      <c r="H2245" s="174">
        <v>646.96699999999998</v>
      </c>
      <c r="I2245" s="175"/>
      <c r="J2245" s="176">
        <f>ROUND(I2245*H2245,2)</f>
        <v>0</v>
      </c>
      <c r="K2245" s="172" t="s">
        <v>233</v>
      </c>
      <c r="L2245" s="177"/>
      <c r="M2245" s="178" t="s">
        <v>21</v>
      </c>
      <c r="N2245" s="179" t="s">
        <v>45</v>
      </c>
      <c r="P2245" s="141">
        <f>O2245*H2245</f>
        <v>0</v>
      </c>
      <c r="Q2245" s="141">
        <v>6.0000000000000002E-5</v>
      </c>
      <c r="R2245" s="141">
        <f>Q2245*H2245</f>
        <v>3.8818020000000002E-2</v>
      </c>
      <c r="S2245" s="141">
        <v>0</v>
      </c>
      <c r="T2245" s="142">
        <f>S2245*H2245</f>
        <v>0</v>
      </c>
      <c r="AR2245" s="143" t="s">
        <v>577</v>
      </c>
      <c r="AT2245" s="143" t="s">
        <v>291</v>
      </c>
      <c r="AU2245" s="143" t="s">
        <v>86</v>
      </c>
      <c r="AY2245" s="18" t="s">
        <v>227</v>
      </c>
      <c r="BE2245" s="144">
        <f>IF(N2245="základní",J2245,0)</f>
        <v>0</v>
      </c>
      <c r="BF2245" s="144">
        <f>IF(N2245="snížená",J2245,0)</f>
        <v>0</v>
      </c>
      <c r="BG2245" s="144">
        <f>IF(N2245="zákl. přenesená",J2245,0)</f>
        <v>0</v>
      </c>
      <c r="BH2245" s="144">
        <f>IF(N2245="sníž. přenesená",J2245,0)</f>
        <v>0</v>
      </c>
      <c r="BI2245" s="144">
        <f>IF(N2245="nulová",J2245,0)</f>
        <v>0</v>
      </c>
      <c r="BJ2245" s="18" t="s">
        <v>86</v>
      </c>
      <c r="BK2245" s="144">
        <f>ROUND(I2245*H2245,2)</f>
        <v>0</v>
      </c>
      <c r="BL2245" s="18" t="s">
        <v>388</v>
      </c>
      <c r="BM2245" s="143" t="s">
        <v>2733</v>
      </c>
    </row>
    <row r="2246" spans="2:65" s="13" customFormat="1" ht="11.25">
      <c r="B2246" s="156"/>
      <c r="D2246" s="150" t="s">
        <v>238</v>
      </c>
      <c r="F2246" s="158" t="s">
        <v>2734</v>
      </c>
      <c r="H2246" s="159">
        <v>646.96699999999998</v>
      </c>
      <c r="I2246" s="160"/>
      <c r="L2246" s="156"/>
      <c r="M2246" s="161"/>
      <c r="T2246" s="162"/>
      <c r="AT2246" s="157" t="s">
        <v>238</v>
      </c>
      <c r="AU2246" s="157" t="s">
        <v>86</v>
      </c>
      <c r="AV2246" s="13" t="s">
        <v>86</v>
      </c>
      <c r="AW2246" s="13" t="s">
        <v>4</v>
      </c>
      <c r="AX2246" s="13" t="s">
        <v>80</v>
      </c>
      <c r="AY2246" s="157" t="s">
        <v>227</v>
      </c>
    </row>
    <row r="2247" spans="2:65" s="1" customFormat="1" ht="16.5" customHeight="1">
      <c r="B2247" s="33"/>
      <c r="C2247" s="132" t="s">
        <v>2735</v>
      </c>
      <c r="D2247" s="132" t="s">
        <v>229</v>
      </c>
      <c r="E2247" s="133" t="s">
        <v>2736</v>
      </c>
      <c r="F2247" s="134" t="s">
        <v>2737</v>
      </c>
      <c r="G2247" s="135" t="s">
        <v>232</v>
      </c>
      <c r="H2247" s="136">
        <v>146.75</v>
      </c>
      <c r="I2247" s="137"/>
      <c r="J2247" s="138">
        <f>ROUND(I2247*H2247,2)</f>
        <v>0</v>
      </c>
      <c r="K2247" s="134" t="s">
        <v>336</v>
      </c>
      <c r="L2247" s="33"/>
      <c r="M2247" s="139" t="s">
        <v>21</v>
      </c>
      <c r="N2247" s="140" t="s">
        <v>45</v>
      </c>
      <c r="P2247" s="141">
        <f>O2247*H2247</f>
        <v>0</v>
      </c>
      <c r="Q2247" s="141">
        <v>0</v>
      </c>
      <c r="R2247" s="141">
        <f>Q2247*H2247</f>
        <v>0</v>
      </c>
      <c r="S2247" s="141">
        <v>0</v>
      </c>
      <c r="T2247" s="142">
        <f>S2247*H2247</f>
        <v>0</v>
      </c>
      <c r="AR2247" s="143" t="s">
        <v>388</v>
      </c>
      <c r="AT2247" s="143" t="s">
        <v>229</v>
      </c>
      <c r="AU2247" s="143" t="s">
        <v>86</v>
      </c>
      <c r="AY2247" s="18" t="s">
        <v>227</v>
      </c>
      <c r="BE2247" s="144">
        <f>IF(N2247="základní",J2247,0)</f>
        <v>0</v>
      </c>
      <c r="BF2247" s="144">
        <f>IF(N2247="snížená",J2247,0)</f>
        <v>0</v>
      </c>
      <c r="BG2247" s="144">
        <f>IF(N2247="zákl. přenesená",J2247,0)</f>
        <v>0</v>
      </c>
      <c r="BH2247" s="144">
        <f>IF(N2247="sníž. přenesená",J2247,0)</f>
        <v>0</v>
      </c>
      <c r="BI2247" s="144">
        <f>IF(N2247="nulová",J2247,0)</f>
        <v>0</v>
      </c>
      <c r="BJ2247" s="18" t="s">
        <v>86</v>
      </c>
      <c r="BK2247" s="144">
        <f>ROUND(I2247*H2247,2)</f>
        <v>0</v>
      </c>
      <c r="BL2247" s="18" t="s">
        <v>388</v>
      </c>
      <c r="BM2247" s="143" t="s">
        <v>2738</v>
      </c>
    </row>
    <row r="2248" spans="2:65" s="13" customFormat="1" ht="11.25">
      <c r="B2248" s="156"/>
      <c r="D2248" s="150" t="s">
        <v>238</v>
      </c>
      <c r="E2248" s="157" t="s">
        <v>21</v>
      </c>
      <c r="F2248" s="158" t="s">
        <v>2047</v>
      </c>
      <c r="H2248" s="159">
        <v>1.6</v>
      </c>
      <c r="I2248" s="160"/>
      <c r="L2248" s="156"/>
      <c r="M2248" s="161"/>
      <c r="T2248" s="162"/>
      <c r="AT2248" s="157" t="s">
        <v>238</v>
      </c>
      <c r="AU2248" s="157" t="s">
        <v>86</v>
      </c>
      <c r="AV2248" s="13" t="s">
        <v>86</v>
      </c>
      <c r="AW2248" s="13" t="s">
        <v>33</v>
      </c>
      <c r="AX2248" s="13" t="s">
        <v>73</v>
      </c>
      <c r="AY2248" s="157" t="s">
        <v>227</v>
      </c>
    </row>
    <row r="2249" spans="2:65" s="13" customFormat="1" ht="11.25">
      <c r="B2249" s="156"/>
      <c r="D2249" s="150" t="s">
        <v>238</v>
      </c>
      <c r="E2249" s="157" t="s">
        <v>21</v>
      </c>
      <c r="F2249" s="158" t="s">
        <v>2048</v>
      </c>
      <c r="H2249" s="159">
        <v>6.4</v>
      </c>
      <c r="I2249" s="160"/>
      <c r="L2249" s="156"/>
      <c r="M2249" s="161"/>
      <c r="T2249" s="162"/>
      <c r="AT2249" s="157" t="s">
        <v>238</v>
      </c>
      <c r="AU2249" s="157" t="s">
        <v>86</v>
      </c>
      <c r="AV2249" s="13" t="s">
        <v>86</v>
      </c>
      <c r="AW2249" s="13" t="s">
        <v>33</v>
      </c>
      <c r="AX2249" s="13" t="s">
        <v>73</v>
      </c>
      <c r="AY2249" s="157" t="s">
        <v>227</v>
      </c>
    </row>
    <row r="2250" spans="2:65" s="13" customFormat="1" ht="11.25">
      <c r="B2250" s="156"/>
      <c r="D2250" s="150" t="s">
        <v>238</v>
      </c>
      <c r="E2250" s="157" t="s">
        <v>21</v>
      </c>
      <c r="F2250" s="158" t="s">
        <v>2049</v>
      </c>
      <c r="H2250" s="159">
        <v>12.8</v>
      </c>
      <c r="I2250" s="160"/>
      <c r="L2250" s="156"/>
      <c r="M2250" s="161"/>
      <c r="T2250" s="162"/>
      <c r="AT2250" s="157" t="s">
        <v>238</v>
      </c>
      <c r="AU2250" s="157" t="s">
        <v>86</v>
      </c>
      <c r="AV2250" s="13" t="s">
        <v>86</v>
      </c>
      <c r="AW2250" s="13" t="s">
        <v>33</v>
      </c>
      <c r="AX2250" s="13" t="s">
        <v>73</v>
      </c>
      <c r="AY2250" s="157" t="s">
        <v>227</v>
      </c>
    </row>
    <row r="2251" spans="2:65" s="13" customFormat="1" ht="11.25">
      <c r="B2251" s="156"/>
      <c r="D2251" s="150" t="s">
        <v>238</v>
      </c>
      <c r="E2251" s="157" t="s">
        <v>21</v>
      </c>
      <c r="F2251" s="158" t="s">
        <v>2050</v>
      </c>
      <c r="H2251" s="159">
        <v>49</v>
      </c>
      <c r="I2251" s="160"/>
      <c r="L2251" s="156"/>
      <c r="M2251" s="161"/>
      <c r="T2251" s="162"/>
      <c r="AT2251" s="157" t="s">
        <v>238</v>
      </c>
      <c r="AU2251" s="157" t="s">
        <v>86</v>
      </c>
      <c r="AV2251" s="13" t="s">
        <v>86</v>
      </c>
      <c r="AW2251" s="13" t="s">
        <v>33</v>
      </c>
      <c r="AX2251" s="13" t="s">
        <v>73</v>
      </c>
      <c r="AY2251" s="157" t="s">
        <v>227</v>
      </c>
    </row>
    <row r="2252" spans="2:65" s="13" customFormat="1" ht="11.25">
      <c r="B2252" s="156"/>
      <c r="D2252" s="150" t="s">
        <v>238</v>
      </c>
      <c r="E2252" s="157" t="s">
        <v>21</v>
      </c>
      <c r="F2252" s="158" t="s">
        <v>2051</v>
      </c>
      <c r="H2252" s="159">
        <v>19.600000000000001</v>
      </c>
      <c r="I2252" s="160"/>
      <c r="L2252" s="156"/>
      <c r="M2252" s="161"/>
      <c r="T2252" s="162"/>
      <c r="AT2252" s="157" t="s">
        <v>238</v>
      </c>
      <c r="AU2252" s="157" t="s">
        <v>86</v>
      </c>
      <c r="AV2252" s="13" t="s">
        <v>86</v>
      </c>
      <c r="AW2252" s="13" t="s">
        <v>33</v>
      </c>
      <c r="AX2252" s="13" t="s">
        <v>73</v>
      </c>
      <c r="AY2252" s="157" t="s">
        <v>227</v>
      </c>
    </row>
    <row r="2253" spans="2:65" s="13" customFormat="1" ht="11.25">
      <c r="B2253" s="156"/>
      <c r="D2253" s="150" t="s">
        <v>238</v>
      </c>
      <c r="E2253" s="157" t="s">
        <v>21</v>
      </c>
      <c r="F2253" s="158" t="s">
        <v>2052</v>
      </c>
      <c r="H2253" s="159">
        <v>34.299999999999997</v>
      </c>
      <c r="I2253" s="160"/>
      <c r="L2253" s="156"/>
      <c r="M2253" s="161"/>
      <c r="T2253" s="162"/>
      <c r="AT2253" s="157" t="s">
        <v>238</v>
      </c>
      <c r="AU2253" s="157" t="s">
        <v>86</v>
      </c>
      <c r="AV2253" s="13" t="s">
        <v>86</v>
      </c>
      <c r="AW2253" s="13" t="s">
        <v>33</v>
      </c>
      <c r="AX2253" s="13" t="s">
        <v>73</v>
      </c>
      <c r="AY2253" s="157" t="s">
        <v>227</v>
      </c>
    </row>
    <row r="2254" spans="2:65" s="13" customFormat="1" ht="11.25">
      <c r="B2254" s="156"/>
      <c r="D2254" s="150" t="s">
        <v>238</v>
      </c>
      <c r="E2254" s="157" t="s">
        <v>21</v>
      </c>
      <c r="F2254" s="158" t="s">
        <v>2725</v>
      </c>
      <c r="H2254" s="159">
        <v>4.9000000000000004</v>
      </c>
      <c r="I2254" s="160"/>
      <c r="L2254" s="156"/>
      <c r="M2254" s="161"/>
      <c r="T2254" s="162"/>
      <c r="AT2254" s="157" t="s">
        <v>238</v>
      </c>
      <c r="AU2254" s="157" t="s">
        <v>86</v>
      </c>
      <c r="AV2254" s="13" t="s">
        <v>86</v>
      </c>
      <c r="AW2254" s="13" t="s">
        <v>33</v>
      </c>
      <c r="AX2254" s="13" t="s">
        <v>73</v>
      </c>
      <c r="AY2254" s="157" t="s">
        <v>227</v>
      </c>
    </row>
    <row r="2255" spans="2:65" s="13" customFormat="1" ht="11.25">
      <c r="B2255" s="156"/>
      <c r="D2255" s="150" t="s">
        <v>238</v>
      </c>
      <c r="E2255" s="157" t="s">
        <v>21</v>
      </c>
      <c r="F2255" s="158" t="s">
        <v>2057</v>
      </c>
      <c r="H2255" s="159">
        <v>4.9000000000000004</v>
      </c>
      <c r="I2255" s="160"/>
      <c r="L2255" s="156"/>
      <c r="M2255" s="161"/>
      <c r="T2255" s="162"/>
      <c r="AT2255" s="157" t="s">
        <v>238</v>
      </c>
      <c r="AU2255" s="157" t="s">
        <v>86</v>
      </c>
      <c r="AV2255" s="13" t="s">
        <v>86</v>
      </c>
      <c r="AW2255" s="13" t="s">
        <v>33</v>
      </c>
      <c r="AX2255" s="13" t="s">
        <v>73</v>
      </c>
      <c r="AY2255" s="157" t="s">
        <v>227</v>
      </c>
    </row>
    <row r="2256" spans="2:65" s="13" customFormat="1" ht="11.25">
      <c r="B2256" s="156"/>
      <c r="D2256" s="150" t="s">
        <v>238</v>
      </c>
      <c r="E2256" s="157" t="s">
        <v>21</v>
      </c>
      <c r="F2256" s="158" t="s">
        <v>2058</v>
      </c>
      <c r="H2256" s="159">
        <v>2.4500000000000002</v>
      </c>
      <c r="I2256" s="160"/>
      <c r="L2256" s="156"/>
      <c r="M2256" s="161"/>
      <c r="T2256" s="162"/>
      <c r="AT2256" s="157" t="s">
        <v>238</v>
      </c>
      <c r="AU2256" s="157" t="s">
        <v>86</v>
      </c>
      <c r="AV2256" s="13" t="s">
        <v>86</v>
      </c>
      <c r="AW2256" s="13" t="s">
        <v>33</v>
      </c>
      <c r="AX2256" s="13" t="s">
        <v>73</v>
      </c>
      <c r="AY2256" s="157" t="s">
        <v>227</v>
      </c>
    </row>
    <row r="2257" spans="2:65" s="13" customFormat="1" ht="11.25">
      <c r="B2257" s="156"/>
      <c r="D2257" s="150" t="s">
        <v>238</v>
      </c>
      <c r="E2257" s="157" t="s">
        <v>21</v>
      </c>
      <c r="F2257" s="158" t="s">
        <v>2059</v>
      </c>
      <c r="H2257" s="159">
        <v>3.6</v>
      </c>
      <c r="I2257" s="160"/>
      <c r="L2257" s="156"/>
      <c r="M2257" s="161"/>
      <c r="T2257" s="162"/>
      <c r="AT2257" s="157" t="s">
        <v>238</v>
      </c>
      <c r="AU2257" s="157" t="s">
        <v>86</v>
      </c>
      <c r="AV2257" s="13" t="s">
        <v>86</v>
      </c>
      <c r="AW2257" s="13" t="s">
        <v>33</v>
      </c>
      <c r="AX2257" s="13" t="s">
        <v>73</v>
      </c>
      <c r="AY2257" s="157" t="s">
        <v>227</v>
      </c>
    </row>
    <row r="2258" spans="2:65" s="13" customFormat="1" ht="11.25">
      <c r="B2258" s="156"/>
      <c r="D2258" s="150" t="s">
        <v>238</v>
      </c>
      <c r="E2258" s="157" t="s">
        <v>21</v>
      </c>
      <c r="F2258" s="158" t="s">
        <v>2060</v>
      </c>
      <c r="H2258" s="159">
        <v>7.2</v>
      </c>
      <c r="I2258" s="160"/>
      <c r="L2258" s="156"/>
      <c r="M2258" s="161"/>
      <c r="T2258" s="162"/>
      <c r="AT2258" s="157" t="s">
        <v>238</v>
      </c>
      <c r="AU2258" s="157" t="s">
        <v>86</v>
      </c>
      <c r="AV2258" s="13" t="s">
        <v>86</v>
      </c>
      <c r="AW2258" s="13" t="s">
        <v>33</v>
      </c>
      <c r="AX2258" s="13" t="s">
        <v>73</v>
      </c>
      <c r="AY2258" s="157" t="s">
        <v>227</v>
      </c>
    </row>
    <row r="2259" spans="2:65" s="14" customFormat="1" ht="11.25">
      <c r="B2259" s="163"/>
      <c r="D2259" s="150" t="s">
        <v>238</v>
      </c>
      <c r="E2259" s="164" t="s">
        <v>21</v>
      </c>
      <c r="F2259" s="165" t="s">
        <v>241</v>
      </c>
      <c r="H2259" s="166">
        <v>146.75</v>
      </c>
      <c r="I2259" s="167"/>
      <c r="L2259" s="163"/>
      <c r="M2259" s="168"/>
      <c r="T2259" s="169"/>
      <c r="AT2259" s="164" t="s">
        <v>238</v>
      </c>
      <c r="AU2259" s="164" t="s">
        <v>86</v>
      </c>
      <c r="AV2259" s="14" t="s">
        <v>234</v>
      </c>
      <c r="AW2259" s="14" t="s">
        <v>33</v>
      </c>
      <c r="AX2259" s="14" t="s">
        <v>80</v>
      </c>
      <c r="AY2259" s="164" t="s">
        <v>227</v>
      </c>
    </row>
    <row r="2260" spans="2:65" s="1" customFormat="1" ht="49.15" customHeight="1">
      <c r="B2260" s="33"/>
      <c r="C2260" s="132" t="s">
        <v>2739</v>
      </c>
      <c r="D2260" s="132" t="s">
        <v>229</v>
      </c>
      <c r="E2260" s="133" t="s">
        <v>2740</v>
      </c>
      <c r="F2260" s="134" t="s">
        <v>2741</v>
      </c>
      <c r="G2260" s="135" t="s">
        <v>273</v>
      </c>
      <c r="H2260" s="136">
        <v>3.9E-2</v>
      </c>
      <c r="I2260" s="137"/>
      <c r="J2260" s="138">
        <f>ROUND(I2260*H2260,2)</f>
        <v>0</v>
      </c>
      <c r="K2260" s="134" t="s">
        <v>233</v>
      </c>
      <c r="L2260" s="33"/>
      <c r="M2260" s="139" t="s">
        <v>21</v>
      </c>
      <c r="N2260" s="140" t="s">
        <v>45</v>
      </c>
      <c r="P2260" s="141">
        <f>O2260*H2260</f>
        <v>0</v>
      </c>
      <c r="Q2260" s="141">
        <v>0</v>
      </c>
      <c r="R2260" s="141">
        <f>Q2260*H2260</f>
        <v>0</v>
      </c>
      <c r="S2260" s="141">
        <v>0</v>
      </c>
      <c r="T2260" s="142">
        <f>S2260*H2260</f>
        <v>0</v>
      </c>
      <c r="AR2260" s="143" t="s">
        <v>388</v>
      </c>
      <c r="AT2260" s="143" t="s">
        <v>229</v>
      </c>
      <c r="AU2260" s="143" t="s">
        <v>86</v>
      </c>
      <c r="AY2260" s="18" t="s">
        <v>227</v>
      </c>
      <c r="BE2260" s="144">
        <f>IF(N2260="základní",J2260,0)</f>
        <v>0</v>
      </c>
      <c r="BF2260" s="144">
        <f>IF(N2260="snížená",J2260,0)</f>
        <v>0</v>
      </c>
      <c r="BG2260" s="144">
        <f>IF(N2260="zákl. přenesená",J2260,0)</f>
        <v>0</v>
      </c>
      <c r="BH2260" s="144">
        <f>IF(N2260="sníž. přenesená",J2260,0)</f>
        <v>0</v>
      </c>
      <c r="BI2260" s="144">
        <f>IF(N2260="nulová",J2260,0)</f>
        <v>0</v>
      </c>
      <c r="BJ2260" s="18" t="s">
        <v>86</v>
      </c>
      <c r="BK2260" s="144">
        <f>ROUND(I2260*H2260,2)</f>
        <v>0</v>
      </c>
      <c r="BL2260" s="18" t="s">
        <v>388</v>
      </c>
      <c r="BM2260" s="143" t="s">
        <v>2742</v>
      </c>
    </row>
    <row r="2261" spans="2:65" s="1" customFormat="1" ht="11.25">
      <c r="B2261" s="33"/>
      <c r="D2261" s="145" t="s">
        <v>236</v>
      </c>
      <c r="F2261" s="146" t="s">
        <v>2743</v>
      </c>
      <c r="I2261" s="147"/>
      <c r="L2261" s="33"/>
      <c r="M2261" s="180"/>
      <c r="N2261" s="181"/>
      <c r="O2261" s="181"/>
      <c r="P2261" s="181"/>
      <c r="Q2261" s="181"/>
      <c r="R2261" s="181"/>
      <c r="S2261" s="181"/>
      <c r="T2261" s="182"/>
      <c r="AT2261" s="18" t="s">
        <v>236</v>
      </c>
      <c r="AU2261" s="18" t="s">
        <v>86</v>
      </c>
    </row>
    <row r="2262" spans="2:65" s="1" customFormat="1" ht="6.95" customHeight="1">
      <c r="B2262" s="42"/>
      <c r="C2262" s="43"/>
      <c r="D2262" s="43"/>
      <c r="E2262" s="43"/>
      <c r="F2262" s="43"/>
      <c r="G2262" s="43"/>
      <c r="H2262" s="43"/>
      <c r="I2262" s="43"/>
      <c r="J2262" s="43"/>
      <c r="K2262" s="43"/>
      <c r="L2262" s="33"/>
    </row>
  </sheetData>
  <sheetProtection algorithmName="SHA-512" hashValue="krbhHxMkYga75h9tLIEvhk0kN1LdFlvvelPOYQ/7s+VsoS3087RlEgTu5BdBc6Lu9jgFl/oCi0QQ246tp1c0pA==" saltValue="iDjq91rvMhp7qS8F996M/S0Q47/KckPFKZrL50v261RGj5JdSfdh13etRDSXxM1cRIVRjZg/GoPhtA5nHu6I1Q==" spinCount="100000" sheet="1" objects="1" scenarios="1" formatColumns="0" formatRows="0" autoFilter="0"/>
  <autoFilter ref="C107:K2261" xr:uid="{00000000-0009-0000-0000-000006000000}"/>
  <mergeCells count="12">
    <mergeCell ref="E100:H100"/>
    <mergeCell ref="L2:V2"/>
    <mergeCell ref="E50:H50"/>
    <mergeCell ref="E52:H52"/>
    <mergeCell ref="E54:H54"/>
    <mergeCell ref="E96:H96"/>
    <mergeCell ref="E98:H98"/>
    <mergeCell ref="E7:H7"/>
    <mergeCell ref="E9:H9"/>
    <mergeCell ref="E11:H11"/>
    <mergeCell ref="E20:H20"/>
    <mergeCell ref="E29:H29"/>
  </mergeCells>
  <hyperlinks>
    <hyperlink ref="F112" r:id="rId1" xr:uid="{00000000-0004-0000-0600-000000000000}"/>
    <hyperlink ref="F117" r:id="rId2" xr:uid="{00000000-0004-0000-0600-000001000000}"/>
    <hyperlink ref="F124" r:id="rId3" xr:uid="{00000000-0004-0000-0600-000002000000}"/>
    <hyperlink ref="F184" r:id="rId4" xr:uid="{00000000-0004-0000-0600-000003000000}"/>
    <hyperlink ref="F189" r:id="rId5" xr:uid="{00000000-0004-0000-0600-000004000000}"/>
    <hyperlink ref="F194" r:id="rId6" xr:uid="{00000000-0004-0000-0600-000005000000}"/>
    <hyperlink ref="F199" r:id="rId7" xr:uid="{00000000-0004-0000-0600-000006000000}"/>
    <hyperlink ref="F204" r:id="rId8" xr:uid="{00000000-0004-0000-0600-000007000000}"/>
    <hyperlink ref="F209" r:id="rId9" xr:uid="{00000000-0004-0000-0600-000008000000}"/>
    <hyperlink ref="F255" r:id="rId10" xr:uid="{00000000-0004-0000-0600-000009000000}"/>
    <hyperlink ref="F260" r:id="rId11" xr:uid="{00000000-0004-0000-0600-00000A000000}"/>
    <hyperlink ref="F265" r:id="rId12" xr:uid="{00000000-0004-0000-0600-00000B000000}"/>
    <hyperlink ref="F296" r:id="rId13" xr:uid="{00000000-0004-0000-0600-00000C000000}"/>
    <hyperlink ref="F301" r:id="rId14" xr:uid="{00000000-0004-0000-0600-00000D000000}"/>
    <hyperlink ref="F306" r:id="rId15" xr:uid="{00000000-0004-0000-0600-00000E000000}"/>
    <hyperlink ref="F316" r:id="rId16" xr:uid="{00000000-0004-0000-0600-00000F000000}"/>
    <hyperlink ref="F322" r:id="rId17" xr:uid="{00000000-0004-0000-0600-000010000000}"/>
    <hyperlink ref="F327" r:id="rId18" xr:uid="{00000000-0004-0000-0600-000011000000}"/>
    <hyperlink ref="F332" r:id="rId19" xr:uid="{00000000-0004-0000-0600-000012000000}"/>
    <hyperlink ref="F372" r:id="rId20" xr:uid="{00000000-0004-0000-0600-000013000000}"/>
    <hyperlink ref="F376" r:id="rId21" xr:uid="{00000000-0004-0000-0600-000014000000}"/>
    <hyperlink ref="F508" r:id="rId22" xr:uid="{00000000-0004-0000-0600-000015000000}"/>
    <hyperlink ref="F549" r:id="rId23" xr:uid="{00000000-0004-0000-0600-000016000000}"/>
    <hyperlink ref="F556" r:id="rId24" xr:uid="{00000000-0004-0000-0600-000017000000}"/>
    <hyperlink ref="F566" r:id="rId25" xr:uid="{00000000-0004-0000-0600-000018000000}"/>
    <hyperlink ref="F576" r:id="rId26" xr:uid="{00000000-0004-0000-0600-000019000000}"/>
    <hyperlink ref="F585" r:id="rId27" xr:uid="{00000000-0004-0000-0600-00001A000000}"/>
    <hyperlink ref="F591" r:id="rId28" xr:uid="{00000000-0004-0000-0600-00001B000000}"/>
    <hyperlink ref="F615" r:id="rId29" xr:uid="{00000000-0004-0000-0600-00001C000000}"/>
    <hyperlink ref="F621" r:id="rId30" xr:uid="{00000000-0004-0000-0600-00001D000000}"/>
    <hyperlink ref="F625" r:id="rId31" xr:uid="{00000000-0004-0000-0600-00001E000000}"/>
    <hyperlink ref="F632" r:id="rId32" xr:uid="{00000000-0004-0000-0600-00001F000000}"/>
    <hyperlink ref="F644" r:id="rId33" xr:uid="{00000000-0004-0000-0600-000020000000}"/>
    <hyperlink ref="F708" r:id="rId34" xr:uid="{00000000-0004-0000-0600-000021000000}"/>
    <hyperlink ref="F729" r:id="rId35" xr:uid="{00000000-0004-0000-0600-000022000000}"/>
    <hyperlink ref="F764" r:id="rId36" xr:uid="{00000000-0004-0000-0600-000023000000}"/>
    <hyperlink ref="F784" r:id="rId37" xr:uid="{00000000-0004-0000-0600-000024000000}"/>
    <hyperlink ref="F789" r:id="rId38" xr:uid="{00000000-0004-0000-0600-000025000000}"/>
    <hyperlink ref="F849" r:id="rId39" xr:uid="{00000000-0004-0000-0600-000026000000}"/>
    <hyperlink ref="F856" r:id="rId40" xr:uid="{00000000-0004-0000-0600-000027000000}"/>
    <hyperlink ref="F861" r:id="rId41" xr:uid="{00000000-0004-0000-0600-000028000000}"/>
    <hyperlink ref="F876" r:id="rId42" xr:uid="{00000000-0004-0000-0600-000029000000}"/>
    <hyperlink ref="F880" r:id="rId43" xr:uid="{00000000-0004-0000-0600-00002A000000}"/>
    <hyperlink ref="F885" r:id="rId44" xr:uid="{00000000-0004-0000-0600-00002B000000}"/>
    <hyperlink ref="F889" r:id="rId45" xr:uid="{00000000-0004-0000-0600-00002C000000}"/>
    <hyperlink ref="F904" r:id="rId46" xr:uid="{00000000-0004-0000-0600-00002D000000}"/>
    <hyperlink ref="F908" r:id="rId47" xr:uid="{00000000-0004-0000-0600-00002E000000}"/>
    <hyperlink ref="F910" r:id="rId48" xr:uid="{00000000-0004-0000-0600-00002F000000}"/>
    <hyperlink ref="F914" r:id="rId49" xr:uid="{00000000-0004-0000-0600-000030000000}"/>
    <hyperlink ref="F919" r:id="rId50" xr:uid="{00000000-0004-0000-0600-000031000000}"/>
    <hyperlink ref="F924" r:id="rId51" xr:uid="{00000000-0004-0000-0600-000032000000}"/>
    <hyperlink ref="F930" r:id="rId52" xr:uid="{00000000-0004-0000-0600-000033000000}"/>
    <hyperlink ref="F936" r:id="rId53" xr:uid="{00000000-0004-0000-0600-000034000000}"/>
    <hyperlink ref="F942" r:id="rId54" xr:uid="{00000000-0004-0000-0600-000035000000}"/>
    <hyperlink ref="F952" r:id="rId55" xr:uid="{00000000-0004-0000-0600-000036000000}"/>
    <hyperlink ref="F957" r:id="rId56" xr:uid="{00000000-0004-0000-0600-000037000000}"/>
    <hyperlink ref="F962" r:id="rId57" xr:uid="{00000000-0004-0000-0600-000038000000}"/>
    <hyperlink ref="F970" r:id="rId58" xr:uid="{00000000-0004-0000-0600-000039000000}"/>
    <hyperlink ref="F977" r:id="rId59" xr:uid="{00000000-0004-0000-0600-00003A000000}"/>
    <hyperlink ref="F992" r:id="rId60" xr:uid="{00000000-0004-0000-0600-00003B000000}"/>
    <hyperlink ref="F1000" r:id="rId61" xr:uid="{00000000-0004-0000-0600-00003C000000}"/>
    <hyperlink ref="F1013" r:id="rId62" xr:uid="{00000000-0004-0000-0600-00003D000000}"/>
    <hyperlink ref="F1017" r:id="rId63" xr:uid="{00000000-0004-0000-0600-00003E000000}"/>
    <hyperlink ref="F1021" r:id="rId64" xr:uid="{00000000-0004-0000-0600-00003F000000}"/>
    <hyperlink ref="F1023" r:id="rId65" xr:uid="{00000000-0004-0000-0600-000040000000}"/>
    <hyperlink ref="F1028" r:id="rId66" xr:uid="{00000000-0004-0000-0600-000041000000}"/>
    <hyperlink ref="F1032" r:id="rId67" xr:uid="{00000000-0004-0000-0600-000042000000}"/>
    <hyperlink ref="F1037" r:id="rId68" xr:uid="{00000000-0004-0000-0600-000043000000}"/>
    <hyperlink ref="F1041" r:id="rId69" xr:uid="{00000000-0004-0000-0600-000044000000}"/>
    <hyperlink ref="F1045" r:id="rId70" xr:uid="{00000000-0004-0000-0600-000045000000}"/>
    <hyperlink ref="F1047" r:id="rId71" xr:uid="{00000000-0004-0000-0600-000046000000}"/>
    <hyperlink ref="F1064" r:id="rId72" xr:uid="{00000000-0004-0000-0600-000047000000}"/>
    <hyperlink ref="F1068" r:id="rId73" xr:uid="{00000000-0004-0000-0600-000048000000}"/>
    <hyperlink ref="F1072" r:id="rId74" xr:uid="{00000000-0004-0000-0600-000049000000}"/>
    <hyperlink ref="F1076" r:id="rId75" xr:uid="{00000000-0004-0000-0600-00004A000000}"/>
    <hyperlink ref="F1094" r:id="rId76" xr:uid="{00000000-0004-0000-0600-00004B000000}"/>
    <hyperlink ref="F1101" r:id="rId77" xr:uid="{00000000-0004-0000-0600-00004C000000}"/>
    <hyperlink ref="F1105" r:id="rId78" xr:uid="{00000000-0004-0000-0600-00004D000000}"/>
    <hyperlink ref="F1111" r:id="rId79" xr:uid="{00000000-0004-0000-0600-00004E000000}"/>
    <hyperlink ref="F1117" r:id="rId80" xr:uid="{00000000-0004-0000-0600-00004F000000}"/>
    <hyperlink ref="F1133" r:id="rId81" xr:uid="{00000000-0004-0000-0600-000050000000}"/>
    <hyperlink ref="F1140" r:id="rId82" xr:uid="{00000000-0004-0000-0600-000051000000}"/>
    <hyperlink ref="F1150" r:id="rId83" xr:uid="{00000000-0004-0000-0600-000052000000}"/>
    <hyperlink ref="F1165" r:id="rId84" xr:uid="{00000000-0004-0000-0600-000053000000}"/>
    <hyperlink ref="F1172" r:id="rId85" xr:uid="{00000000-0004-0000-0600-000054000000}"/>
    <hyperlink ref="F1187" r:id="rId86" xr:uid="{00000000-0004-0000-0600-000055000000}"/>
    <hyperlink ref="F1196" r:id="rId87" xr:uid="{00000000-0004-0000-0600-000056000000}"/>
    <hyperlink ref="F1212" r:id="rId88" xr:uid="{00000000-0004-0000-0600-000057000000}"/>
    <hyperlink ref="F1215" r:id="rId89" xr:uid="{00000000-0004-0000-0600-000058000000}"/>
    <hyperlink ref="F1229" r:id="rId90" xr:uid="{00000000-0004-0000-0600-000059000000}"/>
    <hyperlink ref="F1237" r:id="rId91" xr:uid="{00000000-0004-0000-0600-00005A000000}"/>
    <hyperlink ref="F1245" r:id="rId92" xr:uid="{00000000-0004-0000-0600-00005B000000}"/>
    <hyperlink ref="F1252" r:id="rId93" xr:uid="{00000000-0004-0000-0600-00005C000000}"/>
    <hyperlink ref="F1255" r:id="rId94" xr:uid="{00000000-0004-0000-0600-00005D000000}"/>
    <hyperlink ref="F1346" r:id="rId95" xr:uid="{00000000-0004-0000-0600-00005E000000}"/>
    <hyperlink ref="F1372" r:id="rId96" xr:uid="{00000000-0004-0000-0600-00005F000000}"/>
    <hyperlink ref="F1380" r:id="rId97" xr:uid="{00000000-0004-0000-0600-000060000000}"/>
    <hyperlink ref="F1388" r:id="rId98" xr:uid="{00000000-0004-0000-0600-000061000000}"/>
    <hyperlink ref="F1398" r:id="rId99" xr:uid="{00000000-0004-0000-0600-000062000000}"/>
    <hyperlink ref="F1405" r:id="rId100" xr:uid="{00000000-0004-0000-0600-000063000000}"/>
    <hyperlink ref="F1415" r:id="rId101" xr:uid="{00000000-0004-0000-0600-000064000000}"/>
    <hyperlink ref="F1432" r:id="rId102" xr:uid="{00000000-0004-0000-0600-000065000000}"/>
    <hyperlink ref="F1435" r:id="rId103" xr:uid="{00000000-0004-0000-0600-000066000000}"/>
    <hyperlink ref="F1444" r:id="rId104" xr:uid="{00000000-0004-0000-0600-000067000000}"/>
    <hyperlink ref="F1454" r:id="rId105" xr:uid="{00000000-0004-0000-0600-000068000000}"/>
    <hyperlink ref="F1472" r:id="rId106" xr:uid="{00000000-0004-0000-0600-000069000000}"/>
    <hyperlink ref="F1478" r:id="rId107" xr:uid="{00000000-0004-0000-0600-00006A000000}"/>
    <hyperlink ref="F1488" r:id="rId108" xr:uid="{00000000-0004-0000-0600-00006B000000}"/>
    <hyperlink ref="F1495" r:id="rId109" xr:uid="{00000000-0004-0000-0600-00006C000000}"/>
    <hyperlink ref="F1500" r:id="rId110" xr:uid="{00000000-0004-0000-0600-00006D000000}"/>
    <hyperlink ref="F1516" r:id="rId111" xr:uid="{00000000-0004-0000-0600-00006E000000}"/>
    <hyperlink ref="F1529" r:id="rId112" xr:uid="{00000000-0004-0000-0600-00006F000000}"/>
    <hyperlink ref="F1554" r:id="rId113" xr:uid="{00000000-0004-0000-0600-000070000000}"/>
    <hyperlink ref="F1557" r:id="rId114" xr:uid="{00000000-0004-0000-0600-000071000000}"/>
    <hyperlink ref="F1594" r:id="rId115" xr:uid="{00000000-0004-0000-0600-000072000000}"/>
    <hyperlink ref="F1609" r:id="rId116" xr:uid="{00000000-0004-0000-0600-000073000000}"/>
    <hyperlink ref="F1628" r:id="rId117" xr:uid="{00000000-0004-0000-0600-000074000000}"/>
    <hyperlink ref="F1645" r:id="rId118" xr:uid="{00000000-0004-0000-0600-000075000000}"/>
    <hyperlink ref="F1652" r:id="rId119" xr:uid="{00000000-0004-0000-0600-000076000000}"/>
    <hyperlink ref="F1659" r:id="rId120" xr:uid="{00000000-0004-0000-0600-000077000000}"/>
    <hyperlink ref="F1685" r:id="rId121" xr:uid="{00000000-0004-0000-0600-000078000000}"/>
    <hyperlink ref="F1695" r:id="rId122" xr:uid="{00000000-0004-0000-0600-000079000000}"/>
    <hyperlink ref="F1718" r:id="rId123" xr:uid="{00000000-0004-0000-0600-00007A000000}"/>
    <hyperlink ref="F1747" r:id="rId124" xr:uid="{00000000-0004-0000-0600-00007B000000}"/>
    <hyperlink ref="F1770" r:id="rId125" xr:uid="{00000000-0004-0000-0600-00007C000000}"/>
    <hyperlink ref="F1780" r:id="rId126" xr:uid="{00000000-0004-0000-0600-00007D000000}"/>
    <hyperlink ref="F1807" r:id="rId127" xr:uid="{00000000-0004-0000-0600-00007E000000}"/>
    <hyperlink ref="F1816" r:id="rId128" xr:uid="{00000000-0004-0000-0600-00007F000000}"/>
    <hyperlink ref="F1834" r:id="rId129" xr:uid="{00000000-0004-0000-0600-000080000000}"/>
    <hyperlink ref="F1839" r:id="rId130" xr:uid="{00000000-0004-0000-0600-000081000000}"/>
    <hyperlink ref="F1899" r:id="rId131" xr:uid="{00000000-0004-0000-0600-000082000000}"/>
    <hyperlink ref="F1902" r:id="rId132" xr:uid="{00000000-0004-0000-0600-000083000000}"/>
    <hyperlink ref="F1906" r:id="rId133" xr:uid="{00000000-0004-0000-0600-000084000000}"/>
    <hyperlink ref="F1912" r:id="rId134" xr:uid="{00000000-0004-0000-0600-000085000000}"/>
    <hyperlink ref="F1929" r:id="rId135" xr:uid="{00000000-0004-0000-0600-000086000000}"/>
    <hyperlink ref="F1933" r:id="rId136" xr:uid="{00000000-0004-0000-0600-000087000000}"/>
    <hyperlink ref="F1937" r:id="rId137" xr:uid="{00000000-0004-0000-0600-000088000000}"/>
    <hyperlink ref="F1941" r:id="rId138" xr:uid="{00000000-0004-0000-0600-000089000000}"/>
    <hyperlink ref="F1944" r:id="rId139" xr:uid="{00000000-0004-0000-0600-00008A000000}"/>
    <hyperlink ref="F1948" r:id="rId140" xr:uid="{00000000-0004-0000-0600-00008B000000}"/>
    <hyperlink ref="F1953" r:id="rId141" xr:uid="{00000000-0004-0000-0600-00008C000000}"/>
    <hyperlink ref="F1957" r:id="rId142" xr:uid="{00000000-0004-0000-0600-00008D000000}"/>
    <hyperlink ref="F1963" r:id="rId143" xr:uid="{00000000-0004-0000-0600-00008E000000}"/>
    <hyperlink ref="F1969" r:id="rId144" xr:uid="{00000000-0004-0000-0600-00008F000000}"/>
    <hyperlink ref="F1975" r:id="rId145" xr:uid="{00000000-0004-0000-0600-000090000000}"/>
    <hyperlink ref="F1978" r:id="rId146" xr:uid="{00000000-0004-0000-0600-000091000000}"/>
    <hyperlink ref="F1995" r:id="rId147" xr:uid="{00000000-0004-0000-0600-000092000000}"/>
    <hyperlink ref="F2012" r:id="rId148" xr:uid="{00000000-0004-0000-0600-000093000000}"/>
    <hyperlink ref="F2040" r:id="rId149" xr:uid="{00000000-0004-0000-0600-000094000000}"/>
    <hyperlink ref="F2044" r:id="rId150" xr:uid="{00000000-0004-0000-0600-000095000000}"/>
    <hyperlink ref="F2048" r:id="rId151" xr:uid="{00000000-0004-0000-0600-000096000000}"/>
    <hyperlink ref="F2053" r:id="rId152" xr:uid="{00000000-0004-0000-0600-000097000000}"/>
    <hyperlink ref="F2058" r:id="rId153" xr:uid="{00000000-0004-0000-0600-000098000000}"/>
    <hyperlink ref="F2062" r:id="rId154" xr:uid="{00000000-0004-0000-0600-000099000000}"/>
    <hyperlink ref="F2092" r:id="rId155" xr:uid="{00000000-0004-0000-0600-00009A000000}"/>
    <hyperlink ref="F2100" r:id="rId156" xr:uid="{00000000-0004-0000-0600-00009B000000}"/>
    <hyperlink ref="F2106" r:id="rId157" xr:uid="{00000000-0004-0000-0600-00009C000000}"/>
    <hyperlink ref="F2112" r:id="rId158" xr:uid="{00000000-0004-0000-0600-00009D000000}"/>
    <hyperlink ref="F2121" r:id="rId159" xr:uid="{00000000-0004-0000-0600-00009E000000}"/>
    <hyperlink ref="F2128" r:id="rId160" xr:uid="{00000000-0004-0000-0600-00009F000000}"/>
    <hyperlink ref="F2224" r:id="rId161" xr:uid="{00000000-0004-0000-0600-0000A0000000}"/>
    <hyperlink ref="F2261" r:id="rId162" xr:uid="{00000000-0004-0000-0600-0000A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6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02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114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80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" customHeight="1">
      <c r="B8" s="21"/>
      <c r="D8" s="28" t="s">
        <v>201</v>
      </c>
      <c r="L8" s="21"/>
    </row>
    <row r="9" spans="2:46" s="1" customFormat="1" ht="16.5" customHeight="1">
      <c r="B9" s="33"/>
      <c r="E9" s="338" t="s">
        <v>607</v>
      </c>
      <c r="F9" s="340"/>
      <c r="G9" s="340"/>
      <c r="H9" s="340"/>
      <c r="L9" s="33"/>
    </row>
    <row r="10" spans="2:46" s="1" customFormat="1" ht="12" customHeight="1">
      <c r="B10" s="33"/>
      <c r="D10" s="28" t="s">
        <v>203</v>
      </c>
      <c r="L10" s="33"/>
    </row>
    <row r="11" spans="2:46" s="1" customFormat="1" ht="16.5" customHeight="1">
      <c r="B11" s="33"/>
      <c r="E11" s="321" t="s">
        <v>2744</v>
      </c>
      <c r="F11" s="340"/>
      <c r="G11" s="340"/>
      <c r="H11" s="340"/>
      <c r="L11" s="33"/>
    </row>
    <row r="12" spans="2:46" s="1" customFormat="1" ht="11.25">
      <c r="B12" s="33"/>
      <c r="L12" s="33"/>
    </row>
    <row r="13" spans="2:46" s="1" customFormat="1" ht="12" customHeight="1">
      <c r="B13" s="33"/>
      <c r="D13" s="28" t="s">
        <v>18</v>
      </c>
      <c r="F13" s="26" t="s">
        <v>19</v>
      </c>
      <c r="I13" s="28" t="s">
        <v>20</v>
      </c>
      <c r="J13" s="26" t="s">
        <v>21</v>
      </c>
      <c r="L13" s="33"/>
    </row>
    <row r="14" spans="2:46" s="1" customFormat="1" ht="12" customHeight="1">
      <c r="B14" s="33"/>
      <c r="D14" s="28" t="s">
        <v>22</v>
      </c>
      <c r="F14" s="26" t="s">
        <v>23</v>
      </c>
      <c r="I14" s="28" t="s">
        <v>24</v>
      </c>
      <c r="J14" s="50" t="str">
        <f>'Rekapitulace stavby'!AN8</f>
        <v>28. 6. 2021</v>
      </c>
      <c r="L14" s="33"/>
    </row>
    <row r="15" spans="2:46" s="1" customFormat="1" ht="10.9" customHeight="1">
      <c r="B15" s="33"/>
      <c r="L15" s="33"/>
    </row>
    <row r="16" spans="2:46" s="1" customFormat="1" ht="12" customHeight="1">
      <c r="B16" s="33"/>
      <c r="D16" s="28" t="s">
        <v>26</v>
      </c>
      <c r="I16" s="28" t="s">
        <v>27</v>
      </c>
      <c r="J16" s="26" t="s">
        <v>21</v>
      </c>
      <c r="L16" s="33"/>
    </row>
    <row r="17" spans="2:12" s="1" customFormat="1" ht="18" customHeight="1">
      <c r="B17" s="33"/>
      <c r="E17" s="26" t="s">
        <v>28</v>
      </c>
      <c r="I17" s="28" t="s">
        <v>29</v>
      </c>
      <c r="J17" s="26" t="s">
        <v>21</v>
      </c>
      <c r="L17" s="33"/>
    </row>
    <row r="18" spans="2:12" s="1" customFormat="1" ht="6.95" customHeight="1">
      <c r="B18" s="33"/>
      <c r="L18" s="33"/>
    </row>
    <row r="19" spans="2:12" s="1" customFormat="1" ht="12" customHeight="1">
      <c r="B19" s="33"/>
      <c r="D19" s="28" t="s">
        <v>30</v>
      </c>
      <c r="I19" s="28" t="s">
        <v>27</v>
      </c>
      <c r="J19" s="29" t="str">
        <f>'Rekapitulace stavby'!AN13</f>
        <v>Vyplň údaj</v>
      </c>
      <c r="L19" s="33"/>
    </row>
    <row r="20" spans="2:12" s="1" customFormat="1" ht="18" customHeight="1">
      <c r="B20" s="33"/>
      <c r="E20" s="341" t="str">
        <f>'Rekapitulace stavby'!E14</f>
        <v>Vyplň údaj</v>
      </c>
      <c r="F20" s="299"/>
      <c r="G20" s="299"/>
      <c r="H20" s="299"/>
      <c r="I20" s="28" t="s">
        <v>29</v>
      </c>
      <c r="J20" s="29" t="str">
        <f>'Rekapitulace stavby'!AN14</f>
        <v>Vyplň údaj</v>
      </c>
      <c r="L20" s="33"/>
    </row>
    <row r="21" spans="2:12" s="1" customFormat="1" ht="6.95" customHeight="1">
      <c r="B21" s="33"/>
      <c r="L21" s="33"/>
    </row>
    <row r="22" spans="2:12" s="1" customFormat="1" ht="12" customHeight="1">
      <c r="B22" s="33"/>
      <c r="D22" s="28" t="s">
        <v>32</v>
      </c>
      <c r="I22" s="28" t="s">
        <v>27</v>
      </c>
      <c r="J22" s="26" t="s">
        <v>21</v>
      </c>
      <c r="L22" s="33"/>
    </row>
    <row r="23" spans="2:12" s="1" customFormat="1" ht="18" customHeight="1">
      <c r="B23" s="33"/>
      <c r="E23" s="26" t="s">
        <v>28</v>
      </c>
      <c r="I23" s="28" t="s">
        <v>29</v>
      </c>
      <c r="J23" s="26" t="s">
        <v>21</v>
      </c>
      <c r="L23" s="33"/>
    </row>
    <row r="24" spans="2:12" s="1" customFormat="1" ht="6.95" customHeight="1">
      <c r="B24" s="33"/>
      <c r="L24" s="33"/>
    </row>
    <row r="25" spans="2:12" s="1" customFormat="1" ht="12" customHeight="1">
      <c r="B25" s="33"/>
      <c r="D25" s="28" t="s">
        <v>34</v>
      </c>
      <c r="I25" s="28" t="s">
        <v>27</v>
      </c>
      <c r="J25" s="26" t="s">
        <v>35</v>
      </c>
      <c r="L25" s="33"/>
    </row>
    <row r="26" spans="2:12" s="1" customFormat="1" ht="18" customHeight="1">
      <c r="B26" s="33"/>
      <c r="E26" s="26" t="s">
        <v>36</v>
      </c>
      <c r="I26" s="28" t="s">
        <v>29</v>
      </c>
      <c r="J26" s="26" t="s">
        <v>21</v>
      </c>
      <c r="L26" s="33"/>
    </row>
    <row r="27" spans="2:12" s="1" customFormat="1" ht="6.95" customHeight="1">
      <c r="B27" s="33"/>
      <c r="L27" s="33"/>
    </row>
    <row r="28" spans="2:12" s="1" customFormat="1" ht="12" customHeight="1">
      <c r="B28" s="33"/>
      <c r="D28" s="28" t="s">
        <v>37</v>
      </c>
      <c r="L28" s="33"/>
    </row>
    <row r="29" spans="2:12" s="7" customFormat="1" ht="71.25" customHeight="1">
      <c r="B29" s="92"/>
      <c r="E29" s="304" t="s">
        <v>38</v>
      </c>
      <c r="F29" s="304"/>
      <c r="G29" s="304"/>
      <c r="H29" s="304"/>
      <c r="L29" s="92"/>
    </row>
    <row r="30" spans="2:12" s="1" customFormat="1" ht="6.95" customHeight="1">
      <c r="B30" s="33"/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3" t="s">
        <v>39</v>
      </c>
      <c r="J32" s="64">
        <f>ROUND(J91, 2)</f>
        <v>0</v>
      </c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5" customHeight="1">
      <c r="B34" s="33"/>
      <c r="F34" s="36" t="s">
        <v>41</v>
      </c>
      <c r="I34" s="36" t="s">
        <v>40</v>
      </c>
      <c r="J34" s="36" t="s">
        <v>42</v>
      </c>
      <c r="L34" s="33"/>
    </row>
    <row r="35" spans="2:12" s="1" customFormat="1" ht="14.45" customHeight="1">
      <c r="B35" s="33"/>
      <c r="D35" s="53" t="s">
        <v>43</v>
      </c>
      <c r="E35" s="28" t="s">
        <v>44</v>
      </c>
      <c r="F35" s="84">
        <f>ROUND((SUM(BE91:BE1020)),  2)</f>
        <v>0</v>
      </c>
      <c r="I35" s="94">
        <v>0.21</v>
      </c>
      <c r="J35" s="84">
        <f>ROUND(((SUM(BE91:BE1020))*I35),  2)</f>
        <v>0</v>
      </c>
      <c r="L35" s="33"/>
    </row>
    <row r="36" spans="2:12" s="1" customFormat="1" ht="14.45" customHeight="1">
      <c r="B36" s="33"/>
      <c r="E36" s="28" t="s">
        <v>45</v>
      </c>
      <c r="F36" s="84">
        <f>ROUND((SUM(BF91:BF1020)),  2)</f>
        <v>0</v>
      </c>
      <c r="I36" s="94">
        <v>0.12</v>
      </c>
      <c r="J36" s="84">
        <f>ROUND(((SUM(BF91:BF1020))*I36),  2)</f>
        <v>0</v>
      </c>
      <c r="L36" s="33"/>
    </row>
    <row r="37" spans="2:12" s="1" customFormat="1" ht="14.45" hidden="1" customHeight="1">
      <c r="B37" s="33"/>
      <c r="E37" s="28" t="s">
        <v>46</v>
      </c>
      <c r="F37" s="84">
        <f>ROUND((SUM(BG91:BG1020)),  2)</f>
        <v>0</v>
      </c>
      <c r="I37" s="94">
        <v>0.21</v>
      </c>
      <c r="J37" s="84">
        <f>0</f>
        <v>0</v>
      </c>
      <c r="L37" s="33"/>
    </row>
    <row r="38" spans="2:12" s="1" customFormat="1" ht="14.45" hidden="1" customHeight="1">
      <c r="B38" s="33"/>
      <c r="E38" s="28" t="s">
        <v>47</v>
      </c>
      <c r="F38" s="84">
        <f>ROUND((SUM(BH91:BH1020)),  2)</f>
        <v>0</v>
      </c>
      <c r="I38" s="94">
        <v>0.12</v>
      </c>
      <c r="J38" s="84">
        <f>0</f>
        <v>0</v>
      </c>
      <c r="L38" s="33"/>
    </row>
    <row r="39" spans="2:12" s="1" customFormat="1" ht="14.45" hidden="1" customHeight="1">
      <c r="B39" s="33"/>
      <c r="E39" s="28" t="s">
        <v>48</v>
      </c>
      <c r="F39" s="84">
        <f>ROUND((SUM(BI91:BI1020)),  2)</f>
        <v>0</v>
      </c>
      <c r="I39" s="94">
        <v>0</v>
      </c>
      <c r="J39" s="84">
        <f>0</f>
        <v>0</v>
      </c>
      <c r="L39" s="33"/>
    </row>
    <row r="40" spans="2:12" s="1" customFormat="1" ht="6.95" customHeight="1">
      <c r="B40" s="33"/>
      <c r="L40" s="33"/>
    </row>
    <row r="41" spans="2:12" s="1" customFormat="1" ht="25.35" customHeight="1">
      <c r="B41" s="33"/>
      <c r="C41" s="95"/>
      <c r="D41" s="96" t="s">
        <v>49</v>
      </c>
      <c r="E41" s="55"/>
      <c r="F41" s="55"/>
      <c r="G41" s="97" t="s">
        <v>50</v>
      </c>
      <c r="H41" s="98" t="s">
        <v>51</v>
      </c>
      <c r="I41" s="55"/>
      <c r="J41" s="99">
        <f>SUM(J32:J39)</f>
        <v>0</v>
      </c>
      <c r="K41" s="100"/>
      <c r="L41" s="33"/>
    </row>
    <row r="42" spans="2:12" s="1" customFormat="1" ht="14.4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5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5" customHeight="1">
      <c r="B47" s="33"/>
      <c r="C47" s="22" t="s">
        <v>205</v>
      </c>
      <c r="L47" s="33"/>
    </row>
    <row r="48" spans="2:12" s="1" customFormat="1" ht="6.95" customHeight="1">
      <c r="B48" s="33"/>
      <c r="L48" s="33"/>
    </row>
    <row r="49" spans="2:47" s="1" customFormat="1" ht="12" customHeight="1">
      <c r="B49" s="33"/>
      <c r="C49" s="28" t="s">
        <v>16</v>
      </c>
      <c r="L49" s="33"/>
    </row>
    <row r="50" spans="2:47" s="1" customFormat="1" ht="16.5" customHeight="1">
      <c r="B50" s="33"/>
      <c r="E50" s="338" t="str">
        <f>E7</f>
        <v>Kolovraty - dostupné bydlení</v>
      </c>
      <c r="F50" s="339"/>
      <c r="G50" s="339"/>
      <c r="H50" s="339"/>
      <c r="L50" s="33"/>
    </row>
    <row r="51" spans="2:47" ht="12" customHeight="1">
      <c r="B51" s="21"/>
      <c r="C51" s="28" t="s">
        <v>201</v>
      </c>
      <c r="L51" s="21"/>
    </row>
    <row r="52" spans="2:47" s="1" customFormat="1" ht="16.5" customHeight="1">
      <c r="B52" s="33"/>
      <c r="E52" s="338" t="s">
        <v>607</v>
      </c>
      <c r="F52" s="340"/>
      <c r="G52" s="340"/>
      <c r="H52" s="340"/>
      <c r="L52" s="33"/>
    </row>
    <row r="53" spans="2:47" s="1" customFormat="1" ht="12" customHeight="1">
      <c r="B53" s="33"/>
      <c r="C53" s="28" t="s">
        <v>203</v>
      </c>
      <c r="L53" s="33"/>
    </row>
    <row r="54" spans="2:47" s="1" customFormat="1" ht="16.5" customHeight="1">
      <c r="B54" s="33"/>
      <c r="E54" s="321" t="str">
        <f>E11</f>
        <v>SO-04.02 - Konstrukční část objektu</v>
      </c>
      <c r="F54" s="340"/>
      <c r="G54" s="340"/>
      <c r="H54" s="340"/>
      <c r="L54" s="33"/>
    </row>
    <row r="55" spans="2:47" s="1" customFormat="1" ht="6.95" customHeight="1">
      <c r="B55" s="33"/>
      <c r="L55" s="33"/>
    </row>
    <row r="56" spans="2:47" s="1" customFormat="1" ht="12" customHeight="1">
      <c r="B56" s="33"/>
      <c r="C56" s="28" t="s">
        <v>22</v>
      </c>
      <c r="F56" s="26" t="str">
        <f>F14</f>
        <v>Kolovraty</v>
      </c>
      <c r="I56" s="28" t="s">
        <v>24</v>
      </c>
      <c r="J56" s="50" t="str">
        <f>IF(J14="","",J14)</f>
        <v>28. 6. 2021</v>
      </c>
      <c r="L56" s="33"/>
    </row>
    <row r="57" spans="2:47" s="1" customFormat="1" ht="6.95" customHeight="1">
      <c r="B57" s="33"/>
      <c r="L57" s="33"/>
    </row>
    <row r="58" spans="2:47" s="1" customFormat="1" ht="15.2" customHeight="1">
      <c r="B58" s="33"/>
      <c r="C58" s="28" t="s">
        <v>26</v>
      </c>
      <c r="F58" s="26" t="str">
        <f>E17</f>
        <v>atelier HETA s.r.o.</v>
      </c>
      <c r="I58" s="28" t="s">
        <v>32</v>
      </c>
      <c r="J58" s="31" t="str">
        <f>E23</f>
        <v>atelier HETA s.r.o.</v>
      </c>
      <c r="L58" s="33"/>
    </row>
    <row r="59" spans="2:47" s="1" customFormat="1" ht="15.2" customHeight="1">
      <c r="B59" s="33"/>
      <c r="C59" s="28" t="s">
        <v>30</v>
      </c>
      <c r="F59" s="26" t="str">
        <f>IF(E20="","",E20)</f>
        <v>Vyplň údaj</v>
      </c>
      <c r="I59" s="28" t="s">
        <v>34</v>
      </c>
      <c r="J59" s="31" t="str">
        <f>E26</f>
        <v>Toman Martin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1" t="s">
        <v>206</v>
      </c>
      <c r="D61" s="95"/>
      <c r="E61" s="95"/>
      <c r="F61" s="95"/>
      <c r="G61" s="95"/>
      <c r="H61" s="95"/>
      <c r="I61" s="95"/>
      <c r="J61" s="102" t="s">
        <v>207</v>
      </c>
      <c r="K61" s="95"/>
      <c r="L61" s="33"/>
    </row>
    <row r="62" spans="2:47" s="1" customFormat="1" ht="10.35" customHeight="1">
      <c r="B62" s="33"/>
      <c r="L62" s="33"/>
    </row>
    <row r="63" spans="2:47" s="1" customFormat="1" ht="22.9" customHeight="1">
      <c r="B63" s="33"/>
      <c r="C63" s="103" t="s">
        <v>71</v>
      </c>
      <c r="J63" s="64">
        <f>J91</f>
        <v>0</v>
      </c>
      <c r="L63" s="33"/>
      <c r="AU63" s="18" t="s">
        <v>208</v>
      </c>
    </row>
    <row r="64" spans="2:47" s="8" customFormat="1" ht="24.95" customHeight="1">
      <c r="B64" s="104"/>
      <c r="D64" s="105" t="s">
        <v>209</v>
      </c>
      <c r="E64" s="106"/>
      <c r="F64" s="106"/>
      <c r="G64" s="106"/>
      <c r="H64" s="106"/>
      <c r="I64" s="106"/>
      <c r="J64" s="107">
        <f>J92</f>
        <v>0</v>
      </c>
      <c r="L64" s="104"/>
    </row>
    <row r="65" spans="2:12" s="9" customFormat="1" ht="19.899999999999999" customHeight="1">
      <c r="B65" s="108"/>
      <c r="D65" s="109" t="s">
        <v>709</v>
      </c>
      <c r="E65" s="110"/>
      <c r="F65" s="110"/>
      <c r="G65" s="110"/>
      <c r="H65" s="110"/>
      <c r="I65" s="110"/>
      <c r="J65" s="111">
        <f>J93</f>
        <v>0</v>
      </c>
      <c r="L65" s="108"/>
    </row>
    <row r="66" spans="2:12" s="9" customFormat="1" ht="19.899999999999999" customHeight="1">
      <c r="B66" s="108"/>
      <c r="D66" s="109" t="s">
        <v>549</v>
      </c>
      <c r="E66" s="110"/>
      <c r="F66" s="110"/>
      <c r="G66" s="110"/>
      <c r="H66" s="110"/>
      <c r="I66" s="110"/>
      <c r="J66" s="111">
        <f>J378</f>
        <v>0</v>
      </c>
      <c r="L66" s="108"/>
    </row>
    <row r="67" spans="2:12" s="9" customFormat="1" ht="19.899999999999999" customHeight="1">
      <c r="B67" s="108"/>
      <c r="D67" s="109" t="s">
        <v>2745</v>
      </c>
      <c r="E67" s="110"/>
      <c r="F67" s="110"/>
      <c r="G67" s="110"/>
      <c r="H67" s="110"/>
      <c r="I67" s="110"/>
      <c r="J67" s="111">
        <f>J656</f>
        <v>0</v>
      </c>
      <c r="L67" s="108"/>
    </row>
    <row r="68" spans="2:12" s="9" customFormat="1" ht="19.899999999999999" customHeight="1">
      <c r="B68" s="108"/>
      <c r="D68" s="109" t="s">
        <v>710</v>
      </c>
      <c r="E68" s="110"/>
      <c r="F68" s="110"/>
      <c r="G68" s="110"/>
      <c r="H68" s="110"/>
      <c r="I68" s="110"/>
      <c r="J68" s="111">
        <f>J997</f>
        <v>0</v>
      </c>
      <c r="L68" s="108"/>
    </row>
    <row r="69" spans="2:12" s="9" customFormat="1" ht="19.899999999999999" customHeight="1">
      <c r="B69" s="108"/>
      <c r="D69" s="109" t="s">
        <v>211</v>
      </c>
      <c r="E69" s="110"/>
      <c r="F69" s="110"/>
      <c r="G69" s="110"/>
      <c r="H69" s="110"/>
      <c r="I69" s="110"/>
      <c r="J69" s="111">
        <f>J1018</f>
        <v>0</v>
      </c>
      <c r="L69" s="108"/>
    </row>
    <row r="70" spans="2:12" s="1" customFormat="1" ht="21.75" customHeight="1">
      <c r="B70" s="33"/>
      <c r="L70" s="33"/>
    </row>
    <row r="71" spans="2:12" s="1" customFormat="1" ht="6.95" customHeight="1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>
      <c r="B76" s="33"/>
      <c r="C76" s="22" t="s">
        <v>212</v>
      </c>
      <c r="L76" s="33"/>
    </row>
    <row r="77" spans="2:12" s="1" customFormat="1" ht="6.95" customHeight="1">
      <c r="B77" s="33"/>
      <c r="L77" s="33"/>
    </row>
    <row r="78" spans="2:12" s="1" customFormat="1" ht="12" customHeight="1">
      <c r="B78" s="33"/>
      <c r="C78" s="28" t="s">
        <v>16</v>
      </c>
      <c r="L78" s="33"/>
    </row>
    <row r="79" spans="2:12" s="1" customFormat="1" ht="16.5" customHeight="1">
      <c r="B79" s="33"/>
      <c r="E79" s="338" t="str">
        <f>E7</f>
        <v>Kolovraty - dostupné bydlení</v>
      </c>
      <c r="F79" s="339"/>
      <c r="G79" s="339"/>
      <c r="H79" s="339"/>
      <c r="L79" s="33"/>
    </row>
    <row r="80" spans="2:12" ht="12" customHeight="1">
      <c r="B80" s="21"/>
      <c r="C80" s="28" t="s">
        <v>201</v>
      </c>
      <c r="L80" s="21"/>
    </row>
    <row r="81" spans="2:65" s="1" customFormat="1" ht="16.5" customHeight="1">
      <c r="B81" s="33"/>
      <c r="E81" s="338" t="s">
        <v>607</v>
      </c>
      <c r="F81" s="340"/>
      <c r="G81" s="340"/>
      <c r="H81" s="340"/>
      <c r="L81" s="33"/>
    </row>
    <row r="82" spans="2:65" s="1" customFormat="1" ht="12" customHeight="1">
      <c r="B82" s="33"/>
      <c r="C82" s="28" t="s">
        <v>203</v>
      </c>
      <c r="L82" s="33"/>
    </row>
    <row r="83" spans="2:65" s="1" customFormat="1" ht="16.5" customHeight="1">
      <c r="B83" s="33"/>
      <c r="E83" s="321" t="str">
        <f>E11</f>
        <v>SO-04.02 - Konstrukční část objektu</v>
      </c>
      <c r="F83" s="340"/>
      <c r="G83" s="340"/>
      <c r="H83" s="340"/>
      <c r="L83" s="33"/>
    </row>
    <row r="84" spans="2:65" s="1" customFormat="1" ht="6.95" customHeight="1">
      <c r="B84" s="33"/>
      <c r="L84" s="33"/>
    </row>
    <row r="85" spans="2:65" s="1" customFormat="1" ht="12" customHeight="1">
      <c r="B85" s="33"/>
      <c r="C85" s="28" t="s">
        <v>22</v>
      </c>
      <c r="F85" s="26" t="str">
        <f>F14</f>
        <v>Kolovraty</v>
      </c>
      <c r="I85" s="28" t="s">
        <v>24</v>
      </c>
      <c r="J85" s="50" t="str">
        <f>IF(J14="","",J14)</f>
        <v>28. 6. 2021</v>
      </c>
      <c r="L85" s="33"/>
    </row>
    <row r="86" spans="2:65" s="1" customFormat="1" ht="6.95" customHeight="1">
      <c r="B86" s="33"/>
      <c r="L86" s="33"/>
    </row>
    <row r="87" spans="2:65" s="1" customFormat="1" ht="15.2" customHeight="1">
      <c r="B87" s="33"/>
      <c r="C87" s="28" t="s">
        <v>26</v>
      </c>
      <c r="F87" s="26" t="str">
        <f>E17</f>
        <v>atelier HETA s.r.o.</v>
      </c>
      <c r="I87" s="28" t="s">
        <v>32</v>
      </c>
      <c r="J87" s="31" t="str">
        <f>E23</f>
        <v>atelier HETA s.r.o.</v>
      </c>
      <c r="L87" s="33"/>
    </row>
    <row r="88" spans="2:65" s="1" customFormat="1" ht="15.2" customHeight="1">
      <c r="B88" s="33"/>
      <c r="C88" s="28" t="s">
        <v>30</v>
      </c>
      <c r="F88" s="26" t="str">
        <f>IF(E20="","",E20)</f>
        <v>Vyplň údaj</v>
      </c>
      <c r="I88" s="28" t="s">
        <v>34</v>
      </c>
      <c r="J88" s="31" t="str">
        <f>E26</f>
        <v>Toman Martin</v>
      </c>
      <c r="L88" s="33"/>
    </row>
    <row r="89" spans="2:65" s="1" customFormat="1" ht="10.35" customHeight="1">
      <c r="B89" s="33"/>
      <c r="L89" s="33"/>
    </row>
    <row r="90" spans="2:65" s="10" customFormat="1" ht="29.25" customHeight="1">
      <c r="B90" s="112"/>
      <c r="C90" s="113" t="s">
        <v>213</v>
      </c>
      <c r="D90" s="114" t="s">
        <v>58</v>
      </c>
      <c r="E90" s="114" t="s">
        <v>54</v>
      </c>
      <c r="F90" s="114" t="s">
        <v>55</v>
      </c>
      <c r="G90" s="114" t="s">
        <v>214</v>
      </c>
      <c r="H90" s="114" t="s">
        <v>215</v>
      </c>
      <c r="I90" s="114" t="s">
        <v>216</v>
      </c>
      <c r="J90" s="114" t="s">
        <v>207</v>
      </c>
      <c r="K90" s="115" t="s">
        <v>217</v>
      </c>
      <c r="L90" s="112"/>
      <c r="M90" s="57" t="s">
        <v>21</v>
      </c>
      <c r="N90" s="58" t="s">
        <v>43</v>
      </c>
      <c r="O90" s="58" t="s">
        <v>218</v>
      </c>
      <c r="P90" s="58" t="s">
        <v>219</v>
      </c>
      <c r="Q90" s="58" t="s">
        <v>220</v>
      </c>
      <c r="R90" s="58" t="s">
        <v>221</v>
      </c>
      <c r="S90" s="58" t="s">
        <v>222</v>
      </c>
      <c r="T90" s="59" t="s">
        <v>223</v>
      </c>
    </row>
    <row r="91" spans="2:65" s="1" customFormat="1" ht="22.9" customHeight="1">
      <c r="B91" s="33"/>
      <c r="C91" s="62" t="s">
        <v>224</v>
      </c>
      <c r="J91" s="116">
        <f>BK91</f>
        <v>0</v>
      </c>
      <c r="L91" s="33"/>
      <c r="M91" s="60"/>
      <c r="N91" s="51"/>
      <c r="O91" s="51"/>
      <c r="P91" s="117">
        <f>P92</f>
        <v>0</v>
      </c>
      <c r="Q91" s="51"/>
      <c r="R91" s="117">
        <f>R92</f>
        <v>5722.9556047999995</v>
      </c>
      <c r="S91" s="51"/>
      <c r="T91" s="118">
        <f>T92</f>
        <v>0</v>
      </c>
      <c r="AT91" s="18" t="s">
        <v>72</v>
      </c>
      <c r="AU91" s="18" t="s">
        <v>208</v>
      </c>
      <c r="BK91" s="119">
        <f>BK92</f>
        <v>0</v>
      </c>
    </row>
    <row r="92" spans="2:65" s="11" customFormat="1" ht="25.9" customHeight="1">
      <c r="B92" s="120"/>
      <c r="D92" s="121" t="s">
        <v>72</v>
      </c>
      <c r="E92" s="122" t="s">
        <v>225</v>
      </c>
      <c r="F92" s="122" t="s">
        <v>226</v>
      </c>
      <c r="I92" s="123"/>
      <c r="J92" s="124">
        <f>BK92</f>
        <v>0</v>
      </c>
      <c r="L92" s="120"/>
      <c r="M92" s="125"/>
      <c r="P92" s="126">
        <f>P93+P378+P656+P997+P1018</f>
        <v>0</v>
      </c>
      <c r="R92" s="126">
        <f>R93+R378+R656+R997+R1018</f>
        <v>5722.9556047999995</v>
      </c>
      <c r="T92" s="127">
        <f>T93+T378+T656+T997+T1018</f>
        <v>0</v>
      </c>
      <c r="AR92" s="121" t="s">
        <v>80</v>
      </c>
      <c r="AT92" s="128" t="s">
        <v>72</v>
      </c>
      <c r="AU92" s="128" t="s">
        <v>73</v>
      </c>
      <c r="AY92" s="121" t="s">
        <v>227</v>
      </c>
      <c r="BK92" s="129">
        <f>BK93+BK378+BK656+BK997+BK1018</f>
        <v>0</v>
      </c>
    </row>
    <row r="93" spans="2:65" s="11" customFormat="1" ht="22.9" customHeight="1">
      <c r="B93" s="120"/>
      <c r="D93" s="121" t="s">
        <v>72</v>
      </c>
      <c r="E93" s="130" t="s">
        <v>86</v>
      </c>
      <c r="F93" s="130" t="s">
        <v>724</v>
      </c>
      <c r="I93" s="123"/>
      <c r="J93" s="131">
        <f>BK93</f>
        <v>0</v>
      </c>
      <c r="L93" s="120"/>
      <c r="M93" s="125"/>
      <c r="P93" s="126">
        <f>SUM(P94:P377)</f>
        <v>0</v>
      </c>
      <c r="R93" s="126">
        <f>SUM(R94:R377)</f>
        <v>2276.8309095100003</v>
      </c>
      <c r="T93" s="127">
        <f>SUM(T94:T377)</f>
        <v>0</v>
      </c>
      <c r="AR93" s="121" t="s">
        <v>80</v>
      </c>
      <c r="AT93" s="128" t="s">
        <v>72</v>
      </c>
      <c r="AU93" s="128" t="s">
        <v>80</v>
      </c>
      <c r="AY93" s="121" t="s">
        <v>227</v>
      </c>
      <c r="BK93" s="129">
        <f>SUM(BK94:BK377)</f>
        <v>0</v>
      </c>
    </row>
    <row r="94" spans="2:65" s="1" customFormat="1" ht="24.2" customHeight="1">
      <c r="B94" s="33"/>
      <c r="C94" s="132" t="s">
        <v>80</v>
      </c>
      <c r="D94" s="132" t="s">
        <v>229</v>
      </c>
      <c r="E94" s="133" t="s">
        <v>2746</v>
      </c>
      <c r="F94" s="134" t="s">
        <v>2747</v>
      </c>
      <c r="G94" s="135" t="s">
        <v>244</v>
      </c>
      <c r="H94" s="136">
        <v>103.29900000000001</v>
      </c>
      <c r="I94" s="137"/>
      <c r="J94" s="138">
        <f>ROUND(I94*H94,2)</f>
        <v>0</v>
      </c>
      <c r="K94" s="134" t="s">
        <v>233</v>
      </c>
      <c r="L94" s="33"/>
      <c r="M94" s="139" t="s">
        <v>21</v>
      </c>
      <c r="N94" s="140" t="s">
        <v>45</v>
      </c>
      <c r="P94" s="141">
        <f>O94*H94</f>
        <v>0</v>
      </c>
      <c r="Q94" s="141">
        <v>2.47214</v>
      </c>
      <c r="R94" s="141">
        <f>Q94*H94</f>
        <v>255.36958986000002</v>
      </c>
      <c r="S94" s="141">
        <v>0</v>
      </c>
      <c r="T94" s="142">
        <f>S94*H94</f>
        <v>0</v>
      </c>
      <c r="AR94" s="143" t="s">
        <v>234</v>
      </c>
      <c r="AT94" s="143" t="s">
        <v>229</v>
      </c>
      <c r="AU94" s="143" t="s">
        <v>86</v>
      </c>
      <c r="AY94" s="18" t="s">
        <v>227</v>
      </c>
      <c r="BE94" s="144">
        <f>IF(N94="základní",J94,0)</f>
        <v>0</v>
      </c>
      <c r="BF94" s="144">
        <f>IF(N94="snížená",J94,0)</f>
        <v>0</v>
      </c>
      <c r="BG94" s="144">
        <f>IF(N94="zákl. přenesená",J94,0)</f>
        <v>0</v>
      </c>
      <c r="BH94" s="144">
        <f>IF(N94="sníž. přenesená",J94,0)</f>
        <v>0</v>
      </c>
      <c r="BI94" s="144">
        <f>IF(N94="nulová",J94,0)</f>
        <v>0</v>
      </c>
      <c r="BJ94" s="18" t="s">
        <v>86</v>
      </c>
      <c r="BK94" s="144">
        <f>ROUND(I94*H94,2)</f>
        <v>0</v>
      </c>
      <c r="BL94" s="18" t="s">
        <v>234</v>
      </c>
      <c r="BM94" s="143" t="s">
        <v>2748</v>
      </c>
    </row>
    <row r="95" spans="2:65" s="1" customFormat="1" ht="11.25">
      <c r="B95" s="33"/>
      <c r="D95" s="145" t="s">
        <v>236</v>
      </c>
      <c r="F95" s="146" t="s">
        <v>2749</v>
      </c>
      <c r="I95" s="147"/>
      <c r="L95" s="33"/>
      <c r="M95" s="148"/>
      <c r="T95" s="54"/>
      <c r="AT95" s="18" t="s">
        <v>236</v>
      </c>
      <c r="AU95" s="18" t="s">
        <v>86</v>
      </c>
    </row>
    <row r="96" spans="2:65" s="12" customFormat="1" ht="11.25">
      <c r="B96" s="149"/>
      <c r="D96" s="150" t="s">
        <v>238</v>
      </c>
      <c r="E96" s="151" t="s">
        <v>21</v>
      </c>
      <c r="F96" s="152" t="s">
        <v>1347</v>
      </c>
      <c r="H96" s="151" t="s">
        <v>21</v>
      </c>
      <c r="I96" s="153"/>
      <c r="L96" s="149"/>
      <c r="M96" s="154"/>
      <c r="T96" s="155"/>
      <c r="AT96" s="151" t="s">
        <v>238</v>
      </c>
      <c r="AU96" s="151" t="s">
        <v>86</v>
      </c>
      <c r="AV96" s="12" t="s">
        <v>80</v>
      </c>
      <c r="AW96" s="12" t="s">
        <v>33</v>
      </c>
      <c r="AX96" s="12" t="s">
        <v>73</v>
      </c>
      <c r="AY96" s="151" t="s">
        <v>227</v>
      </c>
    </row>
    <row r="97" spans="2:65" s="12" customFormat="1" ht="11.25">
      <c r="B97" s="149"/>
      <c r="D97" s="150" t="s">
        <v>238</v>
      </c>
      <c r="E97" s="151" t="s">
        <v>21</v>
      </c>
      <c r="F97" s="152" t="s">
        <v>2750</v>
      </c>
      <c r="H97" s="151" t="s">
        <v>21</v>
      </c>
      <c r="I97" s="153"/>
      <c r="L97" s="149"/>
      <c r="M97" s="154"/>
      <c r="T97" s="155"/>
      <c r="AT97" s="151" t="s">
        <v>238</v>
      </c>
      <c r="AU97" s="151" t="s">
        <v>86</v>
      </c>
      <c r="AV97" s="12" t="s">
        <v>80</v>
      </c>
      <c r="AW97" s="12" t="s">
        <v>33</v>
      </c>
      <c r="AX97" s="12" t="s">
        <v>73</v>
      </c>
      <c r="AY97" s="151" t="s">
        <v>227</v>
      </c>
    </row>
    <row r="98" spans="2:65" s="13" customFormat="1" ht="11.25">
      <c r="B98" s="156"/>
      <c r="D98" s="150" t="s">
        <v>238</v>
      </c>
      <c r="E98" s="157" t="s">
        <v>21</v>
      </c>
      <c r="F98" s="158" t="s">
        <v>2751</v>
      </c>
      <c r="H98" s="159">
        <v>128.52000000000001</v>
      </c>
      <c r="I98" s="160"/>
      <c r="L98" s="156"/>
      <c r="M98" s="161"/>
      <c r="T98" s="162"/>
      <c r="AT98" s="157" t="s">
        <v>238</v>
      </c>
      <c r="AU98" s="157" t="s">
        <v>86</v>
      </c>
      <c r="AV98" s="13" t="s">
        <v>86</v>
      </c>
      <c r="AW98" s="13" t="s">
        <v>33</v>
      </c>
      <c r="AX98" s="13" t="s">
        <v>73</v>
      </c>
      <c r="AY98" s="157" t="s">
        <v>227</v>
      </c>
    </row>
    <row r="99" spans="2:65" s="12" customFormat="1" ht="11.25">
      <c r="B99" s="149"/>
      <c r="D99" s="150" t="s">
        <v>238</v>
      </c>
      <c r="E99" s="151" t="s">
        <v>21</v>
      </c>
      <c r="F99" s="152" t="s">
        <v>2752</v>
      </c>
      <c r="H99" s="151" t="s">
        <v>21</v>
      </c>
      <c r="I99" s="153"/>
      <c r="L99" s="149"/>
      <c r="M99" s="154"/>
      <c r="T99" s="155"/>
      <c r="AT99" s="151" t="s">
        <v>238</v>
      </c>
      <c r="AU99" s="151" t="s">
        <v>86</v>
      </c>
      <c r="AV99" s="12" t="s">
        <v>80</v>
      </c>
      <c r="AW99" s="12" t="s">
        <v>33</v>
      </c>
      <c r="AX99" s="12" t="s">
        <v>73</v>
      </c>
      <c r="AY99" s="151" t="s">
        <v>227</v>
      </c>
    </row>
    <row r="100" spans="2:65" s="13" customFormat="1" ht="11.25">
      <c r="B100" s="156"/>
      <c r="D100" s="150" t="s">
        <v>238</v>
      </c>
      <c r="E100" s="157" t="s">
        <v>21</v>
      </c>
      <c r="F100" s="158" t="s">
        <v>2753</v>
      </c>
      <c r="H100" s="159">
        <v>-0.54800000000000004</v>
      </c>
      <c r="I100" s="160"/>
      <c r="L100" s="156"/>
      <c r="M100" s="161"/>
      <c r="T100" s="162"/>
      <c r="AT100" s="157" t="s">
        <v>238</v>
      </c>
      <c r="AU100" s="157" t="s">
        <v>86</v>
      </c>
      <c r="AV100" s="13" t="s">
        <v>86</v>
      </c>
      <c r="AW100" s="13" t="s">
        <v>33</v>
      </c>
      <c r="AX100" s="13" t="s">
        <v>73</v>
      </c>
      <c r="AY100" s="157" t="s">
        <v>227</v>
      </c>
    </row>
    <row r="101" spans="2:65" s="12" customFormat="1" ht="11.25">
      <c r="B101" s="149"/>
      <c r="D101" s="150" t="s">
        <v>238</v>
      </c>
      <c r="E101" s="151" t="s">
        <v>21</v>
      </c>
      <c r="F101" s="152" t="s">
        <v>2754</v>
      </c>
      <c r="H101" s="151" t="s">
        <v>21</v>
      </c>
      <c r="I101" s="153"/>
      <c r="L101" s="149"/>
      <c r="M101" s="154"/>
      <c r="T101" s="155"/>
      <c r="AT101" s="151" t="s">
        <v>238</v>
      </c>
      <c r="AU101" s="151" t="s">
        <v>86</v>
      </c>
      <c r="AV101" s="12" t="s">
        <v>80</v>
      </c>
      <c r="AW101" s="12" t="s">
        <v>33</v>
      </c>
      <c r="AX101" s="12" t="s">
        <v>73</v>
      </c>
      <c r="AY101" s="151" t="s">
        <v>227</v>
      </c>
    </row>
    <row r="102" spans="2:65" s="13" customFormat="1" ht="11.25">
      <c r="B102" s="156"/>
      <c r="D102" s="150" t="s">
        <v>238</v>
      </c>
      <c r="E102" s="157" t="s">
        <v>21</v>
      </c>
      <c r="F102" s="158" t="s">
        <v>2755</v>
      </c>
      <c r="H102" s="159">
        <v>2.403</v>
      </c>
      <c r="I102" s="160"/>
      <c r="L102" s="156"/>
      <c r="M102" s="161"/>
      <c r="T102" s="162"/>
      <c r="AT102" s="157" t="s">
        <v>238</v>
      </c>
      <c r="AU102" s="157" t="s">
        <v>86</v>
      </c>
      <c r="AV102" s="13" t="s">
        <v>86</v>
      </c>
      <c r="AW102" s="13" t="s">
        <v>33</v>
      </c>
      <c r="AX102" s="13" t="s">
        <v>73</v>
      </c>
      <c r="AY102" s="157" t="s">
        <v>227</v>
      </c>
    </row>
    <row r="103" spans="2:65" s="12" customFormat="1" ht="11.25">
      <c r="B103" s="149"/>
      <c r="D103" s="150" t="s">
        <v>238</v>
      </c>
      <c r="E103" s="151" t="s">
        <v>21</v>
      </c>
      <c r="F103" s="152" t="s">
        <v>2756</v>
      </c>
      <c r="H103" s="151" t="s">
        <v>21</v>
      </c>
      <c r="I103" s="153"/>
      <c r="L103" s="149"/>
      <c r="M103" s="154"/>
      <c r="T103" s="155"/>
      <c r="AT103" s="151" t="s">
        <v>238</v>
      </c>
      <c r="AU103" s="151" t="s">
        <v>86</v>
      </c>
      <c r="AV103" s="12" t="s">
        <v>80</v>
      </c>
      <c r="AW103" s="12" t="s">
        <v>33</v>
      </c>
      <c r="AX103" s="12" t="s">
        <v>73</v>
      </c>
      <c r="AY103" s="151" t="s">
        <v>227</v>
      </c>
    </row>
    <row r="104" spans="2:65" s="13" customFormat="1" ht="11.25">
      <c r="B104" s="156"/>
      <c r="D104" s="150" t="s">
        <v>238</v>
      </c>
      <c r="E104" s="157" t="s">
        <v>21</v>
      </c>
      <c r="F104" s="158" t="s">
        <v>2757</v>
      </c>
      <c r="H104" s="159">
        <v>0.63</v>
      </c>
      <c r="I104" s="160"/>
      <c r="L104" s="156"/>
      <c r="M104" s="161"/>
      <c r="T104" s="162"/>
      <c r="AT104" s="157" t="s">
        <v>238</v>
      </c>
      <c r="AU104" s="157" t="s">
        <v>86</v>
      </c>
      <c r="AV104" s="13" t="s">
        <v>86</v>
      </c>
      <c r="AW104" s="13" t="s">
        <v>33</v>
      </c>
      <c r="AX104" s="13" t="s">
        <v>73</v>
      </c>
      <c r="AY104" s="157" t="s">
        <v>227</v>
      </c>
    </row>
    <row r="105" spans="2:65" s="12" customFormat="1" ht="11.25">
      <c r="B105" s="149"/>
      <c r="D105" s="150" t="s">
        <v>238</v>
      </c>
      <c r="E105" s="151" t="s">
        <v>21</v>
      </c>
      <c r="F105" s="152" t="s">
        <v>2758</v>
      </c>
      <c r="H105" s="151" t="s">
        <v>21</v>
      </c>
      <c r="I105" s="153"/>
      <c r="L105" s="149"/>
      <c r="M105" s="154"/>
      <c r="T105" s="155"/>
      <c r="AT105" s="151" t="s">
        <v>238</v>
      </c>
      <c r="AU105" s="151" t="s">
        <v>86</v>
      </c>
      <c r="AV105" s="12" t="s">
        <v>80</v>
      </c>
      <c r="AW105" s="12" t="s">
        <v>33</v>
      </c>
      <c r="AX105" s="12" t="s">
        <v>73</v>
      </c>
      <c r="AY105" s="151" t="s">
        <v>227</v>
      </c>
    </row>
    <row r="106" spans="2:65" s="13" customFormat="1" ht="11.25">
      <c r="B106" s="156"/>
      <c r="D106" s="150" t="s">
        <v>238</v>
      </c>
      <c r="E106" s="157" t="s">
        <v>21</v>
      </c>
      <c r="F106" s="158" t="s">
        <v>2759</v>
      </c>
      <c r="H106" s="159">
        <v>0.68500000000000005</v>
      </c>
      <c r="I106" s="160"/>
      <c r="L106" s="156"/>
      <c r="M106" s="161"/>
      <c r="T106" s="162"/>
      <c r="AT106" s="157" t="s">
        <v>238</v>
      </c>
      <c r="AU106" s="157" t="s">
        <v>86</v>
      </c>
      <c r="AV106" s="13" t="s">
        <v>86</v>
      </c>
      <c r="AW106" s="13" t="s">
        <v>33</v>
      </c>
      <c r="AX106" s="13" t="s">
        <v>73</v>
      </c>
      <c r="AY106" s="157" t="s">
        <v>227</v>
      </c>
    </row>
    <row r="107" spans="2:65" s="15" customFormat="1" ht="11.25">
      <c r="B107" s="193"/>
      <c r="D107" s="150" t="s">
        <v>238</v>
      </c>
      <c r="E107" s="194" t="s">
        <v>21</v>
      </c>
      <c r="F107" s="195" t="s">
        <v>765</v>
      </c>
      <c r="H107" s="196">
        <v>131.69</v>
      </c>
      <c r="I107" s="197"/>
      <c r="L107" s="193"/>
      <c r="M107" s="198"/>
      <c r="T107" s="199"/>
      <c r="AT107" s="194" t="s">
        <v>238</v>
      </c>
      <c r="AU107" s="194" t="s">
        <v>86</v>
      </c>
      <c r="AV107" s="15" t="s">
        <v>120</v>
      </c>
      <c r="AW107" s="15" t="s">
        <v>33</v>
      </c>
      <c r="AX107" s="15" t="s">
        <v>73</v>
      </c>
      <c r="AY107" s="194" t="s">
        <v>227</v>
      </c>
    </row>
    <row r="108" spans="2:65" s="12" customFormat="1" ht="11.25">
      <c r="B108" s="149"/>
      <c r="D108" s="150" t="s">
        <v>238</v>
      </c>
      <c r="E108" s="151" t="s">
        <v>21</v>
      </c>
      <c r="F108" s="152" t="s">
        <v>2760</v>
      </c>
      <c r="H108" s="151" t="s">
        <v>21</v>
      </c>
      <c r="I108" s="153"/>
      <c r="L108" s="149"/>
      <c r="M108" s="154"/>
      <c r="T108" s="155"/>
      <c r="AT108" s="151" t="s">
        <v>238</v>
      </c>
      <c r="AU108" s="151" t="s">
        <v>86</v>
      </c>
      <c r="AV108" s="12" t="s">
        <v>80</v>
      </c>
      <c r="AW108" s="12" t="s">
        <v>33</v>
      </c>
      <c r="AX108" s="12" t="s">
        <v>73</v>
      </c>
      <c r="AY108" s="151" t="s">
        <v>227</v>
      </c>
    </row>
    <row r="109" spans="2:65" s="13" customFormat="1" ht="11.25">
      <c r="B109" s="156"/>
      <c r="D109" s="150" t="s">
        <v>238</v>
      </c>
      <c r="E109" s="157" t="s">
        <v>21</v>
      </c>
      <c r="F109" s="158" t="s">
        <v>2761</v>
      </c>
      <c r="H109" s="159">
        <v>-28.390999999999998</v>
      </c>
      <c r="I109" s="160"/>
      <c r="L109" s="156"/>
      <c r="M109" s="161"/>
      <c r="T109" s="162"/>
      <c r="AT109" s="157" t="s">
        <v>238</v>
      </c>
      <c r="AU109" s="157" t="s">
        <v>86</v>
      </c>
      <c r="AV109" s="13" t="s">
        <v>86</v>
      </c>
      <c r="AW109" s="13" t="s">
        <v>33</v>
      </c>
      <c r="AX109" s="13" t="s">
        <v>73</v>
      </c>
      <c r="AY109" s="157" t="s">
        <v>227</v>
      </c>
    </row>
    <row r="110" spans="2:65" s="15" customFormat="1" ht="11.25">
      <c r="B110" s="193"/>
      <c r="D110" s="150" t="s">
        <v>238</v>
      </c>
      <c r="E110" s="194" t="s">
        <v>21</v>
      </c>
      <c r="F110" s="195" t="s">
        <v>765</v>
      </c>
      <c r="H110" s="196">
        <v>-28.390999999999998</v>
      </c>
      <c r="I110" s="197"/>
      <c r="L110" s="193"/>
      <c r="M110" s="198"/>
      <c r="T110" s="199"/>
      <c r="AT110" s="194" t="s">
        <v>238</v>
      </c>
      <c r="AU110" s="194" t="s">
        <v>86</v>
      </c>
      <c r="AV110" s="15" t="s">
        <v>120</v>
      </c>
      <c r="AW110" s="15" t="s">
        <v>33</v>
      </c>
      <c r="AX110" s="15" t="s">
        <v>73</v>
      </c>
      <c r="AY110" s="194" t="s">
        <v>227</v>
      </c>
    </row>
    <row r="111" spans="2:65" s="14" customFormat="1" ht="11.25">
      <c r="B111" s="163"/>
      <c r="D111" s="150" t="s">
        <v>238</v>
      </c>
      <c r="E111" s="164" t="s">
        <v>21</v>
      </c>
      <c r="F111" s="165" t="s">
        <v>241</v>
      </c>
      <c r="H111" s="166">
        <v>103.29900000000001</v>
      </c>
      <c r="I111" s="167"/>
      <c r="L111" s="163"/>
      <c r="M111" s="168"/>
      <c r="T111" s="169"/>
      <c r="AT111" s="164" t="s">
        <v>238</v>
      </c>
      <c r="AU111" s="164" t="s">
        <v>86</v>
      </c>
      <c r="AV111" s="14" t="s">
        <v>234</v>
      </c>
      <c r="AW111" s="14" t="s">
        <v>33</v>
      </c>
      <c r="AX111" s="14" t="s">
        <v>80</v>
      </c>
      <c r="AY111" s="164" t="s">
        <v>227</v>
      </c>
    </row>
    <row r="112" spans="2:65" s="1" customFormat="1" ht="33" customHeight="1">
      <c r="B112" s="33"/>
      <c r="C112" s="132" t="s">
        <v>86</v>
      </c>
      <c r="D112" s="132" t="s">
        <v>229</v>
      </c>
      <c r="E112" s="133" t="s">
        <v>2762</v>
      </c>
      <c r="F112" s="134" t="s">
        <v>2763</v>
      </c>
      <c r="G112" s="135" t="s">
        <v>244</v>
      </c>
      <c r="H112" s="136">
        <v>265.38299999999998</v>
      </c>
      <c r="I112" s="137"/>
      <c r="J112" s="138">
        <f>ROUND(I112*H112,2)</f>
        <v>0</v>
      </c>
      <c r="K112" s="134" t="s">
        <v>233</v>
      </c>
      <c r="L112" s="33"/>
      <c r="M112" s="139" t="s">
        <v>21</v>
      </c>
      <c r="N112" s="140" t="s">
        <v>45</v>
      </c>
      <c r="P112" s="141">
        <f>O112*H112</f>
        <v>0</v>
      </c>
      <c r="Q112" s="141">
        <v>2.5018699999999998</v>
      </c>
      <c r="R112" s="141">
        <f>Q112*H112</f>
        <v>663.95376620999991</v>
      </c>
      <c r="S112" s="141">
        <v>0</v>
      </c>
      <c r="T112" s="142">
        <f>S112*H112</f>
        <v>0</v>
      </c>
      <c r="AR112" s="143" t="s">
        <v>234</v>
      </c>
      <c r="AT112" s="143" t="s">
        <v>229</v>
      </c>
      <c r="AU112" s="143" t="s">
        <v>86</v>
      </c>
      <c r="AY112" s="18" t="s">
        <v>227</v>
      </c>
      <c r="BE112" s="144">
        <f>IF(N112="základní",J112,0)</f>
        <v>0</v>
      </c>
      <c r="BF112" s="144">
        <f>IF(N112="snížená",J112,0)</f>
        <v>0</v>
      </c>
      <c r="BG112" s="144">
        <f>IF(N112="zákl. přenesená",J112,0)</f>
        <v>0</v>
      </c>
      <c r="BH112" s="144">
        <f>IF(N112="sníž. přenesená",J112,0)</f>
        <v>0</v>
      </c>
      <c r="BI112" s="144">
        <f>IF(N112="nulová",J112,0)</f>
        <v>0</v>
      </c>
      <c r="BJ112" s="18" t="s">
        <v>86</v>
      </c>
      <c r="BK112" s="144">
        <f>ROUND(I112*H112,2)</f>
        <v>0</v>
      </c>
      <c r="BL112" s="18" t="s">
        <v>234</v>
      </c>
      <c r="BM112" s="143" t="s">
        <v>2764</v>
      </c>
    </row>
    <row r="113" spans="2:51" s="1" customFormat="1" ht="11.25">
      <c r="B113" s="33"/>
      <c r="D113" s="145" t="s">
        <v>236</v>
      </c>
      <c r="F113" s="146" t="s">
        <v>2765</v>
      </c>
      <c r="I113" s="147"/>
      <c r="L113" s="33"/>
      <c r="M113" s="148"/>
      <c r="T113" s="54"/>
      <c r="AT113" s="18" t="s">
        <v>236</v>
      </c>
      <c r="AU113" s="18" t="s">
        <v>86</v>
      </c>
    </row>
    <row r="114" spans="2:51" s="12" customFormat="1" ht="11.25">
      <c r="B114" s="149"/>
      <c r="D114" s="150" t="s">
        <v>238</v>
      </c>
      <c r="E114" s="151" t="s">
        <v>21</v>
      </c>
      <c r="F114" s="152" t="s">
        <v>2750</v>
      </c>
      <c r="H114" s="151" t="s">
        <v>21</v>
      </c>
      <c r="I114" s="153"/>
      <c r="L114" s="149"/>
      <c r="M114" s="154"/>
      <c r="T114" s="155"/>
      <c r="AT114" s="151" t="s">
        <v>238</v>
      </c>
      <c r="AU114" s="151" t="s">
        <v>86</v>
      </c>
      <c r="AV114" s="12" t="s">
        <v>80</v>
      </c>
      <c r="AW114" s="12" t="s">
        <v>33</v>
      </c>
      <c r="AX114" s="12" t="s">
        <v>73</v>
      </c>
      <c r="AY114" s="151" t="s">
        <v>227</v>
      </c>
    </row>
    <row r="115" spans="2:51" s="13" customFormat="1" ht="11.25">
      <c r="B115" s="156"/>
      <c r="D115" s="150" t="s">
        <v>238</v>
      </c>
      <c r="E115" s="157" t="s">
        <v>21</v>
      </c>
      <c r="F115" s="158" t="s">
        <v>2766</v>
      </c>
      <c r="H115" s="159">
        <v>257.03899999999999</v>
      </c>
      <c r="I115" s="160"/>
      <c r="L115" s="156"/>
      <c r="M115" s="161"/>
      <c r="T115" s="162"/>
      <c r="AT115" s="157" t="s">
        <v>238</v>
      </c>
      <c r="AU115" s="157" t="s">
        <v>86</v>
      </c>
      <c r="AV115" s="13" t="s">
        <v>86</v>
      </c>
      <c r="AW115" s="13" t="s">
        <v>33</v>
      </c>
      <c r="AX115" s="13" t="s">
        <v>73</v>
      </c>
      <c r="AY115" s="157" t="s">
        <v>227</v>
      </c>
    </row>
    <row r="116" spans="2:51" s="12" customFormat="1" ht="11.25">
      <c r="B116" s="149"/>
      <c r="D116" s="150" t="s">
        <v>238</v>
      </c>
      <c r="E116" s="151" t="s">
        <v>21</v>
      </c>
      <c r="F116" s="152" t="s">
        <v>2752</v>
      </c>
      <c r="H116" s="151" t="s">
        <v>21</v>
      </c>
      <c r="I116" s="153"/>
      <c r="L116" s="149"/>
      <c r="M116" s="154"/>
      <c r="T116" s="155"/>
      <c r="AT116" s="151" t="s">
        <v>238</v>
      </c>
      <c r="AU116" s="151" t="s">
        <v>86</v>
      </c>
      <c r="AV116" s="12" t="s">
        <v>80</v>
      </c>
      <c r="AW116" s="12" t="s">
        <v>33</v>
      </c>
      <c r="AX116" s="12" t="s">
        <v>73</v>
      </c>
      <c r="AY116" s="151" t="s">
        <v>227</v>
      </c>
    </row>
    <row r="117" spans="2:51" s="13" customFormat="1" ht="11.25">
      <c r="B117" s="156"/>
      <c r="D117" s="150" t="s">
        <v>238</v>
      </c>
      <c r="E117" s="157" t="s">
        <v>21</v>
      </c>
      <c r="F117" s="158" t="s">
        <v>2767</v>
      </c>
      <c r="H117" s="159">
        <v>-1.095</v>
      </c>
      <c r="I117" s="160"/>
      <c r="L117" s="156"/>
      <c r="M117" s="161"/>
      <c r="T117" s="162"/>
      <c r="AT117" s="157" t="s">
        <v>238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227</v>
      </c>
    </row>
    <row r="118" spans="2:51" s="15" customFormat="1" ht="11.25">
      <c r="B118" s="193"/>
      <c r="D118" s="150" t="s">
        <v>238</v>
      </c>
      <c r="E118" s="194" t="s">
        <v>21</v>
      </c>
      <c r="F118" s="195" t="s">
        <v>765</v>
      </c>
      <c r="H118" s="196">
        <v>255.94399999999999</v>
      </c>
      <c r="I118" s="197"/>
      <c r="L118" s="193"/>
      <c r="M118" s="198"/>
      <c r="T118" s="199"/>
      <c r="AT118" s="194" t="s">
        <v>238</v>
      </c>
      <c r="AU118" s="194" t="s">
        <v>86</v>
      </c>
      <c r="AV118" s="15" t="s">
        <v>120</v>
      </c>
      <c r="AW118" s="15" t="s">
        <v>33</v>
      </c>
      <c r="AX118" s="15" t="s">
        <v>73</v>
      </c>
      <c r="AY118" s="194" t="s">
        <v>227</v>
      </c>
    </row>
    <row r="119" spans="2:51" s="12" customFormat="1" ht="11.25">
      <c r="B119" s="149"/>
      <c r="D119" s="150" t="s">
        <v>238</v>
      </c>
      <c r="E119" s="151" t="s">
        <v>21</v>
      </c>
      <c r="F119" s="152" t="s">
        <v>2754</v>
      </c>
      <c r="H119" s="151" t="s">
        <v>21</v>
      </c>
      <c r="I119" s="153"/>
      <c r="L119" s="149"/>
      <c r="M119" s="154"/>
      <c r="T119" s="155"/>
      <c r="AT119" s="151" t="s">
        <v>238</v>
      </c>
      <c r="AU119" s="151" t="s">
        <v>86</v>
      </c>
      <c r="AV119" s="12" t="s">
        <v>80</v>
      </c>
      <c r="AW119" s="12" t="s">
        <v>33</v>
      </c>
      <c r="AX119" s="12" t="s">
        <v>73</v>
      </c>
      <c r="AY119" s="151" t="s">
        <v>227</v>
      </c>
    </row>
    <row r="120" spans="2:51" s="13" customFormat="1" ht="11.25">
      <c r="B120" s="156"/>
      <c r="D120" s="150" t="s">
        <v>238</v>
      </c>
      <c r="E120" s="157" t="s">
        <v>21</v>
      </c>
      <c r="F120" s="158" t="s">
        <v>2768</v>
      </c>
      <c r="H120" s="159">
        <v>4.8070000000000004</v>
      </c>
      <c r="I120" s="160"/>
      <c r="L120" s="156"/>
      <c r="M120" s="161"/>
      <c r="T120" s="162"/>
      <c r="AT120" s="157" t="s">
        <v>238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227</v>
      </c>
    </row>
    <row r="121" spans="2:51" s="15" customFormat="1" ht="11.25">
      <c r="B121" s="193"/>
      <c r="D121" s="150" t="s">
        <v>238</v>
      </c>
      <c r="E121" s="194" t="s">
        <v>21</v>
      </c>
      <c r="F121" s="195" t="s">
        <v>765</v>
      </c>
      <c r="H121" s="196">
        <v>4.8070000000000004</v>
      </c>
      <c r="I121" s="197"/>
      <c r="L121" s="193"/>
      <c r="M121" s="198"/>
      <c r="T121" s="199"/>
      <c r="AT121" s="194" t="s">
        <v>238</v>
      </c>
      <c r="AU121" s="194" t="s">
        <v>86</v>
      </c>
      <c r="AV121" s="15" t="s">
        <v>120</v>
      </c>
      <c r="AW121" s="15" t="s">
        <v>33</v>
      </c>
      <c r="AX121" s="15" t="s">
        <v>73</v>
      </c>
      <c r="AY121" s="194" t="s">
        <v>227</v>
      </c>
    </row>
    <row r="122" spans="2:51" s="12" customFormat="1" ht="11.25">
      <c r="B122" s="149"/>
      <c r="D122" s="150" t="s">
        <v>238</v>
      </c>
      <c r="E122" s="151" t="s">
        <v>21</v>
      </c>
      <c r="F122" s="152" t="s">
        <v>2756</v>
      </c>
      <c r="H122" s="151" t="s">
        <v>21</v>
      </c>
      <c r="I122" s="153"/>
      <c r="L122" s="149"/>
      <c r="M122" s="154"/>
      <c r="T122" s="155"/>
      <c r="AT122" s="151" t="s">
        <v>238</v>
      </c>
      <c r="AU122" s="151" t="s">
        <v>86</v>
      </c>
      <c r="AV122" s="12" t="s">
        <v>80</v>
      </c>
      <c r="AW122" s="12" t="s">
        <v>33</v>
      </c>
      <c r="AX122" s="12" t="s">
        <v>73</v>
      </c>
      <c r="AY122" s="151" t="s">
        <v>227</v>
      </c>
    </row>
    <row r="123" spans="2:51" s="13" customFormat="1" ht="11.25">
      <c r="B123" s="156"/>
      <c r="D123" s="150" t="s">
        <v>238</v>
      </c>
      <c r="E123" s="157" t="s">
        <v>21</v>
      </c>
      <c r="F123" s="158" t="s">
        <v>2769</v>
      </c>
      <c r="H123" s="159">
        <v>1.89</v>
      </c>
      <c r="I123" s="160"/>
      <c r="L123" s="156"/>
      <c r="M123" s="161"/>
      <c r="T123" s="162"/>
      <c r="AT123" s="157" t="s">
        <v>238</v>
      </c>
      <c r="AU123" s="157" t="s">
        <v>86</v>
      </c>
      <c r="AV123" s="13" t="s">
        <v>86</v>
      </c>
      <c r="AW123" s="13" t="s">
        <v>33</v>
      </c>
      <c r="AX123" s="13" t="s">
        <v>73</v>
      </c>
      <c r="AY123" s="157" t="s">
        <v>227</v>
      </c>
    </row>
    <row r="124" spans="2:51" s="15" customFormat="1" ht="11.25">
      <c r="B124" s="193"/>
      <c r="D124" s="150" t="s">
        <v>238</v>
      </c>
      <c r="E124" s="194" t="s">
        <v>21</v>
      </c>
      <c r="F124" s="195" t="s">
        <v>765</v>
      </c>
      <c r="H124" s="196">
        <v>1.89</v>
      </c>
      <c r="I124" s="197"/>
      <c r="L124" s="193"/>
      <c r="M124" s="198"/>
      <c r="T124" s="199"/>
      <c r="AT124" s="194" t="s">
        <v>238</v>
      </c>
      <c r="AU124" s="194" t="s">
        <v>86</v>
      </c>
      <c r="AV124" s="15" t="s">
        <v>120</v>
      </c>
      <c r="AW124" s="15" t="s">
        <v>33</v>
      </c>
      <c r="AX124" s="15" t="s">
        <v>73</v>
      </c>
      <c r="AY124" s="194" t="s">
        <v>227</v>
      </c>
    </row>
    <row r="125" spans="2:51" s="12" customFormat="1" ht="11.25">
      <c r="B125" s="149"/>
      <c r="D125" s="150" t="s">
        <v>238</v>
      </c>
      <c r="E125" s="151" t="s">
        <v>21</v>
      </c>
      <c r="F125" s="152" t="s">
        <v>2758</v>
      </c>
      <c r="H125" s="151" t="s">
        <v>21</v>
      </c>
      <c r="I125" s="153"/>
      <c r="L125" s="149"/>
      <c r="M125" s="154"/>
      <c r="T125" s="155"/>
      <c r="AT125" s="151" t="s">
        <v>238</v>
      </c>
      <c r="AU125" s="151" t="s">
        <v>86</v>
      </c>
      <c r="AV125" s="12" t="s">
        <v>80</v>
      </c>
      <c r="AW125" s="12" t="s">
        <v>33</v>
      </c>
      <c r="AX125" s="12" t="s">
        <v>73</v>
      </c>
      <c r="AY125" s="151" t="s">
        <v>227</v>
      </c>
    </row>
    <row r="126" spans="2:51" s="13" customFormat="1" ht="11.25">
      <c r="B126" s="156"/>
      <c r="D126" s="150" t="s">
        <v>238</v>
      </c>
      <c r="E126" s="157" t="s">
        <v>21</v>
      </c>
      <c r="F126" s="158" t="s">
        <v>2770</v>
      </c>
      <c r="H126" s="159">
        <v>2.742</v>
      </c>
      <c r="I126" s="160"/>
      <c r="L126" s="156"/>
      <c r="M126" s="161"/>
      <c r="T126" s="162"/>
      <c r="AT126" s="157" t="s">
        <v>238</v>
      </c>
      <c r="AU126" s="157" t="s">
        <v>86</v>
      </c>
      <c r="AV126" s="13" t="s">
        <v>86</v>
      </c>
      <c r="AW126" s="13" t="s">
        <v>33</v>
      </c>
      <c r="AX126" s="13" t="s">
        <v>73</v>
      </c>
      <c r="AY126" s="157" t="s">
        <v>227</v>
      </c>
    </row>
    <row r="127" spans="2:51" s="15" customFormat="1" ht="11.25">
      <c r="B127" s="193"/>
      <c r="D127" s="150" t="s">
        <v>238</v>
      </c>
      <c r="E127" s="194" t="s">
        <v>21</v>
      </c>
      <c r="F127" s="195" t="s">
        <v>765</v>
      </c>
      <c r="H127" s="196">
        <v>2.742</v>
      </c>
      <c r="I127" s="197"/>
      <c r="L127" s="193"/>
      <c r="M127" s="198"/>
      <c r="T127" s="199"/>
      <c r="AT127" s="194" t="s">
        <v>238</v>
      </c>
      <c r="AU127" s="194" t="s">
        <v>86</v>
      </c>
      <c r="AV127" s="15" t="s">
        <v>120</v>
      </c>
      <c r="AW127" s="15" t="s">
        <v>33</v>
      </c>
      <c r="AX127" s="15" t="s">
        <v>73</v>
      </c>
      <c r="AY127" s="194" t="s">
        <v>227</v>
      </c>
    </row>
    <row r="128" spans="2:51" s="14" customFormat="1" ht="11.25">
      <c r="B128" s="163"/>
      <c r="D128" s="150" t="s">
        <v>238</v>
      </c>
      <c r="E128" s="164" t="s">
        <v>21</v>
      </c>
      <c r="F128" s="165" t="s">
        <v>241</v>
      </c>
      <c r="H128" s="166">
        <v>265.38299999999998</v>
      </c>
      <c r="I128" s="167"/>
      <c r="L128" s="163"/>
      <c r="M128" s="168"/>
      <c r="T128" s="169"/>
      <c r="AT128" s="164" t="s">
        <v>238</v>
      </c>
      <c r="AU128" s="164" t="s">
        <v>86</v>
      </c>
      <c r="AV128" s="14" t="s">
        <v>234</v>
      </c>
      <c r="AW128" s="14" t="s">
        <v>33</v>
      </c>
      <c r="AX128" s="14" t="s">
        <v>80</v>
      </c>
      <c r="AY128" s="164" t="s">
        <v>227</v>
      </c>
    </row>
    <row r="129" spans="2:65" s="1" customFormat="1" ht="33" customHeight="1">
      <c r="B129" s="33"/>
      <c r="C129" s="132" t="s">
        <v>120</v>
      </c>
      <c r="D129" s="132" t="s">
        <v>229</v>
      </c>
      <c r="E129" s="133" t="s">
        <v>2771</v>
      </c>
      <c r="F129" s="134" t="s">
        <v>2772</v>
      </c>
      <c r="G129" s="135" t="s">
        <v>244</v>
      </c>
      <c r="H129" s="136">
        <v>19.399999999999999</v>
      </c>
      <c r="I129" s="137"/>
      <c r="J129" s="138">
        <f>ROUND(I129*H129,2)</f>
        <v>0</v>
      </c>
      <c r="K129" s="134" t="s">
        <v>233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2.5018699999999998</v>
      </c>
      <c r="R129" s="141">
        <f>Q129*H129</f>
        <v>48.536277999999996</v>
      </c>
      <c r="S129" s="141">
        <v>0</v>
      </c>
      <c r="T129" s="142">
        <f>S129*H129</f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234</v>
      </c>
      <c r="BM129" s="143" t="s">
        <v>2773</v>
      </c>
    </row>
    <row r="130" spans="2:65" s="1" customFormat="1" ht="11.25">
      <c r="B130" s="33"/>
      <c r="D130" s="145" t="s">
        <v>236</v>
      </c>
      <c r="F130" s="146" t="s">
        <v>2774</v>
      </c>
      <c r="I130" s="147"/>
      <c r="L130" s="33"/>
      <c r="M130" s="148"/>
      <c r="T130" s="54"/>
      <c r="AT130" s="18" t="s">
        <v>236</v>
      </c>
      <c r="AU130" s="18" t="s">
        <v>86</v>
      </c>
    </row>
    <row r="131" spans="2:65" s="12" customFormat="1" ht="11.25">
      <c r="B131" s="149"/>
      <c r="D131" s="150" t="s">
        <v>238</v>
      </c>
      <c r="E131" s="151" t="s">
        <v>21</v>
      </c>
      <c r="F131" s="152" t="s">
        <v>2775</v>
      </c>
      <c r="H131" s="151" t="s">
        <v>21</v>
      </c>
      <c r="I131" s="153"/>
      <c r="L131" s="149"/>
      <c r="M131" s="154"/>
      <c r="T131" s="155"/>
      <c r="AT131" s="151" t="s">
        <v>238</v>
      </c>
      <c r="AU131" s="151" t="s">
        <v>86</v>
      </c>
      <c r="AV131" s="12" t="s">
        <v>80</v>
      </c>
      <c r="AW131" s="12" t="s">
        <v>33</v>
      </c>
      <c r="AX131" s="12" t="s">
        <v>73</v>
      </c>
      <c r="AY131" s="151" t="s">
        <v>227</v>
      </c>
    </row>
    <row r="132" spans="2:65" s="13" customFormat="1" ht="11.25">
      <c r="B132" s="156"/>
      <c r="D132" s="150" t="s">
        <v>238</v>
      </c>
      <c r="E132" s="157" t="s">
        <v>21</v>
      </c>
      <c r="F132" s="158" t="s">
        <v>2776</v>
      </c>
      <c r="H132" s="159">
        <v>19.399999999999999</v>
      </c>
      <c r="I132" s="160"/>
      <c r="L132" s="156"/>
      <c r="M132" s="161"/>
      <c r="T132" s="162"/>
      <c r="AT132" s="157" t="s">
        <v>238</v>
      </c>
      <c r="AU132" s="157" t="s">
        <v>86</v>
      </c>
      <c r="AV132" s="13" t="s">
        <v>86</v>
      </c>
      <c r="AW132" s="13" t="s">
        <v>33</v>
      </c>
      <c r="AX132" s="13" t="s">
        <v>73</v>
      </c>
      <c r="AY132" s="157" t="s">
        <v>227</v>
      </c>
    </row>
    <row r="133" spans="2:65" s="14" customFormat="1" ht="11.25">
      <c r="B133" s="163"/>
      <c r="D133" s="150" t="s">
        <v>238</v>
      </c>
      <c r="E133" s="164" t="s">
        <v>21</v>
      </c>
      <c r="F133" s="165" t="s">
        <v>241</v>
      </c>
      <c r="H133" s="166">
        <v>19.399999999999999</v>
      </c>
      <c r="I133" s="167"/>
      <c r="L133" s="163"/>
      <c r="M133" s="168"/>
      <c r="T133" s="169"/>
      <c r="AT133" s="164" t="s">
        <v>238</v>
      </c>
      <c r="AU133" s="164" t="s">
        <v>86</v>
      </c>
      <c r="AV133" s="14" t="s">
        <v>234</v>
      </c>
      <c r="AW133" s="14" t="s">
        <v>33</v>
      </c>
      <c r="AX133" s="14" t="s">
        <v>80</v>
      </c>
      <c r="AY133" s="164" t="s">
        <v>227</v>
      </c>
    </row>
    <row r="134" spans="2:65" s="1" customFormat="1" ht="16.5" customHeight="1">
      <c r="B134" s="33"/>
      <c r="C134" s="132" t="s">
        <v>234</v>
      </c>
      <c r="D134" s="132" t="s">
        <v>229</v>
      </c>
      <c r="E134" s="133" t="s">
        <v>2777</v>
      </c>
      <c r="F134" s="134" t="s">
        <v>2778</v>
      </c>
      <c r="G134" s="135" t="s">
        <v>232</v>
      </c>
      <c r="H134" s="136">
        <v>50.563000000000002</v>
      </c>
      <c r="I134" s="137"/>
      <c r="J134" s="138">
        <f>ROUND(I134*H134,2)</f>
        <v>0</v>
      </c>
      <c r="K134" s="134" t="s">
        <v>233</v>
      </c>
      <c r="L134" s="33"/>
      <c r="M134" s="139" t="s">
        <v>21</v>
      </c>
      <c r="N134" s="140" t="s">
        <v>45</v>
      </c>
      <c r="P134" s="141">
        <f>O134*H134</f>
        <v>0</v>
      </c>
      <c r="Q134" s="141">
        <v>2.9399999999999999E-3</v>
      </c>
      <c r="R134" s="141">
        <f>Q134*H134</f>
        <v>0.14865522</v>
      </c>
      <c r="S134" s="141">
        <v>0</v>
      </c>
      <c r="T134" s="142">
        <f>S134*H134</f>
        <v>0</v>
      </c>
      <c r="AR134" s="143" t="s">
        <v>234</v>
      </c>
      <c r="AT134" s="143" t="s">
        <v>229</v>
      </c>
      <c r="AU134" s="143" t="s">
        <v>86</v>
      </c>
      <c r="AY134" s="18" t="s">
        <v>227</v>
      </c>
      <c r="BE134" s="144">
        <f>IF(N134="základní",J134,0)</f>
        <v>0</v>
      </c>
      <c r="BF134" s="144">
        <f>IF(N134="snížená",J134,0)</f>
        <v>0</v>
      </c>
      <c r="BG134" s="144">
        <f>IF(N134="zákl. přenesená",J134,0)</f>
        <v>0</v>
      </c>
      <c r="BH134" s="144">
        <f>IF(N134="sníž. přenesená",J134,0)</f>
        <v>0</v>
      </c>
      <c r="BI134" s="144">
        <f>IF(N134="nulová",J134,0)</f>
        <v>0</v>
      </c>
      <c r="BJ134" s="18" t="s">
        <v>86</v>
      </c>
      <c r="BK134" s="144">
        <f>ROUND(I134*H134,2)</f>
        <v>0</v>
      </c>
      <c r="BL134" s="18" t="s">
        <v>234</v>
      </c>
      <c r="BM134" s="143" t="s">
        <v>2779</v>
      </c>
    </row>
    <row r="135" spans="2:65" s="1" customFormat="1" ht="11.25">
      <c r="B135" s="33"/>
      <c r="D135" s="145" t="s">
        <v>236</v>
      </c>
      <c r="F135" s="146" t="s">
        <v>2780</v>
      </c>
      <c r="I135" s="147"/>
      <c r="L135" s="33"/>
      <c r="M135" s="148"/>
      <c r="T135" s="54"/>
      <c r="AT135" s="18" t="s">
        <v>236</v>
      </c>
      <c r="AU135" s="18" t="s">
        <v>86</v>
      </c>
    </row>
    <row r="136" spans="2:65" s="12" customFormat="1" ht="11.25">
      <c r="B136" s="149"/>
      <c r="D136" s="150" t="s">
        <v>238</v>
      </c>
      <c r="E136" s="151" t="s">
        <v>21</v>
      </c>
      <c r="F136" s="152" t="s">
        <v>2750</v>
      </c>
      <c r="H136" s="151" t="s">
        <v>21</v>
      </c>
      <c r="I136" s="153"/>
      <c r="L136" s="149"/>
      <c r="M136" s="154"/>
      <c r="T136" s="155"/>
      <c r="AT136" s="151" t="s">
        <v>238</v>
      </c>
      <c r="AU136" s="151" t="s">
        <v>86</v>
      </c>
      <c r="AV136" s="12" t="s">
        <v>80</v>
      </c>
      <c r="AW136" s="12" t="s">
        <v>33</v>
      </c>
      <c r="AX136" s="12" t="s">
        <v>73</v>
      </c>
      <c r="AY136" s="151" t="s">
        <v>227</v>
      </c>
    </row>
    <row r="137" spans="2:65" s="13" customFormat="1" ht="11.25">
      <c r="B137" s="156"/>
      <c r="D137" s="150" t="s">
        <v>238</v>
      </c>
      <c r="E137" s="157" t="s">
        <v>21</v>
      </c>
      <c r="F137" s="158" t="s">
        <v>2781</v>
      </c>
      <c r="H137" s="159">
        <v>36.555999999999997</v>
      </c>
      <c r="I137" s="160"/>
      <c r="L137" s="156"/>
      <c r="M137" s="161"/>
      <c r="T137" s="162"/>
      <c r="AT137" s="157" t="s">
        <v>238</v>
      </c>
      <c r="AU137" s="157" t="s">
        <v>86</v>
      </c>
      <c r="AV137" s="13" t="s">
        <v>86</v>
      </c>
      <c r="AW137" s="13" t="s">
        <v>33</v>
      </c>
      <c r="AX137" s="13" t="s">
        <v>73</v>
      </c>
      <c r="AY137" s="157" t="s">
        <v>227</v>
      </c>
    </row>
    <row r="138" spans="2:65" s="15" customFormat="1" ht="11.25">
      <c r="B138" s="193"/>
      <c r="D138" s="150" t="s">
        <v>238</v>
      </c>
      <c r="E138" s="194" t="s">
        <v>21</v>
      </c>
      <c r="F138" s="195" t="s">
        <v>765</v>
      </c>
      <c r="H138" s="196">
        <v>36.555999999999997</v>
      </c>
      <c r="I138" s="197"/>
      <c r="L138" s="193"/>
      <c r="M138" s="198"/>
      <c r="T138" s="199"/>
      <c r="AT138" s="194" t="s">
        <v>238</v>
      </c>
      <c r="AU138" s="194" t="s">
        <v>86</v>
      </c>
      <c r="AV138" s="15" t="s">
        <v>120</v>
      </c>
      <c r="AW138" s="15" t="s">
        <v>33</v>
      </c>
      <c r="AX138" s="15" t="s">
        <v>73</v>
      </c>
      <c r="AY138" s="194" t="s">
        <v>227</v>
      </c>
    </row>
    <row r="139" spans="2:65" s="12" customFormat="1" ht="11.25">
      <c r="B139" s="149"/>
      <c r="D139" s="150" t="s">
        <v>238</v>
      </c>
      <c r="E139" s="151" t="s">
        <v>21</v>
      </c>
      <c r="F139" s="152" t="s">
        <v>2754</v>
      </c>
      <c r="H139" s="151" t="s">
        <v>21</v>
      </c>
      <c r="I139" s="153"/>
      <c r="L139" s="149"/>
      <c r="M139" s="154"/>
      <c r="T139" s="155"/>
      <c r="AT139" s="151" t="s">
        <v>238</v>
      </c>
      <c r="AU139" s="151" t="s">
        <v>86</v>
      </c>
      <c r="AV139" s="12" t="s">
        <v>80</v>
      </c>
      <c r="AW139" s="12" t="s">
        <v>33</v>
      </c>
      <c r="AX139" s="12" t="s">
        <v>73</v>
      </c>
      <c r="AY139" s="151" t="s">
        <v>227</v>
      </c>
    </row>
    <row r="140" spans="2:65" s="13" customFormat="1" ht="11.25">
      <c r="B140" s="156"/>
      <c r="D140" s="150" t="s">
        <v>238</v>
      </c>
      <c r="E140" s="157" t="s">
        <v>21</v>
      </c>
      <c r="F140" s="158" t="s">
        <v>2782</v>
      </c>
      <c r="H140" s="159">
        <v>5.0110000000000001</v>
      </c>
      <c r="I140" s="160"/>
      <c r="L140" s="156"/>
      <c r="M140" s="161"/>
      <c r="T140" s="162"/>
      <c r="AT140" s="157" t="s">
        <v>238</v>
      </c>
      <c r="AU140" s="157" t="s">
        <v>86</v>
      </c>
      <c r="AV140" s="13" t="s">
        <v>86</v>
      </c>
      <c r="AW140" s="13" t="s">
        <v>33</v>
      </c>
      <c r="AX140" s="13" t="s">
        <v>73</v>
      </c>
      <c r="AY140" s="157" t="s">
        <v>227</v>
      </c>
    </row>
    <row r="141" spans="2:65" s="15" customFormat="1" ht="11.25">
      <c r="B141" s="193"/>
      <c r="D141" s="150" t="s">
        <v>238</v>
      </c>
      <c r="E141" s="194" t="s">
        <v>21</v>
      </c>
      <c r="F141" s="195" t="s">
        <v>765</v>
      </c>
      <c r="H141" s="196">
        <v>5.0110000000000001</v>
      </c>
      <c r="I141" s="197"/>
      <c r="L141" s="193"/>
      <c r="M141" s="198"/>
      <c r="T141" s="199"/>
      <c r="AT141" s="194" t="s">
        <v>238</v>
      </c>
      <c r="AU141" s="194" t="s">
        <v>86</v>
      </c>
      <c r="AV141" s="15" t="s">
        <v>120</v>
      </c>
      <c r="AW141" s="15" t="s">
        <v>33</v>
      </c>
      <c r="AX141" s="15" t="s">
        <v>73</v>
      </c>
      <c r="AY141" s="194" t="s">
        <v>227</v>
      </c>
    </row>
    <row r="142" spans="2:65" s="12" customFormat="1" ht="11.25">
      <c r="B142" s="149"/>
      <c r="D142" s="150" t="s">
        <v>238</v>
      </c>
      <c r="E142" s="151" t="s">
        <v>21</v>
      </c>
      <c r="F142" s="152" t="s">
        <v>2756</v>
      </c>
      <c r="H142" s="151" t="s">
        <v>21</v>
      </c>
      <c r="I142" s="153"/>
      <c r="L142" s="149"/>
      <c r="M142" s="154"/>
      <c r="T142" s="155"/>
      <c r="AT142" s="151" t="s">
        <v>238</v>
      </c>
      <c r="AU142" s="151" t="s">
        <v>86</v>
      </c>
      <c r="AV142" s="12" t="s">
        <v>80</v>
      </c>
      <c r="AW142" s="12" t="s">
        <v>33</v>
      </c>
      <c r="AX142" s="12" t="s">
        <v>73</v>
      </c>
      <c r="AY142" s="151" t="s">
        <v>227</v>
      </c>
    </row>
    <row r="143" spans="2:65" s="13" customFormat="1" ht="11.25">
      <c r="B143" s="156"/>
      <c r="D143" s="150" t="s">
        <v>238</v>
      </c>
      <c r="E143" s="157" t="s">
        <v>21</v>
      </c>
      <c r="F143" s="158" t="s">
        <v>2783</v>
      </c>
      <c r="H143" s="159">
        <v>4.74</v>
      </c>
      <c r="I143" s="160"/>
      <c r="L143" s="156"/>
      <c r="M143" s="161"/>
      <c r="T143" s="162"/>
      <c r="AT143" s="157" t="s">
        <v>238</v>
      </c>
      <c r="AU143" s="157" t="s">
        <v>86</v>
      </c>
      <c r="AV143" s="13" t="s">
        <v>86</v>
      </c>
      <c r="AW143" s="13" t="s">
        <v>33</v>
      </c>
      <c r="AX143" s="13" t="s">
        <v>73</v>
      </c>
      <c r="AY143" s="157" t="s">
        <v>227</v>
      </c>
    </row>
    <row r="144" spans="2:65" s="15" customFormat="1" ht="11.25">
      <c r="B144" s="193"/>
      <c r="D144" s="150" t="s">
        <v>238</v>
      </c>
      <c r="E144" s="194" t="s">
        <v>21</v>
      </c>
      <c r="F144" s="195" t="s">
        <v>765</v>
      </c>
      <c r="H144" s="196">
        <v>4.74</v>
      </c>
      <c r="I144" s="197"/>
      <c r="L144" s="193"/>
      <c r="M144" s="198"/>
      <c r="T144" s="199"/>
      <c r="AT144" s="194" t="s">
        <v>238</v>
      </c>
      <c r="AU144" s="194" t="s">
        <v>86</v>
      </c>
      <c r="AV144" s="15" t="s">
        <v>120</v>
      </c>
      <c r="AW144" s="15" t="s">
        <v>33</v>
      </c>
      <c r="AX144" s="15" t="s">
        <v>73</v>
      </c>
      <c r="AY144" s="194" t="s">
        <v>227</v>
      </c>
    </row>
    <row r="145" spans="2:65" s="12" customFormat="1" ht="11.25">
      <c r="B145" s="149"/>
      <c r="D145" s="150" t="s">
        <v>238</v>
      </c>
      <c r="E145" s="151" t="s">
        <v>21</v>
      </c>
      <c r="F145" s="152" t="s">
        <v>2758</v>
      </c>
      <c r="H145" s="151" t="s">
        <v>21</v>
      </c>
      <c r="I145" s="153"/>
      <c r="L145" s="149"/>
      <c r="M145" s="154"/>
      <c r="T145" s="155"/>
      <c r="AT145" s="151" t="s">
        <v>238</v>
      </c>
      <c r="AU145" s="151" t="s">
        <v>86</v>
      </c>
      <c r="AV145" s="12" t="s">
        <v>80</v>
      </c>
      <c r="AW145" s="12" t="s">
        <v>33</v>
      </c>
      <c r="AX145" s="12" t="s">
        <v>73</v>
      </c>
      <c r="AY145" s="151" t="s">
        <v>227</v>
      </c>
    </row>
    <row r="146" spans="2:65" s="13" customFormat="1" ht="11.25">
      <c r="B146" s="156"/>
      <c r="D146" s="150" t="s">
        <v>238</v>
      </c>
      <c r="E146" s="157" t="s">
        <v>21</v>
      </c>
      <c r="F146" s="158" t="s">
        <v>2784</v>
      </c>
      <c r="H146" s="159">
        <v>4.2560000000000002</v>
      </c>
      <c r="I146" s="160"/>
      <c r="L146" s="156"/>
      <c r="M146" s="161"/>
      <c r="T146" s="162"/>
      <c r="AT146" s="157" t="s">
        <v>238</v>
      </c>
      <c r="AU146" s="157" t="s">
        <v>86</v>
      </c>
      <c r="AV146" s="13" t="s">
        <v>86</v>
      </c>
      <c r="AW146" s="13" t="s">
        <v>33</v>
      </c>
      <c r="AX146" s="13" t="s">
        <v>73</v>
      </c>
      <c r="AY146" s="157" t="s">
        <v>227</v>
      </c>
    </row>
    <row r="147" spans="2:65" s="15" customFormat="1" ht="11.25">
      <c r="B147" s="193"/>
      <c r="D147" s="150" t="s">
        <v>238</v>
      </c>
      <c r="E147" s="194" t="s">
        <v>21</v>
      </c>
      <c r="F147" s="195" t="s">
        <v>765</v>
      </c>
      <c r="H147" s="196">
        <v>4.2560000000000002</v>
      </c>
      <c r="I147" s="197"/>
      <c r="L147" s="193"/>
      <c r="M147" s="198"/>
      <c r="T147" s="199"/>
      <c r="AT147" s="194" t="s">
        <v>238</v>
      </c>
      <c r="AU147" s="194" t="s">
        <v>86</v>
      </c>
      <c r="AV147" s="15" t="s">
        <v>120</v>
      </c>
      <c r="AW147" s="15" t="s">
        <v>33</v>
      </c>
      <c r="AX147" s="15" t="s">
        <v>73</v>
      </c>
      <c r="AY147" s="194" t="s">
        <v>227</v>
      </c>
    </row>
    <row r="148" spans="2:65" s="14" customFormat="1" ht="11.25">
      <c r="B148" s="163"/>
      <c r="D148" s="150" t="s">
        <v>238</v>
      </c>
      <c r="E148" s="164" t="s">
        <v>21</v>
      </c>
      <c r="F148" s="165" t="s">
        <v>241</v>
      </c>
      <c r="H148" s="166">
        <v>50.563000000000002</v>
      </c>
      <c r="I148" s="167"/>
      <c r="L148" s="163"/>
      <c r="M148" s="168"/>
      <c r="T148" s="169"/>
      <c r="AT148" s="164" t="s">
        <v>238</v>
      </c>
      <c r="AU148" s="164" t="s">
        <v>86</v>
      </c>
      <c r="AV148" s="14" t="s">
        <v>234</v>
      </c>
      <c r="AW148" s="14" t="s">
        <v>33</v>
      </c>
      <c r="AX148" s="14" t="s">
        <v>80</v>
      </c>
      <c r="AY148" s="164" t="s">
        <v>227</v>
      </c>
    </row>
    <row r="149" spans="2:65" s="1" customFormat="1" ht="16.5" customHeight="1">
      <c r="B149" s="33"/>
      <c r="C149" s="132" t="s">
        <v>264</v>
      </c>
      <c r="D149" s="132" t="s">
        <v>229</v>
      </c>
      <c r="E149" s="133" t="s">
        <v>2785</v>
      </c>
      <c r="F149" s="134" t="s">
        <v>2786</v>
      </c>
      <c r="G149" s="135" t="s">
        <v>232</v>
      </c>
      <c r="H149" s="136">
        <v>50.563000000000002</v>
      </c>
      <c r="I149" s="137"/>
      <c r="J149" s="138">
        <f>ROUND(I149*H149,2)</f>
        <v>0</v>
      </c>
      <c r="K149" s="134" t="s">
        <v>233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2787</v>
      </c>
    </row>
    <row r="150" spans="2:65" s="1" customFormat="1" ht="11.25">
      <c r="B150" s="33"/>
      <c r="D150" s="145" t="s">
        <v>236</v>
      </c>
      <c r="F150" s="146" t="s">
        <v>2788</v>
      </c>
      <c r="I150" s="147"/>
      <c r="L150" s="33"/>
      <c r="M150" s="148"/>
      <c r="T150" s="54"/>
      <c r="AT150" s="18" t="s">
        <v>236</v>
      </c>
      <c r="AU150" s="18" t="s">
        <v>86</v>
      </c>
    </row>
    <row r="151" spans="2:65" s="1" customFormat="1" ht="24.2" customHeight="1">
      <c r="B151" s="33"/>
      <c r="C151" s="132" t="s">
        <v>270</v>
      </c>
      <c r="D151" s="132" t="s">
        <v>229</v>
      </c>
      <c r="E151" s="133" t="s">
        <v>2789</v>
      </c>
      <c r="F151" s="134" t="s">
        <v>2790</v>
      </c>
      <c r="G151" s="135" t="s">
        <v>273</v>
      </c>
      <c r="H151" s="136">
        <v>20.716000000000001</v>
      </c>
      <c r="I151" s="137"/>
      <c r="J151" s="138">
        <f>ROUND(I151*H151,2)</f>
        <v>0</v>
      </c>
      <c r="K151" s="134" t="s">
        <v>233</v>
      </c>
      <c r="L151" s="33"/>
      <c r="M151" s="139" t="s">
        <v>21</v>
      </c>
      <c r="N151" s="140" t="s">
        <v>45</v>
      </c>
      <c r="P151" s="141">
        <f>O151*H151</f>
        <v>0</v>
      </c>
      <c r="Q151" s="141">
        <v>1.06277</v>
      </c>
      <c r="R151" s="141">
        <f>Q151*H151</f>
        <v>22.016343320000001</v>
      </c>
      <c r="S151" s="141">
        <v>0</v>
      </c>
      <c r="T151" s="142">
        <f>S151*H151</f>
        <v>0</v>
      </c>
      <c r="AR151" s="143" t="s">
        <v>234</v>
      </c>
      <c r="AT151" s="143" t="s">
        <v>229</v>
      </c>
      <c r="AU151" s="143" t="s">
        <v>86</v>
      </c>
      <c r="AY151" s="18" t="s">
        <v>227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234</v>
      </c>
      <c r="BM151" s="143" t="s">
        <v>2791</v>
      </c>
    </row>
    <row r="152" spans="2:65" s="1" customFormat="1" ht="11.25">
      <c r="B152" s="33"/>
      <c r="D152" s="145" t="s">
        <v>236</v>
      </c>
      <c r="F152" s="146" t="s">
        <v>2792</v>
      </c>
      <c r="I152" s="147"/>
      <c r="L152" s="33"/>
      <c r="M152" s="148"/>
      <c r="T152" s="54"/>
      <c r="AT152" s="18" t="s">
        <v>236</v>
      </c>
      <c r="AU152" s="18" t="s">
        <v>86</v>
      </c>
    </row>
    <row r="153" spans="2:65" s="12" customFormat="1" ht="11.25">
      <c r="B153" s="149"/>
      <c r="D153" s="150" t="s">
        <v>238</v>
      </c>
      <c r="E153" s="151" t="s">
        <v>21</v>
      </c>
      <c r="F153" s="152" t="s">
        <v>2793</v>
      </c>
      <c r="H153" s="151" t="s">
        <v>21</v>
      </c>
      <c r="I153" s="153"/>
      <c r="L153" s="149"/>
      <c r="M153" s="154"/>
      <c r="T153" s="155"/>
      <c r="AT153" s="151" t="s">
        <v>238</v>
      </c>
      <c r="AU153" s="151" t="s">
        <v>86</v>
      </c>
      <c r="AV153" s="12" t="s">
        <v>80</v>
      </c>
      <c r="AW153" s="12" t="s">
        <v>33</v>
      </c>
      <c r="AX153" s="12" t="s">
        <v>73</v>
      </c>
      <c r="AY153" s="151" t="s">
        <v>227</v>
      </c>
    </row>
    <row r="154" spans="2:65" s="12" customFormat="1" ht="11.25">
      <c r="B154" s="149"/>
      <c r="D154" s="150" t="s">
        <v>238</v>
      </c>
      <c r="E154" s="151" t="s">
        <v>21</v>
      </c>
      <c r="F154" s="152" t="s">
        <v>2794</v>
      </c>
      <c r="H154" s="151" t="s">
        <v>21</v>
      </c>
      <c r="I154" s="153"/>
      <c r="L154" s="149"/>
      <c r="M154" s="154"/>
      <c r="T154" s="155"/>
      <c r="AT154" s="151" t="s">
        <v>238</v>
      </c>
      <c r="AU154" s="151" t="s">
        <v>86</v>
      </c>
      <c r="AV154" s="12" t="s">
        <v>80</v>
      </c>
      <c r="AW154" s="12" t="s">
        <v>33</v>
      </c>
      <c r="AX154" s="12" t="s">
        <v>73</v>
      </c>
      <c r="AY154" s="151" t="s">
        <v>227</v>
      </c>
    </row>
    <row r="155" spans="2:65" s="13" customFormat="1" ht="11.25">
      <c r="B155" s="156"/>
      <c r="D155" s="150" t="s">
        <v>238</v>
      </c>
      <c r="E155" s="157" t="s">
        <v>21</v>
      </c>
      <c r="F155" s="158" t="s">
        <v>2795</v>
      </c>
      <c r="H155" s="159">
        <v>19.654</v>
      </c>
      <c r="I155" s="160"/>
      <c r="L155" s="156"/>
      <c r="M155" s="161"/>
      <c r="T155" s="162"/>
      <c r="AT155" s="157" t="s">
        <v>238</v>
      </c>
      <c r="AU155" s="157" t="s">
        <v>86</v>
      </c>
      <c r="AV155" s="13" t="s">
        <v>86</v>
      </c>
      <c r="AW155" s="13" t="s">
        <v>33</v>
      </c>
      <c r="AX155" s="13" t="s">
        <v>73</v>
      </c>
      <c r="AY155" s="157" t="s">
        <v>227</v>
      </c>
    </row>
    <row r="156" spans="2:65" s="15" customFormat="1" ht="11.25">
      <c r="B156" s="193"/>
      <c r="D156" s="150" t="s">
        <v>238</v>
      </c>
      <c r="E156" s="194" t="s">
        <v>21</v>
      </c>
      <c r="F156" s="195" t="s">
        <v>765</v>
      </c>
      <c r="H156" s="196">
        <v>19.654</v>
      </c>
      <c r="I156" s="197"/>
      <c r="L156" s="193"/>
      <c r="M156" s="198"/>
      <c r="T156" s="199"/>
      <c r="AT156" s="194" t="s">
        <v>238</v>
      </c>
      <c r="AU156" s="194" t="s">
        <v>86</v>
      </c>
      <c r="AV156" s="15" t="s">
        <v>120</v>
      </c>
      <c r="AW156" s="15" t="s">
        <v>33</v>
      </c>
      <c r="AX156" s="15" t="s">
        <v>73</v>
      </c>
      <c r="AY156" s="194" t="s">
        <v>227</v>
      </c>
    </row>
    <row r="157" spans="2:65" s="12" customFormat="1" ht="11.25">
      <c r="B157" s="149"/>
      <c r="D157" s="150" t="s">
        <v>238</v>
      </c>
      <c r="E157" s="151" t="s">
        <v>21</v>
      </c>
      <c r="F157" s="152" t="s">
        <v>2796</v>
      </c>
      <c r="H157" s="151" t="s">
        <v>21</v>
      </c>
      <c r="I157" s="153"/>
      <c r="L157" s="149"/>
      <c r="M157" s="154"/>
      <c r="T157" s="155"/>
      <c r="AT157" s="151" t="s">
        <v>238</v>
      </c>
      <c r="AU157" s="151" t="s">
        <v>86</v>
      </c>
      <c r="AV157" s="12" t="s">
        <v>80</v>
      </c>
      <c r="AW157" s="12" t="s">
        <v>33</v>
      </c>
      <c r="AX157" s="12" t="s">
        <v>73</v>
      </c>
      <c r="AY157" s="151" t="s">
        <v>227</v>
      </c>
    </row>
    <row r="158" spans="2:65" s="12" customFormat="1" ht="11.25">
      <c r="B158" s="149"/>
      <c r="D158" s="150" t="s">
        <v>238</v>
      </c>
      <c r="E158" s="151" t="s">
        <v>21</v>
      </c>
      <c r="F158" s="152" t="s">
        <v>2794</v>
      </c>
      <c r="H158" s="151" t="s">
        <v>21</v>
      </c>
      <c r="I158" s="153"/>
      <c r="L158" s="149"/>
      <c r="M158" s="154"/>
      <c r="T158" s="155"/>
      <c r="AT158" s="151" t="s">
        <v>238</v>
      </c>
      <c r="AU158" s="151" t="s">
        <v>86</v>
      </c>
      <c r="AV158" s="12" t="s">
        <v>80</v>
      </c>
      <c r="AW158" s="12" t="s">
        <v>33</v>
      </c>
      <c r="AX158" s="12" t="s">
        <v>73</v>
      </c>
      <c r="AY158" s="151" t="s">
        <v>227</v>
      </c>
    </row>
    <row r="159" spans="2:65" s="13" customFormat="1" ht="11.25">
      <c r="B159" s="156"/>
      <c r="D159" s="150" t="s">
        <v>238</v>
      </c>
      <c r="E159" s="157" t="s">
        <v>21</v>
      </c>
      <c r="F159" s="158" t="s">
        <v>2797</v>
      </c>
      <c r="H159" s="159">
        <v>1.0620000000000001</v>
      </c>
      <c r="I159" s="160"/>
      <c r="L159" s="156"/>
      <c r="M159" s="161"/>
      <c r="T159" s="162"/>
      <c r="AT159" s="157" t="s">
        <v>238</v>
      </c>
      <c r="AU159" s="157" t="s">
        <v>86</v>
      </c>
      <c r="AV159" s="13" t="s">
        <v>86</v>
      </c>
      <c r="AW159" s="13" t="s">
        <v>33</v>
      </c>
      <c r="AX159" s="13" t="s">
        <v>73</v>
      </c>
      <c r="AY159" s="157" t="s">
        <v>227</v>
      </c>
    </row>
    <row r="160" spans="2:65" s="15" customFormat="1" ht="11.25">
      <c r="B160" s="193"/>
      <c r="D160" s="150" t="s">
        <v>238</v>
      </c>
      <c r="E160" s="194" t="s">
        <v>21</v>
      </c>
      <c r="F160" s="195" t="s">
        <v>765</v>
      </c>
      <c r="H160" s="196">
        <v>1.0620000000000001</v>
      </c>
      <c r="I160" s="197"/>
      <c r="L160" s="193"/>
      <c r="M160" s="198"/>
      <c r="T160" s="199"/>
      <c r="AT160" s="194" t="s">
        <v>238</v>
      </c>
      <c r="AU160" s="194" t="s">
        <v>86</v>
      </c>
      <c r="AV160" s="15" t="s">
        <v>120</v>
      </c>
      <c r="AW160" s="15" t="s">
        <v>33</v>
      </c>
      <c r="AX160" s="15" t="s">
        <v>73</v>
      </c>
      <c r="AY160" s="194" t="s">
        <v>227</v>
      </c>
    </row>
    <row r="161" spans="2:65" s="14" customFormat="1" ht="11.25">
      <c r="B161" s="163"/>
      <c r="D161" s="150" t="s">
        <v>238</v>
      </c>
      <c r="E161" s="164" t="s">
        <v>21</v>
      </c>
      <c r="F161" s="165" t="s">
        <v>241</v>
      </c>
      <c r="H161" s="166">
        <v>20.716000000000001</v>
      </c>
      <c r="I161" s="167"/>
      <c r="L161" s="163"/>
      <c r="M161" s="168"/>
      <c r="T161" s="169"/>
      <c r="AT161" s="164" t="s">
        <v>238</v>
      </c>
      <c r="AU161" s="164" t="s">
        <v>86</v>
      </c>
      <c r="AV161" s="14" t="s">
        <v>234</v>
      </c>
      <c r="AW161" s="14" t="s">
        <v>33</v>
      </c>
      <c r="AX161" s="14" t="s">
        <v>80</v>
      </c>
      <c r="AY161" s="164" t="s">
        <v>227</v>
      </c>
    </row>
    <row r="162" spans="2:65" s="1" customFormat="1" ht="24.2" customHeight="1">
      <c r="B162" s="33"/>
      <c r="C162" s="132" t="s">
        <v>278</v>
      </c>
      <c r="D162" s="132" t="s">
        <v>229</v>
      </c>
      <c r="E162" s="133" t="s">
        <v>2798</v>
      </c>
      <c r="F162" s="134" t="s">
        <v>2799</v>
      </c>
      <c r="G162" s="135" t="s">
        <v>244</v>
      </c>
      <c r="H162" s="136">
        <v>23.609000000000002</v>
      </c>
      <c r="I162" s="137"/>
      <c r="J162" s="138">
        <f>ROUND(I162*H162,2)</f>
        <v>0</v>
      </c>
      <c r="K162" s="134" t="s">
        <v>233</v>
      </c>
      <c r="L162" s="33"/>
      <c r="M162" s="139" t="s">
        <v>21</v>
      </c>
      <c r="N162" s="140" t="s">
        <v>45</v>
      </c>
      <c r="P162" s="141">
        <f>O162*H162</f>
        <v>0</v>
      </c>
      <c r="Q162" s="141">
        <v>2.3010199999999998</v>
      </c>
      <c r="R162" s="141">
        <f>Q162*H162</f>
        <v>54.324781180000002</v>
      </c>
      <c r="S162" s="141">
        <v>0</v>
      </c>
      <c r="T162" s="142">
        <f>S162*H162</f>
        <v>0</v>
      </c>
      <c r="AR162" s="143" t="s">
        <v>234</v>
      </c>
      <c r="AT162" s="143" t="s">
        <v>229</v>
      </c>
      <c r="AU162" s="143" t="s">
        <v>86</v>
      </c>
      <c r="AY162" s="18" t="s">
        <v>227</v>
      </c>
      <c r="BE162" s="144">
        <f>IF(N162="základní",J162,0)</f>
        <v>0</v>
      </c>
      <c r="BF162" s="144">
        <f>IF(N162="snížená",J162,0)</f>
        <v>0</v>
      </c>
      <c r="BG162" s="144">
        <f>IF(N162="zákl. přenesená",J162,0)</f>
        <v>0</v>
      </c>
      <c r="BH162" s="144">
        <f>IF(N162="sníž. přenesená",J162,0)</f>
        <v>0</v>
      </c>
      <c r="BI162" s="144">
        <f>IF(N162="nulová",J162,0)</f>
        <v>0</v>
      </c>
      <c r="BJ162" s="18" t="s">
        <v>86</v>
      </c>
      <c r="BK162" s="144">
        <f>ROUND(I162*H162,2)</f>
        <v>0</v>
      </c>
      <c r="BL162" s="18" t="s">
        <v>234</v>
      </c>
      <c r="BM162" s="143" t="s">
        <v>2800</v>
      </c>
    </row>
    <row r="163" spans="2:65" s="1" customFormat="1" ht="11.25">
      <c r="B163" s="33"/>
      <c r="D163" s="145" t="s">
        <v>236</v>
      </c>
      <c r="F163" s="146" t="s">
        <v>2801</v>
      </c>
      <c r="I163" s="147"/>
      <c r="L163" s="33"/>
      <c r="M163" s="148"/>
      <c r="T163" s="54"/>
      <c r="AT163" s="18" t="s">
        <v>236</v>
      </c>
      <c r="AU163" s="18" t="s">
        <v>86</v>
      </c>
    </row>
    <row r="164" spans="2:65" s="12" customFormat="1" ht="11.25">
      <c r="B164" s="149"/>
      <c r="D164" s="150" t="s">
        <v>238</v>
      </c>
      <c r="E164" s="151" t="s">
        <v>21</v>
      </c>
      <c r="F164" s="152" t="s">
        <v>2802</v>
      </c>
      <c r="H164" s="151" t="s">
        <v>21</v>
      </c>
      <c r="I164" s="153"/>
      <c r="L164" s="149"/>
      <c r="M164" s="154"/>
      <c r="T164" s="155"/>
      <c r="AT164" s="151" t="s">
        <v>238</v>
      </c>
      <c r="AU164" s="151" t="s">
        <v>86</v>
      </c>
      <c r="AV164" s="12" t="s">
        <v>80</v>
      </c>
      <c r="AW164" s="12" t="s">
        <v>33</v>
      </c>
      <c r="AX164" s="12" t="s">
        <v>73</v>
      </c>
      <c r="AY164" s="151" t="s">
        <v>227</v>
      </c>
    </row>
    <row r="165" spans="2:65" s="12" customFormat="1" ht="11.25">
      <c r="B165" s="149"/>
      <c r="D165" s="150" t="s">
        <v>238</v>
      </c>
      <c r="E165" s="151" t="s">
        <v>21</v>
      </c>
      <c r="F165" s="152" t="s">
        <v>2803</v>
      </c>
      <c r="H165" s="151" t="s">
        <v>21</v>
      </c>
      <c r="I165" s="153"/>
      <c r="L165" s="149"/>
      <c r="M165" s="154"/>
      <c r="T165" s="155"/>
      <c r="AT165" s="151" t="s">
        <v>238</v>
      </c>
      <c r="AU165" s="151" t="s">
        <v>86</v>
      </c>
      <c r="AV165" s="12" t="s">
        <v>80</v>
      </c>
      <c r="AW165" s="12" t="s">
        <v>33</v>
      </c>
      <c r="AX165" s="12" t="s">
        <v>73</v>
      </c>
      <c r="AY165" s="151" t="s">
        <v>227</v>
      </c>
    </row>
    <row r="166" spans="2:65" s="13" customFormat="1" ht="11.25">
      <c r="B166" s="156"/>
      <c r="D166" s="150" t="s">
        <v>238</v>
      </c>
      <c r="E166" s="157" t="s">
        <v>21</v>
      </c>
      <c r="F166" s="158" t="s">
        <v>2804</v>
      </c>
      <c r="H166" s="159">
        <v>0.19800000000000001</v>
      </c>
      <c r="I166" s="160"/>
      <c r="L166" s="156"/>
      <c r="M166" s="161"/>
      <c r="T166" s="162"/>
      <c r="AT166" s="157" t="s">
        <v>238</v>
      </c>
      <c r="AU166" s="157" t="s">
        <v>86</v>
      </c>
      <c r="AV166" s="13" t="s">
        <v>86</v>
      </c>
      <c r="AW166" s="13" t="s">
        <v>33</v>
      </c>
      <c r="AX166" s="13" t="s">
        <v>73</v>
      </c>
      <c r="AY166" s="157" t="s">
        <v>227</v>
      </c>
    </row>
    <row r="167" spans="2:65" s="13" customFormat="1" ht="11.25">
      <c r="B167" s="156"/>
      <c r="D167" s="150" t="s">
        <v>238</v>
      </c>
      <c r="E167" s="157" t="s">
        <v>21</v>
      </c>
      <c r="F167" s="158" t="s">
        <v>2805</v>
      </c>
      <c r="H167" s="159">
        <v>13.942</v>
      </c>
      <c r="I167" s="160"/>
      <c r="L167" s="156"/>
      <c r="M167" s="161"/>
      <c r="T167" s="162"/>
      <c r="AT167" s="157" t="s">
        <v>238</v>
      </c>
      <c r="AU167" s="157" t="s">
        <v>86</v>
      </c>
      <c r="AV167" s="13" t="s">
        <v>86</v>
      </c>
      <c r="AW167" s="13" t="s">
        <v>33</v>
      </c>
      <c r="AX167" s="13" t="s">
        <v>73</v>
      </c>
      <c r="AY167" s="157" t="s">
        <v>227</v>
      </c>
    </row>
    <row r="168" spans="2:65" s="13" customFormat="1" ht="11.25">
      <c r="B168" s="156"/>
      <c r="D168" s="150" t="s">
        <v>238</v>
      </c>
      <c r="E168" s="157" t="s">
        <v>21</v>
      </c>
      <c r="F168" s="158" t="s">
        <v>2806</v>
      </c>
      <c r="H168" s="159">
        <v>1.044</v>
      </c>
      <c r="I168" s="160"/>
      <c r="L168" s="156"/>
      <c r="M168" s="161"/>
      <c r="T168" s="162"/>
      <c r="AT168" s="157" t="s">
        <v>238</v>
      </c>
      <c r="AU168" s="157" t="s">
        <v>86</v>
      </c>
      <c r="AV168" s="13" t="s">
        <v>86</v>
      </c>
      <c r="AW168" s="13" t="s">
        <v>33</v>
      </c>
      <c r="AX168" s="13" t="s">
        <v>73</v>
      </c>
      <c r="AY168" s="157" t="s">
        <v>227</v>
      </c>
    </row>
    <row r="169" spans="2:65" s="12" customFormat="1" ht="11.25">
      <c r="B169" s="149"/>
      <c r="D169" s="150" t="s">
        <v>238</v>
      </c>
      <c r="E169" s="151" t="s">
        <v>21</v>
      </c>
      <c r="F169" s="152" t="s">
        <v>2807</v>
      </c>
      <c r="H169" s="151" t="s">
        <v>21</v>
      </c>
      <c r="I169" s="153"/>
      <c r="L169" s="149"/>
      <c r="M169" s="154"/>
      <c r="T169" s="155"/>
      <c r="AT169" s="151" t="s">
        <v>238</v>
      </c>
      <c r="AU169" s="151" t="s">
        <v>86</v>
      </c>
      <c r="AV169" s="12" t="s">
        <v>80</v>
      </c>
      <c r="AW169" s="12" t="s">
        <v>33</v>
      </c>
      <c r="AX169" s="12" t="s">
        <v>73</v>
      </c>
      <c r="AY169" s="151" t="s">
        <v>227</v>
      </c>
    </row>
    <row r="170" spans="2:65" s="13" customFormat="1" ht="11.25">
      <c r="B170" s="156"/>
      <c r="D170" s="150" t="s">
        <v>238</v>
      </c>
      <c r="E170" s="157" t="s">
        <v>21</v>
      </c>
      <c r="F170" s="158" t="s">
        <v>2808</v>
      </c>
      <c r="H170" s="159">
        <v>0.45200000000000001</v>
      </c>
      <c r="I170" s="160"/>
      <c r="L170" s="156"/>
      <c r="M170" s="161"/>
      <c r="T170" s="162"/>
      <c r="AT170" s="157" t="s">
        <v>238</v>
      </c>
      <c r="AU170" s="157" t="s">
        <v>86</v>
      </c>
      <c r="AV170" s="13" t="s">
        <v>86</v>
      </c>
      <c r="AW170" s="13" t="s">
        <v>33</v>
      </c>
      <c r="AX170" s="13" t="s">
        <v>73</v>
      </c>
      <c r="AY170" s="157" t="s">
        <v>227</v>
      </c>
    </row>
    <row r="171" spans="2:65" s="12" customFormat="1" ht="11.25">
      <c r="B171" s="149"/>
      <c r="D171" s="150" t="s">
        <v>238</v>
      </c>
      <c r="E171" s="151" t="s">
        <v>21</v>
      </c>
      <c r="F171" s="152" t="s">
        <v>2809</v>
      </c>
      <c r="H171" s="151" t="s">
        <v>21</v>
      </c>
      <c r="I171" s="153"/>
      <c r="L171" s="149"/>
      <c r="M171" s="154"/>
      <c r="T171" s="155"/>
      <c r="AT171" s="151" t="s">
        <v>238</v>
      </c>
      <c r="AU171" s="151" t="s">
        <v>86</v>
      </c>
      <c r="AV171" s="12" t="s">
        <v>80</v>
      </c>
      <c r="AW171" s="12" t="s">
        <v>33</v>
      </c>
      <c r="AX171" s="12" t="s">
        <v>73</v>
      </c>
      <c r="AY171" s="151" t="s">
        <v>227</v>
      </c>
    </row>
    <row r="172" spans="2:65" s="13" customFormat="1" ht="11.25">
      <c r="B172" s="156"/>
      <c r="D172" s="150" t="s">
        <v>238</v>
      </c>
      <c r="E172" s="157" t="s">
        <v>21</v>
      </c>
      <c r="F172" s="158" t="s">
        <v>2810</v>
      </c>
      <c r="H172" s="159">
        <v>0.56000000000000005</v>
      </c>
      <c r="I172" s="160"/>
      <c r="L172" s="156"/>
      <c r="M172" s="161"/>
      <c r="T172" s="162"/>
      <c r="AT172" s="157" t="s">
        <v>238</v>
      </c>
      <c r="AU172" s="157" t="s">
        <v>86</v>
      </c>
      <c r="AV172" s="13" t="s">
        <v>86</v>
      </c>
      <c r="AW172" s="13" t="s">
        <v>33</v>
      </c>
      <c r="AX172" s="13" t="s">
        <v>73</v>
      </c>
      <c r="AY172" s="157" t="s">
        <v>227</v>
      </c>
    </row>
    <row r="173" spans="2:65" s="12" customFormat="1" ht="11.25">
      <c r="B173" s="149"/>
      <c r="D173" s="150" t="s">
        <v>238</v>
      </c>
      <c r="E173" s="151" t="s">
        <v>21</v>
      </c>
      <c r="F173" s="152" t="s">
        <v>2811</v>
      </c>
      <c r="H173" s="151" t="s">
        <v>21</v>
      </c>
      <c r="I173" s="153"/>
      <c r="L173" s="149"/>
      <c r="M173" s="154"/>
      <c r="T173" s="155"/>
      <c r="AT173" s="151" t="s">
        <v>238</v>
      </c>
      <c r="AU173" s="151" t="s">
        <v>86</v>
      </c>
      <c r="AV173" s="12" t="s">
        <v>80</v>
      </c>
      <c r="AW173" s="12" t="s">
        <v>33</v>
      </c>
      <c r="AX173" s="12" t="s">
        <v>73</v>
      </c>
      <c r="AY173" s="151" t="s">
        <v>227</v>
      </c>
    </row>
    <row r="174" spans="2:65" s="13" customFormat="1" ht="11.25">
      <c r="B174" s="156"/>
      <c r="D174" s="150" t="s">
        <v>238</v>
      </c>
      <c r="E174" s="157" t="s">
        <v>21</v>
      </c>
      <c r="F174" s="158" t="s">
        <v>2812</v>
      </c>
      <c r="H174" s="159">
        <v>0.15</v>
      </c>
      <c r="I174" s="160"/>
      <c r="L174" s="156"/>
      <c r="M174" s="161"/>
      <c r="T174" s="162"/>
      <c r="AT174" s="157" t="s">
        <v>238</v>
      </c>
      <c r="AU174" s="157" t="s">
        <v>86</v>
      </c>
      <c r="AV174" s="13" t="s">
        <v>86</v>
      </c>
      <c r="AW174" s="13" t="s">
        <v>33</v>
      </c>
      <c r="AX174" s="13" t="s">
        <v>73</v>
      </c>
      <c r="AY174" s="157" t="s">
        <v>227</v>
      </c>
    </row>
    <row r="175" spans="2:65" s="12" customFormat="1" ht="11.25">
      <c r="B175" s="149"/>
      <c r="D175" s="150" t="s">
        <v>238</v>
      </c>
      <c r="E175" s="151" t="s">
        <v>21</v>
      </c>
      <c r="F175" s="152" t="s">
        <v>2813</v>
      </c>
      <c r="H175" s="151" t="s">
        <v>21</v>
      </c>
      <c r="I175" s="153"/>
      <c r="L175" s="149"/>
      <c r="M175" s="154"/>
      <c r="T175" s="155"/>
      <c r="AT175" s="151" t="s">
        <v>238</v>
      </c>
      <c r="AU175" s="151" t="s">
        <v>86</v>
      </c>
      <c r="AV175" s="12" t="s">
        <v>80</v>
      </c>
      <c r="AW175" s="12" t="s">
        <v>33</v>
      </c>
      <c r="AX175" s="12" t="s">
        <v>73</v>
      </c>
      <c r="AY175" s="151" t="s">
        <v>227</v>
      </c>
    </row>
    <row r="176" spans="2:65" s="13" customFormat="1" ht="11.25">
      <c r="B176" s="156"/>
      <c r="D176" s="150" t="s">
        <v>238</v>
      </c>
      <c r="E176" s="157" t="s">
        <v>21</v>
      </c>
      <c r="F176" s="158" t="s">
        <v>2812</v>
      </c>
      <c r="H176" s="159">
        <v>0.15</v>
      </c>
      <c r="I176" s="160"/>
      <c r="L176" s="156"/>
      <c r="M176" s="161"/>
      <c r="T176" s="162"/>
      <c r="AT176" s="157" t="s">
        <v>238</v>
      </c>
      <c r="AU176" s="157" t="s">
        <v>86</v>
      </c>
      <c r="AV176" s="13" t="s">
        <v>86</v>
      </c>
      <c r="AW176" s="13" t="s">
        <v>33</v>
      </c>
      <c r="AX176" s="13" t="s">
        <v>73</v>
      </c>
      <c r="AY176" s="157" t="s">
        <v>227</v>
      </c>
    </row>
    <row r="177" spans="2:51" s="12" customFormat="1" ht="11.25">
      <c r="B177" s="149"/>
      <c r="D177" s="150" t="s">
        <v>238</v>
      </c>
      <c r="E177" s="151" t="s">
        <v>21</v>
      </c>
      <c r="F177" s="152" t="s">
        <v>2814</v>
      </c>
      <c r="H177" s="151" t="s">
        <v>21</v>
      </c>
      <c r="I177" s="153"/>
      <c r="L177" s="149"/>
      <c r="M177" s="154"/>
      <c r="T177" s="155"/>
      <c r="AT177" s="151" t="s">
        <v>238</v>
      </c>
      <c r="AU177" s="151" t="s">
        <v>86</v>
      </c>
      <c r="AV177" s="12" t="s">
        <v>80</v>
      </c>
      <c r="AW177" s="12" t="s">
        <v>33</v>
      </c>
      <c r="AX177" s="12" t="s">
        <v>73</v>
      </c>
      <c r="AY177" s="151" t="s">
        <v>227</v>
      </c>
    </row>
    <row r="178" spans="2:51" s="13" customFormat="1" ht="11.25">
      <c r="B178" s="156"/>
      <c r="D178" s="150" t="s">
        <v>238</v>
      </c>
      <c r="E178" s="157" t="s">
        <v>21</v>
      </c>
      <c r="F178" s="158" t="s">
        <v>2812</v>
      </c>
      <c r="H178" s="159">
        <v>0.15</v>
      </c>
      <c r="I178" s="160"/>
      <c r="L178" s="156"/>
      <c r="M178" s="161"/>
      <c r="T178" s="162"/>
      <c r="AT178" s="157" t="s">
        <v>238</v>
      </c>
      <c r="AU178" s="157" t="s">
        <v>86</v>
      </c>
      <c r="AV178" s="13" t="s">
        <v>86</v>
      </c>
      <c r="AW178" s="13" t="s">
        <v>33</v>
      </c>
      <c r="AX178" s="13" t="s">
        <v>73</v>
      </c>
      <c r="AY178" s="157" t="s">
        <v>227</v>
      </c>
    </row>
    <row r="179" spans="2:51" s="12" customFormat="1" ht="11.25">
      <c r="B179" s="149"/>
      <c r="D179" s="150" t="s">
        <v>238</v>
      </c>
      <c r="E179" s="151" t="s">
        <v>21</v>
      </c>
      <c r="F179" s="152" t="s">
        <v>2815</v>
      </c>
      <c r="H179" s="151" t="s">
        <v>21</v>
      </c>
      <c r="I179" s="153"/>
      <c r="L179" s="149"/>
      <c r="M179" s="154"/>
      <c r="T179" s="155"/>
      <c r="AT179" s="151" t="s">
        <v>238</v>
      </c>
      <c r="AU179" s="151" t="s">
        <v>86</v>
      </c>
      <c r="AV179" s="12" t="s">
        <v>80</v>
      </c>
      <c r="AW179" s="12" t="s">
        <v>33</v>
      </c>
      <c r="AX179" s="12" t="s">
        <v>73</v>
      </c>
      <c r="AY179" s="151" t="s">
        <v>227</v>
      </c>
    </row>
    <row r="180" spans="2:51" s="13" customFormat="1" ht="11.25">
      <c r="B180" s="156"/>
      <c r="D180" s="150" t="s">
        <v>238</v>
      </c>
      <c r="E180" s="157" t="s">
        <v>21</v>
      </c>
      <c r="F180" s="158" t="s">
        <v>2812</v>
      </c>
      <c r="H180" s="159">
        <v>0.15</v>
      </c>
      <c r="I180" s="160"/>
      <c r="L180" s="156"/>
      <c r="M180" s="161"/>
      <c r="T180" s="162"/>
      <c r="AT180" s="157" t="s">
        <v>238</v>
      </c>
      <c r="AU180" s="157" t="s">
        <v>86</v>
      </c>
      <c r="AV180" s="13" t="s">
        <v>86</v>
      </c>
      <c r="AW180" s="13" t="s">
        <v>33</v>
      </c>
      <c r="AX180" s="13" t="s">
        <v>73</v>
      </c>
      <c r="AY180" s="157" t="s">
        <v>227</v>
      </c>
    </row>
    <row r="181" spans="2:51" s="12" customFormat="1" ht="11.25">
      <c r="B181" s="149"/>
      <c r="D181" s="150" t="s">
        <v>238</v>
      </c>
      <c r="E181" s="151" t="s">
        <v>21</v>
      </c>
      <c r="F181" s="152" t="s">
        <v>2816</v>
      </c>
      <c r="H181" s="151" t="s">
        <v>21</v>
      </c>
      <c r="I181" s="153"/>
      <c r="L181" s="149"/>
      <c r="M181" s="154"/>
      <c r="T181" s="155"/>
      <c r="AT181" s="151" t="s">
        <v>238</v>
      </c>
      <c r="AU181" s="151" t="s">
        <v>86</v>
      </c>
      <c r="AV181" s="12" t="s">
        <v>80</v>
      </c>
      <c r="AW181" s="12" t="s">
        <v>33</v>
      </c>
      <c r="AX181" s="12" t="s">
        <v>73</v>
      </c>
      <c r="AY181" s="151" t="s">
        <v>227</v>
      </c>
    </row>
    <row r="182" spans="2:51" s="13" customFormat="1" ht="11.25">
      <c r="B182" s="156"/>
      <c r="D182" s="150" t="s">
        <v>238</v>
      </c>
      <c r="E182" s="157" t="s">
        <v>21</v>
      </c>
      <c r="F182" s="158" t="s">
        <v>2817</v>
      </c>
      <c r="H182" s="159">
        <v>0.35</v>
      </c>
      <c r="I182" s="160"/>
      <c r="L182" s="156"/>
      <c r="M182" s="161"/>
      <c r="T182" s="162"/>
      <c r="AT182" s="157" t="s">
        <v>238</v>
      </c>
      <c r="AU182" s="157" t="s">
        <v>86</v>
      </c>
      <c r="AV182" s="13" t="s">
        <v>86</v>
      </c>
      <c r="AW182" s="13" t="s">
        <v>33</v>
      </c>
      <c r="AX182" s="13" t="s">
        <v>73</v>
      </c>
      <c r="AY182" s="157" t="s">
        <v>227</v>
      </c>
    </row>
    <row r="183" spans="2:51" s="15" customFormat="1" ht="11.25">
      <c r="B183" s="193"/>
      <c r="D183" s="150" t="s">
        <v>238</v>
      </c>
      <c r="E183" s="194" t="s">
        <v>21</v>
      </c>
      <c r="F183" s="195" t="s">
        <v>765</v>
      </c>
      <c r="H183" s="196">
        <v>17.146000000000001</v>
      </c>
      <c r="I183" s="197"/>
      <c r="L183" s="193"/>
      <c r="M183" s="198"/>
      <c r="T183" s="199"/>
      <c r="AT183" s="194" t="s">
        <v>238</v>
      </c>
      <c r="AU183" s="194" t="s">
        <v>86</v>
      </c>
      <c r="AV183" s="15" t="s">
        <v>120</v>
      </c>
      <c r="AW183" s="15" t="s">
        <v>33</v>
      </c>
      <c r="AX183" s="15" t="s">
        <v>73</v>
      </c>
      <c r="AY183" s="194" t="s">
        <v>227</v>
      </c>
    </row>
    <row r="184" spans="2:51" s="12" customFormat="1" ht="11.25">
      <c r="B184" s="149"/>
      <c r="D184" s="150" t="s">
        <v>238</v>
      </c>
      <c r="E184" s="151" t="s">
        <v>21</v>
      </c>
      <c r="F184" s="152" t="s">
        <v>2818</v>
      </c>
      <c r="H184" s="151" t="s">
        <v>21</v>
      </c>
      <c r="I184" s="153"/>
      <c r="L184" s="149"/>
      <c r="M184" s="154"/>
      <c r="T184" s="155"/>
      <c r="AT184" s="151" t="s">
        <v>238</v>
      </c>
      <c r="AU184" s="151" t="s">
        <v>86</v>
      </c>
      <c r="AV184" s="12" t="s">
        <v>80</v>
      </c>
      <c r="AW184" s="12" t="s">
        <v>33</v>
      </c>
      <c r="AX184" s="12" t="s">
        <v>73</v>
      </c>
      <c r="AY184" s="151" t="s">
        <v>227</v>
      </c>
    </row>
    <row r="185" spans="2:51" s="13" customFormat="1" ht="11.25">
      <c r="B185" s="156"/>
      <c r="D185" s="150" t="s">
        <v>238</v>
      </c>
      <c r="E185" s="157" t="s">
        <v>21</v>
      </c>
      <c r="F185" s="158" t="s">
        <v>2819</v>
      </c>
      <c r="H185" s="159">
        <v>4.6020000000000003</v>
      </c>
      <c r="I185" s="160"/>
      <c r="L185" s="156"/>
      <c r="M185" s="161"/>
      <c r="T185" s="162"/>
      <c r="AT185" s="157" t="s">
        <v>238</v>
      </c>
      <c r="AU185" s="157" t="s">
        <v>86</v>
      </c>
      <c r="AV185" s="13" t="s">
        <v>86</v>
      </c>
      <c r="AW185" s="13" t="s">
        <v>33</v>
      </c>
      <c r="AX185" s="13" t="s">
        <v>73</v>
      </c>
      <c r="AY185" s="157" t="s">
        <v>227</v>
      </c>
    </row>
    <row r="186" spans="2:51" s="15" customFormat="1" ht="11.25">
      <c r="B186" s="193"/>
      <c r="D186" s="150" t="s">
        <v>238</v>
      </c>
      <c r="E186" s="194" t="s">
        <v>21</v>
      </c>
      <c r="F186" s="195" t="s">
        <v>765</v>
      </c>
      <c r="H186" s="196">
        <v>4.6020000000000003</v>
      </c>
      <c r="I186" s="197"/>
      <c r="L186" s="193"/>
      <c r="M186" s="198"/>
      <c r="T186" s="199"/>
      <c r="AT186" s="194" t="s">
        <v>238</v>
      </c>
      <c r="AU186" s="194" t="s">
        <v>86</v>
      </c>
      <c r="AV186" s="15" t="s">
        <v>120</v>
      </c>
      <c r="AW186" s="15" t="s">
        <v>33</v>
      </c>
      <c r="AX186" s="15" t="s">
        <v>73</v>
      </c>
      <c r="AY186" s="194" t="s">
        <v>227</v>
      </c>
    </row>
    <row r="187" spans="2:51" s="12" customFormat="1" ht="11.25">
      <c r="B187" s="149"/>
      <c r="D187" s="150" t="s">
        <v>238</v>
      </c>
      <c r="E187" s="151" t="s">
        <v>21</v>
      </c>
      <c r="F187" s="152" t="s">
        <v>2820</v>
      </c>
      <c r="H187" s="151" t="s">
        <v>21</v>
      </c>
      <c r="I187" s="153"/>
      <c r="L187" s="149"/>
      <c r="M187" s="154"/>
      <c r="T187" s="155"/>
      <c r="AT187" s="151" t="s">
        <v>238</v>
      </c>
      <c r="AU187" s="151" t="s">
        <v>86</v>
      </c>
      <c r="AV187" s="12" t="s">
        <v>80</v>
      </c>
      <c r="AW187" s="12" t="s">
        <v>33</v>
      </c>
      <c r="AX187" s="12" t="s">
        <v>73</v>
      </c>
      <c r="AY187" s="151" t="s">
        <v>227</v>
      </c>
    </row>
    <row r="188" spans="2:51" s="13" customFormat="1" ht="11.25">
      <c r="B188" s="156"/>
      <c r="D188" s="150" t="s">
        <v>238</v>
      </c>
      <c r="E188" s="157" t="s">
        <v>21</v>
      </c>
      <c r="F188" s="158" t="s">
        <v>2821</v>
      </c>
      <c r="H188" s="159">
        <v>1.3779999999999999</v>
      </c>
      <c r="I188" s="160"/>
      <c r="L188" s="156"/>
      <c r="M188" s="161"/>
      <c r="T188" s="162"/>
      <c r="AT188" s="157" t="s">
        <v>238</v>
      </c>
      <c r="AU188" s="157" t="s">
        <v>86</v>
      </c>
      <c r="AV188" s="13" t="s">
        <v>86</v>
      </c>
      <c r="AW188" s="13" t="s">
        <v>33</v>
      </c>
      <c r="AX188" s="13" t="s">
        <v>73</v>
      </c>
      <c r="AY188" s="157" t="s">
        <v>227</v>
      </c>
    </row>
    <row r="189" spans="2:51" s="15" customFormat="1" ht="11.25">
      <c r="B189" s="193"/>
      <c r="D189" s="150" t="s">
        <v>238</v>
      </c>
      <c r="E189" s="194" t="s">
        <v>21</v>
      </c>
      <c r="F189" s="195" t="s">
        <v>765</v>
      </c>
      <c r="H189" s="196">
        <v>1.3779999999999999</v>
      </c>
      <c r="I189" s="197"/>
      <c r="L189" s="193"/>
      <c r="M189" s="198"/>
      <c r="T189" s="199"/>
      <c r="AT189" s="194" t="s">
        <v>238</v>
      </c>
      <c r="AU189" s="194" t="s">
        <v>86</v>
      </c>
      <c r="AV189" s="15" t="s">
        <v>120</v>
      </c>
      <c r="AW189" s="15" t="s">
        <v>33</v>
      </c>
      <c r="AX189" s="15" t="s">
        <v>73</v>
      </c>
      <c r="AY189" s="194" t="s">
        <v>227</v>
      </c>
    </row>
    <row r="190" spans="2:51" s="12" customFormat="1" ht="11.25">
      <c r="B190" s="149"/>
      <c r="D190" s="150" t="s">
        <v>238</v>
      </c>
      <c r="E190" s="151" t="s">
        <v>21</v>
      </c>
      <c r="F190" s="152" t="s">
        <v>2822</v>
      </c>
      <c r="H190" s="151" t="s">
        <v>21</v>
      </c>
      <c r="I190" s="153"/>
      <c r="L190" s="149"/>
      <c r="M190" s="154"/>
      <c r="T190" s="155"/>
      <c r="AT190" s="151" t="s">
        <v>238</v>
      </c>
      <c r="AU190" s="151" t="s">
        <v>86</v>
      </c>
      <c r="AV190" s="12" t="s">
        <v>80</v>
      </c>
      <c r="AW190" s="12" t="s">
        <v>33</v>
      </c>
      <c r="AX190" s="12" t="s">
        <v>73</v>
      </c>
      <c r="AY190" s="151" t="s">
        <v>227</v>
      </c>
    </row>
    <row r="191" spans="2:51" s="13" customFormat="1" ht="11.25">
      <c r="B191" s="156"/>
      <c r="D191" s="150" t="s">
        <v>238</v>
      </c>
      <c r="E191" s="157" t="s">
        <v>21</v>
      </c>
      <c r="F191" s="158" t="s">
        <v>2823</v>
      </c>
      <c r="H191" s="159">
        <v>0.249</v>
      </c>
      <c r="I191" s="160"/>
      <c r="L191" s="156"/>
      <c r="M191" s="161"/>
      <c r="T191" s="162"/>
      <c r="AT191" s="157" t="s">
        <v>238</v>
      </c>
      <c r="AU191" s="157" t="s">
        <v>86</v>
      </c>
      <c r="AV191" s="13" t="s">
        <v>86</v>
      </c>
      <c r="AW191" s="13" t="s">
        <v>33</v>
      </c>
      <c r="AX191" s="13" t="s">
        <v>73</v>
      </c>
      <c r="AY191" s="157" t="s">
        <v>227</v>
      </c>
    </row>
    <row r="192" spans="2:51" s="15" customFormat="1" ht="11.25">
      <c r="B192" s="193"/>
      <c r="D192" s="150" t="s">
        <v>238</v>
      </c>
      <c r="E192" s="194" t="s">
        <v>21</v>
      </c>
      <c r="F192" s="195" t="s">
        <v>765</v>
      </c>
      <c r="H192" s="196">
        <v>0.249</v>
      </c>
      <c r="I192" s="197"/>
      <c r="L192" s="193"/>
      <c r="M192" s="198"/>
      <c r="T192" s="199"/>
      <c r="AT192" s="194" t="s">
        <v>238</v>
      </c>
      <c r="AU192" s="194" t="s">
        <v>86</v>
      </c>
      <c r="AV192" s="15" t="s">
        <v>120</v>
      </c>
      <c r="AW192" s="15" t="s">
        <v>33</v>
      </c>
      <c r="AX192" s="15" t="s">
        <v>73</v>
      </c>
      <c r="AY192" s="194" t="s">
        <v>227</v>
      </c>
    </row>
    <row r="193" spans="2:65" s="12" customFormat="1" ht="11.25">
      <c r="B193" s="149"/>
      <c r="D193" s="150" t="s">
        <v>238</v>
      </c>
      <c r="E193" s="151" t="s">
        <v>21</v>
      </c>
      <c r="F193" s="152" t="s">
        <v>2824</v>
      </c>
      <c r="H193" s="151" t="s">
        <v>21</v>
      </c>
      <c r="I193" s="153"/>
      <c r="L193" s="149"/>
      <c r="M193" s="154"/>
      <c r="T193" s="155"/>
      <c r="AT193" s="151" t="s">
        <v>238</v>
      </c>
      <c r="AU193" s="151" t="s">
        <v>86</v>
      </c>
      <c r="AV193" s="12" t="s">
        <v>80</v>
      </c>
      <c r="AW193" s="12" t="s">
        <v>33</v>
      </c>
      <c r="AX193" s="12" t="s">
        <v>73</v>
      </c>
      <c r="AY193" s="151" t="s">
        <v>227</v>
      </c>
    </row>
    <row r="194" spans="2:65" s="13" customFormat="1" ht="11.25">
      <c r="B194" s="156"/>
      <c r="D194" s="150" t="s">
        <v>238</v>
      </c>
      <c r="E194" s="157" t="s">
        <v>21</v>
      </c>
      <c r="F194" s="158" t="s">
        <v>2825</v>
      </c>
      <c r="H194" s="159">
        <v>0.23400000000000001</v>
      </c>
      <c r="I194" s="160"/>
      <c r="L194" s="156"/>
      <c r="M194" s="161"/>
      <c r="T194" s="162"/>
      <c r="AT194" s="157" t="s">
        <v>238</v>
      </c>
      <c r="AU194" s="157" t="s">
        <v>86</v>
      </c>
      <c r="AV194" s="13" t="s">
        <v>86</v>
      </c>
      <c r="AW194" s="13" t="s">
        <v>33</v>
      </c>
      <c r="AX194" s="13" t="s">
        <v>73</v>
      </c>
      <c r="AY194" s="157" t="s">
        <v>227</v>
      </c>
    </row>
    <row r="195" spans="2:65" s="15" customFormat="1" ht="11.25">
      <c r="B195" s="193"/>
      <c r="D195" s="150" t="s">
        <v>238</v>
      </c>
      <c r="E195" s="194" t="s">
        <v>21</v>
      </c>
      <c r="F195" s="195" t="s">
        <v>765</v>
      </c>
      <c r="H195" s="196">
        <v>0.23400000000000001</v>
      </c>
      <c r="I195" s="197"/>
      <c r="L195" s="193"/>
      <c r="M195" s="198"/>
      <c r="T195" s="199"/>
      <c r="AT195" s="194" t="s">
        <v>238</v>
      </c>
      <c r="AU195" s="194" t="s">
        <v>86</v>
      </c>
      <c r="AV195" s="15" t="s">
        <v>120</v>
      </c>
      <c r="AW195" s="15" t="s">
        <v>33</v>
      </c>
      <c r="AX195" s="15" t="s">
        <v>73</v>
      </c>
      <c r="AY195" s="194" t="s">
        <v>227</v>
      </c>
    </row>
    <row r="196" spans="2:65" s="14" customFormat="1" ht="11.25">
      <c r="B196" s="163"/>
      <c r="D196" s="150" t="s">
        <v>238</v>
      </c>
      <c r="E196" s="164" t="s">
        <v>21</v>
      </c>
      <c r="F196" s="165" t="s">
        <v>241</v>
      </c>
      <c r="H196" s="166">
        <v>23.609000000000002</v>
      </c>
      <c r="I196" s="167"/>
      <c r="L196" s="163"/>
      <c r="M196" s="168"/>
      <c r="T196" s="169"/>
      <c r="AT196" s="164" t="s">
        <v>238</v>
      </c>
      <c r="AU196" s="164" t="s">
        <v>86</v>
      </c>
      <c r="AV196" s="14" t="s">
        <v>234</v>
      </c>
      <c r="AW196" s="14" t="s">
        <v>33</v>
      </c>
      <c r="AX196" s="14" t="s">
        <v>80</v>
      </c>
      <c r="AY196" s="164" t="s">
        <v>227</v>
      </c>
    </row>
    <row r="197" spans="2:65" s="1" customFormat="1" ht="33" customHeight="1">
      <c r="B197" s="33"/>
      <c r="C197" s="132" t="s">
        <v>283</v>
      </c>
      <c r="D197" s="132" t="s">
        <v>229</v>
      </c>
      <c r="E197" s="133" t="s">
        <v>2826</v>
      </c>
      <c r="F197" s="134" t="s">
        <v>2827</v>
      </c>
      <c r="G197" s="135" t="s">
        <v>244</v>
      </c>
      <c r="H197" s="136">
        <v>168.893</v>
      </c>
      <c r="I197" s="137"/>
      <c r="J197" s="138">
        <f>ROUND(I197*H197,2)</f>
        <v>0</v>
      </c>
      <c r="K197" s="134" t="s">
        <v>233</v>
      </c>
      <c r="L197" s="33"/>
      <c r="M197" s="139" t="s">
        <v>21</v>
      </c>
      <c r="N197" s="140" t="s">
        <v>45</v>
      </c>
      <c r="P197" s="141">
        <f>O197*H197</f>
        <v>0</v>
      </c>
      <c r="Q197" s="141">
        <v>2.5018699999999998</v>
      </c>
      <c r="R197" s="141">
        <f>Q197*H197</f>
        <v>422.54832990999995</v>
      </c>
      <c r="S197" s="141">
        <v>0</v>
      </c>
      <c r="T197" s="142">
        <f>S197*H197</f>
        <v>0</v>
      </c>
      <c r="AR197" s="143" t="s">
        <v>234</v>
      </c>
      <c r="AT197" s="143" t="s">
        <v>229</v>
      </c>
      <c r="AU197" s="143" t="s">
        <v>86</v>
      </c>
      <c r="AY197" s="18" t="s">
        <v>227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86</v>
      </c>
      <c r="BK197" s="144">
        <f>ROUND(I197*H197,2)</f>
        <v>0</v>
      </c>
      <c r="BL197" s="18" t="s">
        <v>234</v>
      </c>
      <c r="BM197" s="143" t="s">
        <v>2828</v>
      </c>
    </row>
    <row r="198" spans="2:65" s="1" customFormat="1" ht="11.25">
      <c r="B198" s="33"/>
      <c r="D198" s="145" t="s">
        <v>236</v>
      </c>
      <c r="F198" s="146" t="s">
        <v>2829</v>
      </c>
      <c r="I198" s="147"/>
      <c r="L198" s="33"/>
      <c r="M198" s="148"/>
      <c r="T198" s="54"/>
      <c r="AT198" s="18" t="s">
        <v>236</v>
      </c>
      <c r="AU198" s="18" t="s">
        <v>86</v>
      </c>
    </row>
    <row r="199" spans="2:65" s="12" customFormat="1" ht="11.25">
      <c r="B199" s="149"/>
      <c r="D199" s="150" t="s">
        <v>238</v>
      </c>
      <c r="E199" s="151" t="s">
        <v>21</v>
      </c>
      <c r="F199" s="152" t="s">
        <v>2830</v>
      </c>
      <c r="H199" s="151" t="s">
        <v>21</v>
      </c>
      <c r="I199" s="153"/>
      <c r="L199" s="149"/>
      <c r="M199" s="154"/>
      <c r="T199" s="155"/>
      <c r="AT199" s="151" t="s">
        <v>238</v>
      </c>
      <c r="AU199" s="151" t="s">
        <v>86</v>
      </c>
      <c r="AV199" s="12" t="s">
        <v>80</v>
      </c>
      <c r="AW199" s="12" t="s">
        <v>33</v>
      </c>
      <c r="AX199" s="12" t="s">
        <v>73</v>
      </c>
      <c r="AY199" s="151" t="s">
        <v>227</v>
      </c>
    </row>
    <row r="200" spans="2:65" s="12" customFormat="1" ht="11.25">
      <c r="B200" s="149"/>
      <c r="D200" s="150" t="s">
        <v>238</v>
      </c>
      <c r="E200" s="151" t="s">
        <v>21</v>
      </c>
      <c r="F200" s="152" t="s">
        <v>2803</v>
      </c>
      <c r="H200" s="151" t="s">
        <v>21</v>
      </c>
      <c r="I200" s="153"/>
      <c r="L200" s="149"/>
      <c r="M200" s="154"/>
      <c r="T200" s="155"/>
      <c r="AT200" s="151" t="s">
        <v>238</v>
      </c>
      <c r="AU200" s="151" t="s">
        <v>86</v>
      </c>
      <c r="AV200" s="12" t="s">
        <v>80</v>
      </c>
      <c r="AW200" s="12" t="s">
        <v>33</v>
      </c>
      <c r="AX200" s="12" t="s">
        <v>73</v>
      </c>
      <c r="AY200" s="151" t="s">
        <v>227</v>
      </c>
    </row>
    <row r="201" spans="2:65" s="13" customFormat="1" ht="11.25">
      <c r="B201" s="156"/>
      <c r="D201" s="150" t="s">
        <v>238</v>
      </c>
      <c r="E201" s="157" t="s">
        <v>21</v>
      </c>
      <c r="F201" s="158" t="s">
        <v>2831</v>
      </c>
      <c r="H201" s="159">
        <v>1.3859999999999999</v>
      </c>
      <c r="I201" s="160"/>
      <c r="L201" s="156"/>
      <c r="M201" s="161"/>
      <c r="T201" s="162"/>
      <c r="AT201" s="157" t="s">
        <v>238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227</v>
      </c>
    </row>
    <row r="202" spans="2:65" s="13" customFormat="1" ht="11.25">
      <c r="B202" s="156"/>
      <c r="D202" s="150" t="s">
        <v>238</v>
      </c>
      <c r="E202" s="157" t="s">
        <v>21</v>
      </c>
      <c r="F202" s="158" t="s">
        <v>2832</v>
      </c>
      <c r="H202" s="159">
        <v>97.593999999999994</v>
      </c>
      <c r="I202" s="160"/>
      <c r="L202" s="156"/>
      <c r="M202" s="161"/>
      <c r="T202" s="162"/>
      <c r="AT202" s="157" t="s">
        <v>238</v>
      </c>
      <c r="AU202" s="157" t="s">
        <v>86</v>
      </c>
      <c r="AV202" s="13" t="s">
        <v>86</v>
      </c>
      <c r="AW202" s="13" t="s">
        <v>33</v>
      </c>
      <c r="AX202" s="13" t="s">
        <v>73</v>
      </c>
      <c r="AY202" s="157" t="s">
        <v>227</v>
      </c>
    </row>
    <row r="203" spans="2:65" s="13" customFormat="1" ht="11.25">
      <c r="B203" s="156"/>
      <c r="D203" s="150" t="s">
        <v>238</v>
      </c>
      <c r="E203" s="157" t="s">
        <v>21</v>
      </c>
      <c r="F203" s="158" t="s">
        <v>2833</v>
      </c>
      <c r="H203" s="159">
        <v>7.3079999999999998</v>
      </c>
      <c r="I203" s="160"/>
      <c r="L203" s="156"/>
      <c r="M203" s="161"/>
      <c r="T203" s="162"/>
      <c r="AT203" s="157" t="s">
        <v>238</v>
      </c>
      <c r="AU203" s="157" t="s">
        <v>86</v>
      </c>
      <c r="AV203" s="13" t="s">
        <v>86</v>
      </c>
      <c r="AW203" s="13" t="s">
        <v>33</v>
      </c>
      <c r="AX203" s="13" t="s">
        <v>73</v>
      </c>
      <c r="AY203" s="157" t="s">
        <v>227</v>
      </c>
    </row>
    <row r="204" spans="2:65" s="12" customFormat="1" ht="11.25">
      <c r="B204" s="149"/>
      <c r="D204" s="150" t="s">
        <v>238</v>
      </c>
      <c r="E204" s="151" t="s">
        <v>21</v>
      </c>
      <c r="F204" s="152" t="s">
        <v>2807</v>
      </c>
      <c r="H204" s="151" t="s">
        <v>21</v>
      </c>
      <c r="I204" s="153"/>
      <c r="L204" s="149"/>
      <c r="M204" s="154"/>
      <c r="T204" s="155"/>
      <c r="AT204" s="151" t="s">
        <v>238</v>
      </c>
      <c r="AU204" s="151" t="s">
        <v>86</v>
      </c>
      <c r="AV204" s="12" t="s">
        <v>80</v>
      </c>
      <c r="AW204" s="12" t="s">
        <v>33</v>
      </c>
      <c r="AX204" s="12" t="s">
        <v>73</v>
      </c>
      <c r="AY204" s="151" t="s">
        <v>227</v>
      </c>
    </row>
    <row r="205" spans="2:65" s="13" customFormat="1" ht="11.25">
      <c r="B205" s="156"/>
      <c r="D205" s="150" t="s">
        <v>238</v>
      </c>
      <c r="E205" s="157" t="s">
        <v>21</v>
      </c>
      <c r="F205" s="158" t="s">
        <v>2834</v>
      </c>
      <c r="H205" s="159">
        <v>4.9669999999999996</v>
      </c>
      <c r="I205" s="160"/>
      <c r="L205" s="156"/>
      <c r="M205" s="161"/>
      <c r="T205" s="162"/>
      <c r="AT205" s="157" t="s">
        <v>238</v>
      </c>
      <c r="AU205" s="157" t="s">
        <v>86</v>
      </c>
      <c r="AV205" s="13" t="s">
        <v>86</v>
      </c>
      <c r="AW205" s="13" t="s">
        <v>33</v>
      </c>
      <c r="AX205" s="13" t="s">
        <v>73</v>
      </c>
      <c r="AY205" s="157" t="s">
        <v>227</v>
      </c>
    </row>
    <row r="206" spans="2:65" s="12" customFormat="1" ht="11.25">
      <c r="B206" s="149"/>
      <c r="D206" s="150" t="s">
        <v>238</v>
      </c>
      <c r="E206" s="151" t="s">
        <v>21</v>
      </c>
      <c r="F206" s="152" t="s">
        <v>2809</v>
      </c>
      <c r="H206" s="151" t="s">
        <v>21</v>
      </c>
      <c r="I206" s="153"/>
      <c r="L206" s="149"/>
      <c r="M206" s="154"/>
      <c r="T206" s="155"/>
      <c r="AT206" s="151" t="s">
        <v>238</v>
      </c>
      <c r="AU206" s="151" t="s">
        <v>86</v>
      </c>
      <c r="AV206" s="12" t="s">
        <v>80</v>
      </c>
      <c r="AW206" s="12" t="s">
        <v>33</v>
      </c>
      <c r="AX206" s="12" t="s">
        <v>73</v>
      </c>
      <c r="AY206" s="151" t="s">
        <v>227</v>
      </c>
    </row>
    <row r="207" spans="2:65" s="13" customFormat="1" ht="11.25">
      <c r="B207" s="156"/>
      <c r="D207" s="150" t="s">
        <v>238</v>
      </c>
      <c r="E207" s="157" t="s">
        <v>21</v>
      </c>
      <c r="F207" s="158" t="s">
        <v>2835</v>
      </c>
      <c r="H207" s="159">
        <v>2.2400000000000002</v>
      </c>
      <c r="I207" s="160"/>
      <c r="L207" s="156"/>
      <c r="M207" s="161"/>
      <c r="T207" s="162"/>
      <c r="AT207" s="157" t="s">
        <v>238</v>
      </c>
      <c r="AU207" s="157" t="s">
        <v>86</v>
      </c>
      <c r="AV207" s="13" t="s">
        <v>86</v>
      </c>
      <c r="AW207" s="13" t="s">
        <v>33</v>
      </c>
      <c r="AX207" s="13" t="s">
        <v>73</v>
      </c>
      <c r="AY207" s="157" t="s">
        <v>227</v>
      </c>
    </row>
    <row r="208" spans="2:65" s="12" customFormat="1" ht="11.25">
      <c r="B208" s="149"/>
      <c r="D208" s="150" t="s">
        <v>238</v>
      </c>
      <c r="E208" s="151" t="s">
        <v>21</v>
      </c>
      <c r="F208" s="152" t="s">
        <v>2811</v>
      </c>
      <c r="H208" s="151" t="s">
        <v>21</v>
      </c>
      <c r="I208" s="153"/>
      <c r="L208" s="149"/>
      <c r="M208" s="154"/>
      <c r="T208" s="155"/>
      <c r="AT208" s="151" t="s">
        <v>238</v>
      </c>
      <c r="AU208" s="151" t="s">
        <v>86</v>
      </c>
      <c r="AV208" s="12" t="s">
        <v>80</v>
      </c>
      <c r="AW208" s="12" t="s">
        <v>33</v>
      </c>
      <c r="AX208" s="12" t="s">
        <v>73</v>
      </c>
      <c r="AY208" s="151" t="s">
        <v>227</v>
      </c>
    </row>
    <row r="209" spans="2:51" s="13" customFormat="1" ht="11.25">
      <c r="B209" s="156"/>
      <c r="D209" s="150" t="s">
        <v>238</v>
      </c>
      <c r="E209" s="157" t="s">
        <v>21</v>
      </c>
      <c r="F209" s="158" t="s">
        <v>2836</v>
      </c>
      <c r="H209" s="159">
        <v>1.95</v>
      </c>
      <c r="I209" s="160"/>
      <c r="L209" s="156"/>
      <c r="M209" s="161"/>
      <c r="T209" s="162"/>
      <c r="AT209" s="157" t="s">
        <v>238</v>
      </c>
      <c r="AU209" s="157" t="s">
        <v>86</v>
      </c>
      <c r="AV209" s="13" t="s">
        <v>86</v>
      </c>
      <c r="AW209" s="13" t="s">
        <v>33</v>
      </c>
      <c r="AX209" s="13" t="s">
        <v>73</v>
      </c>
      <c r="AY209" s="157" t="s">
        <v>227</v>
      </c>
    </row>
    <row r="210" spans="2:51" s="12" customFormat="1" ht="11.25">
      <c r="B210" s="149"/>
      <c r="D210" s="150" t="s">
        <v>238</v>
      </c>
      <c r="E210" s="151" t="s">
        <v>21</v>
      </c>
      <c r="F210" s="152" t="s">
        <v>2813</v>
      </c>
      <c r="H210" s="151" t="s">
        <v>21</v>
      </c>
      <c r="I210" s="153"/>
      <c r="L210" s="149"/>
      <c r="M210" s="154"/>
      <c r="T210" s="155"/>
      <c r="AT210" s="151" t="s">
        <v>238</v>
      </c>
      <c r="AU210" s="151" t="s">
        <v>86</v>
      </c>
      <c r="AV210" s="12" t="s">
        <v>80</v>
      </c>
      <c r="AW210" s="12" t="s">
        <v>33</v>
      </c>
      <c r="AX210" s="12" t="s">
        <v>73</v>
      </c>
      <c r="AY210" s="151" t="s">
        <v>227</v>
      </c>
    </row>
    <row r="211" spans="2:51" s="13" customFormat="1" ht="11.25">
      <c r="B211" s="156"/>
      <c r="D211" s="150" t="s">
        <v>238</v>
      </c>
      <c r="E211" s="157" t="s">
        <v>21</v>
      </c>
      <c r="F211" s="158" t="s">
        <v>2837</v>
      </c>
      <c r="H211" s="159">
        <v>2.3250000000000002</v>
      </c>
      <c r="I211" s="160"/>
      <c r="L211" s="156"/>
      <c r="M211" s="161"/>
      <c r="T211" s="162"/>
      <c r="AT211" s="157" t="s">
        <v>238</v>
      </c>
      <c r="AU211" s="157" t="s">
        <v>86</v>
      </c>
      <c r="AV211" s="13" t="s">
        <v>86</v>
      </c>
      <c r="AW211" s="13" t="s">
        <v>33</v>
      </c>
      <c r="AX211" s="13" t="s">
        <v>73</v>
      </c>
      <c r="AY211" s="157" t="s">
        <v>227</v>
      </c>
    </row>
    <row r="212" spans="2:51" s="12" customFormat="1" ht="11.25">
      <c r="B212" s="149"/>
      <c r="D212" s="150" t="s">
        <v>238</v>
      </c>
      <c r="E212" s="151" t="s">
        <v>21</v>
      </c>
      <c r="F212" s="152" t="s">
        <v>2814</v>
      </c>
      <c r="H212" s="151" t="s">
        <v>21</v>
      </c>
      <c r="I212" s="153"/>
      <c r="L212" s="149"/>
      <c r="M212" s="154"/>
      <c r="T212" s="155"/>
      <c r="AT212" s="151" t="s">
        <v>238</v>
      </c>
      <c r="AU212" s="151" t="s">
        <v>86</v>
      </c>
      <c r="AV212" s="12" t="s">
        <v>80</v>
      </c>
      <c r="AW212" s="12" t="s">
        <v>33</v>
      </c>
      <c r="AX212" s="12" t="s">
        <v>73</v>
      </c>
      <c r="AY212" s="151" t="s">
        <v>227</v>
      </c>
    </row>
    <row r="213" spans="2:51" s="13" customFormat="1" ht="11.25">
      <c r="B213" s="156"/>
      <c r="D213" s="150" t="s">
        <v>238</v>
      </c>
      <c r="E213" s="157" t="s">
        <v>21</v>
      </c>
      <c r="F213" s="158" t="s">
        <v>2838</v>
      </c>
      <c r="H213" s="159">
        <v>2.85</v>
      </c>
      <c r="I213" s="160"/>
      <c r="L213" s="156"/>
      <c r="M213" s="161"/>
      <c r="T213" s="162"/>
      <c r="AT213" s="157" t="s">
        <v>238</v>
      </c>
      <c r="AU213" s="157" t="s">
        <v>86</v>
      </c>
      <c r="AV213" s="13" t="s">
        <v>86</v>
      </c>
      <c r="AW213" s="13" t="s">
        <v>33</v>
      </c>
      <c r="AX213" s="13" t="s">
        <v>73</v>
      </c>
      <c r="AY213" s="157" t="s">
        <v>227</v>
      </c>
    </row>
    <row r="214" spans="2:51" s="12" customFormat="1" ht="11.25">
      <c r="B214" s="149"/>
      <c r="D214" s="150" t="s">
        <v>238</v>
      </c>
      <c r="E214" s="151" t="s">
        <v>21</v>
      </c>
      <c r="F214" s="152" t="s">
        <v>2815</v>
      </c>
      <c r="H214" s="151" t="s">
        <v>21</v>
      </c>
      <c r="I214" s="153"/>
      <c r="L214" s="149"/>
      <c r="M214" s="154"/>
      <c r="T214" s="155"/>
      <c r="AT214" s="151" t="s">
        <v>238</v>
      </c>
      <c r="AU214" s="151" t="s">
        <v>86</v>
      </c>
      <c r="AV214" s="12" t="s">
        <v>80</v>
      </c>
      <c r="AW214" s="12" t="s">
        <v>33</v>
      </c>
      <c r="AX214" s="12" t="s">
        <v>73</v>
      </c>
      <c r="AY214" s="151" t="s">
        <v>227</v>
      </c>
    </row>
    <row r="215" spans="2:51" s="13" customFormat="1" ht="11.25">
      <c r="B215" s="156"/>
      <c r="D215" s="150" t="s">
        <v>238</v>
      </c>
      <c r="E215" s="157" t="s">
        <v>21</v>
      </c>
      <c r="F215" s="158" t="s">
        <v>2839</v>
      </c>
      <c r="H215" s="159">
        <v>3</v>
      </c>
      <c r="I215" s="160"/>
      <c r="L215" s="156"/>
      <c r="M215" s="161"/>
      <c r="T215" s="162"/>
      <c r="AT215" s="157" t="s">
        <v>238</v>
      </c>
      <c r="AU215" s="157" t="s">
        <v>86</v>
      </c>
      <c r="AV215" s="13" t="s">
        <v>86</v>
      </c>
      <c r="AW215" s="13" t="s">
        <v>33</v>
      </c>
      <c r="AX215" s="13" t="s">
        <v>73</v>
      </c>
      <c r="AY215" s="157" t="s">
        <v>227</v>
      </c>
    </row>
    <row r="216" spans="2:51" s="12" customFormat="1" ht="11.25">
      <c r="B216" s="149"/>
      <c r="D216" s="150" t="s">
        <v>238</v>
      </c>
      <c r="E216" s="151" t="s">
        <v>21</v>
      </c>
      <c r="F216" s="152" t="s">
        <v>2816</v>
      </c>
      <c r="H216" s="151" t="s">
        <v>21</v>
      </c>
      <c r="I216" s="153"/>
      <c r="L216" s="149"/>
      <c r="M216" s="154"/>
      <c r="T216" s="155"/>
      <c r="AT216" s="151" t="s">
        <v>238</v>
      </c>
      <c r="AU216" s="151" t="s">
        <v>86</v>
      </c>
      <c r="AV216" s="12" t="s">
        <v>80</v>
      </c>
      <c r="AW216" s="12" t="s">
        <v>33</v>
      </c>
      <c r="AX216" s="12" t="s">
        <v>73</v>
      </c>
      <c r="AY216" s="151" t="s">
        <v>227</v>
      </c>
    </row>
    <row r="217" spans="2:51" s="13" customFormat="1" ht="11.25">
      <c r="B217" s="156"/>
      <c r="D217" s="150" t="s">
        <v>238</v>
      </c>
      <c r="E217" s="157" t="s">
        <v>21</v>
      </c>
      <c r="F217" s="158" t="s">
        <v>2840</v>
      </c>
      <c r="H217" s="159">
        <v>8.75</v>
      </c>
      <c r="I217" s="160"/>
      <c r="L217" s="156"/>
      <c r="M217" s="161"/>
      <c r="T217" s="162"/>
      <c r="AT217" s="157" t="s">
        <v>238</v>
      </c>
      <c r="AU217" s="157" t="s">
        <v>86</v>
      </c>
      <c r="AV217" s="13" t="s">
        <v>86</v>
      </c>
      <c r="AW217" s="13" t="s">
        <v>33</v>
      </c>
      <c r="AX217" s="13" t="s">
        <v>73</v>
      </c>
      <c r="AY217" s="157" t="s">
        <v>227</v>
      </c>
    </row>
    <row r="218" spans="2:51" s="15" customFormat="1" ht="11.25">
      <c r="B218" s="193"/>
      <c r="D218" s="150" t="s">
        <v>238</v>
      </c>
      <c r="E218" s="194" t="s">
        <v>21</v>
      </c>
      <c r="F218" s="195" t="s">
        <v>765</v>
      </c>
      <c r="H218" s="196">
        <v>132.37</v>
      </c>
      <c r="I218" s="197"/>
      <c r="L218" s="193"/>
      <c r="M218" s="198"/>
      <c r="T218" s="199"/>
      <c r="AT218" s="194" t="s">
        <v>238</v>
      </c>
      <c r="AU218" s="194" t="s">
        <v>86</v>
      </c>
      <c r="AV218" s="15" t="s">
        <v>120</v>
      </c>
      <c r="AW218" s="15" t="s">
        <v>33</v>
      </c>
      <c r="AX218" s="15" t="s">
        <v>73</v>
      </c>
      <c r="AY218" s="194" t="s">
        <v>227</v>
      </c>
    </row>
    <row r="219" spans="2:51" s="12" customFormat="1" ht="11.25">
      <c r="B219" s="149"/>
      <c r="D219" s="150" t="s">
        <v>238</v>
      </c>
      <c r="E219" s="151" t="s">
        <v>21</v>
      </c>
      <c r="F219" s="152" t="s">
        <v>2818</v>
      </c>
      <c r="H219" s="151" t="s">
        <v>21</v>
      </c>
      <c r="I219" s="153"/>
      <c r="L219" s="149"/>
      <c r="M219" s="154"/>
      <c r="T219" s="155"/>
      <c r="AT219" s="151" t="s">
        <v>238</v>
      </c>
      <c r="AU219" s="151" t="s">
        <v>86</v>
      </c>
      <c r="AV219" s="12" t="s">
        <v>80</v>
      </c>
      <c r="AW219" s="12" t="s">
        <v>33</v>
      </c>
      <c r="AX219" s="12" t="s">
        <v>73</v>
      </c>
      <c r="AY219" s="151" t="s">
        <v>227</v>
      </c>
    </row>
    <row r="220" spans="2:51" s="13" customFormat="1" ht="11.25">
      <c r="B220" s="156"/>
      <c r="D220" s="150" t="s">
        <v>238</v>
      </c>
      <c r="E220" s="157" t="s">
        <v>21</v>
      </c>
      <c r="F220" s="158" t="s">
        <v>2841</v>
      </c>
      <c r="H220" s="159">
        <v>23.01</v>
      </c>
      <c r="I220" s="160"/>
      <c r="L220" s="156"/>
      <c r="M220" s="161"/>
      <c r="T220" s="162"/>
      <c r="AT220" s="157" t="s">
        <v>238</v>
      </c>
      <c r="AU220" s="157" t="s">
        <v>86</v>
      </c>
      <c r="AV220" s="13" t="s">
        <v>86</v>
      </c>
      <c r="AW220" s="13" t="s">
        <v>33</v>
      </c>
      <c r="AX220" s="13" t="s">
        <v>73</v>
      </c>
      <c r="AY220" s="157" t="s">
        <v>227</v>
      </c>
    </row>
    <row r="221" spans="2:51" s="15" customFormat="1" ht="11.25">
      <c r="B221" s="193"/>
      <c r="D221" s="150" t="s">
        <v>238</v>
      </c>
      <c r="E221" s="194" t="s">
        <v>21</v>
      </c>
      <c r="F221" s="195" t="s">
        <v>765</v>
      </c>
      <c r="H221" s="196">
        <v>23.01</v>
      </c>
      <c r="I221" s="197"/>
      <c r="L221" s="193"/>
      <c r="M221" s="198"/>
      <c r="T221" s="199"/>
      <c r="AT221" s="194" t="s">
        <v>238</v>
      </c>
      <c r="AU221" s="194" t="s">
        <v>86</v>
      </c>
      <c r="AV221" s="15" t="s">
        <v>120</v>
      </c>
      <c r="AW221" s="15" t="s">
        <v>33</v>
      </c>
      <c r="AX221" s="15" t="s">
        <v>73</v>
      </c>
      <c r="AY221" s="194" t="s">
        <v>227</v>
      </c>
    </row>
    <row r="222" spans="2:51" s="12" customFormat="1" ht="11.25">
      <c r="B222" s="149"/>
      <c r="D222" s="150" t="s">
        <v>238</v>
      </c>
      <c r="E222" s="151" t="s">
        <v>21</v>
      </c>
      <c r="F222" s="152" t="s">
        <v>2820</v>
      </c>
      <c r="H222" s="151" t="s">
        <v>21</v>
      </c>
      <c r="I222" s="153"/>
      <c r="L222" s="149"/>
      <c r="M222" s="154"/>
      <c r="T222" s="155"/>
      <c r="AT222" s="151" t="s">
        <v>238</v>
      </c>
      <c r="AU222" s="151" t="s">
        <v>86</v>
      </c>
      <c r="AV222" s="12" t="s">
        <v>80</v>
      </c>
      <c r="AW222" s="12" t="s">
        <v>33</v>
      </c>
      <c r="AX222" s="12" t="s">
        <v>73</v>
      </c>
      <c r="AY222" s="151" t="s">
        <v>227</v>
      </c>
    </row>
    <row r="223" spans="2:51" s="13" customFormat="1" ht="11.25">
      <c r="B223" s="156"/>
      <c r="D223" s="150" t="s">
        <v>238</v>
      </c>
      <c r="E223" s="157" t="s">
        <v>21</v>
      </c>
      <c r="F223" s="158" t="s">
        <v>2842</v>
      </c>
      <c r="H223" s="159">
        <v>9.6489999999999991</v>
      </c>
      <c r="I223" s="160"/>
      <c r="L223" s="156"/>
      <c r="M223" s="161"/>
      <c r="T223" s="162"/>
      <c r="AT223" s="157" t="s">
        <v>238</v>
      </c>
      <c r="AU223" s="157" t="s">
        <v>86</v>
      </c>
      <c r="AV223" s="13" t="s">
        <v>86</v>
      </c>
      <c r="AW223" s="13" t="s">
        <v>33</v>
      </c>
      <c r="AX223" s="13" t="s">
        <v>73</v>
      </c>
      <c r="AY223" s="157" t="s">
        <v>227</v>
      </c>
    </row>
    <row r="224" spans="2:51" s="15" customFormat="1" ht="11.25">
      <c r="B224" s="193"/>
      <c r="D224" s="150" t="s">
        <v>238</v>
      </c>
      <c r="E224" s="194" t="s">
        <v>21</v>
      </c>
      <c r="F224" s="195" t="s">
        <v>765</v>
      </c>
      <c r="H224" s="196">
        <v>9.6489999999999991</v>
      </c>
      <c r="I224" s="197"/>
      <c r="L224" s="193"/>
      <c r="M224" s="198"/>
      <c r="T224" s="199"/>
      <c r="AT224" s="194" t="s">
        <v>238</v>
      </c>
      <c r="AU224" s="194" t="s">
        <v>86</v>
      </c>
      <c r="AV224" s="15" t="s">
        <v>120</v>
      </c>
      <c r="AW224" s="15" t="s">
        <v>33</v>
      </c>
      <c r="AX224" s="15" t="s">
        <v>73</v>
      </c>
      <c r="AY224" s="194" t="s">
        <v>227</v>
      </c>
    </row>
    <row r="225" spans="2:65" s="12" customFormat="1" ht="11.25">
      <c r="B225" s="149"/>
      <c r="D225" s="150" t="s">
        <v>238</v>
      </c>
      <c r="E225" s="151" t="s">
        <v>21</v>
      </c>
      <c r="F225" s="152" t="s">
        <v>2822</v>
      </c>
      <c r="H225" s="151" t="s">
        <v>21</v>
      </c>
      <c r="I225" s="153"/>
      <c r="L225" s="149"/>
      <c r="M225" s="154"/>
      <c r="T225" s="155"/>
      <c r="AT225" s="151" t="s">
        <v>238</v>
      </c>
      <c r="AU225" s="151" t="s">
        <v>86</v>
      </c>
      <c r="AV225" s="12" t="s">
        <v>80</v>
      </c>
      <c r="AW225" s="12" t="s">
        <v>33</v>
      </c>
      <c r="AX225" s="12" t="s">
        <v>73</v>
      </c>
      <c r="AY225" s="151" t="s">
        <v>227</v>
      </c>
    </row>
    <row r="226" spans="2:65" s="13" customFormat="1" ht="11.25">
      <c r="B226" s="156"/>
      <c r="D226" s="150" t="s">
        <v>238</v>
      </c>
      <c r="E226" s="157" t="s">
        <v>21</v>
      </c>
      <c r="F226" s="158" t="s">
        <v>2843</v>
      </c>
      <c r="H226" s="159">
        <v>1.992</v>
      </c>
      <c r="I226" s="160"/>
      <c r="L226" s="156"/>
      <c r="M226" s="161"/>
      <c r="T226" s="162"/>
      <c r="AT226" s="157" t="s">
        <v>238</v>
      </c>
      <c r="AU226" s="157" t="s">
        <v>86</v>
      </c>
      <c r="AV226" s="13" t="s">
        <v>86</v>
      </c>
      <c r="AW226" s="13" t="s">
        <v>33</v>
      </c>
      <c r="AX226" s="13" t="s">
        <v>73</v>
      </c>
      <c r="AY226" s="157" t="s">
        <v>227</v>
      </c>
    </row>
    <row r="227" spans="2:65" s="15" customFormat="1" ht="11.25">
      <c r="B227" s="193"/>
      <c r="D227" s="150" t="s">
        <v>238</v>
      </c>
      <c r="E227" s="194" t="s">
        <v>21</v>
      </c>
      <c r="F227" s="195" t="s">
        <v>765</v>
      </c>
      <c r="H227" s="196">
        <v>1.992</v>
      </c>
      <c r="I227" s="197"/>
      <c r="L227" s="193"/>
      <c r="M227" s="198"/>
      <c r="T227" s="199"/>
      <c r="AT227" s="194" t="s">
        <v>238</v>
      </c>
      <c r="AU227" s="194" t="s">
        <v>86</v>
      </c>
      <c r="AV227" s="15" t="s">
        <v>120</v>
      </c>
      <c r="AW227" s="15" t="s">
        <v>33</v>
      </c>
      <c r="AX227" s="15" t="s">
        <v>73</v>
      </c>
      <c r="AY227" s="194" t="s">
        <v>227</v>
      </c>
    </row>
    <row r="228" spans="2:65" s="12" customFormat="1" ht="11.25">
      <c r="B228" s="149"/>
      <c r="D228" s="150" t="s">
        <v>238</v>
      </c>
      <c r="E228" s="151" t="s">
        <v>21</v>
      </c>
      <c r="F228" s="152" t="s">
        <v>2824</v>
      </c>
      <c r="H228" s="151" t="s">
        <v>21</v>
      </c>
      <c r="I228" s="153"/>
      <c r="L228" s="149"/>
      <c r="M228" s="154"/>
      <c r="T228" s="155"/>
      <c r="AT228" s="151" t="s">
        <v>238</v>
      </c>
      <c r="AU228" s="151" t="s">
        <v>86</v>
      </c>
      <c r="AV228" s="12" t="s">
        <v>80</v>
      </c>
      <c r="AW228" s="12" t="s">
        <v>33</v>
      </c>
      <c r="AX228" s="12" t="s">
        <v>73</v>
      </c>
      <c r="AY228" s="151" t="s">
        <v>227</v>
      </c>
    </row>
    <row r="229" spans="2:65" s="13" customFormat="1" ht="11.25">
      <c r="B229" s="156"/>
      <c r="D229" s="150" t="s">
        <v>238</v>
      </c>
      <c r="E229" s="157" t="s">
        <v>21</v>
      </c>
      <c r="F229" s="158" t="s">
        <v>2844</v>
      </c>
      <c r="H229" s="159">
        <v>1.8720000000000001</v>
      </c>
      <c r="I229" s="160"/>
      <c r="L229" s="156"/>
      <c r="M229" s="161"/>
      <c r="T229" s="162"/>
      <c r="AT229" s="157" t="s">
        <v>238</v>
      </c>
      <c r="AU229" s="157" t="s">
        <v>86</v>
      </c>
      <c r="AV229" s="13" t="s">
        <v>86</v>
      </c>
      <c r="AW229" s="13" t="s">
        <v>33</v>
      </c>
      <c r="AX229" s="13" t="s">
        <v>73</v>
      </c>
      <c r="AY229" s="157" t="s">
        <v>227</v>
      </c>
    </row>
    <row r="230" spans="2:65" s="15" customFormat="1" ht="11.25">
      <c r="B230" s="193"/>
      <c r="D230" s="150" t="s">
        <v>238</v>
      </c>
      <c r="E230" s="194" t="s">
        <v>21</v>
      </c>
      <c r="F230" s="195" t="s">
        <v>765</v>
      </c>
      <c r="H230" s="196">
        <v>1.8720000000000001</v>
      </c>
      <c r="I230" s="197"/>
      <c r="L230" s="193"/>
      <c r="M230" s="198"/>
      <c r="T230" s="199"/>
      <c r="AT230" s="194" t="s">
        <v>238</v>
      </c>
      <c r="AU230" s="194" t="s">
        <v>86</v>
      </c>
      <c r="AV230" s="15" t="s">
        <v>120</v>
      </c>
      <c r="AW230" s="15" t="s">
        <v>33</v>
      </c>
      <c r="AX230" s="15" t="s">
        <v>73</v>
      </c>
      <c r="AY230" s="194" t="s">
        <v>227</v>
      </c>
    </row>
    <row r="231" spans="2:65" s="14" customFormat="1" ht="11.25">
      <c r="B231" s="163"/>
      <c r="D231" s="150" t="s">
        <v>238</v>
      </c>
      <c r="E231" s="164" t="s">
        <v>21</v>
      </c>
      <c r="F231" s="165" t="s">
        <v>241</v>
      </c>
      <c r="H231" s="166">
        <v>168.893</v>
      </c>
      <c r="I231" s="167"/>
      <c r="L231" s="163"/>
      <c r="M231" s="168"/>
      <c r="T231" s="169"/>
      <c r="AT231" s="164" t="s">
        <v>238</v>
      </c>
      <c r="AU231" s="164" t="s">
        <v>86</v>
      </c>
      <c r="AV231" s="14" t="s">
        <v>234</v>
      </c>
      <c r="AW231" s="14" t="s">
        <v>33</v>
      </c>
      <c r="AX231" s="14" t="s">
        <v>80</v>
      </c>
      <c r="AY231" s="164" t="s">
        <v>227</v>
      </c>
    </row>
    <row r="232" spans="2:65" s="1" customFormat="1" ht="16.5" customHeight="1">
      <c r="B232" s="33"/>
      <c r="C232" s="132" t="s">
        <v>290</v>
      </c>
      <c r="D232" s="132" t="s">
        <v>229</v>
      </c>
      <c r="E232" s="133" t="s">
        <v>2845</v>
      </c>
      <c r="F232" s="134" t="s">
        <v>2846</v>
      </c>
      <c r="G232" s="135" t="s">
        <v>232</v>
      </c>
      <c r="H232" s="136">
        <v>398.41</v>
      </c>
      <c r="I232" s="137"/>
      <c r="J232" s="138">
        <f>ROUND(I232*H232,2)</f>
        <v>0</v>
      </c>
      <c r="K232" s="134" t="s">
        <v>233</v>
      </c>
      <c r="L232" s="33"/>
      <c r="M232" s="139" t="s">
        <v>21</v>
      </c>
      <c r="N232" s="140" t="s">
        <v>45</v>
      </c>
      <c r="P232" s="141">
        <f>O232*H232</f>
        <v>0</v>
      </c>
      <c r="Q232" s="141">
        <v>2.6900000000000001E-3</v>
      </c>
      <c r="R232" s="141">
        <f>Q232*H232</f>
        <v>1.0717229000000001</v>
      </c>
      <c r="S232" s="141">
        <v>0</v>
      </c>
      <c r="T232" s="142">
        <f>S232*H232</f>
        <v>0</v>
      </c>
      <c r="AR232" s="143" t="s">
        <v>234</v>
      </c>
      <c r="AT232" s="143" t="s">
        <v>229</v>
      </c>
      <c r="AU232" s="143" t="s">
        <v>86</v>
      </c>
      <c r="AY232" s="18" t="s">
        <v>227</v>
      </c>
      <c r="BE232" s="144">
        <f>IF(N232="základní",J232,0)</f>
        <v>0</v>
      </c>
      <c r="BF232" s="144">
        <f>IF(N232="snížená",J232,0)</f>
        <v>0</v>
      </c>
      <c r="BG232" s="144">
        <f>IF(N232="zákl. přenesená",J232,0)</f>
        <v>0</v>
      </c>
      <c r="BH232" s="144">
        <f>IF(N232="sníž. přenesená",J232,0)</f>
        <v>0</v>
      </c>
      <c r="BI232" s="144">
        <f>IF(N232="nulová",J232,0)</f>
        <v>0</v>
      </c>
      <c r="BJ232" s="18" t="s">
        <v>86</v>
      </c>
      <c r="BK232" s="144">
        <f>ROUND(I232*H232,2)</f>
        <v>0</v>
      </c>
      <c r="BL232" s="18" t="s">
        <v>234</v>
      </c>
      <c r="BM232" s="143" t="s">
        <v>2847</v>
      </c>
    </row>
    <row r="233" spans="2:65" s="1" customFormat="1" ht="11.25">
      <c r="B233" s="33"/>
      <c r="D233" s="145" t="s">
        <v>236</v>
      </c>
      <c r="F233" s="146" t="s">
        <v>2848</v>
      </c>
      <c r="I233" s="147"/>
      <c r="L233" s="33"/>
      <c r="M233" s="148"/>
      <c r="T233" s="54"/>
      <c r="AT233" s="18" t="s">
        <v>236</v>
      </c>
      <c r="AU233" s="18" t="s">
        <v>86</v>
      </c>
    </row>
    <row r="234" spans="2:65" s="12" customFormat="1" ht="11.25">
      <c r="B234" s="149"/>
      <c r="D234" s="150" t="s">
        <v>238</v>
      </c>
      <c r="E234" s="151" t="s">
        <v>21</v>
      </c>
      <c r="F234" s="152" t="s">
        <v>2849</v>
      </c>
      <c r="H234" s="151" t="s">
        <v>21</v>
      </c>
      <c r="I234" s="153"/>
      <c r="L234" s="149"/>
      <c r="M234" s="154"/>
      <c r="T234" s="155"/>
      <c r="AT234" s="151" t="s">
        <v>238</v>
      </c>
      <c r="AU234" s="151" t="s">
        <v>86</v>
      </c>
      <c r="AV234" s="12" t="s">
        <v>80</v>
      </c>
      <c r="AW234" s="12" t="s">
        <v>33</v>
      </c>
      <c r="AX234" s="12" t="s">
        <v>73</v>
      </c>
      <c r="AY234" s="151" t="s">
        <v>227</v>
      </c>
    </row>
    <row r="235" spans="2:65" s="12" customFormat="1" ht="11.25">
      <c r="B235" s="149"/>
      <c r="D235" s="150" t="s">
        <v>238</v>
      </c>
      <c r="E235" s="151" t="s">
        <v>21</v>
      </c>
      <c r="F235" s="152" t="s">
        <v>2803</v>
      </c>
      <c r="H235" s="151" t="s">
        <v>21</v>
      </c>
      <c r="I235" s="153"/>
      <c r="L235" s="149"/>
      <c r="M235" s="154"/>
      <c r="T235" s="155"/>
      <c r="AT235" s="151" t="s">
        <v>238</v>
      </c>
      <c r="AU235" s="151" t="s">
        <v>86</v>
      </c>
      <c r="AV235" s="12" t="s">
        <v>80</v>
      </c>
      <c r="AW235" s="12" t="s">
        <v>33</v>
      </c>
      <c r="AX235" s="12" t="s">
        <v>73</v>
      </c>
      <c r="AY235" s="151" t="s">
        <v>227</v>
      </c>
    </row>
    <row r="236" spans="2:65" s="13" customFormat="1" ht="11.25">
      <c r="B236" s="156"/>
      <c r="D236" s="150" t="s">
        <v>238</v>
      </c>
      <c r="E236" s="157" t="s">
        <v>21</v>
      </c>
      <c r="F236" s="158" t="s">
        <v>2850</v>
      </c>
      <c r="H236" s="159">
        <v>5.28</v>
      </c>
      <c r="I236" s="160"/>
      <c r="L236" s="156"/>
      <c r="M236" s="161"/>
      <c r="T236" s="162"/>
      <c r="AT236" s="157" t="s">
        <v>238</v>
      </c>
      <c r="AU236" s="157" t="s">
        <v>86</v>
      </c>
      <c r="AV236" s="13" t="s">
        <v>86</v>
      </c>
      <c r="AW236" s="13" t="s">
        <v>33</v>
      </c>
      <c r="AX236" s="13" t="s">
        <v>73</v>
      </c>
      <c r="AY236" s="157" t="s">
        <v>227</v>
      </c>
    </row>
    <row r="237" spans="2:65" s="13" customFormat="1" ht="11.25">
      <c r="B237" s="156"/>
      <c r="D237" s="150" t="s">
        <v>238</v>
      </c>
      <c r="E237" s="157" t="s">
        <v>21</v>
      </c>
      <c r="F237" s="158" t="s">
        <v>2851</v>
      </c>
      <c r="H237" s="159">
        <v>223.072</v>
      </c>
      <c r="I237" s="160"/>
      <c r="L237" s="156"/>
      <c r="M237" s="161"/>
      <c r="T237" s="162"/>
      <c r="AT237" s="157" t="s">
        <v>238</v>
      </c>
      <c r="AU237" s="157" t="s">
        <v>86</v>
      </c>
      <c r="AV237" s="13" t="s">
        <v>86</v>
      </c>
      <c r="AW237" s="13" t="s">
        <v>33</v>
      </c>
      <c r="AX237" s="13" t="s">
        <v>73</v>
      </c>
      <c r="AY237" s="157" t="s">
        <v>227</v>
      </c>
    </row>
    <row r="238" spans="2:65" s="13" customFormat="1" ht="11.25">
      <c r="B238" s="156"/>
      <c r="D238" s="150" t="s">
        <v>238</v>
      </c>
      <c r="E238" s="157" t="s">
        <v>21</v>
      </c>
      <c r="F238" s="158" t="s">
        <v>2852</v>
      </c>
      <c r="H238" s="159">
        <v>13.92</v>
      </c>
      <c r="I238" s="160"/>
      <c r="L238" s="156"/>
      <c r="M238" s="161"/>
      <c r="T238" s="162"/>
      <c r="AT238" s="157" t="s">
        <v>238</v>
      </c>
      <c r="AU238" s="157" t="s">
        <v>86</v>
      </c>
      <c r="AV238" s="13" t="s">
        <v>86</v>
      </c>
      <c r="AW238" s="13" t="s">
        <v>33</v>
      </c>
      <c r="AX238" s="13" t="s">
        <v>73</v>
      </c>
      <c r="AY238" s="157" t="s">
        <v>227</v>
      </c>
    </row>
    <row r="239" spans="2:65" s="12" customFormat="1" ht="11.25">
      <c r="B239" s="149"/>
      <c r="D239" s="150" t="s">
        <v>238</v>
      </c>
      <c r="E239" s="151" t="s">
        <v>21</v>
      </c>
      <c r="F239" s="152" t="s">
        <v>2807</v>
      </c>
      <c r="H239" s="151" t="s">
        <v>21</v>
      </c>
      <c r="I239" s="153"/>
      <c r="L239" s="149"/>
      <c r="M239" s="154"/>
      <c r="T239" s="155"/>
      <c r="AT239" s="151" t="s">
        <v>238</v>
      </c>
      <c r="AU239" s="151" t="s">
        <v>86</v>
      </c>
      <c r="AV239" s="12" t="s">
        <v>80</v>
      </c>
      <c r="AW239" s="12" t="s">
        <v>33</v>
      </c>
      <c r="AX239" s="12" t="s">
        <v>73</v>
      </c>
      <c r="AY239" s="151" t="s">
        <v>227</v>
      </c>
    </row>
    <row r="240" spans="2:65" s="13" customFormat="1" ht="11.25">
      <c r="B240" s="156"/>
      <c r="D240" s="150" t="s">
        <v>238</v>
      </c>
      <c r="E240" s="157" t="s">
        <v>21</v>
      </c>
      <c r="F240" s="158" t="s">
        <v>2853</v>
      </c>
      <c r="H240" s="159">
        <v>10.836</v>
      </c>
      <c r="I240" s="160"/>
      <c r="L240" s="156"/>
      <c r="M240" s="161"/>
      <c r="T240" s="162"/>
      <c r="AT240" s="157" t="s">
        <v>238</v>
      </c>
      <c r="AU240" s="157" t="s">
        <v>86</v>
      </c>
      <c r="AV240" s="13" t="s">
        <v>86</v>
      </c>
      <c r="AW240" s="13" t="s">
        <v>33</v>
      </c>
      <c r="AX240" s="13" t="s">
        <v>73</v>
      </c>
      <c r="AY240" s="157" t="s">
        <v>227</v>
      </c>
    </row>
    <row r="241" spans="2:51" s="12" customFormat="1" ht="11.25">
      <c r="B241" s="149"/>
      <c r="D241" s="150" t="s">
        <v>238</v>
      </c>
      <c r="E241" s="151" t="s">
        <v>21</v>
      </c>
      <c r="F241" s="152" t="s">
        <v>2809</v>
      </c>
      <c r="H241" s="151" t="s">
        <v>21</v>
      </c>
      <c r="I241" s="153"/>
      <c r="L241" s="149"/>
      <c r="M241" s="154"/>
      <c r="T241" s="155"/>
      <c r="AT241" s="151" t="s">
        <v>238</v>
      </c>
      <c r="AU241" s="151" t="s">
        <v>86</v>
      </c>
      <c r="AV241" s="12" t="s">
        <v>80</v>
      </c>
      <c r="AW241" s="12" t="s">
        <v>33</v>
      </c>
      <c r="AX241" s="12" t="s">
        <v>73</v>
      </c>
      <c r="AY241" s="151" t="s">
        <v>227</v>
      </c>
    </row>
    <row r="242" spans="2:51" s="13" customFormat="1" ht="11.25">
      <c r="B242" s="156"/>
      <c r="D242" s="150" t="s">
        <v>238</v>
      </c>
      <c r="E242" s="157" t="s">
        <v>21</v>
      </c>
      <c r="F242" s="158" t="s">
        <v>2854</v>
      </c>
      <c r="H242" s="159">
        <v>5.6</v>
      </c>
      <c r="I242" s="160"/>
      <c r="L242" s="156"/>
      <c r="M242" s="161"/>
      <c r="T242" s="162"/>
      <c r="AT242" s="157" t="s">
        <v>238</v>
      </c>
      <c r="AU242" s="157" t="s">
        <v>86</v>
      </c>
      <c r="AV242" s="13" t="s">
        <v>86</v>
      </c>
      <c r="AW242" s="13" t="s">
        <v>33</v>
      </c>
      <c r="AX242" s="13" t="s">
        <v>73</v>
      </c>
      <c r="AY242" s="157" t="s">
        <v>227</v>
      </c>
    </row>
    <row r="243" spans="2:51" s="12" customFormat="1" ht="11.25">
      <c r="B243" s="149"/>
      <c r="D243" s="150" t="s">
        <v>238</v>
      </c>
      <c r="E243" s="151" t="s">
        <v>21</v>
      </c>
      <c r="F243" s="152" t="s">
        <v>2811</v>
      </c>
      <c r="H243" s="151" t="s">
        <v>21</v>
      </c>
      <c r="I243" s="153"/>
      <c r="L243" s="149"/>
      <c r="M243" s="154"/>
      <c r="T243" s="155"/>
      <c r="AT243" s="151" t="s">
        <v>238</v>
      </c>
      <c r="AU243" s="151" t="s">
        <v>86</v>
      </c>
      <c r="AV243" s="12" t="s">
        <v>80</v>
      </c>
      <c r="AW243" s="12" t="s">
        <v>33</v>
      </c>
      <c r="AX243" s="12" t="s">
        <v>73</v>
      </c>
      <c r="AY243" s="151" t="s">
        <v>227</v>
      </c>
    </row>
    <row r="244" spans="2:51" s="13" customFormat="1" ht="11.25">
      <c r="B244" s="156"/>
      <c r="D244" s="150" t="s">
        <v>238</v>
      </c>
      <c r="E244" s="157" t="s">
        <v>21</v>
      </c>
      <c r="F244" s="158" t="s">
        <v>2855</v>
      </c>
      <c r="H244" s="159">
        <v>6.3</v>
      </c>
      <c r="I244" s="160"/>
      <c r="L244" s="156"/>
      <c r="M244" s="161"/>
      <c r="T244" s="162"/>
      <c r="AT244" s="157" t="s">
        <v>238</v>
      </c>
      <c r="AU244" s="157" t="s">
        <v>86</v>
      </c>
      <c r="AV244" s="13" t="s">
        <v>86</v>
      </c>
      <c r="AW244" s="13" t="s">
        <v>33</v>
      </c>
      <c r="AX244" s="13" t="s">
        <v>73</v>
      </c>
      <c r="AY244" s="157" t="s">
        <v>227</v>
      </c>
    </row>
    <row r="245" spans="2:51" s="12" customFormat="1" ht="11.25">
      <c r="B245" s="149"/>
      <c r="D245" s="150" t="s">
        <v>238</v>
      </c>
      <c r="E245" s="151" t="s">
        <v>21</v>
      </c>
      <c r="F245" s="152" t="s">
        <v>2813</v>
      </c>
      <c r="H245" s="151" t="s">
        <v>21</v>
      </c>
      <c r="I245" s="153"/>
      <c r="L245" s="149"/>
      <c r="M245" s="154"/>
      <c r="T245" s="155"/>
      <c r="AT245" s="151" t="s">
        <v>238</v>
      </c>
      <c r="AU245" s="151" t="s">
        <v>86</v>
      </c>
      <c r="AV245" s="12" t="s">
        <v>80</v>
      </c>
      <c r="AW245" s="12" t="s">
        <v>33</v>
      </c>
      <c r="AX245" s="12" t="s">
        <v>73</v>
      </c>
      <c r="AY245" s="151" t="s">
        <v>227</v>
      </c>
    </row>
    <row r="246" spans="2:51" s="13" customFormat="1" ht="11.25">
      <c r="B246" s="156"/>
      <c r="D246" s="150" t="s">
        <v>238</v>
      </c>
      <c r="E246" s="157" t="s">
        <v>21</v>
      </c>
      <c r="F246" s="158" t="s">
        <v>2856</v>
      </c>
      <c r="H246" s="159">
        <v>4.95</v>
      </c>
      <c r="I246" s="160"/>
      <c r="L246" s="156"/>
      <c r="M246" s="161"/>
      <c r="T246" s="162"/>
      <c r="AT246" s="157" t="s">
        <v>238</v>
      </c>
      <c r="AU246" s="157" t="s">
        <v>86</v>
      </c>
      <c r="AV246" s="13" t="s">
        <v>86</v>
      </c>
      <c r="AW246" s="13" t="s">
        <v>33</v>
      </c>
      <c r="AX246" s="13" t="s">
        <v>73</v>
      </c>
      <c r="AY246" s="157" t="s">
        <v>227</v>
      </c>
    </row>
    <row r="247" spans="2:51" s="12" customFormat="1" ht="11.25">
      <c r="B247" s="149"/>
      <c r="D247" s="150" t="s">
        <v>238</v>
      </c>
      <c r="E247" s="151" t="s">
        <v>21</v>
      </c>
      <c r="F247" s="152" t="s">
        <v>2814</v>
      </c>
      <c r="H247" s="151" t="s">
        <v>21</v>
      </c>
      <c r="I247" s="153"/>
      <c r="L247" s="149"/>
      <c r="M247" s="154"/>
      <c r="T247" s="155"/>
      <c r="AT247" s="151" t="s">
        <v>238</v>
      </c>
      <c r="AU247" s="151" t="s">
        <v>86</v>
      </c>
      <c r="AV247" s="12" t="s">
        <v>80</v>
      </c>
      <c r="AW247" s="12" t="s">
        <v>33</v>
      </c>
      <c r="AX247" s="12" t="s">
        <v>73</v>
      </c>
      <c r="AY247" s="151" t="s">
        <v>227</v>
      </c>
    </row>
    <row r="248" spans="2:51" s="13" customFormat="1" ht="11.25">
      <c r="B248" s="156"/>
      <c r="D248" s="150" t="s">
        <v>238</v>
      </c>
      <c r="E248" s="157" t="s">
        <v>21</v>
      </c>
      <c r="F248" s="158" t="s">
        <v>2857</v>
      </c>
      <c r="H248" s="159">
        <v>6</v>
      </c>
      <c r="I248" s="160"/>
      <c r="L248" s="156"/>
      <c r="M248" s="161"/>
      <c r="T248" s="162"/>
      <c r="AT248" s="157" t="s">
        <v>238</v>
      </c>
      <c r="AU248" s="157" t="s">
        <v>86</v>
      </c>
      <c r="AV248" s="13" t="s">
        <v>86</v>
      </c>
      <c r="AW248" s="13" t="s">
        <v>33</v>
      </c>
      <c r="AX248" s="13" t="s">
        <v>73</v>
      </c>
      <c r="AY248" s="157" t="s">
        <v>227</v>
      </c>
    </row>
    <row r="249" spans="2:51" s="12" customFormat="1" ht="11.25">
      <c r="B249" s="149"/>
      <c r="D249" s="150" t="s">
        <v>238</v>
      </c>
      <c r="E249" s="151" t="s">
        <v>21</v>
      </c>
      <c r="F249" s="152" t="s">
        <v>2815</v>
      </c>
      <c r="H249" s="151" t="s">
        <v>21</v>
      </c>
      <c r="I249" s="153"/>
      <c r="L249" s="149"/>
      <c r="M249" s="154"/>
      <c r="T249" s="155"/>
      <c r="AT249" s="151" t="s">
        <v>238</v>
      </c>
      <c r="AU249" s="151" t="s">
        <v>86</v>
      </c>
      <c r="AV249" s="12" t="s">
        <v>80</v>
      </c>
      <c r="AW249" s="12" t="s">
        <v>33</v>
      </c>
      <c r="AX249" s="12" t="s">
        <v>73</v>
      </c>
      <c r="AY249" s="151" t="s">
        <v>227</v>
      </c>
    </row>
    <row r="250" spans="2:51" s="13" customFormat="1" ht="11.25">
      <c r="B250" s="156"/>
      <c r="D250" s="150" t="s">
        <v>238</v>
      </c>
      <c r="E250" s="157" t="s">
        <v>21</v>
      </c>
      <c r="F250" s="158" t="s">
        <v>2855</v>
      </c>
      <c r="H250" s="159">
        <v>6.3</v>
      </c>
      <c r="I250" s="160"/>
      <c r="L250" s="156"/>
      <c r="M250" s="161"/>
      <c r="T250" s="162"/>
      <c r="AT250" s="157" t="s">
        <v>238</v>
      </c>
      <c r="AU250" s="157" t="s">
        <v>86</v>
      </c>
      <c r="AV250" s="13" t="s">
        <v>86</v>
      </c>
      <c r="AW250" s="13" t="s">
        <v>33</v>
      </c>
      <c r="AX250" s="13" t="s">
        <v>73</v>
      </c>
      <c r="AY250" s="157" t="s">
        <v>227</v>
      </c>
    </row>
    <row r="251" spans="2:51" s="12" customFormat="1" ht="11.25">
      <c r="B251" s="149"/>
      <c r="D251" s="150" t="s">
        <v>238</v>
      </c>
      <c r="E251" s="151" t="s">
        <v>21</v>
      </c>
      <c r="F251" s="152" t="s">
        <v>2816</v>
      </c>
      <c r="H251" s="151" t="s">
        <v>21</v>
      </c>
      <c r="I251" s="153"/>
      <c r="L251" s="149"/>
      <c r="M251" s="154"/>
      <c r="T251" s="155"/>
      <c r="AT251" s="151" t="s">
        <v>238</v>
      </c>
      <c r="AU251" s="151" t="s">
        <v>86</v>
      </c>
      <c r="AV251" s="12" t="s">
        <v>80</v>
      </c>
      <c r="AW251" s="12" t="s">
        <v>33</v>
      </c>
      <c r="AX251" s="12" t="s">
        <v>73</v>
      </c>
      <c r="AY251" s="151" t="s">
        <v>227</v>
      </c>
    </row>
    <row r="252" spans="2:51" s="13" customFormat="1" ht="11.25">
      <c r="B252" s="156"/>
      <c r="D252" s="150" t="s">
        <v>238</v>
      </c>
      <c r="E252" s="157" t="s">
        <v>21</v>
      </c>
      <c r="F252" s="158" t="s">
        <v>2858</v>
      </c>
      <c r="H252" s="159">
        <v>18.2</v>
      </c>
      <c r="I252" s="160"/>
      <c r="L252" s="156"/>
      <c r="M252" s="161"/>
      <c r="T252" s="162"/>
      <c r="AT252" s="157" t="s">
        <v>238</v>
      </c>
      <c r="AU252" s="157" t="s">
        <v>86</v>
      </c>
      <c r="AV252" s="13" t="s">
        <v>86</v>
      </c>
      <c r="AW252" s="13" t="s">
        <v>33</v>
      </c>
      <c r="AX252" s="13" t="s">
        <v>73</v>
      </c>
      <c r="AY252" s="157" t="s">
        <v>227</v>
      </c>
    </row>
    <row r="253" spans="2:51" s="15" customFormat="1" ht="11.25">
      <c r="B253" s="193"/>
      <c r="D253" s="150" t="s">
        <v>238</v>
      </c>
      <c r="E253" s="194" t="s">
        <v>21</v>
      </c>
      <c r="F253" s="195" t="s">
        <v>765</v>
      </c>
      <c r="H253" s="196">
        <v>300.45800000000003</v>
      </c>
      <c r="I253" s="197"/>
      <c r="L253" s="193"/>
      <c r="M253" s="198"/>
      <c r="T253" s="199"/>
      <c r="AT253" s="194" t="s">
        <v>238</v>
      </c>
      <c r="AU253" s="194" t="s">
        <v>86</v>
      </c>
      <c r="AV253" s="15" t="s">
        <v>120</v>
      </c>
      <c r="AW253" s="15" t="s">
        <v>33</v>
      </c>
      <c r="AX253" s="15" t="s">
        <v>73</v>
      </c>
      <c r="AY253" s="194" t="s">
        <v>227</v>
      </c>
    </row>
    <row r="254" spans="2:51" s="12" customFormat="1" ht="11.25">
      <c r="B254" s="149"/>
      <c r="D254" s="150" t="s">
        <v>238</v>
      </c>
      <c r="E254" s="151" t="s">
        <v>21</v>
      </c>
      <c r="F254" s="152" t="s">
        <v>2818</v>
      </c>
      <c r="H254" s="151" t="s">
        <v>21</v>
      </c>
      <c r="I254" s="153"/>
      <c r="L254" s="149"/>
      <c r="M254" s="154"/>
      <c r="T254" s="155"/>
      <c r="AT254" s="151" t="s">
        <v>238</v>
      </c>
      <c r="AU254" s="151" t="s">
        <v>86</v>
      </c>
      <c r="AV254" s="12" t="s">
        <v>80</v>
      </c>
      <c r="AW254" s="12" t="s">
        <v>33</v>
      </c>
      <c r="AX254" s="12" t="s">
        <v>73</v>
      </c>
      <c r="AY254" s="151" t="s">
        <v>227</v>
      </c>
    </row>
    <row r="255" spans="2:51" s="13" customFormat="1" ht="11.25">
      <c r="B255" s="156"/>
      <c r="D255" s="150" t="s">
        <v>238</v>
      </c>
      <c r="E255" s="157" t="s">
        <v>21</v>
      </c>
      <c r="F255" s="158" t="s">
        <v>2859</v>
      </c>
      <c r="H255" s="159">
        <v>32.213999999999999</v>
      </c>
      <c r="I255" s="160"/>
      <c r="L255" s="156"/>
      <c r="M255" s="161"/>
      <c r="T255" s="162"/>
      <c r="AT255" s="157" t="s">
        <v>238</v>
      </c>
      <c r="AU255" s="157" t="s">
        <v>86</v>
      </c>
      <c r="AV255" s="13" t="s">
        <v>86</v>
      </c>
      <c r="AW255" s="13" t="s">
        <v>33</v>
      </c>
      <c r="AX255" s="13" t="s">
        <v>73</v>
      </c>
      <c r="AY255" s="157" t="s">
        <v>227</v>
      </c>
    </row>
    <row r="256" spans="2:51" s="15" customFormat="1" ht="11.25">
      <c r="B256" s="193"/>
      <c r="D256" s="150" t="s">
        <v>238</v>
      </c>
      <c r="E256" s="194" t="s">
        <v>21</v>
      </c>
      <c r="F256" s="195" t="s">
        <v>765</v>
      </c>
      <c r="H256" s="196">
        <v>32.213999999999999</v>
      </c>
      <c r="I256" s="197"/>
      <c r="L256" s="193"/>
      <c r="M256" s="198"/>
      <c r="T256" s="199"/>
      <c r="AT256" s="194" t="s">
        <v>238</v>
      </c>
      <c r="AU256" s="194" t="s">
        <v>86</v>
      </c>
      <c r="AV256" s="15" t="s">
        <v>120</v>
      </c>
      <c r="AW256" s="15" t="s">
        <v>33</v>
      </c>
      <c r="AX256" s="15" t="s">
        <v>73</v>
      </c>
      <c r="AY256" s="194" t="s">
        <v>227</v>
      </c>
    </row>
    <row r="257" spans="2:65" s="12" customFormat="1" ht="11.25">
      <c r="B257" s="149"/>
      <c r="D257" s="150" t="s">
        <v>238</v>
      </c>
      <c r="E257" s="151" t="s">
        <v>21</v>
      </c>
      <c r="F257" s="152" t="s">
        <v>2820</v>
      </c>
      <c r="H257" s="151" t="s">
        <v>21</v>
      </c>
      <c r="I257" s="153"/>
      <c r="L257" s="149"/>
      <c r="M257" s="154"/>
      <c r="T257" s="155"/>
      <c r="AT257" s="151" t="s">
        <v>238</v>
      </c>
      <c r="AU257" s="151" t="s">
        <v>86</v>
      </c>
      <c r="AV257" s="12" t="s">
        <v>80</v>
      </c>
      <c r="AW257" s="12" t="s">
        <v>33</v>
      </c>
      <c r="AX257" s="12" t="s">
        <v>73</v>
      </c>
      <c r="AY257" s="151" t="s">
        <v>227</v>
      </c>
    </row>
    <row r="258" spans="2:65" s="13" customFormat="1" ht="11.25">
      <c r="B258" s="156"/>
      <c r="D258" s="150" t="s">
        <v>238</v>
      </c>
      <c r="E258" s="157" t="s">
        <v>21</v>
      </c>
      <c r="F258" s="158" t="s">
        <v>2860</v>
      </c>
      <c r="H258" s="159">
        <v>36.758000000000003</v>
      </c>
      <c r="I258" s="160"/>
      <c r="L258" s="156"/>
      <c r="M258" s="161"/>
      <c r="T258" s="162"/>
      <c r="AT258" s="157" t="s">
        <v>238</v>
      </c>
      <c r="AU258" s="157" t="s">
        <v>86</v>
      </c>
      <c r="AV258" s="13" t="s">
        <v>86</v>
      </c>
      <c r="AW258" s="13" t="s">
        <v>33</v>
      </c>
      <c r="AX258" s="13" t="s">
        <v>73</v>
      </c>
      <c r="AY258" s="157" t="s">
        <v>227</v>
      </c>
    </row>
    <row r="259" spans="2:65" s="15" customFormat="1" ht="11.25">
      <c r="B259" s="193"/>
      <c r="D259" s="150" t="s">
        <v>238</v>
      </c>
      <c r="E259" s="194" t="s">
        <v>21</v>
      </c>
      <c r="F259" s="195" t="s">
        <v>765</v>
      </c>
      <c r="H259" s="196">
        <v>36.758000000000003</v>
      </c>
      <c r="I259" s="197"/>
      <c r="L259" s="193"/>
      <c r="M259" s="198"/>
      <c r="T259" s="199"/>
      <c r="AT259" s="194" t="s">
        <v>238</v>
      </c>
      <c r="AU259" s="194" t="s">
        <v>86</v>
      </c>
      <c r="AV259" s="15" t="s">
        <v>120</v>
      </c>
      <c r="AW259" s="15" t="s">
        <v>33</v>
      </c>
      <c r="AX259" s="15" t="s">
        <v>73</v>
      </c>
      <c r="AY259" s="194" t="s">
        <v>227</v>
      </c>
    </row>
    <row r="260" spans="2:65" s="12" customFormat="1" ht="11.25">
      <c r="B260" s="149"/>
      <c r="D260" s="150" t="s">
        <v>238</v>
      </c>
      <c r="E260" s="151" t="s">
        <v>21</v>
      </c>
      <c r="F260" s="152" t="s">
        <v>2822</v>
      </c>
      <c r="H260" s="151" t="s">
        <v>21</v>
      </c>
      <c r="I260" s="153"/>
      <c r="L260" s="149"/>
      <c r="M260" s="154"/>
      <c r="T260" s="155"/>
      <c r="AT260" s="151" t="s">
        <v>238</v>
      </c>
      <c r="AU260" s="151" t="s">
        <v>86</v>
      </c>
      <c r="AV260" s="12" t="s">
        <v>80</v>
      </c>
      <c r="AW260" s="12" t="s">
        <v>33</v>
      </c>
      <c r="AX260" s="12" t="s">
        <v>73</v>
      </c>
      <c r="AY260" s="151" t="s">
        <v>227</v>
      </c>
    </row>
    <row r="261" spans="2:65" s="13" customFormat="1" ht="11.25">
      <c r="B261" s="156"/>
      <c r="D261" s="150" t="s">
        <v>238</v>
      </c>
      <c r="E261" s="157" t="s">
        <v>21</v>
      </c>
      <c r="F261" s="158" t="s">
        <v>2861</v>
      </c>
      <c r="H261" s="159">
        <v>14.94</v>
      </c>
      <c r="I261" s="160"/>
      <c r="L261" s="156"/>
      <c r="M261" s="161"/>
      <c r="T261" s="162"/>
      <c r="AT261" s="157" t="s">
        <v>238</v>
      </c>
      <c r="AU261" s="157" t="s">
        <v>86</v>
      </c>
      <c r="AV261" s="13" t="s">
        <v>86</v>
      </c>
      <c r="AW261" s="13" t="s">
        <v>33</v>
      </c>
      <c r="AX261" s="13" t="s">
        <v>73</v>
      </c>
      <c r="AY261" s="157" t="s">
        <v>227</v>
      </c>
    </row>
    <row r="262" spans="2:65" s="15" customFormat="1" ht="11.25">
      <c r="B262" s="193"/>
      <c r="D262" s="150" t="s">
        <v>238</v>
      </c>
      <c r="E262" s="194" t="s">
        <v>21</v>
      </c>
      <c r="F262" s="195" t="s">
        <v>765</v>
      </c>
      <c r="H262" s="196">
        <v>14.94</v>
      </c>
      <c r="I262" s="197"/>
      <c r="L262" s="193"/>
      <c r="M262" s="198"/>
      <c r="T262" s="199"/>
      <c r="AT262" s="194" t="s">
        <v>238</v>
      </c>
      <c r="AU262" s="194" t="s">
        <v>86</v>
      </c>
      <c r="AV262" s="15" t="s">
        <v>120</v>
      </c>
      <c r="AW262" s="15" t="s">
        <v>33</v>
      </c>
      <c r="AX262" s="15" t="s">
        <v>73</v>
      </c>
      <c r="AY262" s="194" t="s">
        <v>227</v>
      </c>
    </row>
    <row r="263" spans="2:65" s="12" customFormat="1" ht="11.25">
      <c r="B263" s="149"/>
      <c r="D263" s="150" t="s">
        <v>238</v>
      </c>
      <c r="E263" s="151" t="s">
        <v>21</v>
      </c>
      <c r="F263" s="152" t="s">
        <v>2824</v>
      </c>
      <c r="H263" s="151" t="s">
        <v>21</v>
      </c>
      <c r="I263" s="153"/>
      <c r="L263" s="149"/>
      <c r="M263" s="154"/>
      <c r="T263" s="155"/>
      <c r="AT263" s="151" t="s">
        <v>238</v>
      </c>
      <c r="AU263" s="151" t="s">
        <v>86</v>
      </c>
      <c r="AV263" s="12" t="s">
        <v>80</v>
      </c>
      <c r="AW263" s="12" t="s">
        <v>33</v>
      </c>
      <c r="AX263" s="12" t="s">
        <v>73</v>
      </c>
      <c r="AY263" s="151" t="s">
        <v>227</v>
      </c>
    </row>
    <row r="264" spans="2:65" s="13" customFormat="1" ht="11.25">
      <c r="B264" s="156"/>
      <c r="D264" s="150" t="s">
        <v>238</v>
      </c>
      <c r="E264" s="157" t="s">
        <v>21</v>
      </c>
      <c r="F264" s="158" t="s">
        <v>2862</v>
      </c>
      <c r="H264" s="159">
        <v>14.04</v>
      </c>
      <c r="I264" s="160"/>
      <c r="L264" s="156"/>
      <c r="M264" s="161"/>
      <c r="T264" s="162"/>
      <c r="AT264" s="157" t="s">
        <v>238</v>
      </c>
      <c r="AU264" s="157" t="s">
        <v>86</v>
      </c>
      <c r="AV264" s="13" t="s">
        <v>86</v>
      </c>
      <c r="AW264" s="13" t="s">
        <v>33</v>
      </c>
      <c r="AX264" s="13" t="s">
        <v>73</v>
      </c>
      <c r="AY264" s="157" t="s">
        <v>227</v>
      </c>
    </row>
    <row r="265" spans="2:65" s="15" customFormat="1" ht="11.25">
      <c r="B265" s="193"/>
      <c r="D265" s="150" t="s">
        <v>238</v>
      </c>
      <c r="E265" s="194" t="s">
        <v>21</v>
      </c>
      <c r="F265" s="195" t="s">
        <v>765</v>
      </c>
      <c r="H265" s="196">
        <v>14.04</v>
      </c>
      <c r="I265" s="197"/>
      <c r="L265" s="193"/>
      <c r="M265" s="198"/>
      <c r="T265" s="199"/>
      <c r="AT265" s="194" t="s">
        <v>238</v>
      </c>
      <c r="AU265" s="194" t="s">
        <v>86</v>
      </c>
      <c r="AV265" s="15" t="s">
        <v>120</v>
      </c>
      <c r="AW265" s="15" t="s">
        <v>33</v>
      </c>
      <c r="AX265" s="15" t="s">
        <v>73</v>
      </c>
      <c r="AY265" s="194" t="s">
        <v>227</v>
      </c>
    </row>
    <row r="266" spans="2:65" s="14" customFormat="1" ht="11.25">
      <c r="B266" s="163"/>
      <c r="D266" s="150" t="s">
        <v>238</v>
      </c>
      <c r="E266" s="164" t="s">
        <v>21</v>
      </c>
      <c r="F266" s="165" t="s">
        <v>241</v>
      </c>
      <c r="H266" s="166">
        <v>398.41</v>
      </c>
      <c r="I266" s="167"/>
      <c r="L266" s="163"/>
      <c r="M266" s="168"/>
      <c r="T266" s="169"/>
      <c r="AT266" s="164" t="s">
        <v>238</v>
      </c>
      <c r="AU266" s="164" t="s">
        <v>86</v>
      </c>
      <c r="AV266" s="14" t="s">
        <v>234</v>
      </c>
      <c r="AW266" s="14" t="s">
        <v>33</v>
      </c>
      <c r="AX266" s="14" t="s">
        <v>80</v>
      </c>
      <c r="AY266" s="164" t="s">
        <v>227</v>
      </c>
    </row>
    <row r="267" spans="2:65" s="1" customFormat="1" ht="16.5" customHeight="1">
      <c r="B267" s="33"/>
      <c r="C267" s="132" t="s">
        <v>296</v>
      </c>
      <c r="D267" s="132" t="s">
        <v>229</v>
      </c>
      <c r="E267" s="133" t="s">
        <v>2863</v>
      </c>
      <c r="F267" s="134" t="s">
        <v>2864</v>
      </c>
      <c r="G267" s="135" t="s">
        <v>232</v>
      </c>
      <c r="H267" s="136">
        <v>398.41</v>
      </c>
      <c r="I267" s="137"/>
      <c r="J267" s="138">
        <f>ROUND(I267*H267,2)</f>
        <v>0</v>
      </c>
      <c r="K267" s="134" t="s">
        <v>233</v>
      </c>
      <c r="L267" s="33"/>
      <c r="M267" s="139" t="s">
        <v>21</v>
      </c>
      <c r="N267" s="140" t="s">
        <v>45</v>
      </c>
      <c r="P267" s="141">
        <f>O267*H267</f>
        <v>0</v>
      </c>
      <c r="Q267" s="141">
        <v>0</v>
      </c>
      <c r="R267" s="141">
        <f>Q267*H267</f>
        <v>0</v>
      </c>
      <c r="S267" s="141">
        <v>0</v>
      </c>
      <c r="T267" s="142">
        <f>S267*H267</f>
        <v>0</v>
      </c>
      <c r="AR267" s="143" t="s">
        <v>234</v>
      </c>
      <c r="AT267" s="143" t="s">
        <v>229</v>
      </c>
      <c r="AU267" s="143" t="s">
        <v>86</v>
      </c>
      <c r="AY267" s="18" t="s">
        <v>227</v>
      </c>
      <c r="BE267" s="144">
        <f>IF(N267="základní",J267,0)</f>
        <v>0</v>
      </c>
      <c r="BF267" s="144">
        <f>IF(N267="snížená",J267,0)</f>
        <v>0</v>
      </c>
      <c r="BG267" s="144">
        <f>IF(N267="zákl. přenesená",J267,0)</f>
        <v>0</v>
      </c>
      <c r="BH267" s="144">
        <f>IF(N267="sníž. přenesená",J267,0)</f>
        <v>0</v>
      </c>
      <c r="BI267" s="144">
        <f>IF(N267="nulová",J267,0)</f>
        <v>0</v>
      </c>
      <c r="BJ267" s="18" t="s">
        <v>86</v>
      </c>
      <c r="BK267" s="144">
        <f>ROUND(I267*H267,2)</f>
        <v>0</v>
      </c>
      <c r="BL267" s="18" t="s">
        <v>234</v>
      </c>
      <c r="BM267" s="143" t="s">
        <v>2865</v>
      </c>
    </row>
    <row r="268" spans="2:65" s="1" customFormat="1" ht="11.25">
      <c r="B268" s="33"/>
      <c r="D268" s="145" t="s">
        <v>236</v>
      </c>
      <c r="F268" s="146" t="s">
        <v>2866</v>
      </c>
      <c r="I268" s="147"/>
      <c r="L268" s="33"/>
      <c r="M268" s="148"/>
      <c r="T268" s="54"/>
      <c r="AT268" s="18" t="s">
        <v>236</v>
      </c>
      <c r="AU268" s="18" t="s">
        <v>86</v>
      </c>
    </row>
    <row r="269" spans="2:65" s="1" customFormat="1" ht="24.2" customHeight="1">
      <c r="B269" s="33"/>
      <c r="C269" s="132" t="s">
        <v>308</v>
      </c>
      <c r="D269" s="132" t="s">
        <v>229</v>
      </c>
      <c r="E269" s="133" t="s">
        <v>2867</v>
      </c>
      <c r="F269" s="134" t="s">
        <v>2868</v>
      </c>
      <c r="G269" s="135" t="s">
        <v>273</v>
      </c>
      <c r="H269" s="136">
        <v>22.212</v>
      </c>
      <c r="I269" s="137"/>
      <c r="J269" s="138">
        <f>ROUND(I269*H269,2)</f>
        <v>0</v>
      </c>
      <c r="K269" s="134" t="s">
        <v>233</v>
      </c>
      <c r="L269" s="33"/>
      <c r="M269" s="139" t="s">
        <v>21</v>
      </c>
      <c r="N269" s="140" t="s">
        <v>45</v>
      </c>
      <c r="P269" s="141">
        <f>O269*H269</f>
        <v>0</v>
      </c>
      <c r="Q269" s="141">
        <v>1.0606199999999999</v>
      </c>
      <c r="R269" s="141">
        <f>Q269*H269</f>
        <v>23.558491439999997</v>
      </c>
      <c r="S269" s="141">
        <v>0</v>
      </c>
      <c r="T269" s="142">
        <f>S269*H269</f>
        <v>0</v>
      </c>
      <c r="AR269" s="143" t="s">
        <v>234</v>
      </c>
      <c r="AT269" s="143" t="s">
        <v>229</v>
      </c>
      <c r="AU269" s="143" t="s">
        <v>86</v>
      </c>
      <c r="AY269" s="18" t="s">
        <v>227</v>
      </c>
      <c r="BE269" s="144">
        <f>IF(N269="základní",J269,0)</f>
        <v>0</v>
      </c>
      <c r="BF269" s="144">
        <f>IF(N269="snížená",J269,0)</f>
        <v>0</v>
      </c>
      <c r="BG269" s="144">
        <f>IF(N269="zákl. přenesená",J269,0)</f>
        <v>0</v>
      </c>
      <c r="BH269" s="144">
        <f>IF(N269="sníž. přenesená",J269,0)</f>
        <v>0</v>
      </c>
      <c r="BI269" s="144">
        <f>IF(N269="nulová",J269,0)</f>
        <v>0</v>
      </c>
      <c r="BJ269" s="18" t="s">
        <v>86</v>
      </c>
      <c r="BK269" s="144">
        <f>ROUND(I269*H269,2)</f>
        <v>0</v>
      </c>
      <c r="BL269" s="18" t="s">
        <v>234</v>
      </c>
      <c r="BM269" s="143" t="s">
        <v>2869</v>
      </c>
    </row>
    <row r="270" spans="2:65" s="1" customFormat="1" ht="11.25">
      <c r="B270" s="33"/>
      <c r="D270" s="145" t="s">
        <v>236</v>
      </c>
      <c r="F270" s="146" t="s">
        <v>2870</v>
      </c>
      <c r="I270" s="147"/>
      <c r="L270" s="33"/>
      <c r="M270" s="148"/>
      <c r="T270" s="54"/>
      <c r="AT270" s="18" t="s">
        <v>236</v>
      </c>
      <c r="AU270" s="18" t="s">
        <v>86</v>
      </c>
    </row>
    <row r="271" spans="2:65" s="12" customFormat="1" ht="11.25">
      <c r="B271" s="149"/>
      <c r="D271" s="150" t="s">
        <v>238</v>
      </c>
      <c r="E271" s="151" t="s">
        <v>21</v>
      </c>
      <c r="F271" s="152" t="s">
        <v>2871</v>
      </c>
      <c r="H271" s="151" t="s">
        <v>21</v>
      </c>
      <c r="I271" s="153"/>
      <c r="L271" s="149"/>
      <c r="M271" s="154"/>
      <c r="T271" s="155"/>
      <c r="AT271" s="151" t="s">
        <v>238</v>
      </c>
      <c r="AU271" s="151" t="s">
        <v>86</v>
      </c>
      <c r="AV271" s="12" t="s">
        <v>80</v>
      </c>
      <c r="AW271" s="12" t="s">
        <v>33</v>
      </c>
      <c r="AX271" s="12" t="s">
        <v>73</v>
      </c>
      <c r="AY271" s="151" t="s">
        <v>227</v>
      </c>
    </row>
    <row r="272" spans="2:65" s="13" customFormat="1" ht="11.25">
      <c r="B272" s="156"/>
      <c r="D272" s="150" t="s">
        <v>238</v>
      </c>
      <c r="E272" s="157" t="s">
        <v>21</v>
      </c>
      <c r="F272" s="158" t="s">
        <v>2872</v>
      </c>
      <c r="H272" s="159">
        <v>22.212</v>
      </c>
      <c r="I272" s="160"/>
      <c r="L272" s="156"/>
      <c r="M272" s="161"/>
      <c r="T272" s="162"/>
      <c r="AT272" s="157" t="s">
        <v>238</v>
      </c>
      <c r="AU272" s="157" t="s">
        <v>86</v>
      </c>
      <c r="AV272" s="13" t="s">
        <v>86</v>
      </c>
      <c r="AW272" s="13" t="s">
        <v>33</v>
      </c>
      <c r="AX272" s="13" t="s">
        <v>73</v>
      </c>
      <c r="AY272" s="157" t="s">
        <v>227</v>
      </c>
    </row>
    <row r="273" spans="2:65" s="14" customFormat="1" ht="11.25">
      <c r="B273" s="163"/>
      <c r="D273" s="150" t="s">
        <v>238</v>
      </c>
      <c r="E273" s="164" t="s">
        <v>21</v>
      </c>
      <c r="F273" s="165" t="s">
        <v>241</v>
      </c>
      <c r="H273" s="166">
        <v>22.212</v>
      </c>
      <c r="I273" s="167"/>
      <c r="L273" s="163"/>
      <c r="M273" s="168"/>
      <c r="T273" s="169"/>
      <c r="AT273" s="164" t="s">
        <v>238</v>
      </c>
      <c r="AU273" s="164" t="s">
        <v>86</v>
      </c>
      <c r="AV273" s="14" t="s">
        <v>234</v>
      </c>
      <c r="AW273" s="14" t="s">
        <v>33</v>
      </c>
      <c r="AX273" s="14" t="s">
        <v>80</v>
      </c>
      <c r="AY273" s="164" t="s">
        <v>227</v>
      </c>
    </row>
    <row r="274" spans="2:65" s="1" customFormat="1" ht="24.2" customHeight="1">
      <c r="B274" s="33"/>
      <c r="C274" s="132" t="s">
        <v>8</v>
      </c>
      <c r="D274" s="132" t="s">
        <v>229</v>
      </c>
      <c r="E274" s="133" t="s">
        <v>2873</v>
      </c>
      <c r="F274" s="134" t="s">
        <v>2874</v>
      </c>
      <c r="G274" s="135" t="s">
        <v>244</v>
      </c>
      <c r="H274" s="136">
        <v>9.6180000000000003</v>
      </c>
      <c r="I274" s="137"/>
      <c r="J274" s="138">
        <f>ROUND(I274*H274,2)</f>
        <v>0</v>
      </c>
      <c r="K274" s="134" t="s">
        <v>233</v>
      </c>
      <c r="L274" s="33"/>
      <c r="M274" s="139" t="s">
        <v>21</v>
      </c>
      <c r="N274" s="140" t="s">
        <v>45</v>
      </c>
      <c r="P274" s="141">
        <f>O274*H274</f>
        <v>0</v>
      </c>
      <c r="Q274" s="141">
        <v>2.3010199999999998</v>
      </c>
      <c r="R274" s="141">
        <f>Q274*H274</f>
        <v>22.131210360000001</v>
      </c>
      <c r="S274" s="141">
        <v>0</v>
      </c>
      <c r="T274" s="142">
        <f>S274*H274</f>
        <v>0</v>
      </c>
      <c r="AR274" s="143" t="s">
        <v>234</v>
      </c>
      <c r="AT274" s="143" t="s">
        <v>229</v>
      </c>
      <c r="AU274" s="143" t="s">
        <v>86</v>
      </c>
      <c r="AY274" s="18" t="s">
        <v>227</v>
      </c>
      <c r="BE274" s="144">
        <f>IF(N274="základní",J274,0)</f>
        <v>0</v>
      </c>
      <c r="BF274" s="144">
        <f>IF(N274="snížená",J274,0)</f>
        <v>0</v>
      </c>
      <c r="BG274" s="144">
        <f>IF(N274="zákl. přenesená",J274,0)</f>
        <v>0</v>
      </c>
      <c r="BH274" s="144">
        <f>IF(N274="sníž. přenesená",J274,0)</f>
        <v>0</v>
      </c>
      <c r="BI274" s="144">
        <f>IF(N274="nulová",J274,0)</f>
        <v>0</v>
      </c>
      <c r="BJ274" s="18" t="s">
        <v>86</v>
      </c>
      <c r="BK274" s="144">
        <f>ROUND(I274*H274,2)</f>
        <v>0</v>
      </c>
      <c r="BL274" s="18" t="s">
        <v>234</v>
      </c>
      <c r="BM274" s="143" t="s">
        <v>2875</v>
      </c>
    </row>
    <row r="275" spans="2:65" s="1" customFormat="1" ht="11.25">
      <c r="B275" s="33"/>
      <c r="D275" s="145" t="s">
        <v>236</v>
      </c>
      <c r="F275" s="146" t="s">
        <v>2876</v>
      </c>
      <c r="I275" s="147"/>
      <c r="L275" s="33"/>
      <c r="M275" s="148"/>
      <c r="T275" s="54"/>
      <c r="AT275" s="18" t="s">
        <v>236</v>
      </c>
      <c r="AU275" s="18" t="s">
        <v>86</v>
      </c>
    </row>
    <row r="276" spans="2:65" s="12" customFormat="1" ht="11.25">
      <c r="B276" s="149"/>
      <c r="D276" s="150" t="s">
        <v>238</v>
      </c>
      <c r="E276" s="151" t="s">
        <v>21</v>
      </c>
      <c r="F276" s="152" t="s">
        <v>2877</v>
      </c>
      <c r="H276" s="151" t="s">
        <v>21</v>
      </c>
      <c r="I276" s="153"/>
      <c r="L276" s="149"/>
      <c r="M276" s="154"/>
      <c r="T276" s="155"/>
      <c r="AT276" s="151" t="s">
        <v>238</v>
      </c>
      <c r="AU276" s="151" t="s">
        <v>86</v>
      </c>
      <c r="AV276" s="12" t="s">
        <v>80</v>
      </c>
      <c r="AW276" s="12" t="s">
        <v>33</v>
      </c>
      <c r="AX276" s="12" t="s">
        <v>73</v>
      </c>
      <c r="AY276" s="151" t="s">
        <v>227</v>
      </c>
    </row>
    <row r="277" spans="2:65" s="12" customFormat="1" ht="11.25">
      <c r="B277" s="149"/>
      <c r="D277" s="150" t="s">
        <v>238</v>
      </c>
      <c r="E277" s="151" t="s">
        <v>21</v>
      </c>
      <c r="F277" s="152" t="s">
        <v>2803</v>
      </c>
      <c r="H277" s="151" t="s">
        <v>21</v>
      </c>
      <c r="I277" s="153"/>
      <c r="L277" s="149"/>
      <c r="M277" s="154"/>
      <c r="T277" s="155"/>
      <c r="AT277" s="151" t="s">
        <v>238</v>
      </c>
      <c r="AU277" s="151" t="s">
        <v>86</v>
      </c>
      <c r="AV277" s="12" t="s">
        <v>80</v>
      </c>
      <c r="AW277" s="12" t="s">
        <v>33</v>
      </c>
      <c r="AX277" s="12" t="s">
        <v>73</v>
      </c>
      <c r="AY277" s="151" t="s">
        <v>227</v>
      </c>
    </row>
    <row r="278" spans="2:65" s="13" customFormat="1" ht="11.25">
      <c r="B278" s="156"/>
      <c r="D278" s="150" t="s">
        <v>238</v>
      </c>
      <c r="E278" s="157" t="s">
        <v>21</v>
      </c>
      <c r="F278" s="158" t="s">
        <v>2878</v>
      </c>
      <c r="H278" s="159">
        <v>8.9930000000000003</v>
      </c>
      <c r="I278" s="160"/>
      <c r="L278" s="156"/>
      <c r="M278" s="161"/>
      <c r="T278" s="162"/>
      <c r="AT278" s="157" t="s">
        <v>238</v>
      </c>
      <c r="AU278" s="157" t="s">
        <v>86</v>
      </c>
      <c r="AV278" s="13" t="s">
        <v>86</v>
      </c>
      <c r="AW278" s="13" t="s">
        <v>33</v>
      </c>
      <c r="AX278" s="13" t="s">
        <v>73</v>
      </c>
      <c r="AY278" s="157" t="s">
        <v>227</v>
      </c>
    </row>
    <row r="279" spans="2:65" s="13" customFormat="1" ht="11.25">
      <c r="B279" s="156"/>
      <c r="D279" s="150" t="s">
        <v>238</v>
      </c>
      <c r="E279" s="157" t="s">
        <v>21</v>
      </c>
      <c r="F279" s="158" t="s">
        <v>2879</v>
      </c>
      <c r="H279" s="159">
        <v>0.625</v>
      </c>
      <c r="I279" s="160"/>
      <c r="L279" s="156"/>
      <c r="M279" s="161"/>
      <c r="T279" s="162"/>
      <c r="AT279" s="157" t="s">
        <v>238</v>
      </c>
      <c r="AU279" s="157" t="s">
        <v>86</v>
      </c>
      <c r="AV279" s="13" t="s">
        <v>86</v>
      </c>
      <c r="AW279" s="13" t="s">
        <v>33</v>
      </c>
      <c r="AX279" s="13" t="s">
        <v>73</v>
      </c>
      <c r="AY279" s="157" t="s">
        <v>227</v>
      </c>
    </row>
    <row r="280" spans="2:65" s="14" customFormat="1" ht="11.25">
      <c r="B280" s="163"/>
      <c r="D280" s="150" t="s">
        <v>238</v>
      </c>
      <c r="E280" s="164" t="s">
        <v>21</v>
      </c>
      <c r="F280" s="165" t="s">
        <v>241</v>
      </c>
      <c r="H280" s="166">
        <v>9.6180000000000003</v>
      </c>
      <c r="I280" s="167"/>
      <c r="L280" s="163"/>
      <c r="M280" s="168"/>
      <c r="T280" s="169"/>
      <c r="AT280" s="164" t="s">
        <v>238</v>
      </c>
      <c r="AU280" s="164" t="s">
        <v>86</v>
      </c>
      <c r="AV280" s="14" t="s">
        <v>234</v>
      </c>
      <c r="AW280" s="14" t="s">
        <v>33</v>
      </c>
      <c r="AX280" s="14" t="s">
        <v>80</v>
      </c>
      <c r="AY280" s="164" t="s">
        <v>227</v>
      </c>
    </row>
    <row r="281" spans="2:65" s="1" customFormat="1" ht="33" customHeight="1">
      <c r="B281" s="33"/>
      <c r="C281" s="132" t="s">
        <v>370</v>
      </c>
      <c r="D281" s="132" t="s">
        <v>229</v>
      </c>
      <c r="E281" s="133" t="s">
        <v>2880</v>
      </c>
      <c r="F281" s="134" t="s">
        <v>2881</v>
      </c>
      <c r="G281" s="135" t="s">
        <v>244</v>
      </c>
      <c r="H281" s="136">
        <v>67.325999999999993</v>
      </c>
      <c r="I281" s="137"/>
      <c r="J281" s="138">
        <f>ROUND(I281*H281,2)</f>
        <v>0</v>
      </c>
      <c r="K281" s="134" t="s">
        <v>233</v>
      </c>
      <c r="L281" s="33"/>
      <c r="M281" s="139" t="s">
        <v>21</v>
      </c>
      <c r="N281" s="140" t="s">
        <v>45</v>
      </c>
      <c r="P281" s="141">
        <f>O281*H281</f>
        <v>0</v>
      </c>
      <c r="Q281" s="141">
        <v>2.5018699999999998</v>
      </c>
      <c r="R281" s="141">
        <f>Q281*H281</f>
        <v>168.44089961999998</v>
      </c>
      <c r="S281" s="141">
        <v>0</v>
      </c>
      <c r="T281" s="142">
        <f>S281*H281</f>
        <v>0</v>
      </c>
      <c r="AR281" s="143" t="s">
        <v>234</v>
      </c>
      <c r="AT281" s="143" t="s">
        <v>229</v>
      </c>
      <c r="AU281" s="143" t="s">
        <v>86</v>
      </c>
      <c r="AY281" s="18" t="s">
        <v>227</v>
      </c>
      <c r="BE281" s="144">
        <f>IF(N281="základní",J281,0)</f>
        <v>0</v>
      </c>
      <c r="BF281" s="144">
        <f>IF(N281="snížená",J281,0)</f>
        <v>0</v>
      </c>
      <c r="BG281" s="144">
        <f>IF(N281="zákl. přenesená",J281,0)</f>
        <v>0</v>
      </c>
      <c r="BH281" s="144">
        <f>IF(N281="sníž. přenesená",J281,0)</f>
        <v>0</v>
      </c>
      <c r="BI281" s="144">
        <f>IF(N281="nulová",J281,0)</f>
        <v>0</v>
      </c>
      <c r="BJ281" s="18" t="s">
        <v>86</v>
      </c>
      <c r="BK281" s="144">
        <f>ROUND(I281*H281,2)</f>
        <v>0</v>
      </c>
      <c r="BL281" s="18" t="s">
        <v>234</v>
      </c>
      <c r="BM281" s="143" t="s">
        <v>2882</v>
      </c>
    </row>
    <row r="282" spans="2:65" s="1" customFormat="1" ht="11.25">
      <c r="B282" s="33"/>
      <c r="D282" s="145" t="s">
        <v>236</v>
      </c>
      <c r="F282" s="146" t="s">
        <v>2883</v>
      </c>
      <c r="I282" s="147"/>
      <c r="L282" s="33"/>
      <c r="M282" s="148"/>
      <c r="T282" s="54"/>
      <c r="AT282" s="18" t="s">
        <v>236</v>
      </c>
      <c r="AU282" s="18" t="s">
        <v>86</v>
      </c>
    </row>
    <row r="283" spans="2:65" s="12" customFormat="1" ht="11.25">
      <c r="B283" s="149"/>
      <c r="D283" s="150" t="s">
        <v>238</v>
      </c>
      <c r="E283" s="151" t="s">
        <v>21</v>
      </c>
      <c r="F283" s="152" t="s">
        <v>2803</v>
      </c>
      <c r="H283" s="151" t="s">
        <v>21</v>
      </c>
      <c r="I283" s="153"/>
      <c r="L283" s="149"/>
      <c r="M283" s="154"/>
      <c r="T283" s="155"/>
      <c r="AT283" s="151" t="s">
        <v>238</v>
      </c>
      <c r="AU283" s="151" t="s">
        <v>86</v>
      </c>
      <c r="AV283" s="12" t="s">
        <v>80</v>
      </c>
      <c r="AW283" s="12" t="s">
        <v>33</v>
      </c>
      <c r="AX283" s="12" t="s">
        <v>73</v>
      </c>
      <c r="AY283" s="151" t="s">
        <v>227</v>
      </c>
    </row>
    <row r="284" spans="2:65" s="13" customFormat="1" ht="11.25">
      <c r="B284" s="156"/>
      <c r="D284" s="150" t="s">
        <v>238</v>
      </c>
      <c r="E284" s="157" t="s">
        <v>21</v>
      </c>
      <c r="F284" s="158" t="s">
        <v>2884</v>
      </c>
      <c r="H284" s="159">
        <v>62.951000000000001</v>
      </c>
      <c r="I284" s="160"/>
      <c r="L284" s="156"/>
      <c r="M284" s="161"/>
      <c r="T284" s="162"/>
      <c r="AT284" s="157" t="s">
        <v>238</v>
      </c>
      <c r="AU284" s="157" t="s">
        <v>86</v>
      </c>
      <c r="AV284" s="13" t="s">
        <v>86</v>
      </c>
      <c r="AW284" s="13" t="s">
        <v>33</v>
      </c>
      <c r="AX284" s="13" t="s">
        <v>73</v>
      </c>
      <c r="AY284" s="157" t="s">
        <v>227</v>
      </c>
    </row>
    <row r="285" spans="2:65" s="13" customFormat="1" ht="11.25">
      <c r="B285" s="156"/>
      <c r="D285" s="150" t="s">
        <v>238</v>
      </c>
      <c r="E285" s="157" t="s">
        <v>21</v>
      </c>
      <c r="F285" s="158" t="s">
        <v>2885</v>
      </c>
      <c r="H285" s="159">
        <v>4.375</v>
      </c>
      <c r="I285" s="160"/>
      <c r="L285" s="156"/>
      <c r="M285" s="161"/>
      <c r="T285" s="162"/>
      <c r="AT285" s="157" t="s">
        <v>238</v>
      </c>
      <c r="AU285" s="157" t="s">
        <v>86</v>
      </c>
      <c r="AV285" s="13" t="s">
        <v>86</v>
      </c>
      <c r="AW285" s="13" t="s">
        <v>33</v>
      </c>
      <c r="AX285" s="13" t="s">
        <v>73</v>
      </c>
      <c r="AY285" s="157" t="s">
        <v>227</v>
      </c>
    </row>
    <row r="286" spans="2:65" s="14" customFormat="1" ht="11.25">
      <c r="B286" s="163"/>
      <c r="D286" s="150" t="s">
        <v>238</v>
      </c>
      <c r="E286" s="164" t="s">
        <v>21</v>
      </c>
      <c r="F286" s="165" t="s">
        <v>241</v>
      </c>
      <c r="H286" s="166">
        <v>67.325999999999993</v>
      </c>
      <c r="I286" s="167"/>
      <c r="L286" s="163"/>
      <c r="M286" s="168"/>
      <c r="T286" s="169"/>
      <c r="AT286" s="164" t="s">
        <v>238</v>
      </c>
      <c r="AU286" s="164" t="s">
        <v>86</v>
      </c>
      <c r="AV286" s="14" t="s">
        <v>234</v>
      </c>
      <c r="AW286" s="14" t="s">
        <v>33</v>
      </c>
      <c r="AX286" s="14" t="s">
        <v>80</v>
      </c>
      <c r="AY286" s="164" t="s">
        <v>227</v>
      </c>
    </row>
    <row r="287" spans="2:65" s="1" customFormat="1" ht="16.5" customHeight="1">
      <c r="B287" s="33"/>
      <c r="C287" s="132" t="s">
        <v>376</v>
      </c>
      <c r="D287" s="132" t="s">
        <v>229</v>
      </c>
      <c r="E287" s="133" t="s">
        <v>2886</v>
      </c>
      <c r="F287" s="134" t="s">
        <v>2887</v>
      </c>
      <c r="G287" s="135" t="s">
        <v>232</v>
      </c>
      <c r="H287" s="136">
        <v>133.12</v>
      </c>
      <c r="I287" s="137"/>
      <c r="J287" s="138">
        <f>ROUND(I287*H287,2)</f>
        <v>0</v>
      </c>
      <c r="K287" s="134" t="s">
        <v>233</v>
      </c>
      <c r="L287" s="33"/>
      <c r="M287" s="139" t="s">
        <v>21</v>
      </c>
      <c r="N287" s="140" t="s">
        <v>45</v>
      </c>
      <c r="P287" s="141">
        <f>O287*H287</f>
        <v>0</v>
      </c>
      <c r="Q287" s="141">
        <v>2.64E-3</v>
      </c>
      <c r="R287" s="141">
        <f>Q287*H287</f>
        <v>0.35143679999999999</v>
      </c>
      <c r="S287" s="141">
        <v>0</v>
      </c>
      <c r="T287" s="142">
        <f>S287*H287</f>
        <v>0</v>
      </c>
      <c r="AR287" s="143" t="s">
        <v>234</v>
      </c>
      <c r="AT287" s="143" t="s">
        <v>229</v>
      </c>
      <c r="AU287" s="143" t="s">
        <v>86</v>
      </c>
      <c r="AY287" s="18" t="s">
        <v>227</v>
      </c>
      <c r="BE287" s="144">
        <f>IF(N287="základní",J287,0)</f>
        <v>0</v>
      </c>
      <c r="BF287" s="144">
        <f>IF(N287="snížená",J287,0)</f>
        <v>0</v>
      </c>
      <c r="BG287" s="144">
        <f>IF(N287="zákl. přenesená",J287,0)</f>
        <v>0</v>
      </c>
      <c r="BH287" s="144">
        <f>IF(N287="sníž. přenesená",J287,0)</f>
        <v>0</v>
      </c>
      <c r="BI287" s="144">
        <f>IF(N287="nulová",J287,0)</f>
        <v>0</v>
      </c>
      <c r="BJ287" s="18" t="s">
        <v>86</v>
      </c>
      <c r="BK287" s="144">
        <f>ROUND(I287*H287,2)</f>
        <v>0</v>
      </c>
      <c r="BL287" s="18" t="s">
        <v>234</v>
      </c>
      <c r="BM287" s="143" t="s">
        <v>2888</v>
      </c>
    </row>
    <row r="288" spans="2:65" s="1" customFormat="1" ht="11.25">
      <c r="B288" s="33"/>
      <c r="D288" s="145" t="s">
        <v>236</v>
      </c>
      <c r="F288" s="146" t="s">
        <v>2889</v>
      </c>
      <c r="I288" s="147"/>
      <c r="L288" s="33"/>
      <c r="M288" s="148"/>
      <c r="T288" s="54"/>
      <c r="AT288" s="18" t="s">
        <v>236</v>
      </c>
      <c r="AU288" s="18" t="s">
        <v>86</v>
      </c>
    </row>
    <row r="289" spans="2:65" s="12" customFormat="1" ht="11.25">
      <c r="B289" s="149"/>
      <c r="D289" s="150" t="s">
        <v>238</v>
      </c>
      <c r="E289" s="151" t="s">
        <v>21</v>
      </c>
      <c r="F289" s="152" t="s">
        <v>2803</v>
      </c>
      <c r="H289" s="151" t="s">
        <v>21</v>
      </c>
      <c r="I289" s="153"/>
      <c r="L289" s="149"/>
      <c r="M289" s="154"/>
      <c r="T289" s="155"/>
      <c r="AT289" s="151" t="s">
        <v>238</v>
      </c>
      <c r="AU289" s="151" t="s">
        <v>86</v>
      </c>
      <c r="AV289" s="12" t="s">
        <v>80</v>
      </c>
      <c r="AW289" s="12" t="s">
        <v>33</v>
      </c>
      <c r="AX289" s="12" t="s">
        <v>73</v>
      </c>
      <c r="AY289" s="151" t="s">
        <v>227</v>
      </c>
    </row>
    <row r="290" spans="2:65" s="13" customFormat="1" ht="11.25">
      <c r="B290" s="156"/>
      <c r="D290" s="150" t="s">
        <v>238</v>
      </c>
      <c r="E290" s="157" t="s">
        <v>21</v>
      </c>
      <c r="F290" s="158" t="s">
        <v>2890</v>
      </c>
      <c r="H290" s="159">
        <v>125.12</v>
      </c>
      <c r="I290" s="160"/>
      <c r="L290" s="156"/>
      <c r="M290" s="161"/>
      <c r="T290" s="162"/>
      <c r="AT290" s="157" t="s">
        <v>238</v>
      </c>
      <c r="AU290" s="157" t="s">
        <v>86</v>
      </c>
      <c r="AV290" s="13" t="s">
        <v>86</v>
      </c>
      <c r="AW290" s="13" t="s">
        <v>33</v>
      </c>
      <c r="AX290" s="13" t="s">
        <v>73</v>
      </c>
      <c r="AY290" s="157" t="s">
        <v>227</v>
      </c>
    </row>
    <row r="291" spans="2:65" s="13" customFormat="1" ht="11.25">
      <c r="B291" s="156"/>
      <c r="D291" s="150" t="s">
        <v>238</v>
      </c>
      <c r="E291" s="157" t="s">
        <v>21</v>
      </c>
      <c r="F291" s="158" t="s">
        <v>2891</v>
      </c>
      <c r="H291" s="159">
        <v>8</v>
      </c>
      <c r="I291" s="160"/>
      <c r="L291" s="156"/>
      <c r="M291" s="161"/>
      <c r="T291" s="162"/>
      <c r="AT291" s="157" t="s">
        <v>238</v>
      </c>
      <c r="AU291" s="157" t="s">
        <v>86</v>
      </c>
      <c r="AV291" s="13" t="s">
        <v>86</v>
      </c>
      <c r="AW291" s="13" t="s">
        <v>33</v>
      </c>
      <c r="AX291" s="13" t="s">
        <v>73</v>
      </c>
      <c r="AY291" s="157" t="s">
        <v>227</v>
      </c>
    </row>
    <row r="292" spans="2:65" s="14" customFormat="1" ht="11.25">
      <c r="B292" s="163"/>
      <c r="D292" s="150" t="s">
        <v>238</v>
      </c>
      <c r="E292" s="164" t="s">
        <v>21</v>
      </c>
      <c r="F292" s="165" t="s">
        <v>241</v>
      </c>
      <c r="H292" s="166">
        <v>133.12</v>
      </c>
      <c r="I292" s="167"/>
      <c r="L292" s="163"/>
      <c r="M292" s="168"/>
      <c r="T292" s="169"/>
      <c r="AT292" s="164" t="s">
        <v>238</v>
      </c>
      <c r="AU292" s="164" t="s">
        <v>86</v>
      </c>
      <c r="AV292" s="14" t="s">
        <v>234</v>
      </c>
      <c r="AW292" s="14" t="s">
        <v>33</v>
      </c>
      <c r="AX292" s="14" t="s">
        <v>80</v>
      </c>
      <c r="AY292" s="164" t="s">
        <v>227</v>
      </c>
    </row>
    <row r="293" spans="2:65" s="1" customFormat="1" ht="16.5" customHeight="1">
      <c r="B293" s="33"/>
      <c r="C293" s="132" t="s">
        <v>382</v>
      </c>
      <c r="D293" s="132" t="s">
        <v>229</v>
      </c>
      <c r="E293" s="133" t="s">
        <v>2892</v>
      </c>
      <c r="F293" s="134" t="s">
        <v>2893</v>
      </c>
      <c r="G293" s="135" t="s">
        <v>232</v>
      </c>
      <c r="H293" s="136">
        <v>133.12</v>
      </c>
      <c r="I293" s="137"/>
      <c r="J293" s="138">
        <f>ROUND(I293*H293,2)</f>
        <v>0</v>
      </c>
      <c r="K293" s="134" t="s">
        <v>233</v>
      </c>
      <c r="L293" s="33"/>
      <c r="M293" s="139" t="s">
        <v>21</v>
      </c>
      <c r="N293" s="140" t="s">
        <v>45</v>
      </c>
      <c r="P293" s="141">
        <f>O293*H293</f>
        <v>0</v>
      </c>
      <c r="Q293" s="141">
        <v>0</v>
      </c>
      <c r="R293" s="141">
        <f>Q293*H293</f>
        <v>0</v>
      </c>
      <c r="S293" s="141">
        <v>0</v>
      </c>
      <c r="T293" s="142">
        <f>S293*H293</f>
        <v>0</v>
      </c>
      <c r="AR293" s="143" t="s">
        <v>234</v>
      </c>
      <c r="AT293" s="143" t="s">
        <v>229</v>
      </c>
      <c r="AU293" s="143" t="s">
        <v>86</v>
      </c>
      <c r="AY293" s="18" t="s">
        <v>227</v>
      </c>
      <c r="BE293" s="144">
        <f>IF(N293="základní",J293,0)</f>
        <v>0</v>
      </c>
      <c r="BF293" s="144">
        <f>IF(N293="snížená",J293,0)</f>
        <v>0</v>
      </c>
      <c r="BG293" s="144">
        <f>IF(N293="zákl. přenesená",J293,0)</f>
        <v>0</v>
      </c>
      <c r="BH293" s="144">
        <f>IF(N293="sníž. přenesená",J293,0)</f>
        <v>0</v>
      </c>
      <c r="BI293" s="144">
        <f>IF(N293="nulová",J293,0)</f>
        <v>0</v>
      </c>
      <c r="BJ293" s="18" t="s">
        <v>86</v>
      </c>
      <c r="BK293" s="144">
        <f>ROUND(I293*H293,2)</f>
        <v>0</v>
      </c>
      <c r="BL293" s="18" t="s">
        <v>234</v>
      </c>
      <c r="BM293" s="143" t="s">
        <v>2894</v>
      </c>
    </row>
    <row r="294" spans="2:65" s="1" customFormat="1" ht="11.25">
      <c r="B294" s="33"/>
      <c r="D294" s="145" t="s">
        <v>236</v>
      </c>
      <c r="F294" s="146" t="s">
        <v>2895</v>
      </c>
      <c r="I294" s="147"/>
      <c r="L294" s="33"/>
      <c r="M294" s="148"/>
      <c r="T294" s="54"/>
      <c r="AT294" s="18" t="s">
        <v>236</v>
      </c>
      <c r="AU294" s="18" t="s">
        <v>86</v>
      </c>
    </row>
    <row r="295" spans="2:65" s="1" customFormat="1" ht="24.2" customHeight="1">
      <c r="B295" s="33"/>
      <c r="C295" s="132" t="s">
        <v>388</v>
      </c>
      <c r="D295" s="132" t="s">
        <v>229</v>
      </c>
      <c r="E295" s="133" t="s">
        <v>2896</v>
      </c>
      <c r="F295" s="134" t="s">
        <v>2897</v>
      </c>
      <c r="G295" s="135" t="s">
        <v>244</v>
      </c>
      <c r="H295" s="136">
        <v>224.387</v>
      </c>
      <c r="I295" s="137"/>
      <c r="J295" s="138">
        <f>ROUND(I295*H295,2)</f>
        <v>0</v>
      </c>
      <c r="K295" s="134" t="s">
        <v>233</v>
      </c>
      <c r="L295" s="33"/>
      <c r="M295" s="139" t="s">
        <v>21</v>
      </c>
      <c r="N295" s="140" t="s">
        <v>45</v>
      </c>
      <c r="P295" s="141">
        <f>O295*H295</f>
        <v>0</v>
      </c>
      <c r="Q295" s="141">
        <v>2.5018699999999998</v>
      </c>
      <c r="R295" s="141">
        <f>Q295*H295</f>
        <v>561.38710369</v>
      </c>
      <c r="S295" s="141">
        <v>0</v>
      </c>
      <c r="T295" s="142">
        <f>S295*H295</f>
        <v>0</v>
      </c>
      <c r="AR295" s="143" t="s">
        <v>234</v>
      </c>
      <c r="AT295" s="143" t="s">
        <v>229</v>
      </c>
      <c r="AU295" s="143" t="s">
        <v>86</v>
      </c>
      <c r="AY295" s="18" t="s">
        <v>227</v>
      </c>
      <c r="BE295" s="144">
        <f>IF(N295="základní",J295,0)</f>
        <v>0</v>
      </c>
      <c r="BF295" s="144">
        <f>IF(N295="snížená",J295,0)</f>
        <v>0</v>
      </c>
      <c r="BG295" s="144">
        <f>IF(N295="zákl. přenesená",J295,0)</f>
        <v>0</v>
      </c>
      <c r="BH295" s="144">
        <f>IF(N295="sníž. přenesená",J295,0)</f>
        <v>0</v>
      </c>
      <c r="BI295" s="144">
        <f>IF(N295="nulová",J295,0)</f>
        <v>0</v>
      </c>
      <c r="BJ295" s="18" t="s">
        <v>86</v>
      </c>
      <c r="BK295" s="144">
        <f>ROUND(I295*H295,2)</f>
        <v>0</v>
      </c>
      <c r="BL295" s="18" t="s">
        <v>234</v>
      </c>
      <c r="BM295" s="143" t="s">
        <v>2898</v>
      </c>
    </row>
    <row r="296" spans="2:65" s="1" customFormat="1" ht="11.25">
      <c r="B296" s="33"/>
      <c r="D296" s="145" t="s">
        <v>236</v>
      </c>
      <c r="F296" s="146" t="s">
        <v>2899</v>
      </c>
      <c r="I296" s="147"/>
      <c r="L296" s="33"/>
      <c r="M296" s="148"/>
      <c r="T296" s="54"/>
      <c r="AT296" s="18" t="s">
        <v>236</v>
      </c>
      <c r="AU296" s="18" t="s">
        <v>86</v>
      </c>
    </row>
    <row r="297" spans="2:65" s="12" customFormat="1" ht="11.25">
      <c r="B297" s="149"/>
      <c r="D297" s="150" t="s">
        <v>238</v>
      </c>
      <c r="E297" s="151" t="s">
        <v>21</v>
      </c>
      <c r="F297" s="152" t="s">
        <v>2900</v>
      </c>
      <c r="H297" s="151" t="s">
        <v>21</v>
      </c>
      <c r="I297" s="153"/>
      <c r="L297" s="149"/>
      <c r="M297" s="154"/>
      <c r="T297" s="155"/>
      <c r="AT297" s="151" t="s">
        <v>238</v>
      </c>
      <c r="AU297" s="151" t="s">
        <v>86</v>
      </c>
      <c r="AV297" s="12" t="s">
        <v>80</v>
      </c>
      <c r="AW297" s="12" t="s">
        <v>33</v>
      </c>
      <c r="AX297" s="12" t="s">
        <v>73</v>
      </c>
      <c r="AY297" s="151" t="s">
        <v>227</v>
      </c>
    </row>
    <row r="298" spans="2:65" s="12" customFormat="1" ht="11.25">
      <c r="B298" s="149"/>
      <c r="D298" s="150" t="s">
        <v>238</v>
      </c>
      <c r="E298" s="151" t="s">
        <v>21</v>
      </c>
      <c r="F298" s="152" t="s">
        <v>2901</v>
      </c>
      <c r="H298" s="151" t="s">
        <v>21</v>
      </c>
      <c r="I298" s="153"/>
      <c r="L298" s="149"/>
      <c r="M298" s="154"/>
      <c r="T298" s="155"/>
      <c r="AT298" s="151" t="s">
        <v>238</v>
      </c>
      <c r="AU298" s="151" t="s">
        <v>86</v>
      </c>
      <c r="AV298" s="12" t="s">
        <v>80</v>
      </c>
      <c r="AW298" s="12" t="s">
        <v>33</v>
      </c>
      <c r="AX298" s="12" t="s">
        <v>73</v>
      </c>
      <c r="AY298" s="151" t="s">
        <v>227</v>
      </c>
    </row>
    <row r="299" spans="2:65" s="13" customFormat="1" ht="11.25">
      <c r="B299" s="156"/>
      <c r="D299" s="150" t="s">
        <v>238</v>
      </c>
      <c r="E299" s="157" t="s">
        <v>21</v>
      </c>
      <c r="F299" s="158" t="s">
        <v>2902</v>
      </c>
      <c r="H299" s="159">
        <v>46.706000000000003</v>
      </c>
      <c r="I299" s="160"/>
      <c r="L299" s="156"/>
      <c r="M299" s="161"/>
      <c r="T299" s="162"/>
      <c r="AT299" s="157" t="s">
        <v>238</v>
      </c>
      <c r="AU299" s="157" t="s">
        <v>86</v>
      </c>
      <c r="AV299" s="13" t="s">
        <v>86</v>
      </c>
      <c r="AW299" s="13" t="s">
        <v>33</v>
      </c>
      <c r="AX299" s="13" t="s">
        <v>73</v>
      </c>
      <c r="AY299" s="157" t="s">
        <v>227</v>
      </c>
    </row>
    <row r="300" spans="2:65" s="12" customFormat="1" ht="11.25">
      <c r="B300" s="149"/>
      <c r="D300" s="150" t="s">
        <v>238</v>
      </c>
      <c r="E300" s="151" t="s">
        <v>21</v>
      </c>
      <c r="F300" s="152" t="s">
        <v>2903</v>
      </c>
      <c r="H300" s="151" t="s">
        <v>21</v>
      </c>
      <c r="I300" s="153"/>
      <c r="L300" s="149"/>
      <c r="M300" s="154"/>
      <c r="T300" s="155"/>
      <c r="AT300" s="151" t="s">
        <v>238</v>
      </c>
      <c r="AU300" s="151" t="s">
        <v>86</v>
      </c>
      <c r="AV300" s="12" t="s">
        <v>80</v>
      </c>
      <c r="AW300" s="12" t="s">
        <v>33</v>
      </c>
      <c r="AX300" s="12" t="s">
        <v>73</v>
      </c>
      <c r="AY300" s="151" t="s">
        <v>227</v>
      </c>
    </row>
    <row r="301" spans="2:65" s="13" customFormat="1" ht="11.25">
      <c r="B301" s="156"/>
      <c r="D301" s="150" t="s">
        <v>238</v>
      </c>
      <c r="E301" s="157" t="s">
        <v>21</v>
      </c>
      <c r="F301" s="158" t="s">
        <v>2904</v>
      </c>
      <c r="H301" s="159">
        <v>42.17</v>
      </c>
      <c r="I301" s="160"/>
      <c r="L301" s="156"/>
      <c r="M301" s="161"/>
      <c r="T301" s="162"/>
      <c r="AT301" s="157" t="s">
        <v>238</v>
      </c>
      <c r="AU301" s="157" t="s">
        <v>86</v>
      </c>
      <c r="AV301" s="13" t="s">
        <v>86</v>
      </c>
      <c r="AW301" s="13" t="s">
        <v>33</v>
      </c>
      <c r="AX301" s="13" t="s">
        <v>73</v>
      </c>
      <c r="AY301" s="157" t="s">
        <v>227</v>
      </c>
    </row>
    <row r="302" spans="2:65" s="12" customFormat="1" ht="11.25">
      <c r="B302" s="149"/>
      <c r="D302" s="150" t="s">
        <v>238</v>
      </c>
      <c r="E302" s="151" t="s">
        <v>21</v>
      </c>
      <c r="F302" s="152" t="s">
        <v>2905</v>
      </c>
      <c r="H302" s="151" t="s">
        <v>21</v>
      </c>
      <c r="I302" s="153"/>
      <c r="L302" s="149"/>
      <c r="M302" s="154"/>
      <c r="T302" s="155"/>
      <c r="AT302" s="151" t="s">
        <v>238</v>
      </c>
      <c r="AU302" s="151" t="s">
        <v>86</v>
      </c>
      <c r="AV302" s="12" t="s">
        <v>80</v>
      </c>
      <c r="AW302" s="12" t="s">
        <v>33</v>
      </c>
      <c r="AX302" s="12" t="s">
        <v>73</v>
      </c>
      <c r="AY302" s="151" t="s">
        <v>227</v>
      </c>
    </row>
    <row r="303" spans="2:65" s="13" customFormat="1" ht="11.25">
      <c r="B303" s="156"/>
      <c r="D303" s="150" t="s">
        <v>238</v>
      </c>
      <c r="E303" s="157" t="s">
        <v>21</v>
      </c>
      <c r="F303" s="158" t="s">
        <v>2906</v>
      </c>
      <c r="H303" s="159">
        <v>4.6150000000000002</v>
      </c>
      <c r="I303" s="160"/>
      <c r="L303" s="156"/>
      <c r="M303" s="161"/>
      <c r="T303" s="162"/>
      <c r="AT303" s="157" t="s">
        <v>238</v>
      </c>
      <c r="AU303" s="157" t="s">
        <v>86</v>
      </c>
      <c r="AV303" s="13" t="s">
        <v>86</v>
      </c>
      <c r="AW303" s="13" t="s">
        <v>33</v>
      </c>
      <c r="AX303" s="13" t="s">
        <v>73</v>
      </c>
      <c r="AY303" s="157" t="s">
        <v>227</v>
      </c>
    </row>
    <row r="304" spans="2:65" s="12" customFormat="1" ht="11.25">
      <c r="B304" s="149"/>
      <c r="D304" s="150" t="s">
        <v>238</v>
      </c>
      <c r="E304" s="151" t="s">
        <v>21</v>
      </c>
      <c r="F304" s="152" t="s">
        <v>2907</v>
      </c>
      <c r="H304" s="151" t="s">
        <v>21</v>
      </c>
      <c r="I304" s="153"/>
      <c r="L304" s="149"/>
      <c r="M304" s="154"/>
      <c r="T304" s="155"/>
      <c r="AT304" s="151" t="s">
        <v>238</v>
      </c>
      <c r="AU304" s="151" t="s">
        <v>86</v>
      </c>
      <c r="AV304" s="12" t="s">
        <v>80</v>
      </c>
      <c r="AW304" s="12" t="s">
        <v>33</v>
      </c>
      <c r="AX304" s="12" t="s">
        <v>73</v>
      </c>
      <c r="AY304" s="151" t="s">
        <v>227</v>
      </c>
    </row>
    <row r="305" spans="2:51" s="13" customFormat="1" ht="11.25">
      <c r="B305" s="156"/>
      <c r="D305" s="150" t="s">
        <v>238</v>
      </c>
      <c r="E305" s="157" t="s">
        <v>21</v>
      </c>
      <c r="F305" s="158" t="s">
        <v>2908</v>
      </c>
      <c r="H305" s="159">
        <v>4.125</v>
      </c>
      <c r="I305" s="160"/>
      <c r="L305" s="156"/>
      <c r="M305" s="161"/>
      <c r="T305" s="162"/>
      <c r="AT305" s="157" t="s">
        <v>238</v>
      </c>
      <c r="AU305" s="157" t="s">
        <v>86</v>
      </c>
      <c r="AV305" s="13" t="s">
        <v>86</v>
      </c>
      <c r="AW305" s="13" t="s">
        <v>33</v>
      </c>
      <c r="AX305" s="13" t="s">
        <v>73</v>
      </c>
      <c r="AY305" s="157" t="s">
        <v>227</v>
      </c>
    </row>
    <row r="306" spans="2:51" s="12" customFormat="1" ht="11.25">
      <c r="B306" s="149"/>
      <c r="D306" s="150" t="s">
        <v>238</v>
      </c>
      <c r="E306" s="151" t="s">
        <v>21</v>
      </c>
      <c r="F306" s="152" t="s">
        <v>2909</v>
      </c>
      <c r="H306" s="151" t="s">
        <v>21</v>
      </c>
      <c r="I306" s="153"/>
      <c r="L306" s="149"/>
      <c r="M306" s="154"/>
      <c r="T306" s="155"/>
      <c r="AT306" s="151" t="s">
        <v>238</v>
      </c>
      <c r="AU306" s="151" t="s">
        <v>86</v>
      </c>
      <c r="AV306" s="12" t="s">
        <v>80</v>
      </c>
      <c r="AW306" s="12" t="s">
        <v>33</v>
      </c>
      <c r="AX306" s="12" t="s">
        <v>73</v>
      </c>
      <c r="AY306" s="151" t="s">
        <v>227</v>
      </c>
    </row>
    <row r="307" spans="2:51" s="13" customFormat="1" ht="11.25">
      <c r="B307" s="156"/>
      <c r="D307" s="150" t="s">
        <v>238</v>
      </c>
      <c r="E307" s="157" t="s">
        <v>21</v>
      </c>
      <c r="F307" s="158" t="s">
        <v>2910</v>
      </c>
      <c r="H307" s="159">
        <v>4.1820000000000004</v>
      </c>
      <c r="I307" s="160"/>
      <c r="L307" s="156"/>
      <c r="M307" s="161"/>
      <c r="T307" s="162"/>
      <c r="AT307" s="157" t="s">
        <v>238</v>
      </c>
      <c r="AU307" s="157" t="s">
        <v>86</v>
      </c>
      <c r="AV307" s="13" t="s">
        <v>86</v>
      </c>
      <c r="AW307" s="13" t="s">
        <v>33</v>
      </c>
      <c r="AX307" s="13" t="s">
        <v>73</v>
      </c>
      <c r="AY307" s="157" t="s">
        <v>227</v>
      </c>
    </row>
    <row r="308" spans="2:51" s="12" customFormat="1" ht="11.25">
      <c r="B308" s="149"/>
      <c r="D308" s="150" t="s">
        <v>238</v>
      </c>
      <c r="E308" s="151" t="s">
        <v>21</v>
      </c>
      <c r="F308" s="152" t="s">
        <v>2911</v>
      </c>
      <c r="H308" s="151" t="s">
        <v>21</v>
      </c>
      <c r="I308" s="153"/>
      <c r="L308" s="149"/>
      <c r="M308" s="154"/>
      <c r="T308" s="155"/>
      <c r="AT308" s="151" t="s">
        <v>238</v>
      </c>
      <c r="AU308" s="151" t="s">
        <v>86</v>
      </c>
      <c r="AV308" s="12" t="s">
        <v>80</v>
      </c>
      <c r="AW308" s="12" t="s">
        <v>33</v>
      </c>
      <c r="AX308" s="12" t="s">
        <v>73</v>
      </c>
      <c r="AY308" s="151" t="s">
        <v>227</v>
      </c>
    </row>
    <row r="309" spans="2:51" s="13" customFormat="1" ht="11.25">
      <c r="B309" s="156"/>
      <c r="D309" s="150" t="s">
        <v>238</v>
      </c>
      <c r="E309" s="157" t="s">
        <v>21</v>
      </c>
      <c r="F309" s="158" t="s">
        <v>2912</v>
      </c>
      <c r="H309" s="159">
        <v>6.4859999999999998</v>
      </c>
      <c r="I309" s="160"/>
      <c r="L309" s="156"/>
      <c r="M309" s="161"/>
      <c r="T309" s="162"/>
      <c r="AT309" s="157" t="s">
        <v>238</v>
      </c>
      <c r="AU309" s="157" t="s">
        <v>86</v>
      </c>
      <c r="AV309" s="13" t="s">
        <v>86</v>
      </c>
      <c r="AW309" s="13" t="s">
        <v>33</v>
      </c>
      <c r="AX309" s="13" t="s">
        <v>73</v>
      </c>
      <c r="AY309" s="157" t="s">
        <v>227</v>
      </c>
    </row>
    <row r="310" spans="2:51" s="12" customFormat="1" ht="11.25">
      <c r="B310" s="149"/>
      <c r="D310" s="150" t="s">
        <v>238</v>
      </c>
      <c r="E310" s="151" t="s">
        <v>21</v>
      </c>
      <c r="F310" s="152" t="s">
        <v>2913</v>
      </c>
      <c r="H310" s="151" t="s">
        <v>21</v>
      </c>
      <c r="I310" s="153"/>
      <c r="L310" s="149"/>
      <c r="M310" s="154"/>
      <c r="T310" s="155"/>
      <c r="AT310" s="151" t="s">
        <v>238</v>
      </c>
      <c r="AU310" s="151" t="s">
        <v>86</v>
      </c>
      <c r="AV310" s="12" t="s">
        <v>80</v>
      </c>
      <c r="AW310" s="12" t="s">
        <v>33</v>
      </c>
      <c r="AX310" s="12" t="s">
        <v>73</v>
      </c>
      <c r="AY310" s="151" t="s">
        <v>227</v>
      </c>
    </row>
    <row r="311" spans="2:51" s="13" customFormat="1" ht="11.25">
      <c r="B311" s="156"/>
      <c r="D311" s="150" t="s">
        <v>238</v>
      </c>
      <c r="E311" s="157" t="s">
        <v>21</v>
      </c>
      <c r="F311" s="158" t="s">
        <v>2914</v>
      </c>
      <c r="H311" s="159">
        <v>2.0259999999999998</v>
      </c>
      <c r="I311" s="160"/>
      <c r="L311" s="156"/>
      <c r="M311" s="161"/>
      <c r="T311" s="162"/>
      <c r="AT311" s="157" t="s">
        <v>238</v>
      </c>
      <c r="AU311" s="157" t="s">
        <v>86</v>
      </c>
      <c r="AV311" s="13" t="s">
        <v>86</v>
      </c>
      <c r="AW311" s="13" t="s">
        <v>33</v>
      </c>
      <c r="AX311" s="13" t="s">
        <v>73</v>
      </c>
      <c r="AY311" s="157" t="s">
        <v>227</v>
      </c>
    </row>
    <row r="312" spans="2:51" s="12" customFormat="1" ht="11.25">
      <c r="B312" s="149"/>
      <c r="D312" s="150" t="s">
        <v>238</v>
      </c>
      <c r="E312" s="151" t="s">
        <v>21</v>
      </c>
      <c r="F312" s="152" t="s">
        <v>2915</v>
      </c>
      <c r="H312" s="151" t="s">
        <v>21</v>
      </c>
      <c r="I312" s="153"/>
      <c r="L312" s="149"/>
      <c r="M312" s="154"/>
      <c r="T312" s="155"/>
      <c r="AT312" s="151" t="s">
        <v>238</v>
      </c>
      <c r="AU312" s="151" t="s">
        <v>86</v>
      </c>
      <c r="AV312" s="12" t="s">
        <v>80</v>
      </c>
      <c r="AW312" s="12" t="s">
        <v>33</v>
      </c>
      <c r="AX312" s="12" t="s">
        <v>73</v>
      </c>
      <c r="AY312" s="151" t="s">
        <v>227</v>
      </c>
    </row>
    <row r="313" spans="2:51" s="13" customFormat="1" ht="11.25">
      <c r="B313" s="156"/>
      <c r="D313" s="150" t="s">
        <v>238</v>
      </c>
      <c r="E313" s="157" t="s">
        <v>21</v>
      </c>
      <c r="F313" s="158" t="s">
        <v>2916</v>
      </c>
      <c r="H313" s="159">
        <v>43.944000000000003</v>
      </c>
      <c r="I313" s="160"/>
      <c r="L313" s="156"/>
      <c r="M313" s="161"/>
      <c r="T313" s="162"/>
      <c r="AT313" s="157" t="s">
        <v>238</v>
      </c>
      <c r="AU313" s="157" t="s">
        <v>86</v>
      </c>
      <c r="AV313" s="13" t="s">
        <v>86</v>
      </c>
      <c r="AW313" s="13" t="s">
        <v>33</v>
      </c>
      <c r="AX313" s="13" t="s">
        <v>73</v>
      </c>
      <c r="AY313" s="157" t="s">
        <v>227</v>
      </c>
    </row>
    <row r="314" spans="2:51" s="12" customFormat="1" ht="11.25">
      <c r="B314" s="149"/>
      <c r="D314" s="150" t="s">
        <v>238</v>
      </c>
      <c r="E314" s="151" t="s">
        <v>21</v>
      </c>
      <c r="F314" s="152" t="s">
        <v>2917</v>
      </c>
      <c r="H314" s="151" t="s">
        <v>21</v>
      </c>
      <c r="I314" s="153"/>
      <c r="L314" s="149"/>
      <c r="M314" s="154"/>
      <c r="T314" s="155"/>
      <c r="AT314" s="151" t="s">
        <v>238</v>
      </c>
      <c r="AU314" s="151" t="s">
        <v>86</v>
      </c>
      <c r="AV314" s="12" t="s">
        <v>80</v>
      </c>
      <c r="AW314" s="12" t="s">
        <v>33</v>
      </c>
      <c r="AX314" s="12" t="s">
        <v>73</v>
      </c>
      <c r="AY314" s="151" t="s">
        <v>227</v>
      </c>
    </row>
    <row r="315" spans="2:51" s="13" customFormat="1" ht="11.25">
      <c r="B315" s="156"/>
      <c r="D315" s="150" t="s">
        <v>238</v>
      </c>
      <c r="E315" s="157" t="s">
        <v>21</v>
      </c>
      <c r="F315" s="158" t="s">
        <v>2918</v>
      </c>
      <c r="H315" s="159">
        <v>4.6349999999999998</v>
      </c>
      <c r="I315" s="160"/>
      <c r="L315" s="156"/>
      <c r="M315" s="161"/>
      <c r="T315" s="162"/>
      <c r="AT315" s="157" t="s">
        <v>238</v>
      </c>
      <c r="AU315" s="157" t="s">
        <v>86</v>
      </c>
      <c r="AV315" s="13" t="s">
        <v>86</v>
      </c>
      <c r="AW315" s="13" t="s">
        <v>33</v>
      </c>
      <c r="AX315" s="13" t="s">
        <v>73</v>
      </c>
      <c r="AY315" s="157" t="s">
        <v>227</v>
      </c>
    </row>
    <row r="316" spans="2:51" s="15" customFormat="1" ht="11.25">
      <c r="B316" s="193"/>
      <c r="D316" s="150" t="s">
        <v>238</v>
      </c>
      <c r="E316" s="194" t="s">
        <v>21</v>
      </c>
      <c r="F316" s="195" t="s">
        <v>765</v>
      </c>
      <c r="H316" s="196">
        <v>158.88900000000001</v>
      </c>
      <c r="I316" s="197"/>
      <c r="L316" s="193"/>
      <c r="M316" s="198"/>
      <c r="T316" s="199"/>
      <c r="AT316" s="194" t="s">
        <v>238</v>
      </c>
      <c r="AU316" s="194" t="s">
        <v>86</v>
      </c>
      <c r="AV316" s="15" t="s">
        <v>120</v>
      </c>
      <c r="AW316" s="15" t="s">
        <v>33</v>
      </c>
      <c r="AX316" s="15" t="s">
        <v>73</v>
      </c>
      <c r="AY316" s="194" t="s">
        <v>227</v>
      </c>
    </row>
    <row r="317" spans="2:51" s="12" customFormat="1" ht="11.25">
      <c r="B317" s="149"/>
      <c r="D317" s="150" t="s">
        <v>238</v>
      </c>
      <c r="E317" s="151" t="s">
        <v>21</v>
      </c>
      <c r="F317" s="152" t="s">
        <v>2919</v>
      </c>
      <c r="H317" s="151" t="s">
        <v>21</v>
      </c>
      <c r="I317" s="153"/>
      <c r="L317" s="149"/>
      <c r="M317" s="154"/>
      <c r="T317" s="155"/>
      <c r="AT317" s="151" t="s">
        <v>238</v>
      </c>
      <c r="AU317" s="151" t="s">
        <v>86</v>
      </c>
      <c r="AV317" s="12" t="s">
        <v>80</v>
      </c>
      <c r="AW317" s="12" t="s">
        <v>33</v>
      </c>
      <c r="AX317" s="12" t="s">
        <v>73</v>
      </c>
      <c r="AY317" s="151" t="s">
        <v>227</v>
      </c>
    </row>
    <row r="318" spans="2:51" s="12" customFormat="1" ht="11.25">
      <c r="B318" s="149"/>
      <c r="D318" s="150" t="s">
        <v>238</v>
      </c>
      <c r="E318" s="151" t="s">
        <v>21</v>
      </c>
      <c r="F318" s="152" t="s">
        <v>2920</v>
      </c>
      <c r="H318" s="151" t="s">
        <v>21</v>
      </c>
      <c r="I318" s="153"/>
      <c r="L318" s="149"/>
      <c r="M318" s="154"/>
      <c r="T318" s="155"/>
      <c r="AT318" s="151" t="s">
        <v>238</v>
      </c>
      <c r="AU318" s="151" t="s">
        <v>86</v>
      </c>
      <c r="AV318" s="12" t="s">
        <v>80</v>
      </c>
      <c r="AW318" s="12" t="s">
        <v>33</v>
      </c>
      <c r="AX318" s="12" t="s">
        <v>73</v>
      </c>
      <c r="AY318" s="151" t="s">
        <v>227</v>
      </c>
    </row>
    <row r="319" spans="2:51" s="13" customFormat="1" ht="11.25">
      <c r="B319" s="156"/>
      <c r="D319" s="150" t="s">
        <v>238</v>
      </c>
      <c r="E319" s="157" t="s">
        <v>21</v>
      </c>
      <c r="F319" s="158" t="s">
        <v>2921</v>
      </c>
      <c r="H319" s="159">
        <v>44.679000000000002</v>
      </c>
      <c r="I319" s="160"/>
      <c r="L319" s="156"/>
      <c r="M319" s="161"/>
      <c r="T319" s="162"/>
      <c r="AT319" s="157" t="s">
        <v>238</v>
      </c>
      <c r="AU319" s="157" t="s">
        <v>86</v>
      </c>
      <c r="AV319" s="13" t="s">
        <v>86</v>
      </c>
      <c r="AW319" s="13" t="s">
        <v>33</v>
      </c>
      <c r="AX319" s="13" t="s">
        <v>73</v>
      </c>
      <c r="AY319" s="157" t="s">
        <v>227</v>
      </c>
    </row>
    <row r="320" spans="2:51" s="15" customFormat="1" ht="11.25">
      <c r="B320" s="193"/>
      <c r="D320" s="150" t="s">
        <v>238</v>
      </c>
      <c r="E320" s="194" t="s">
        <v>21</v>
      </c>
      <c r="F320" s="195" t="s">
        <v>765</v>
      </c>
      <c r="H320" s="196">
        <v>44.679000000000002</v>
      </c>
      <c r="I320" s="197"/>
      <c r="L320" s="193"/>
      <c r="M320" s="198"/>
      <c r="T320" s="199"/>
      <c r="AT320" s="194" t="s">
        <v>238</v>
      </c>
      <c r="AU320" s="194" t="s">
        <v>86</v>
      </c>
      <c r="AV320" s="15" t="s">
        <v>120</v>
      </c>
      <c r="AW320" s="15" t="s">
        <v>33</v>
      </c>
      <c r="AX320" s="15" t="s">
        <v>73</v>
      </c>
      <c r="AY320" s="194" t="s">
        <v>227</v>
      </c>
    </row>
    <row r="321" spans="2:65" s="12" customFormat="1" ht="11.25">
      <c r="B321" s="149"/>
      <c r="D321" s="150" t="s">
        <v>238</v>
      </c>
      <c r="E321" s="151" t="s">
        <v>21</v>
      </c>
      <c r="F321" s="152" t="s">
        <v>2922</v>
      </c>
      <c r="H321" s="151" t="s">
        <v>21</v>
      </c>
      <c r="I321" s="153"/>
      <c r="L321" s="149"/>
      <c r="M321" s="154"/>
      <c r="T321" s="155"/>
      <c r="AT321" s="151" t="s">
        <v>238</v>
      </c>
      <c r="AU321" s="151" t="s">
        <v>86</v>
      </c>
      <c r="AV321" s="12" t="s">
        <v>80</v>
      </c>
      <c r="AW321" s="12" t="s">
        <v>33</v>
      </c>
      <c r="AX321" s="12" t="s">
        <v>73</v>
      </c>
      <c r="AY321" s="151" t="s">
        <v>227</v>
      </c>
    </row>
    <row r="322" spans="2:65" s="12" customFormat="1" ht="11.25">
      <c r="B322" s="149"/>
      <c r="D322" s="150" t="s">
        <v>238</v>
      </c>
      <c r="E322" s="151" t="s">
        <v>21</v>
      </c>
      <c r="F322" s="152" t="s">
        <v>2923</v>
      </c>
      <c r="H322" s="151" t="s">
        <v>21</v>
      </c>
      <c r="I322" s="153"/>
      <c r="L322" s="149"/>
      <c r="M322" s="154"/>
      <c r="T322" s="155"/>
      <c r="AT322" s="151" t="s">
        <v>238</v>
      </c>
      <c r="AU322" s="151" t="s">
        <v>86</v>
      </c>
      <c r="AV322" s="12" t="s">
        <v>80</v>
      </c>
      <c r="AW322" s="12" t="s">
        <v>33</v>
      </c>
      <c r="AX322" s="12" t="s">
        <v>73</v>
      </c>
      <c r="AY322" s="151" t="s">
        <v>227</v>
      </c>
    </row>
    <row r="323" spans="2:65" s="13" customFormat="1" ht="11.25">
      <c r="B323" s="156"/>
      <c r="D323" s="150" t="s">
        <v>238</v>
      </c>
      <c r="E323" s="157" t="s">
        <v>21</v>
      </c>
      <c r="F323" s="158" t="s">
        <v>2924</v>
      </c>
      <c r="H323" s="159">
        <v>20.818999999999999</v>
      </c>
      <c r="I323" s="160"/>
      <c r="L323" s="156"/>
      <c r="M323" s="161"/>
      <c r="T323" s="162"/>
      <c r="AT323" s="157" t="s">
        <v>238</v>
      </c>
      <c r="AU323" s="157" t="s">
        <v>86</v>
      </c>
      <c r="AV323" s="13" t="s">
        <v>86</v>
      </c>
      <c r="AW323" s="13" t="s">
        <v>33</v>
      </c>
      <c r="AX323" s="13" t="s">
        <v>73</v>
      </c>
      <c r="AY323" s="157" t="s">
        <v>227</v>
      </c>
    </row>
    <row r="324" spans="2:65" s="15" customFormat="1" ht="11.25">
      <c r="B324" s="193"/>
      <c r="D324" s="150" t="s">
        <v>238</v>
      </c>
      <c r="E324" s="194" t="s">
        <v>21</v>
      </c>
      <c r="F324" s="195" t="s">
        <v>765</v>
      </c>
      <c r="H324" s="196">
        <v>20.818999999999999</v>
      </c>
      <c r="I324" s="197"/>
      <c r="L324" s="193"/>
      <c r="M324" s="198"/>
      <c r="T324" s="199"/>
      <c r="AT324" s="194" t="s">
        <v>238</v>
      </c>
      <c r="AU324" s="194" t="s">
        <v>86</v>
      </c>
      <c r="AV324" s="15" t="s">
        <v>120</v>
      </c>
      <c r="AW324" s="15" t="s">
        <v>33</v>
      </c>
      <c r="AX324" s="15" t="s">
        <v>73</v>
      </c>
      <c r="AY324" s="194" t="s">
        <v>227</v>
      </c>
    </row>
    <row r="325" spans="2:65" s="14" customFormat="1" ht="11.25">
      <c r="B325" s="163"/>
      <c r="D325" s="150" t="s">
        <v>238</v>
      </c>
      <c r="E325" s="164" t="s">
        <v>21</v>
      </c>
      <c r="F325" s="165" t="s">
        <v>241</v>
      </c>
      <c r="H325" s="166">
        <v>224.387</v>
      </c>
      <c r="I325" s="167"/>
      <c r="L325" s="163"/>
      <c r="M325" s="168"/>
      <c r="T325" s="169"/>
      <c r="AT325" s="164" t="s">
        <v>238</v>
      </c>
      <c r="AU325" s="164" t="s">
        <v>86</v>
      </c>
      <c r="AV325" s="14" t="s">
        <v>234</v>
      </c>
      <c r="AW325" s="14" t="s">
        <v>33</v>
      </c>
      <c r="AX325" s="14" t="s">
        <v>80</v>
      </c>
      <c r="AY325" s="164" t="s">
        <v>227</v>
      </c>
    </row>
    <row r="326" spans="2:65" s="1" customFormat="1" ht="24.2" customHeight="1">
      <c r="B326" s="33"/>
      <c r="C326" s="132" t="s">
        <v>393</v>
      </c>
      <c r="D326" s="132" t="s">
        <v>229</v>
      </c>
      <c r="E326" s="133" t="s">
        <v>2925</v>
      </c>
      <c r="F326" s="134" t="s">
        <v>2926</v>
      </c>
      <c r="G326" s="135" t="s">
        <v>232</v>
      </c>
      <c r="H326" s="136">
        <v>1738.356</v>
      </c>
      <c r="I326" s="137"/>
      <c r="J326" s="138">
        <f>ROUND(I326*H326,2)</f>
        <v>0</v>
      </c>
      <c r="K326" s="134" t="s">
        <v>233</v>
      </c>
      <c r="L326" s="33"/>
      <c r="M326" s="139" t="s">
        <v>21</v>
      </c>
      <c r="N326" s="140" t="s">
        <v>45</v>
      </c>
      <c r="P326" s="141">
        <f>O326*H326</f>
        <v>0</v>
      </c>
      <c r="Q326" s="141">
        <v>2.7499999999999998E-3</v>
      </c>
      <c r="R326" s="141">
        <f>Q326*H326</f>
        <v>4.7804789999999997</v>
      </c>
      <c r="S326" s="141">
        <v>0</v>
      </c>
      <c r="T326" s="142">
        <f>S326*H326</f>
        <v>0</v>
      </c>
      <c r="AR326" s="143" t="s">
        <v>234</v>
      </c>
      <c r="AT326" s="143" t="s">
        <v>229</v>
      </c>
      <c r="AU326" s="143" t="s">
        <v>86</v>
      </c>
      <c r="AY326" s="18" t="s">
        <v>227</v>
      </c>
      <c r="BE326" s="144">
        <f>IF(N326="základní",J326,0)</f>
        <v>0</v>
      </c>
      <c r="BF326" s="144">
        <f>IF(N326="snížená",J326,0)</f>
        <v>0</v>
      </c>
      <c r="BG326" s="144">
        <f>IF(N326="zákl. přenesená",J326,0)</f>
        <v>0</v>
      </c>
      <c r="BH326" s="144">
        <f>IF(N326="sníž. přenesená",J326,0)</f>
        <v>0</v>
      </c>
      <c r="BI326" s="144">
        <f>IF(N326="nulová",J326,0)</f>
        <v>0</v>
      </c>
      <c r="BJ326" s="18" t="s">
        <v>86</v>
      </c>
      <c r="BK326" s="144">
        <f>ROUND(I326*H326,2)</f>
        <v>0</v>
      </c>
      <c r="BL326" s="18" t="s">
        <v>234</v>
      </c>
      <c r="BM326" s="143" t="s">
        <v>2927</v>
      </c>
    </row>
    <row r="327" spans="2:65" s="1" customFormat="1" ht="11.25">
      <c r="B327" s="33"/>
      <c r="D327" s="145" t="s">
        <v>236</v>
      </c>
      <c r="F327" s="146" t="s">
        <v>2928</v>
      </c>
      <c r="I327" s="147"/>
      <c r="L327" s="33"/>
      <c r="M327" s="148"/>
      <c r="T327" s="54"/>
      <c r="AT327" s="18" t="s">
        <v>236</v>
      </c>
      <c r="AU327" s="18" t="s">
        <v>86</v>
      </c>
    </row>
    <row r="328" spans="2:65" s="12" customFormat="1" ht="11.25">
      <c r="B328" s="149"/>
      <c r="D328" s="150" t="s">
        <v>238</v>
      </c>
      <c r="E328" s="151" t="s">
        <v>21</v>
      </c>
      <c r="F328" s="152" t="s">
        <v>2900</v>
      </c>
      <c r="H328" s="151" t="s">
        <v>21</v>
      </c>
      <c r="I328" s="153"/>
      <c r="L328" s="149"/>
      <c r="M328" s="154"/>
      <c r="T328" s="155"/>
      <c r="AT328" s="151" t="s">
        <v>238</v>
      </c>
      <c r="AU328" s="151" t="s">
        <v>86</v>
      </c>
      <c r="AV328" s="12" t="s">
        <v>80</v>
      </c>
      <c r="AW328" s="12" t="s">
        <v>33</v>
      </c>
      <c r="AX328" s="12" t="s">
        <v>73</v>
      </c>
      <c r="AY328" s="151" t="s">
        <v>227</v>
      </c>
    </row>
    <row r="329" spans="2:65" s="12" customFormat="1" ht="11.25">
      <c r="B329" s="149"/>
      <c r="D329" s="150" t="s">
        <v>238</v>
      </c>
      <c r="E329" s="151" t="s">
        <v>21</v>
      </c>
      <c r="F329" s="152" t="s">
        <v>2901</v>
      </c>
      <c r="H329" s="151" t="s">
        <v>21</v>
      </c>
      <c r="I329" s="153"/>
      <c r="L329" s="149"/>
      <c r="M329" s="154"/>
      <c r="T329" s="155"/>
      <c r="AT329" s="151" t="s">
        <v>238</v>
      </c>
      <c r="AU329" s="151" t="s">
        <v>86</v>
      </c>
      <c r="AV329" s="12" t="s">
        <v>80</v>
      </c>
      <c r="AW329" s="12" t="s">
        <v>33</v>
      </c>
      <c r="AX329" s="12" t="s">
        <v>73</v>
      </c>
      <c r="AY329" s="151" t="s">
        <v>227</v>
      </c>
    </row>
    <row r="330" spans="2:65" s="13" customFormat="1" ht="11.25">
      <c r="B330" s="156"/>
      <c r="D330" s="150" t="s">
        <v>238</v>
      </c>
      <c r="E330" s="157" t="s">
        <v>21</v>
      </c>
      <c r="F330" s="158" t="s">
        <v>2929</v>
      </c>
      <c r="H330" s="159">
        <v>389.214</v>
      </c>
      <c r="I330" s="160"/>
      <c r="L330" s="156"/>
      <c r="M330" s="161"/>
      <c r="T330" s="162"/>
      <c r="AT330" s="157" t="s">
        <v>238</v>
      </c>
      <c r="AU330" s="157" t="s">
        <v>86</v>
      </c>
      <c r="AV330" s="13" t="s">
        <v>86</v>
      </c>
      <c r="AW330" s="13" t="s">
        <v>33</v>
      </c>
      <c r="AX330" s="13" t="s">
        <v>73</v>
      </c>
      <c r="AY330" s="157" t="s">
        <v>227</v>
      </c>
    </row>
    <row r="331" spans="2:65" s="12" customFormat="1" ht="11.25">
      <c r="B331" s="149"/>
      <c r="D331" s="150" t="s">
        <v>238</v>
      </c>
      <c r="E331" s="151" t="s">
        <v>21</v>
      </c>
      <c r="F331" s="152" t="s">
        <v>2903</v>
      </c>
      <c r="H331" s="151" t="s">
        <v>21</v>
      </c>
      <c r="I331" s="153"/>
      <c r="L331" s="149"/>
      <c r="M331" s="154"/>
      <c r="T331" s="155"/>
      <c r="AT331" s="151" t="s">
        <v>238</v>
      </c>
      <c r="AU331" s="151" t="s">
        <v>86</v>
      </c>
      <c r="AV331" s="12" t="s">
        <v>80</v>
      </c>
      <c r="AW331" s="12" t="s">
        <v>33</v>
      </c>
      <c r="AX331" s="12" t="s">
        <v>73</v>
      </c>
      <c r="AY331" s="151" t="s">
        <v>227</v>
      </c>
    </row>
    <row r="332" spans="2:65" s="13" customFormat="1" ht="11.25">
      <c r="B332" s="156"/>
      <c r="D332" s="150" t="s">
        <v>238</v>
      </c>
      <c r="E332" s="157" t="s">
        <v>21</v>
      </c>
      <c r="F332" s="158" t="s">
        <v>2930</v>
      </c>
      <c r="H332" s="159">
        <v>351.41399999999999</v>
      </c>
      <c r="I332" s="160"/>
      <c r="L332" s="156"/>
      <c r="M332" s="161"/>
      <c r="T332" s="162"/>
      <c r="AT332" s="157" t="s">
        <v>238</v>
      </c>
      <c r="AU332" s="157" t="s">
        <v>86</v>
      </c>
      <c r="AV332" s="13" t="s">
        <v>86</v>
      </c>
      <c r="AW332" s="13" t="s">
        <v>33</v>
      </c>
      <c r="AX332" s="13" t="s">
        <v>73</v>
      </c>
      <c r="AY332" s="157" t="s">
        <v>227</v>
      </c>
    </row>
    <row r="333" spans="2:65" s="12" customFormat="1" ht="11.25">
      <c r="B333" s="149"/>
      <c r="D333" s="150" t="s">
        <v>238</v>
      </c>
      <c r="E333" s="151" t="s">
        <v>21</v>
      </c>
      <c r="F333" s="152" t="s">
        <v>2905</v>
      </c>
      <c r="H333" s="151" t="s">
        <v>21</v>
      </c>
      <c r="I333" s="153"/>
      <c r="L333" s="149"/>
      <c r="M333" s="154"/>
      <c r="T333" s="155"/>
      <c r="AT333" s="151" t="s">
        <v>238</v>
      </c>
      <c r="AU333" s="151" t="s">
        <v>86</v>
      </c>
      <c r="AV333" s="12" t="s">
        <v>80</v>
      </c>
      <c r="AW333" s="12" t="s">
        <v>33</v>
      </c>
      <c r="AX333" s="12" t="s">
        <v>73</v>
      </c>
      <c r="AY333" s="151" t="s">
        <v>227</v>
      </c>
    </row>
    <row r="334" spans="2:65" s="13" customFormat="1" ht="11.25">
      <c r="B334" s="156"/>
      <c r="D334" s="150" t="s">
        <v>238</v>
      </c>
      <c r="E334" s="157" t="s">
        <v>21</v>
      </c>
      <c r="F334" s="158" t="s">
        <v>2931</v>
      </c>
      <c r="H334" s="159">
        <v>38.462000000000003</v>
      </c>
      <c r="I334" s="160"/>
      <c r="L334" s="156"/>
      <c r="M334" s="161"/>
      <c r="T334" s="162"/>
      <c r="AT334" s="157" t="s">
        <v>238</v>
      </c>
      <c r="AU334" s="157" t="s">
        <v>86</v>
      </c>
      <c r="AV334" s="13" t="s">
        <v>86</v>
      </c>
      <c r="AW334" s="13" t="s">
        <v>33</v>
      </c>
      <c r="AX334" s="13" t="s">
        <v>73</v>
      </c>
      <c r="AY334" s="157" t="s">
        <v>227</v>
      </c>
    </row>
    <row r="335" spans="2:65" s="12" customFormat="1" ht="11.25">
      <c r="B335" s="149"/>
      <c r="D335" s="150" t="s">
        <v>238</v>
      </c>
      <c r="E335" s="151" t="s">
        <v>21</v>
      </c>
      <c r="F335" s="152" t="s">
        <v>2907</v>
      </c>
      <c r="H335" s="151" t="s">
        <v>21</v>
      </c>
      <c r="I335" s="153"/>
      <c r="L335" s="149"/>
      <c r="M335" s="154"/>
      <c r="T335" s="155"/>
      <c r="AT335" s="151" t="s">
        <v>238</v>
      </c>
      <c r="AU335" s="151" t="s">
        <v>86</v>
      </c>
      <c r="AV335" s="12" t="s">
        <v>80</v>
      </c>
      <c r="AW335" s="12" t="s">
        <v>33</v>
      </c>
      <c r="AX335" s="12" t="s">
        <v>73</v>
      </c>
      <c r="AY335" s="151" t="s">
        <v>227</v>
      </c>
    </row>
    <row r="336" spans="2:65" s="13" customFormat="1" ht="11.25">
      <c r="B336" s="156"/>
      <c r="D336" s="150" t="s">
        <v>238</v>
      </c>
      <c r="E336" s="157" t="s">
        <v>21</v>
      </c>
      <c r="F336" s="158" t="s">
        <v>2932</v>
      </c>
      <c r="H336" s="159">
        <v>21.167999999999999</v>
      </c>
      <c r="I336" s="160"/>
      <c r="L336" s="156"/>
      <c r="M336" s="161"/>
      <c r="T336" s="162"/>
      <c r="AT336" s="157" t="s">
        <v>238</v>
      </c>
      <c r="AU336" s="157" t="s">
        <v>86</v>
      </c>
      <c r="AV336" s="13" t="s">
        <v>86</v>
      </c>
      <c r="AW336" s="13" t="s">
        <v>33</v>
      </c>
      <c r="AX336" s="13" t="s">
        <v>73</v>
      </c>
      <c r="AY336" s="157" t="s">
        <v>227</v>
      </c>
    </row>
    <row r="337" spans="2:51" s="12" customFormat="1" ht="11.25">
      <c r="B337" s="149"/>
      <c r="D337" s="150" t="s">
        <v>238</v>
      </c>
      <c r="E337" s="151" t="s">
        <v>21</v>
      </c>
      <c r="F337" s="152" t="s">
        <v>2909</v>
      </c>
      <c r="H337" s="151" t="s">
        <v>21</v>
      </c>
      <c r="I337" s="153"/>
      <c r="L337" s="149"/>
      <c r="M337" s="154"/>
      <c r="T337" s="155"/>
      <c r="AT337" s="151" t="s">
        <v>238</v>
      </c>
      <c r="AU337" s="151" t="s">
        <v>86</v>
      </c>
      <c r="AV337" s="12" t="s">
        <v>80</v>
      </c>
      <c r="AW337" s="12" t="s">
        <v>33</v>
      </c>
      <c r="AX337" s="12" t="s">
        <v>73</v>
      </c>
      <c r="AY337" s="151" t="s">
        <v>227</v>
      </c>
    </row>
    <row r="338" spans="2:51" s="13" customFormat="1" ht="11.25">
      <c r="B338" s="156"/>
      <c r="D338" s="150" t="s">
        <v>238</v>
      </c>
      <c r="E338" s="157" t="s">
        <v>21</v>
      </c>
      <c r="F338" s="158" t="s">
        <v>2933</v>
      </c>
      <c r="H338" s="159">
        <v>27.878</v>
      </c>
      <c r="I338" s="160"/>
      <c r="L338" s="156"/>
      <c r="M338" s="161"/>
      <c r="T338" s="162"/>
      <c r="AT338" s="157" t="s">
        <v>238</v>
      </c>
      <c r="AU338" s="157" t="s">
        <v>86</v>
      </c>
      <c r="AV338" s="13" t="s">
        <v>86</v>
      </c>
      <c r="AW338" s="13" t="s">
        <v>33</v>
      </c>
      <c r="AX338" s="13" t="s">
        <v>73</v>
      </c>
      <c r="AY338" s="157" t="s">
        <v>227</v>
      </c>
    </row>
    <row r="339" spans="2:51" s="12" customFormat="1" ht="11.25">
      <c r="B339" s="149"/>
      <c r="D339" s="150" t="s">
        <v>238</v>
      </c>
      <c r="E339" s="151" t="s">
        <v>21</v>
      </c>
      <c r="F339" s="152" t="s">
        <v>2911</v>
      </c>
      <c r="H339" s="151" t="s">
        <v>21</v>
      </c>
      <c r="I339" s="153"/>
      <c r="L339" s="149"/>
      <c r="M339" s="154"/>
      <c r="T339" s="155"/>
      <c r="AT339" s="151" t="s">
        <v>238</v>
      </c>
      <c r="AU339" s="151" t="s">
        <v>86</v>
      </c>
      <c r="AV339" s="12" t="s">
        <v>80</v>
      </c>
      <c r="AW339" s="12" t="s">
        <v>33</v>
      </c>
      <c r="AX339" s="12" t="s">
        <v>73</v>
      </c>
      <c r="AY339" s="151" t="s">
        <v>227</v>
      </c>
    </row>
    <row r="340" spans="2:51" s="13" customFormat="1" ht="11.25">
      <c r="B340" s="156"/>
      <c r="D340" s="150" t="s">
        <v>238</v>
      </c>
      <c r="E340" s="157" t="s">
        <v>21</v>
      </c>
      <c r="F340" s="158" t="s">
        <v>2934</v>
      </c>
      <c r="H340" s="159">
        <v>54.054000000000002</v>
      </c>
      <c r="I340" s="160"/>
      <c r="L340" s="156"/>
      <c r="M340" s="161"/>
      <c r="T340" s="162"/>
      <c r="AT340" s="157" t="s">
        <v>238</v>
      </c>
      <c r="AU340" s="157" t="s">
        <v>86</v>
      </c>
      <c r="AV340" s="13" t="s">
        <v>86</v>
      </c>
      <c r="AW340" s="13" t="s">
        <v>33</v>
      </c>
      <c r="AX340" s="13" t="s">
        <v>73</v>
      </c>
      <c r="AY340" s="157" t="s">
        <v>227</v>
      </c>
    </row>
    <row r="341" spans="2:51" s="12" customFormat="1" ht="11.25">
      <c r="B341" s="149"/>
      <c r="D341" s="150" t="s">
        <v>238</v>
      </c>
      <c r="E341" s="151" t="s">
        <v>21</v>
      </c>
      <c r="F341" s="152" t="s">
        <v>2913</v>
      </c>
      <c r="H341" s="151" t="s">
        <v>21</v>
      </c>
      <c r="I341" s="153"/>
      <c r="L341" s="149"/>
      <c r="M341" s="154"/>
      <c r="T341" s="155"/>
      <c r="AT341" s="151" t="s">
        <v>238</v>
      </c>
      <c r="AU341" s="151" t="s">
        <v>86</v>
      </c>
      <c r="AV341" s="12" t="s">
        <v>80</v>
      </c>
      <c r="AW341" s="12" t="s">
        <v>33</v>
      </c>
      <c r="AX341" s="12" t="s">
        <v>73</v>
      </c>
      <c r="AY341" s="151" t="s">
        <v>227</v>
      </c>
    </row>
    <row r="342" spans="2:51" s="13" customFormat="1" ht="11.25">
      <c r="B342" s="156"/>
      <c r="D342" s="150" t="s">
        <v>238</v>
      </c>
      <c r="E342" s="157" t="s">
        <v>21</v>
      </c>
      <c r="F342" s="158" t="s">
        <v>2935</v>
      </c>
      <c r="H342" s="159">
        <v>16.884</v>
      </c>
      <c r="I342" s="160"/>
      <c r="L342" s="156"/>
      <c r="M342" s="161"/>
      <c r="T342" s="162"/>
      <c r="AT342" s="157" t="s">
        <v>238</v>
      </c>
      <c r="AU342" s="157" t="s">
        <v>86</v>
      </c>
      <c r="AV342" s="13" t="s">
        <v>86</v>
      </c>
      <c r="AW342" s="13" t="s">
        <v>33</v>
      </c>
      <c r="AX342" s="13" t="s">
        <v>73</v>
      </c>
      <c r="AY342" s="157" t="s">
        <v>227</v>
      </c>
    </row>
    <row r="343" spans="2:51" s="12" customFormat="1" ht="11.25">
      <c r="B343" s="149"/>
      <c r="D343" s="150" t="s">
        <v>238</v>
      </c>
      <c r="E343" s="151" t="s">
        <v>21</v>
      </c>
      <c r="F343" s="152" t="s">
        <v>2915</v>
      </c>
      <c r="H343" s="151" t="s">
        <v>21</v>
      </c>
      <c r="I343" s="153"/>
      <c r="L343" s="149"/>
      <c r="M343" s="154"/>
      <c r="T343" s="155"/>
      <c r="AT343" s="151" t="s">
        <v>238</v>
      </c>
      <c r="AU343" s="151" t="s">
        <v>86</v>
      </c>
      <c r="AV343" s="12" t="s">
        <v>80</v>
      </c>
      <c r="AW343" s="12" t="s">
        <v>33</v>
      </c>
      <c r="AX343" s="12" t="s">
        <v>73</v>
      </c>
      <c r="AY343" s="151" t="s">
        <v>227</v>
      </c>
    </row>
    <row r="344" spans="2:51" s="13" customFormat="1" ht="11.25">
      <c r="B344" s="156"/>
      <c r="D344" s="150" t="s">
        <v>238</v>
      </c>
      <c r="E344" s="157" t="s">
        <v>21</v>
      </c>
      <c r="F344" s="158" t="s">
        <v>2936</v>
      </c>
      <c r="H344" s="159">
        <v>366.197</v>
      </c>
      <c r="I344" s="160"/>
      <c r="L344" s="156"/>
      <c r="M344" s="161"/>
      <c r="T344" s="162"/>
      <c r="AT344" s="157" t="s">
        <v>238</v>
      </c>
      <c r="AU344" s="157" t="s">
        <v>86</v>
      </c>
      <c r="AV344" s="13" t="s">
        <v>86</v>
      </c>
      <c r="AW344" s="13" t="s">
        <v>33</v>
      </c>
      <c r="AX344" s="13" t="s">
        <v>73</v>
      </c>
      <c r="AY344" s="157" t="s">
        <v>227</v>
      </c>
    </row>
    <row r="345" spans="2:51" s="12" customFormat="1" ht="11.25">
      <c r="B345" s="149"/>
      <c r="D345" s="150" t="s">
        <v>238</v>
      </c>
      <c r="E345" s="151" t="s">
        <v>21</v>
      </c>
      <c r="F345" s="152" t="s">
        <v>2917</v>
      </c>
      <c r="H345" s="151" t="s">
        <v>21</v>
      </c>
      <c r="I345" s="153"/>
      <c r="L345" s="149"/>
      <c r="M345" s="154"/>
      <c r="T345" s="155"/>
      <c r="AT345" s="151" t="s">
        <v>238</v>
      </c>
      <c r="AU345" s="151" t="s">
        <v>86</v>
      </c>
      <c r="AV345" s="12" t="s">
        <v>80</v>
      </c>
      <c r="AW345" s="12" t="s">
        <v>33</v>
      </c>
      <c r="AX345" s="12" t="s">
        <v>73</v>
      </c>
      <c r="AY345" s="151" t="s">
        <v>227</v>
      </c>
    </row>
    <row r="346" spans="2:51" s="13" customFormat="1" ht="11.25">
      <c r="B346" s="156"/>
      <c r="D346" s="150" t="s">
        <v>238</v>
      </c>
      <c r="E346" s="157" t="s">
        <v>21</v>
      </c>
      <c r="F346" s="158" t="s">
        <v>2937</v>
      </c>
      <c r="H346" s="159">
        <v>44.289000000000001</v>
      </c>
      <c r="I346" s="160"/>
      <c r="L346" s="156"/>
      <c r="M346" s="161"/>
      <c r="T346" s="162"/>
      <c r="AT346" s="157" t="s">
        <v>238</v>
      </c>
      <c r="AU346" s="157" t="s">
        <v>86</v>
      </c>
      <c r="AV346" s="13" t="s">
        <v>86</v>
      </c>
      <c r="AW346" s="13" t="s">
        <v>33</v>
      </c>
      <c r="AX346" s="13" t="s">
        <v>73</v>
      </c>
      <c r="AY346" s="157" t="s">
        <v>227</v>
      </c>
    </row>
    <row r="347" spans="2:51" s="12" customFormat="1" ht="11.25">
      <c r="B347" s="149"/>
      <c r="D347" s="150" t="s">
        <v>238</v>
      </c>
      <c r="E347" s="151" t="s">
        <v>21</v>
      </c>
      <c r="F347" s="152" t="s">
        <v>2919</v>
      </c>
      <c r="H347" s="151" t="s">
        <v>21</v>
      </c>
      <c r="I347" s="153"/>
      <c r="L347" s="149"/>
      <c r="M347" s="154"/>
      <c r="T347" s="155"/>
      <c r="AT347" s="151" t="s">
        <v>238</v>
      </c>
      <c r="AU347" s="151" t="s">
        <v>86</v>
      </c>
      <c r="AV347" s="12" t="s">
        <v>80</v>
      </c>
      <c r="AW347" s="12" t="s">
        <v>33</v>
      </c>
      <c r="AX347" s="12" t="s">
        <v>73</v>
      </c>
      <c r="AY347" s="151" t="s">
        <v>227</v>
      </c>
    </row>
    <row r="348" spans="2:51" s="12" customFormat="1" ht="11.25">
      <c r="B348" s="149"/>
      <c r="D348" s="150" t="s">
        <v>238</v>
      </c>
      <c r="E348" s="151" t="s">
        <v>21</v>
      </c>
      <c r="F348" s="152" t="s">
        <v>2920</v>
      </c>
      <c r="H348" s="151" t="s">
        <v>21</v>
      </c>
      <c r="I348" s="153"/>
      <c r="L348" s="149"/>
      <c r="M348" s="154"/>
      <c r="T348" s="155"/>
      <c r="AT348" s="151" t="s">
        <v>238</v>
      </c>
      <c r="AU348" s="151" t="s">
        <v>86</v>
      </c>
      <c r="AV348" s="12" t="s">
        <v>80</v>
      </c>
      <c r="AW348" s="12" t="s">
        <v>33</v>
      </c>
      <c r="AX348" s="12" t="s">
        <v>73</v>
      </c>
      <c r="AY348" s="151" t="s">
        <v>227</v>
      </c>
    </row>
    <row r="349" spans="2:51" s="13" customFormat="1" ht="11.25">
      <c r="B349" s="156"/>
      <c r="D349" s="150" t="s">
        <v>238</v>
      </c>
      <c r="E349" s="157" t="s">
        <v>21</v>
      </c>
      <c r="F349" s="158" t="s">
        <v>2938</v>
      </c>
      <c r="H349" s="159">
        <v>255.30699999999999</v>
      </c>
      <c r="I349" s="160"/>
      <c r="L349" s="156"/>
      <c r="M349" s="161"/>
      <c r="T349" s="162"/>
      <c r="AT349" s="157" t="s">
        <v>238</v>
      </c>
      <c r="AU349" s="157" t="s">
        <v>86</v>
      </c>
      <c r="AV349" s="13" t="s">
        <v>86</v>
      </c>
      <c r="AW349" s="13" t="s">
        <v>33</v>
      </c>
      <c r="AX349" s="13" t="s">
        <v>73</v>
      </c>
      <c r="AY349" s="157" t="s">
        <v>227</v>
      </c>
    </row>
    <row r="350" spans="2:51" s="15" customFormat="1" ht="11.25">
      <c r="B350" s="193"/>
      <c r="D350" s="150" t="s">
        <v>238</v>
      </c>
      <c r="E350" s="194" t="s">
        <v>21</v>
      </c>
      <c r="F350" s="195" t="s">
        <v>765</v>
      </c>
      <c r="H350" s="196">
        <v>1564.867</v>
      </c>
      <c r="I350" s="197"/>
      <c r="L350" s="193"/>
      <c r="M350" s="198"/>
      <c r="T350" s="199"/>
      <c r="AT350" s="194" t="s">
        <v>238</v>
      </c>
      <c r="AU350" s="194" t="s">
        <v>86</v>
      </c>
      <c r="AV350" s="15" t="s">
        <v>120</v>
      </c>
      <c r="AW350" s="15" t="s">
        <v>33</v>
      </c>
      <c r="AX350" s="15" t="s">
        <v>73</v>
      </c>
      <c r="AY350" s="194" t="s">
        <v>227</v>
      </c>
    </row>
    <row r="351" spans="2:51" s="12" customFormat="1" ht="11.25">
      <c r="B351" s="149"/>
      <c r="D351" s="150" t="s">
        <v>238</v>
      </c>
      <c r="E351" s="151" t="s">
        <v>21</v>
      </c>
      <c r="F351" s="152" t="s">
        <v>2922</v>
      </c>
      <c r="H351" s="151" t="s">
        <v>21</v>
      </c>
      <c r="I351" s="153"/>
      <c r="L351" s="149"/>
      <c r="M351" s="154"/>
      <c r="T351" s="155"/>
      <c r="AT351" s="151" t="s">
        <v>238</v>
      </c>
      <c r="AU351" s="151" t="s">
        <v>86</v>
      </c>
      <c r="AV351" s="12" t="s">
        <v>80</v>
      </c>
      <c r="AW351" s="12" t="s">
        <v>33</v>
      </c>
      <c r="AX351" s="12" t="s">
        <v>73</v>
      </c>
      <c r="AY351" s="151" t="s">
        <v>227</v>
      </c>
    </row>
    <row r="352" spans="2:51" s="12" customFormat="1" ht="11.25">
      <c r="B352" s="149"/>
      <c r="D352" s="150" t="s">
        <v>238</v>
      </c>
      <c r="E352" s="151" t="s">
        <v>21</v>
      </c>
      <c r="F352" s="152" t="s">
        <v>2923</v>
      </c>
      <c r="H352" s="151" t="s">
        <v>21</v>
      </c>
      <c r="I352" s="153"/>
      <c r="L352" s="149"/>
      <c r="M352" s="154"/>
      <c r="T352" s="155"/>
      <c r="AT352" s="151" t="s">
        <v>238</v>
      </c>
      <c r="AU352" s="151" t="s">
        <v>86</v>
      </c>
      <c r="AV352" s="12" t="s">
        <v>80</v>
      </c>
      <c r="AW352" s="12" t="s">
        <v>33</v>
      </c>
      <c r="AX352" s="12" t="s">
        <v>73</v>
      </c>
      <c r="AY352" s="151" t="s">
        <v>227</v>
      </c>
    </row>
    <row r="353" spans="2:65" s="13" customFormat="1" ht="11.25">
      <c r="B353" s="156"/>
      <c r="D353" s="150" t="s">
        <v>238</v>
      </c>
      <c r="E353" s="157" t="s">
        <v>21</v>
      </c>
      <c r="F353" s="158" t="s">
        <v>2939</v>
      </c>
      <c r="H353" s="159">
        <v>173.489</v>
      </c>
      <c r="I353" s="160"/>
      <c r="L353" s="156"/>
      <c r="M353" s="161"/>
      <c r="T353" s="162"/>
      <c r="AT353" s="157" t="s">
        <v>238</v>
      </c>
      <c r="AU353" s="157" t="s">
        <v>86</v>
      </c>
      <c r="AV353" s="13" t="s">
        <v>86</v>
      </c>
      <c r="AW353" s="13" t="s">
        <v>33</v>
      </c>
      <c r="AX353" s="13" t="s">
        <v>73</v>
      </c>
      <c r="AY353" s="157" t="s">
        <v>227</v>
      </c>
    </row>
    <row r="354" spans="2:65" s="15" customFormat="1" ht="11.25">
      <c r="B354" s="193"/>
      <c r="D354" s="150" t="s">
        <v>238</v>
      </c>
      <c r="E354" s="194" t="s">
        <v>21</v>
      </c>
      <c r="F354" s="195" t="s">
        <v>765</v>
      </c>
      <c r="H354" s="196">
        <v>173.489</v>
      </c>
      <c r="I354" s="197"/>
      <c r="L354" s="193"/>
      <c r="M354" s="198"/>
      <c r="T354" s="199"/>
      <c r="AT354" s="194" t="s">
        <v>238</v>
      </c>
      <c r="AU354" s="194" t="s">
        <v>86</v>
      </c>
      <c r="AV354" s="15" t="s">
        <v>120</v>
      </c>
      <c r="AW354" s="15" t="s">
        <v>33</v>
      </c>
      <c r="AX354" s="15" t="s">
        <v>73</v>
      </c>
      <c r="AY354" s="194" t="s">
        <v>227</v>
      </c>
    </row>
    <row r="355" spans="2:65" s="14" customFormat="1" ht="11.25">
      <c r="B355" s="163"/>
      <c r="D355" s="150" t="s">
        <v>238</v>
      </c>
      <c r="E355" s="164" t="s">
        <v>21</v>
      </c>
      <c r="F355" s="165" t="s">
        <v>241</v>
      </c>
      <c r="H355" s="166">
        <v>1738.356</v>
      </c>
      <c r="I355" s="167"/>
      <c r="L355" s="163"/>
      <c r="M355" s="168"/>
      <c r="T355" s="169"/>
      <c r="AT355" s="164" t="s">
        <v>238</v>
      </c>
      <c r="AU355" s="164" t="s">
        <v>86</v>
      </c>
      <c r="AV355" s="14" t="s">
        <v>234</v>
      </c>
      <c r="AW355" s="14" t="s">
        <v>33</v>
      </c>
      <c r="AX355" s="14" t="s">
        <v>80</v>
      </c>
      <c r="AY355" s="164" t="s">
        <v>227</v>
      </c>
    </row>
    <row r="356" spans="2:65" s="1" customFormat="1" ht="24.2" customHeight="1">
      <c r="B356" s="33"/>
      <c r="C356" s="132" t="s">
        <v>399</v>
      </c>
      <c r="D356" s="132" t="s">
        <v>229</v>
      </c>
      <c r="E356" s="133" t="s">
        <v>2940</v>
      </c>
      <c r="F356" s="134" t="s">
        <v>2941</v>
      </c>
      <c r="G356" s="135" t="s">
        <v>232</v>
      </c>
      <c r="H356" s="136">
        <v>1738.356</v>
      </c>
      <c r="I356" s="137"/>
      <c r="J356" s="138">
        <f>ROUND(I356*H356,2)</f>
        <v>0</v>
      </c>
      <c r="K356" s="134" t="s">
        <v>233</v>
      </c>
      <c r="L356" s="33"/>
      <c r="M356" s="139" t="s">
        <v>21</v>
      </c>
      <c r="N356" s="140" t="s">
        <v>45</v>
      </c>
      <c r="P356" s="141">
        <f>O356*H356</f>
        <v>0</v>
      </c>
      <c r="Q356" s="141">
        <v>0</v>
      </c>
      <c r="R356" s="141">
        <f>Q356*H356</f>
        <v>0</v>
      </c>
      <c r="S356" s="141">
        <v>0</v>
      </c>
      <c r="T356" s="142">
        <f>S356*H356</f>
        <v>0</v>
      </c>
      <c r="AR356" s="143" t="s">
        <v>234</v>
      </c>
      <c r="AT356" s="143" t="s">
        <v>229</v>
      </c>
      <c r="AU356" s="143" t="s">
        <v>86</v>
      </c>
      <c r="AY356" s="18" t="s">
        <v>227</v>
      </c>
      <c r="BE356" s="144">
        <f>IF(N356="základní",J356,0)</f>
        <v>0</v>
      </c>
      <c r="BF356" s="144">
        <f>IF(N356="snížená",J356,0)</f>
        <v>0</v>
      </c>
      <c r="BG356" s="144">
        <f>IF(N356="zákl. přenesená",J356,0)</f>
        <v>0</v>
      </c>
      <c r="BH356" s="144">
        <f>IF(N356="sníž. přenesená",J356,0)</f>
        <v>0</v>
      </c>
      <c r="BI356" s="144">
        <f>IF(N356="nulová",J356,0)</f>
        <v>0</v>
      </c>
      <c r="BJ356" s="18" t="s">
        <v>86</v>
      </c>
      <c r="BK356" s="144">
        <f>ROUND(I356*H356,2)</f>
        <v>0</v>
      </c>
      <c r="BL356" s="18" t="s">
        <v>234</v>
      </c>
      <c r="BM356" s="143" t="s">
        <v>2942</v>
      </c>
    </row>
    <row r="357" spans="2:65" s="1" customFormat="1" ht="11.25">
      <c r="B357" s="33"/>
      <c r="D357" s="145" t="s">
        <v>236</v>
      </c>
      <c r="F357" s="146" t="s">
        <v>2943</v>
      </c>
      <c r="I357" s="147"/>
      <c r="L357" s="33"/>
      <c r="M357" s="148"/>
      <c r="T357" s="54"/>
      <c r="AT357" s="18" t="s">
        <v>236</v>
      </c>
      <c r="AU357" s="18" t="s">
        <v>86</v>
      </c>
    </row>
    <row r="358" spans="2:65" s="1" customFormat="1" ht="55.5" customHeight="1">
      <c r="B358" s="33"/>
      <c r="C358" s="132" t="s">
        <v>405</v>
      </c>
      <c r="D358" s="132" t="s">
        <v>229</v>
      </c>
      <c r="E358" s="133" t="s">
        <v>2944</v>
      </c>
      <c r="F358" s="134" t="s">
        <v>2945</v>
      </c>
      <c r="G358" s="135" t="s">
        <v>273</v>
      </c>
      <c r="H358" s="136">
        <v>26.63</v>
      </c>
      <c r="I358" s="137"/>
      <c r="J358" s="138">
        <f>ROUND(I358*H358,2)</f>
        <v>0</v>
      </c>
      <c r="K358" s="134" t="s">
        <v>233</v>
      </c>
      <c r="L358" s="33"/>
      <c r="M358" s="139" t="s">
        <v>21</v>
      </c>
      <c r="N358" s="140" t="s">
        <v>45</v>
      </c>
      <c r="P358" s="141">
        <f>O358*H358</f>
        <v>0</v>
      </c>
      <c r="Q358" s="141">
        <v>1.0593999999999999</v>
      </c>
      <c r="R358" s="141">
        <f>Q358*H358</f>
        <v>28.211821999999998</v>
      </c>
      <c r="S358" s="141">
        <v>0</v>
      </c>
      <c r="T358" s="142">
        <f>S358*H358</f>
        <v>0</v>
      </c>
      <c r="AR358" s="143" t="s">
        <v>234</v>
      </c>
      <c r="AT358" s="143" t="s">
        <v>229</v>
      </c>
      <c r="AU358" s="143" t="s">
        <v>86</v>
      </c>
      <c r="AY358" s="18" t="s">
        <v>227</v>
      </c>
      <c r="BE358" s="144">
        <f>IF(N358="základní",J358,0)</f>
        <v>0</v>
      </c>
      <c r="BF358" s="144">
        <f>IF(N358="snížená",J358,0)</f>
        <v>0</v>
      </c>
      <c r="BG358" s="144">
        <f>IF(N358="zákl. přenesená",J358,0)</f>
        <v>0</v>
      </c>
      <c r="BH358" s="144">
        <f>IF(N358="sníž. přenesená",J358,0)</f>
        <v>0</v>
      </c>
      <c r="BI358" s="144">
        <f>IF(N358="nulová",J358,0)</f>
        <v>0</v>
      </c>
      <c r="BJ358" s="18" t="s">
        <v>86</v>
      </c>
      <c r="BK358" s="144">
        <f>ROUND(I358*H358,2)</f>
        <v>0</v>
      </c>
      <c r="BL358" s="18" t="s">
        <v>234</v>
      </c>
      <c r="BM358" s="143" t="s">
        <v>2946</v>
      </c>
    </row>
    <row r="359" spans="2:65" s="1" customFormat="1" ht="11.25">
      <c r="B359" s="33"/>
      <c r="D359" s="145" t="s">
        <v>236</v>
      </c>
      <c r="F359" s="146" t="s">
        <v>2947</v>
      </c>
      <c r="I359" s="147"/>
      <c r="L359" s="33"/>
      <c r="M359" s="148"/>
      <c r="T359" s="54"/>
      <c r="AT359" s="18" t="s">
        <v>236</v>
      </c>
      <c r="AU359" s="18" t="s">
        <v>86</v>
      </c>
    </row>
    <row r="360" spans="2:65" s="12" customFormat="1" ht="11.25">
      <c r="B360" s="149"/>
      <c r="D360" s="150" t="s">
        <v>238</v>
      </c>
      <c r="E360" s="151" t="s">
        <v>21</v>
      </c>
      <c r="F360" s="152" t="s">
        <v>2948</v>
      </c>
      <c r="H360" s="151" t="s">
        <v>21</v>
      </c>
      <c r="I360" s="153"/>
      <c r="L360" s="149"/>
      <c r="M360" s="154"/>
      <c r="T360" s="155"/>
      <c r="AT360" s="151" t="s">
        <v>238</v>
      </c>
      <c r="AU360" s="151" t="s">
        <v>86</v>
      </c>
      <c r="AV360" s="12" t="s">
        <v>80</v>
      </c>
      <c r="AW360" s="12" t="s">
        <v>33</v>
      </c>
      <c r="AX360" s="12" t="s">
        <v>73</v>
      </c>
      <c r="AY360" s="151" t="s">
        <v>227</v>
      </c>
    </row>
    <row r="361" spans="2:65" s="12" customFormat="1" ht="11.25">
      <c r="B361" s="149"/>
      <c r="D361" s="150" t="s">
        <v>238</v>
      </c>
      <c r="E361" s="151" t="s">
        <v>21</v>
      </c>
      <c r="F361" s="152" t="s">
        <v>2642</v>
      </c>
      <c r="H361" s="151" t="s">
        <v>21</v>
      </c>
      <c r="I361" s="153"/>
      <c r="L361" s="149"/>
      <c r="M361" s="154"/>
      <c r="T361" s="155"/>
      <c r="AT361" s="151" t="s">
        <v>238</v>
      </c>
      <c r="AU361" s="151" t="s">
        <v>86</v>
      </c>
      <c r="AV361" s="12" t="s">
        <v>80</v>
      </c>
      <c r="AW361" s="12" t="s">
        <v>33</v>
      </c>
      <c r="AX361" s="12" t="s">
        <v>73</v>
      </c>
      <c r="AY361" s="151" t="s">
        <v>227</v>
      </c>
    </row>
    <row r="362" spans="2:65" s="13" customFormat="1" ht="11.25">
      <c r="B362" s="156"/>
      <c r="D362" s="150" t="s">
        <v>238</v>
      </c>
      <c r="E362" s="157" t="s">
        <v>21</v>
      </c>
      <c r="F362" s="158" t="s">
        <v>2949</v>
      </c>
      <c r="H362" s="159">
        <v>12.712</v>
      </c>
      <c r="I362" s="160"/>
      <c r="L362" s="156"/>
      <c r="M362" s="161"/>
      <c r="T362" s="162"/>
      <c r="AT362" s="157" t="s">
        <v>238</v>
      </c>
      <c r="AU362" s="157" t="s">
        <v>86</v>
      </c>
      <c r="AV362" s="13" t="s">
        <v>86</v>
      </c>
      <c r="AW362" s="13" t="s">
        <v>33</v>
      </c>
      <c r="AX362" s="13" t="s">
        <v>73</v>
      </c>
      <c r="AY362" s="157" t="s">
        <v>227</v>
      </c>
    </row>
    <row r="363" spans="2:65" s="12" customFormat="1" ht="11.25">
      <c r="B363" s="149"/>
      <c r="D363" s="150" t="s">
        <v>238</v>
      </c>
      <c r="E363" s="151" t="s">
        <v>21</v>
      </c>
      <c r="F363" s="152" t="s">
        <v>2950</v>
      </c>
      <c r="H363" s="151" t="s">
        <v>21</v>
      </c>
      <c r="I363" s="153"/>
      <c r="L363" s="149"/>
      <c r="M363" s="154"/>
      <c r="T363" s="155"/>
      <c r="AT363" s="151" t="s">
        <v>238</v>
      </c>
      <c r="AU363" s="151" t="s">
        <v>86</v>
      </c>
      <c r="AV363" s="12" t="s">
        <v>80</v>
      </c>
      <c r="AW363" s="12" t="s">
        <v>33</v>
      </c>
      <c r="AX363" s="12" t="s">
        <v>73</v>
      </c>
      <c r="AY363" s="151" t="s">
        <v>227</v>
      </c>
    </row>
    <row r="364" spans="2:65" s="13" customFormat="1" ht="11.25">
      <c r="B364" s="156"/>
      <c r="D364" s="150" t="s">
        <v>238</v>
      </c>
      <c r="E364" s="157" t="s">
        <v>21</v>
      </c>
      <c r="F364" s="158" t="s">
        <v>2951</v>
      </c>
      <c r="H364" s="159">
        <v>0.14799999999999999</v>
      </c>
      <c r="I364" s="160"/>
      <c r="L364" s="156"/>
      <c r="M364" s="161"/>
      <c r="T364" s="162"/>
      <c r="AT364" s="157" t="s">
        <v>238</v>
      </c>
      <c r="AU364" s="157" t="s">
        <v>86</v>
      </c>
      <c r="AV364" s="13" t="s">
        <v>86</v>
      </c>
      <c r="AW364" s="13" t="s">
        <v>33</v>
      </c>
      <c r="AX364" s="13" t="s">
        <v>73</v>
      </c>
      <c r="AY364" s="157" t="s">
        <v>227</v>
      </c>
    </row>
    <row r="365" spans="2:65" s="15" customFormat="1" ht="11.25">
      <c r="B365" s="193"/>
      <c r="D365" s="150" t="s">
        <v>238</v>
      </c>
      <c r="E365" s="194" t="s">
        <v>21</v>
      </c>
      <c r="F365" s="195" t="s">
        <v>765</v>
      </c>
      <c r="H365" s="196">
        <v>12.86</v>
      </c>
      <c r="I365" s="197"/>
      <c r="L365" s="193"/>
      <c r="M365" s="198"/>
      <c r="T365" s="199"/>
      <c r="AT365" s="194" t="s">
        <v>238</v>
      </c>
      <c r="AU365" s="194" t="s">
        <v>86</v>
      </c>
      <c r="AV365" s="15" t="s">
        <v>120</v>
      </c>
      <c r="AW365" s="15" t="s">
        <v>33</v>
      </c>
      <c r="AX365" s="15" t="s">
        <v>73</v>
      </c>
      <c r="AY365" s="194" t="s">
        <v>227</v>
      </c>
    </row>
    <row r="366" spans="2:65" s="12" customFormat="1" ht="11.25">
      <c r="B366" s="149"/>
      <c r="D366" s="150" t="s">
        <v>238</v>
      </c>
      <c r="E366" s="151" t="s">
        <v>21</v>
      </c>
      <c r="F366" s="152" t="s">
        <v>2796</v>
      </c>
      <c r="H366" s="151" t="s">
        <v>21</v>
      </c>
      <c r="I366" s="153"/>
      <c r="L366" s="149"/>
      <c r="M366" s="154"/>
      <c r="T366" s="155"/>
      <c r="AT366" s="151" t="s">
        <v>238</v>
      </c>
      <c r="AU366" s="151" t="s">
        <v>86</v>
      </c>
      <c r="AV366" s="12" t="s">
        <v>80</v>
      </c>
      <c r="AW366" s="12" t="s">
        <v>33</v>
      </c>
      <c r="AX366" s="12" t="s">
        <v>73</v>
      </c>
      <c r="AY366" s="151" t="s">
        <v>227</v>
      </c>
    </row>
    <row r="367" spans="2:65" s="12" customFormat="1" ht="11.25">
      <c r="B367" s="149"/>
      <c r="D367" s="150" t="s">
        <v>238</v>
      </c>
      <c r="E367" s="151" t="s">
        <v>21</v>
      </c>
      <c r="F367" s="152" t="s">
        <v>2642</v>
      </c>
      <c r="H367" s="151" t="s">
        <v>21</v>
      </c>
      <c r="I367" s="153"/>
      <c r="L367" s="149"/>
      <c r="M367" s="154"/>
      <c r="T367" s="155"/>
      <c r="AT367" s="151" t="s">
        <v>238</v>
      </c>
      <c r="AU367" s="151" t="s">
        <v>86</v>
      </c>
      <c r="AV367" s="12" t="s">
        <v>80</v>
      </c>
      <c r="AW367" s="12" t="s">
        <v>33</v>
      </c>
      <c r="AX367" s="12" t="s">
        <v>73</v>
      </c>
      <c r="AY367" s="151" t="s">
        <v>227</v>
      </c>
    </row>
    <row r="368" spans="2:65" s="13" customFormat="1" ht="11.25">
      <c r="B368" s="156"/>
      <c r="D368" s="150" t="s">
        <v>238</v>
      </c>
      <c r="E368" s="157" t="s">
        <v>21</v>
      </c>
      <c r="F368" s="158" t="s">
        <v>2952</v>
      </c>
      <c r="H368" s="159">
        <v>9.8870000000000005</v>
      </c>
      <c r="I368" s="160"/>
      <c r="L368" s="156"/>
      <c r="M368" s="161"/>
      <c r="T368" s="162"/>
      <c r="AT368" s="157" t="s">
        <v>238</v>
      </c>
      <c r="AU368" s="157" t="s">
        <v>86</v>
      </c>
      <c r="AV368" s="13" t="s">
        <v>86</v>
      </c>
      <c r="AW368" s="13" t="s">
        <v>33</v>
      </c>
      <c r="AX368" s="13" t="s">
        <v>73</v>
      </c>
      <c r="AY368" s="157" t="s">
        <v>227</v>
      </c>
    </row>
    <row r="369" spans="2:65" s="12" customFormat="1" ht="11.25">
      <c r="B369" s="149"/>
      <c r="D369" s="150" t="s">
        <v>238</v>
      </c>
      <c r="E369" s="151" t="s">
        <v>21</v>
      </c>
      <c r="F369" s="152" t="s">
        <v>2953</v>
      </c>
      <c r="H369" s="151" t="s">
        <v>21</v>
      </c>
      <c r="I369" s="153"/>
      <c r="L369" s="149"/>
      <c r="M369" s="154"/>
      <c r="T369" s="155"/>
      <c r="AT369" s="151" t="s">
        <v>238</v>
      </c>
      <c r="AU369" s="151" t="s">
        <v>86</v>
      </c>
      <c r="AV369" s="12" t="s">
        <v>80</v>
      </c>
      <c r="AW369" s="12" t="s">
        <v>33</v>
      </c>
      <c r="AX369" s="12" t="s">
        <v>73</v>
      </c>
      <c r="AY369" s="151" t="s">
        <v>227</v>
      </c>
    </row>
    <row r="370" spans="2:65" s="13" customFormat="1" ht="11.25">
      <c r="B370" s="156"/>
      <c r="D370" s="150" t="s">
        <v>238</v>
      </c>
      <c r="E370" s="157" t="s">
        <v>21</v>
      </c>
      <c r="F370" s="158" t="s">
        <v>2954</v>
      </c>
      <c r="H370" s="159">
        <v>4.5999999999999999E-2</v>
      </c>
      <c r="I370" s="160"/>
      <c r="L370" s="156"/>
      <c r="M370" s="161"/>
      <c r="T370" s="162"/>
      <c r="AT370" s="157" t="s">
        <v>238</v>
      </c>
      <c r="AU370" s="157" t="s">
        <v>86</v>
      </c>
      <c r="AV370" s="13" t="s">
        <v>86</v>
      </c>
      <c r="AW370" s="13" t="s">
        <v>33</v>
      </c>
      <c r="AX370" s="13" t="s">
        <v>73</v>
      </c>
      <c r="AY370" s="157" t="s">
        <v>227</v>
      </c>
    </row>
    <row r="371" spans="2:65" s="15" customFormat="1" ht="11.25">
      <c r="B371" s="193"/>
      <c r="D371" s="150" t="s">
        <v>238</v>
      </c>
      <c r="E371" s="194" t="s">
        <v>21</v>
      </c>
      <c r="F371" s="195" t="s">
        <v>765</v>
      </c>
      <c r="H371" s="196">
        <v>9.9329999999999998</v>
      </c>
      <c r="I371" s="197"/>
      <c r="L371" s="193"/>
      <c r="M371" s="198"/>
      <c r="T371" s="199"/>
      <c r="AT371" s="194" t="s">
        <v>238</v>
      </c>
      <c r="AU371" s="194" t="s">
        <v>86</v>
      </c>
      <c r="AV371" s="15" t="s">
        <v>120</v>
      </c>
      <c r="AW371" s="15" t="s">
        <v>33</v>
      </c>
      <c r="AX371" s="15" t="s">
        <v>73</v>
      </c>
      <c r="AY371" s="194" t="s">
        <v>227</v>
      </c>
    </row>
    <row r="372" spans="2:65" s="12" customFormat="1" ht="11.25">
      <c r="B372" s="149"/>
      <c r="D372" s="150" t="s">
        <v>238</v>
      </c>
      <c r="E372" s="151" t="s">
        <v>21</v>
      </c>
      <c r="F372" s="152" t="s">
        <v>2955</v>
      </c>
      <c r="H372" s="151" t="s">
        <v>21</v>
      </c>
      <c r="I372" s="153"/>
      <c r="L372" s="149"/>
      <c r="M372" s="154"/>
      <c r="T372" s="155"/>
      <c r="AT372" s="151" t="s">
        <v>238</v>
      </c>
      <c r="AU372" s="151" t="s">
        <v>86</v>
      </c>
      <c r="AV372" s="12" t="s">
        <v>80</v>
      </c>
      <c r="AW372" s="12" t="s">
        <v>33</v>
      </c>
      <c r="AX372" s="12" t="s">
        <v>73</v>
      </c>
      <c r="AY372" s="151" t="s">
        <v>227</v>
      </c>
    </row>
    <row r="373" spans="2:65" s="13" customFormat="1" ht="11.25">
      <c r="B373" s="156"/>
      <c r="D373" s="150" t="s">
        <v>238</v>
      </c>
      <c r="E373" s="157" t="s">
        <v>21</v>
      </c>
      <c r="F373" s="158" t="s">
        <v>2956</v>
      </c>
      <c r="H373" s="159">
        <v>3.8119999999999998</v>
      </c>
      <c r="I373" s="160"/>
      <c r="L373" s="156"/>
      <c r="M373" s="161"/>
      <c r="T373" s="162"/>
      <c r="AT373" s="157" t="s">
        <v>238</v>
      </c>
      <c r="AU373" s="157" t="s">
        <v>86</v>
      </c>
      <c r="AV373" s="13" t="s">
        <v>86</v>
      </c>
      <c r="AW373" s="13" t="s">
        <v>33</v>
      </c>
      <c r="AX373" s="13" t="s">
        <v>73</v>
      </c>
      <c r="AY373" s="157" t="s">
        <v>227</v>
      </c>
    </row>
    <row r="374" spans="2:65" s="12" customFormat="1" ht="11.25">
      <c r="B374" s="149"/>
      <c r="D374" s="150" t="s">
        <v>238</v>
      </c>
      <c r="E374" s="151" t="s">
        <v>21</v>
      </c>
      <c r="F374" s="152" t="s">
        <v>2953</v>
      </c>
      <c r="H374" s="151" t="s">
        <v>21</v>
      </c>
      <c r="I374" s="153"/>
      <c r="L374" s="149"/>
      <c r="M374" s="154"/>
      <c r="T374" s="155"/>
      <c r="AT374" s="151" t="s">
        <v>238</v>
      </c>
      <c r="AU374" s="151" t="s">
        <v>86</v>
      </c>
      <c r="AV374" s="12" t="s">
        <v>80</v>
      </c>
      <c r="AW374" s="12" t="s">
        <v>33</v>
      </c>
      <c r="AX374" s="12" t="s">
        <v>73</v>
      </c>
      <c r="AY374" s="151" t="s">
        <v>227</v>
      </c>
    </row>
    <row r="375" spans="2:65" s="13" customFormat="1" ht="11.25">
      <c r="B375" s="156"/>
      <c r="D375" s="150" t="s">
        <v>238</v>
      </c>
      <c r="E375" s="157" t="s">
        <v>21</v>
      </c>
      <c r="F375" s="158" t="s">
        <v>2957</v>
      </c>
      <c r="H375" s="159">
        <v>2.5000000000000001E-2</v>
      </c>
      <c r="I375" s="160"/>
      <c r="L375" s="156"/>
      <c r="M375" s="161"/>
      <c r="T375" s="162"/>
      <c r="AT375" s="157" t="s">
        <v>238</v>
      </c>
      <c r="AU375" s="157" t="s">
        <v>86</v>
      </c>
      <c r="AV375" s="13" t="s">
        <v>86</v>
      </c>
      <c r="AW375" s="13" t="s">
        <v>33</v>
      </c>
      <c r="AX375" s="13" t="s">
        <v>73</v>
      </c>
      <c r="AY375" s="157" t="s">
        <v>227</v>
      </c>
    </row>
    <row r="376" spans="2:65" s="15" customFormat="1" ht="11.25">
      <c r="B376" s="193"/>
      <c r="D376" s="150" t="s">
        <v>238</v>
      </c>
      <c r="E376" s="194" t="s">
        <v>21</v>
      </c>
      <c r="F376" s="195" t="s">
        <v>765</v>
      </c>
      <c r="H376" s="196">
        <v>3.8370000000000002</v>
      </c>
      <c r="I376" s="197"/>
      <c r="L376" s="193"/>
      <c r="M376" s="198"/>
      <c r="T376" s="199"/>
      <c r="AT376" s="194" t="s">
        <v>238</v>
      </c>
      <c r="AU376" s="194" t="s">
        <v>86</v>
      </c>
      <c r="AV376" s="15" t="s">
        <v>120</v>
      </c>
      <c r="AW376" s="15" t="s">
        <v>33</v>
      </c>
      <c r="AX376" s="15" t="s">
        <v>73</v>
      </c>
      <c r="AY376" s="194" t="s">
        <v>227</v>
      </c>
    </row>
    <row r="377" spans="2:65" s="14" customFormat="1" ht="11.25">
      <c r="B377" s="163"/>
      <c r="D377" s="150" t="s">
        <v>238</v>
      </c>
      <c r="E377" s="164" t="s">
        <v>21</v>
      </c>
      <c r="F377" s="165" t="s">
        <v>241</v>
      </c>
      <c r="H377" s="166">
        <v>26.63</v>
      </c>
      <c r="I377" s="167"/>
      <c r="L377" s="163"/>
      <c r="M377" s="168"/>
      <c r="T377" s="169"/>
      <c r="AT377" s="164" t="s">
        <v>238</v>
      </c>
      <c r="AU377" s="164" t="s">
        <v>86</v>
      </c>
      <c r="AV377" s="14" t="s">
        <v>234</v>
      </c>
      <c r="AW377" s="14" t="s">
        <v>33</v>
      </c>
      <c r="AX377" s="14" t="s">
        <v>80</v>
      </c>
      <c r="AY377" s="164" t="s">
        <v>227</v>
      </c>
    </row>
    <row r="378" spans="2:65" s="11" customFormat="1" ht="22.9" customHeight="1">
      <c r="B378" s="120"/>
      <c r="D378" s="121" t="s">
        <v>72</v>
      </c>
      <c r="E378" s="130" t="s">
        <v>120</v>
      </c>
      <c r="F378" s="130" t="s">
        <v>553</v>
      </c>
      <c r="I378" s="123"/>
      <c r="J378" s="131">
        <f>BK378</f>
        <v>0</v>
      </c>
      <c r="L378" s="120"/>
      <c r="M378" s="125"/>
      <c r="P378" s="126">
        <f>SUM(P379:P655)</f>
        <v>0</v>
      </c>
      <c r="R378" s="126">
        <f>SUM(R379:R655)</f>
        <v>168.86970692999998</v>
      </c>
      <c r="T378" s="127">
        <f>SUM(T379:T655)</f>
        <v>0</v>
      </c>
      <c r="AR378" s="121" t="s">
        <v>80</v>
      </c>
      <c r="AT378" s="128" t="s">
        <v>72</v>
      </c>
      <c r="AU378" s="128" t="s">
        <v>80</v>
      </c>
      <c r="AY378" s="121" t="s">
        <v>227</v>
      </c>
      <c r="BK378" s="129">
        <f>SUM(BK379:BK655)</f>
        <v>0</v>
      </c>
    </row>
    <row r="379" spans="2:65" s="1" customFormat="1" ht="55.5" customHeight="1">
      <c r="B379" s="33"/>
      <c r="C379" s="132" t="s">
        <v>409</v>
      </c>
      <c r="D379" s="132" t="s">
        <v>229</v>
      </c>
      <c r="E379" s="133" t="s">
        <v>2958</v>
      </c>
      <c r="F379" s="134" t="s">
        <v>2959</v>
      </c>
      <c r="G379" s="135" t="s">
        <v>396</v>
      </c>
      <c r="H379" s="136">
        <v>10.3</v>
      </c>
      <c r="I379" s="137"/>
      <c r="J379" s="138">
        <f>ROUND(I379*H379,2)</f>
        <v>0</v>
      </c>
      <c r="K379" s="134" t="s">
        <v>233</v>
      </c>
      <c r="L379" s="33"/>
      <c r="M379" s="139" t="s">
        <v>21</v>
      </c>
      <c r="N379" s="140" t="s">
        <v>45</v>
      </c>
      <c r="P379" s="141">
        <f>O379*H379</f>
        <v>0</v>
      </c>
      <c r="Q379" s="141">
        <v>0</v>
      </c>
      <c r="R379" s="141">
        <f>Q379*H379</f>
        <v>0</v>
      </c>
      <c r="S379" s="141">
        <v>0</v>
      </c>
      <c r="T379" s="142">
        <f>S379*H379</f>
        <v>0</v>
      </c>
      <c r="AR379" s="143" t="s">
        <v>234</v>
      </c>
      <c r="AT379" s="143" t="s">
        <v>229</v>
      </c>
      <c r="AU379" s="143" t="s">
        <v>86</v>
      </c>
      <c r="AY379" s="18" t="s">
        <v>227</v>
      </c>
      <c r="BE379" s="144">
        <f>IF(N379="základní",J379,0)</f>
        <v>0</v>
      </c>
      <c r="BF379" s="144">
        <f>IF(N379="snížená",J379,0)</f>
        <v>0</v>
      </c>
      <c r="BG379" s="144">
        <f>IF(N379="zákl. přenesená",J379,0)</f>
        <v>0</v>
      </c>
      <c r="BH379" s="144">
        <f>IF(N379="sníž. přenesená",J379,0)</f>
        <v>0</v>
      </c>
      <c r="BI379" s="144">
        <f>IF(N379="nulová",J379,0)</f>
        <v>0</v>
      </c>
      <c r="BJ379" s="18" t="s">
        <v>86</v>
      </c>
      <c r="BK379" s="144">
        <f>ROUND(I379*H379,2)</f>
        <v>0</v>
      </c>
      <c r="BL379" s="18" t="s">
        <v>234</v>
      </c>
      <c r="BM379" s="143" t="s">
        <v>2960</v>
      </c>
    </row>
    <row r="380" spans="2:65" s="1" customFormat="1" ht="11.25">
      <c r="B380" s="33"/>
      <c r="D380" s="145" t="s">
        <v>236</v>
      </c>
      <c r="F380" s="146" t="s">
        <v>2961</v>
      </c>
      <c r="I380" s="147"/>
      <c r="L380" s="33"/>
      <c r="M380" s="148"/>
      <c r="T380" s="54"/>
      <c r="AT380" s="18" t="s">
        <v>236</v>
      </c>
      <c r="AU380" s="18" t="s">
        <v>86</v>
      </c>
    </row>
    <row r="381" spans="2:65" s="12" customFormat="1" ht="11.25">
      <c r="B381" s="149"/>
      <c r="D381" s="150" t="s">
        <v>238</v>
      </c>
      <c r="E381" s="151" t="s">
        <v>21</v>
      </c>
      <c r="F381" s="152" t="s">
        <v>2962</v>
      </c>
      <c r="H381" s="151" t="s">
        <v>21</v>
      </c>
      <c r="I381" s="153"/>
      <c r="L381" s="149"/>
      <c r="M381" s="154"/>
      <c r="T381" s="155"/>
      <c r="AT381" s="151" t="s">
        <v>238</v>
      </c>
      <c r="AU381" s="151" t="s">
        <v>86</v>
      </c>
      <c r="AV381" s="12" t="s">
        <v>80</v>
      </c>
      <c r="AW381" s="12" t="s">
        <v>33</v>
      </c>
      <c r="AX381" s="12" t="s">
        <v>73</v>
      </c>
      <c r="AY381" s="151" t="s">
        <v>227</v>
      </c>
    </row>
    <row r="382" spans="2:65" s="13" customFormat="1" ht="11.25">
      <c r="B382" s="156"/>
      <c r="D382" s="150" t="s">
        <v>238</v>
      </c>
      <c r="E382" s="157" t="s">
        <v>21</v>
      </c>
      <c r="F382" s="158" t="s">
        <v>2963</v>
      </c>
      <c r="H382" s="159">
        <v>1.2</v>
      </c>
      <c r="I382" s="160"/>
      <c r="L382" s="156"/>
      <c r="M382" s="161"/>
      <c r="T382" s="162"/>
      <c r="AT382" s="157" t="s">
        <v>238</v>
      </c>
      <c r="AU382" s="157" t="s">
        <v>86</v>
      </c>
      <c r="AV382" s="13" t="s">
        <v>86</v>
      </c>
      <c r="AW382" s="13" t="s">
        <v>33</v>
      </c>
      <c r="AX382" s="13" t="s">
        <v>73</v>
      </c>
      <c r="AY382" s="157" t="s">
        <v>227</v>
      </c>
    </row>
    <row r="383" spans="2:65" s="13" customFormat="1" ht="11.25">
      <c r="B383" s="156"/>
      <c r="D383" s="150" t="s">
        <v>238</v>
      </c>
      <c r="E383" s="157" t="s">
        <v>21</v>
      </c>
      <c r="F383" s="158" t="s">
        <v>2964</v>
      </c>
      <c r="H383" s="159">
        <v>9.1</v>
      </c>
      <c r="I383" s="160"/>
      <c r="L383" s="156"/>
      <c r="M383" s="161"/>
      <c r="T383" s="162"/>
      <c r="AT383" s="157" t="s">
        <v>238</v>
      </c>
      <c r="AU383" s="157" t="s">
        <v>86</v>
      </c>
      <c r="AV383" s="13" t="s">
        <v>86</v>
      </c>
      <c r="AW383" s="13" t="s">
        <v>33</v>
      </c>
      <c r="AX383" s="13" t="s">
        <v>73</v>
      </c>
      <c r="AY383" s="157" t="s">
        <v>227</v>
      </c>
    </row>
    <row r="384" spans="2:65" s="14" customFormat="1" ht="11.25">
      <c r="B384" s="163"/>
      <c r="D384" s="150" t="s">
        <v>238</v>
      </c>
      <c r="E384" s="164" t="s">
        <v>21</v>
      </c>
      <c r="F384" s="165" t="s">
        <v>241</v>
      </c>
      <c r="H384" s="166">
        <v>10.299999999999999</v>
      </c>
      <c r="I384" s="167"/>
      <c r="L384" s="163"/>
      <c r="M384" s="168"/>
      <c r="T384" s="169"/>
      <c r="AT384" s="164" t="s">
        <v>238</v>
      </c>
      <c r="AU384" s="164" t="s">
        <v>86</v>
      </c>
      <c r="AV384" s="14" t="s">
        <v>234</v>
      </c>
      <c r="AW384" s="14" t="s">
        <v>33</v>
      </c>
      <c r="AX384" s="14" t="s">
        <v>80</v>
      </c>
      <c r="AY384" s="164" t="s">
        <v>227</v>
      </c>
    </row>
    <row r="385" spans="2:65" s="1" customFormat="1" ht="16.5" customHeight="1">
      <c r="B385" s="33"/>
      <c r="C385" s="170" t="s">
        <v>7</v>
      </c>
      <c r="D385" s="170" t="s">
        <v>291</v>
      </c>
      <c r="E385" s="171" t="s">
        <v>2965</v>
      </c>
      <c r="F385" s="172" t="s">
        <v>2966</v>
      </c>
      <c r="G385" s="173" t="s">
        <v>396</v>
      </c>
      <c r="H385" s="174">
        <v>18.18</v>
      </c>
      <c r="I385" s="175"/>
      <c r="J385" s="176">
        <f>ROUND(I385*H385,2)</f>
        <v>0</v>
      </c>
      <c r="K385" s="172" t="s">
        <v>336</v>
      </c>
      <c r="L385" s="177"/>
      <c r="M385" s="178" t="s">
        <v>21</v>
      </c>
      <c r="N385" s="179" t="s">
        <v>45</v>
      </c>
      <c r="P385" s="141">
        <f>O385*H385</f>
        <v>0</v>
      </c>
      <c r="Q385" s="141">
        <v>1.4999999999999999E-4</v>
      </c>
      <c r="R385" s="141">
        <f>Q385*H385</f>
        <v>2.7269999999999998E-3</v>
      </c>
      <c r="S385" s="141">
        <v>0</v>
      </c>
      <c r="T385" s="142">
        <f>S385*H385</f>
        <v>0</v>
      </c>
      <c r="AR385" s="143" t="s">
        <v>283</v>
      </c>
      <c r="AT385" s="143" t="s">
        <v>291</v>
      </c>
      <c r="AU385" s="143" t="s">
        <v>86</v>
      </c>
      <c r="AY385" s="18" t="s">
        <v>227</v>
      </c>
      <c r="BE385" s="144">
        <f>IF(N385="základní",J385,0)</f>
        <v>0</v>
      </c>
      <c r="BF385" s="144">
        <f>IF(N385="snížená",J385,0)</f>
        <v>0</v>
      </c>
      <c r="BG385" s="144">
        <f>IF(N385="zákl. přenesená",J385,0)</f>
        <v>0</v>
      </c>
      <c r="BH385" s="144">
        <f>IF(N385="sníž. přenesená",J385,0)</f>
        <v>0</v>
      </c>
      <c r="BI385" s="144">
        <f>IF(N385="nulová",J385,0)</f>
        <v>0</v>
      </c>
      <c r="BJ385" s="18" t="s">
        <v>86</v>
      </c>
      <c r="BK385" s="144">
        <f>ROUND(I385*H385,2)</f>
        <v>0</v>
      </c>
      <c r="BL385" s="18" t="s">
        <v>234</v>
      </c>
      <c r="BM385" s="143" t="s">
        <v>2967</v>
      </c>
    </row>
    <row r="386" spans="2:65" s="12" customFormat="1" ht="11.25">
      <c r="B386" s="149"/>
      <c r="D386" s="150" t="s">
        <v>238</v>
      </c>
      <c r="E386" s="151" t="s">
        <v>21</v>
      </c>
      <c r="F386" s="152" t="s">
        <v>2962</v>
      </c>
      <c r="H386" s="151" t="s">
        <v>21</v>
      </c>
      <c r="I386" s="153"/>
      <c r="L386" s="149"/>
      <c r="M386" s="154"/>
      <c r="T386" s="155"/>
      <c r="AT386" s="151" t="s">
        <v>238</v>
      </c>
      <c r="AU386" s="151" t="s">
        <v>86</v>
      </c>
      <c r="AV386" s="12" t="s">
        <v>80</v>
      </c>
      <c r="AW386" s="12" t="s">
        <v>33</v>
      </c>
      <c r="AX386" s="12" t="s">
        <v>73</v>
      </c>
      <c r="AY386" s="151" t="s">
        <v>227</v>
      </c>
    </row>
    <row r="387" spans="2:65" s="13" customFormat="1" ht="11.25">
      <c r="B387" s="156"/>
      <c r="D387" s="150" t="s">
        <v>238</v>
      </c>
      <c r="E387" s="157" t="s">
        <v>21</v>
      </c>
      <c r="F387" s="158" t="s">
        <v>399</v>
      </c>
      <c r="H387" s="159">
        <v>18</v>
      </c>
      <c r="I387" s="160"/>
      <c r="L387" s="156"/>
      <c r="M387" s="161"/>
      <c r="T387" s="162"/>
      <c r="AT387" s="157" t="s">
        <v>238</v>
      </c>
      <c r="AU387" s="157" t="s">
        <v>86</v>
      </c>
      <c r="AV387" s="13" t="s">
        <v>86</v>
      </c>
      <c r="AW387" s="13" t="s">
        <v>33</v>
      </c>
      <c r="AX387" s="13" t="s">
        <v>73</v>
      </c>
      <c r="AY387" s="157" t="s">
        <v>227</v>
      </c>
    </row>
    <row r="388" spans="2:65" s="14" customFormat="1" ht="11.25">
      <c r="B388" s="163"/>
      <c r="D388" s="150" t="s">
        <v>238</v>
      </c>
      <c r="E388" s="164" t="s">
        <v>21</v>
      </c>
      <c r="F388" s="165" t="s">
        <v>241</v>
      </c>
      <c r="H388" s="166">
        <v>18</v>
      </c>
      <c r="I388" s="167"/>
      <c r="L388" s="163"/>
      <c r="M388" s="168"/>
      <c r="T388" s="169"/>
      <c r="AT388" s="164" t="s">
        <v>238</v>
      </c>
      <c r="AU388" s="164" t="s">
        <v>86</v>
      </c>
      <c r="AV388" s="14" t="s">
        <v>234</v>
      </c>
      <c r="AW388" s="14" t="s">
        <v>33</v>
      </c>
      <c r="AX388" s="14" t="s">
        <v>80</v>
      </c>
      <c r="AY388" s="164" t="s">
        <v>227</v>
      </c>
    </row>
    <row r="389" spans="2:65" s="13" customFormat="1" ht="11.25">
      <c r="B389" s="156"/>
      <c r="D389" s="150" t="s">
        <v>238</v>
      </c>
      <c r="F389" s="158" t="s">
        <v>2968</v>
      </c>
      <c r="H389" s="159">
        <v>18.18</v>
      </c>
      <c r="I389" s="160"/>
      <c r="L389" s="156"/>
      <c r="M389" s="161"/>
      <c r="T389" s="162"/>
      <c r="AT389" s="157" t="s">
        <v>238</v>
      </c>
      <c r="AU389" s="157" t="s">
        <v>86</v>
      </c>
      <c r="AV389" s="13" t="s">
        <v>86</v>
      </c>
      <c r="AW389" s="13" t="s">
        <v>4</v>
      </c>
      <c r="AX389" s="13" t="s">
        <v>80</v>
      </c>
      <c r="AY389" s="157" t="s">
        <v>227</v>
      </c>
    </row>
    <row r="390" spans="2:65" s="1" customFormat="1" ht="33" customHeight="1">
      <c r="B390" s="33"/>
      <c r="C390" s="132" t="s">
        <v>416</v>
      </c>
      <c r="D390" s="132" t="s">
        <v>229</v>
      </c>
      <c r="E390" s="133" t="s">
        <v>2969</v>
      </c>
      <c r="F390" s="134" t="s">
        <v>2970</v>
      </c>
      <c r="G390" s="135" t="s">
        <v>244</v>
      </c>
      <c r="H390" s="136">
        <v>15.593999999999999</v>
      </c>
      <c r="I390" s="137"/>
      <c r="J390" s="138">
        <f>ROUND(I390*H390,2)</f>
        <v>0</v>
      </c>
      <c r="K390" s="134" t="s">
        <v>233</v>
      </c>
      <c r="L390" s="33"/>
      <c r="M390" s="139" t="s">
        <v>21</v>
      </c>
      <c r="N390" s="140" t="s">
        <v>45</v>
      </c>
      <c r="P390" s="141">
        <f>O390*H390</f>
        <v>0</v>
      </c>
      <c r="Q390" s="141">
        <v>2.5018699999999998</v>
      </c>
      <c r="R390" s="141">
        <f>Q390*H390</f>
        <v>39.014160779999997</v>
      </c>
      <c r="S390" s="141">
        <v>0</v>
      </c>
      <c r="T390" s="142">
        <f>S390*H390</f>
        <v>0</v>
      </c>
      <c r="AR390" s="143" t="s">
        <v>234</v>
      </c>
      <c r="AT390" s="143" t="s">
        <v>229</v>
      </c>
      <c r="AU390" s="143" t="s">
        <v>86</v>
      </c>
      <c r="AY390" s="18" t="s">
        <v>227</v>
      </c>
      <c r="BE390" s="144">
        <f>IF(N390="základní",J390,0)</f>
        <v>0</v>
      </c>
      <c r="BF390" s="144">
        <f>IF(N390="snížená",J390,0)</f>
        <v>0</v>
      </c>
      <c r="BG390" s="144">
        <f>IF(N390="zákl. přenesená",J390,0)</f>
        <v>0</v>
      </c>
      <c r="BH390" s="144">
        <f>IF(N390="sníž. přenesená",J390,0)</f>
        <v>0</v>
      </c>
      <c r="BI390" s="144">
        <f>IF(N390="nulová",J390,0)</f>
        <v>0</v>
      </c>
      <c r="BJ390" s="18" t="s">
        <v>86</v>
      </c>
      <c r="BK390" s="144">
        <f>ROUND(I390*H390,2)</f>
        <v>0</v>
      </c>
      <c r="BL390" s="18" t="s">
        <v>234</v>
      </c>
      <c r="BM390" s="143" t="s">
        <v>2971</v>
      </c>
    </row>
    <row r="391" spans="2:65" s="1" customFormat="1" ht="11.25">
      <c r="B391" s="33"/>
      <c r="D391" s="145" t="s">
        <v>236</v>
      </c>
      <c r="F391" s="146" t="s">
        <v>2972</v>
      </c>
      <c r="I391" s="147"/>
      <c r="L391" s="33"/>
      <c r="M391" s="148"/>
      <c r="T391" s="54"/>
      <c r="AT391" s="18" t="s">
        <v>236</v>
      </c>
      <c r="AU391" s="18" t="s">
        <v>86</v>
      </c>
    </row>
    <row r="392" spans="2:65" s="12" customFormat="1" ht="11.25">
      <c r="B392" s="149"/>
      <c r="D392" s="150" t="s">
        <v>238</v>
      </c>
      <c r="E392" s="151" t="s">
        <v>21</v>
      </c>
      <c r="F392" s="152" t="s">
        <v>2973</v>
      </c>
      <c r="H392" s="151" t="s">
        <v>21</v>
      </c>
      <c r="I392" s="153"/>
      <c r="L392" s="149"/>
      <c r="M392" s="154"/>
      <c r="T392" s="155"/>
      <c r="AT392" s="151" t="s">
        <v>238</v>
      </c>
      <c r="AU392" s="151" t="s">
        <v>86</v>
      </c>
      <c r="AV392" s="12" t="s">
        <v>80</v>
      </c>
      <c r="AW392" s="12" t="s">
        <v>33</v>
      </c>
      <c r="AX392" s="12" t="s">
        <v>73</v>
      </c>
      <c r="AY392" s="151" t="s">
        <v>227</v>
      </c>
    </row>
    <row r="393" spans="2:65" s="12" customFormat="1" ht="11.25">
      <c r="B393" s="149"/>
      <c r="D393" s="150" t="s">
        <v>238</v>
      </c>
      <c r="E393" s="151" t="s">
        <v>21</v>
      </c>
      <c r="F393" s="152" t="s">
        <v>2974</v>
      </c>
      <c r="H393" s="151" t="s">
        <v>21</v>
      </c>
      <c r="I393" s="153"/>
      <c r="L393" s="149"/>
      <c r="M393" s="154"/>
      <c r="T393" s="155"/>
      <c r="AT393" s="151" t="s">
        <v>238</v>
      </c>
      <c r="AU393" s="151" t="s">
        <v>86</v>
      </c>
      <c r="AV393" s="12" t="s">
        <v>80</v>
      </c>
      <c r="AW393" s="12" t="s">
        <v>33</v>
      </c>
      <c r="AX393" s="12" t="s">
        <v>73</v>
      </c>
      <c r="AY393" s="151" t="s">
        <v>227</v>
      </c>
    </row>
    <row r="394" spans="2:65" s="13" customFormat="1" ht="11.25">
      <c r="B394" s="156"/>
      <c r="D394" s="150" t="s">
        <v>238</v>
      </c>
      <c r="E394" s="157" t="s">
        <v>21</v>
      </c>
      <c r="F394" s="158" t="s">
        <v>2975</v>
      </c>
      <c r="H394" s="159">
        <v>0.70499999999999996</v>
      </c>
      <c r="I394" s="160"/>
      <c r="L394" s="156"/>
      <c r="M394" s="161"/>
      <c r="T394" s="162"/>
      <c r="AT394" s="157" t="s">
        <v>238</v>
      </c>
      <c r="AU394" s="157" t="s">
        <v>86</v>
      </c>
      <c r="AV394" s="13" t="s">
        <v>86</v>
      </c>
      <c r="AW394" s="13" t="s">
        <v>33</v>
      </c>
      <c r="AX394" s="13" t="s">
        <v>73</v>
      </c>
      <c r="AY394" s="157" t="s">
        <v>227</v>
      </c>
    </row>
    <row r="395" spans="2:65" s="12" customFormat="1" ht="11.25">
      <c r="B395" s="149"/>
      <c r="D395" s="150" t="s">
        <v>238</v>
      </c>
      <c r="E395" s="151" t="s">
        <v>21</v>
      </c>
      <c r="F395" s="152" t="s">
        <v>2976</v>
      </c>
      <c r="H395" s="151" t="s">
        <v>21</v>
      </c>
      <c r="I395" s="153"/>
      <c r="L395" s="149"/>
      <c r="M395" s="154"/>
      <c r="T395" s="155"/>
      <c r="AT395" s="151" t="s">
        <v>238</v>
      </c>
      <c r="AU395" s="151" t="s">
        <v>86</v>
      </c>
      <c r="AV395" s="12" t="s">
        <v>80</v>
      </c>
      <c r="AW395" s="12" t="s">
        <v>33</v>
      </c>
      <c r="AX395" s="12" t="s">
        <v>73</v>
      </c>
      <c r="AY395" s="151" t="s">
        <v>227</v>
      </c>
    </row>
    <row r="396" spans="2:65" s="13" customFormat="1" ht="11.25">
      <c r="B396" s="156"/>
      <c r="D396" s="150" t="s">
        <v>238</v>
      </c>
      <c r="E396" s="157" t="s">
        <v>21</v>
      </c>
      <c r="F396" s="158" t="s">
        <v>2977</v>
      </c>
      <c r="H396" s="159">
        <v>1.498</v>
      </c>
      <c r="I396" s="160"/>
      <c r="L396" s="156"/>
      <c r="M396" s="161"/>
      <c r="T396" s="162"/>
      <c r="AT396" s="157" t="s">
        <v>238</v>
      </c>
      <c r="AU396" s="157" t="s">
        <v>86</v>
      </c>
      <c r="AV396" s="13" t="s">
        <v>86</v>
      </c>
      <c r="AW396" s="13" t="s">
        <v>33</v>
      </c>
      <c r="AX396" s="13" t="s">
        <v>73</v>
      </c>
      <c r="AY396" s="157" t="s">
        <v>227</v>
      </c>
    </row>
    <row r="397" spans="2:65" s="12" customFormat="1" ht="11.25">
      <c r="B397" s="149"/>
      <c r="D397" s="150" t="s">
        <v>238</v>
      </c>
      <c r="E397" s="151" t="s">
        <v>21</v>
      </c>
      <c r="F397" s="152" t="s">
        <v>2978</v>
      </c>
      <c r="H397" s="151" t="s">
        <v>21</v>
      </c>
      <c r="I397" s="153"/>
      <c r="L397" s="149"/>
      <c r="M397" s="154"/>
      <c r="T397" s="155"/>
      <c r="AT397" s="151" t="s">
        <v>238</v>
      </c>
      <c r="AU397" s="151" t="s">
        <v>86</v>
      </c>
      <c r="AV397" s="12" t="s">
        <v>80</v>
      </c>
      <c r="AW397" s="12" t="s">
        <v>33</v>
      </c>
      <c r="AX397" s="12" t="s">
        <v>73</v>
      </c>
      <c r="AY397" s="151" t="s">
        <v>227</v>
      </c>
    </row>
    <row r="398" spans="2:65" s="13" customFormat="1" ht="11.25">
      <c r="B398" s="156"/>
      <c r="D398" s="150" t="s">
        <v>238</v>
      </c>
      <c r="E398" s="157" t="s">
        <v>21</v>
      </c>
      <c r="F398" s="158" t="s">
        <v>2979</v>
      </c>
      <c r="H398" s="159">
        <v>1.8720000000000001</v>
      </c>
      <c r="I398" s="160"/>
      <c r="L398" s="156"/>
      <c r="M398" s="161"/>
      <c r="T398" s="162"/>
      <c r="AT398" s="157" t="s">
        <v>238</v>
      </c>
      <c r="AU398" s="157" t="s">
        <v>86</v>
      </c>
      <c r="AV398" s="13" t="s">
        <v>86</v>
      </c>
      <c r="AW398" s="13" t="s">
        <v>33</v>
      </c>
      <c r="AX398" s="13" t="s">
        <v>73</v>
      </c>
      <c r="AY398" s="157" t="s">
        <v>227</v>
      </c>
    </row>
    <row r="399" spans="2:65" s="15" customFormat="1" ht="11.25">
      <c r="B399" s="193"/>
      <c r="D399" s="150" t="s">
        <v>238</v>
      </c>
      <c r="E399" s="194" t="s">
        <v>21</v>
      </c>
      <c r="F399" s="195" t="s">
        <v>765</v>
      </c>
      <c r="H399" s="196">
        <v>4.0750000000000002</v>
      </c>
      <c r="I399" s="197"/>
      <c r="L399" s="193"/>
      <c r="M399" s="198"/>
      <c r="T399" s="199"/>
      <c r="AT399" s="194" t="s">
        <v>238</v>
      </c>
      <c r="AU399" s="194" t="s">
        <v>86</v>
      </c>
      <c r="AV399" s="15" t="s">
        <v>120</v>
      </c>
      <c r="AW399" s="15" t="s">
        <v>33</v>
      </c>
      <c r="AX399" s="15" t="s">
        <v>73</v>
      </c>
      <c r="AY399" s="194" t="s">
        <v>227</v>
      </c>
    </row>
    <row r="400" spans="2:65" s="12" customFormat="1" ht="11.25">
      <c r="B400" s="149"/>
      <c r="D400" s="150" t="s">
        <v>238</v>
      </c>
      <c r="E400" s="151" t="s">
        <v>21</v>
      </c>
      <c r="F400" s="152" t="s">
        <v>2980</v>
      </c>
      <c r="H400" s="151" t="s">
        <v>21</v>
      </c>
      <c r="I400" s="153"/>
      <c r="L400" s="149"/>
      <c r="M400" s="154"/>
      <c r="T400" s="155"/>
      <c r="AT400" s="151" t="s">
        <v>238</v>
      </c>
      <c r="AU400" s="151" t="s">
        <v>86</v>
      </c>
      <c r="AV400" s="12" t="s">
        <v>80</v>
      </c>
      <c r="AW400" s="12" t="s">
        <v>33</v>
      </c>
      <c r="AX400" s="12" t="s">
        <v>73</v>
      </c>
      <c r="AY400" s="151" t="s">
        <v>227</v>
      </c>
    </row>
    <row r="401" spans="2:51" s="12" customFormat="1" ht="11.25">
      <c r="B401" s="149"/>
      <c r="D401" s="150" t="s">
        <v>238</v>
      </c>
      <c r="E401" s="151" t="s">
        <v>21</v>
      </c>
      <c r="F401" s="152" t="s">
        <v>2981</v>
      </c>
      <c r="H401" s="151" t="s">
        <v>21</v>
      </c>
      <c r="I401" s="153"/>
      <c r="L401" s="149"/>
      <c r="M401" s="154"/>
      <c r="T401" s="155"/>
      <c r="AT401" s="151" t="s">
        <v>238</v>
      </c>
      <c r="AU401" s="151" t="s">
        <v>86</v>
      </c>
      <c r="AV401" s="12" t="s">
        <v>80</v>
      </c>
      <c r="AW401" s="12" t="s">
        <v>33</v>
      </c>
      <c r="AX401" s="12" t="s">
        <v>73</v>
      </c>
      <c r="AY401" s="151" t="s">
        <v>227</v>
      </c>
    </row>
    <row r="402" spans="2:51" s="13" customFormat="1" ht="11.25">
      <c r="B402" s="156"/>
      <c r="D402" s="150" t="s">
        <v>238</v>
      </c>
      <c r="E402" s="157" t="s">
        <v>21</v>
      </c>
      <c r="F402" s="158" t="s">
        <v>2975</v>
      </c>
      <c r="H402" s="159">
        <v>0.70499999999999996</v>
      </c>
      <c r="I402" s="160"/>
      <c r="L402" s="156"/>
      <c r="M402" s="161"/>
      <c r="T402" s="162"/>
      <c r="AT402" s="157" t="s">
        <v>238</v>
      </c>
      <c r="AU402" s="157" t="s">
        <v>86</v>
      </c>
      <c r="AV402" s="13" t="s">
        <v>86</v>
      </c>
      <c r="AW402" s="13" t="s">
        <v>33</v>
      </c>
      <c r="AX402" s="13" t="s">
        <v>73</v>
      </c>
      <c r="AY402" s="157" t="s">
        <v>227</v>
      </c>
    </row>
    <row r="403" spans="2:51" s="12" customFormat="1" ht="11.25">
      <c r="B403" s="149"/>
      <c r="D403" s="150" t="s">
        <v>238</v>
      </c>
      <c r="E403" s="151" t="s">
        <v>21</v>
      </c>
      <c r="F403" s="152" t="s">
        <v>2982</v>
      </c>
      <c r="H403" s="151" t="s">
        <v>21</v>
      </c>
      <c r="I403" s="153"/>
      <c r="L403" s="149"/>
      <c r="M403" s="154"/>
      <c r="T403" s="155"/>
      <c r="AT403" s="151" t="s">
        <v>238</v>
      </c>
      <c r="AU403" s="151" t="s">
        <v>86</v>
      </c>
      <c r="AV403" s="12" t="s">
        <v>80</v>
      </c>
      <c r="AW403" s="12" t="s">
        <v>33</v>
      </c>
      <c r="AX403" s="12" t="s">
        <v>73</v>
      </c>
      <c r="AY403" s="151" t="s">
        <v>227</v>
      </c>
    </row>
    <row r="404" spans="2:51" s="13" customFormat="1" ht="11.25">
      <c r="B404" s="156"/>
      <c r="D404" s="150" t="s">
        <v>238</v>
      </c>
      <c r="E404" s="157" t="s">
        <v>21</v>
      </c>
      <c r="F404" s="158" t="s">
        <v>2977</v>
      </c>
      <c r="H404" s="159">
        <v>1.498</v>
      </c>
      <c r="I404" s="160"/>
      <c r="L404" s="156"/>
      <c r="M404" s="161"/>
      <c r="T404" s="162"/>
      <c r="AT404" s="157" t="s">
        <v>238</v>
      </c>
      <c r="AU404" s="157" t="s">
        <v>86</v>
      </c>
      <c r="AV404" s="13" t="s">
        <v>86</v>
      </c>
      <c r="AW404" s="13" t="s">
        <v>33</v>
      </c>
      <c r="AX404" s="13" t="s">
        <v>73</v>
      </c>
      <c r="AY404" s="157" t="s">
        <v>227</v>
      </c>
    </row>
    <row r="405" spans="2:51" s="12" customFormat="1" ht="11.25">
      <c r="B405" s="149"/>
      <c r="D405" s="150" t="s">
        <v>238</v>
      </c>
      <c r="E405" s="151" t="s">
        <v>21</v>
      </c>
      <c r="F405" s="152" t="s">
        <v>2983</v>
      </c>
      <c r="H405" s="151" t="s">
        <v>21</v>
      </c>
      <c r="I405" s="153"/>
      <c r="L405" s="149"/>
      <c r="M405" s="154"/>
      <c r="T405" s="155"/>
      <c r="AT405" s="151" t="s">
        <v>238</v>
      </c>
      <c r="AU405" s="151" t="s">
        <v>86</v>
      </c>
      <c r="AV405" s="12" t="s">
        <v>80</v>
      </c>
      <c r="AW405" s="12" t="s">
        <v>33</v>
      </c>
      <c r="AX405" s="12" t="s">
        <v>73</v>
      </c>
      <c r="AY405" s="151" t="s">
        <v>227</v>
      </c>
    </row>
    <row r="406" spans="2:51" s="13" customFormat="1" ht="11.25">
      <c r="B406" s="156"/>
      <c r="D406" s="150" t="s">
        <v>238</v>
      </c>
      <c r="E406" s="157" t="s">
        <v>21</v>
      </c>
      <c r="F406" s="158" t="s">
        <v>2984</v>
      </c>
      <c r="H406" s="159">
        <v>0.91700000000000004</v>
      </c>
      <c r="I406" s="160"/>
      <c r="L406" s="156"/>
      <c r="M406" s="161"/>
      <c r="T406" s="162"/>
      <c r="AT406" s="157" t="s">
        <v>238</v>
      </c>
      <c r="AU406" s="157" t="s">
        <v>86</v>
      </c>
      <c r="AV406" s="13" t="s">
        <v>86</v>
      </c>
      <c r="AW406" s="13" t="s">
        <v>33</v>
      </c>
      <c r="AX406" s="13" t="s">
        <v>73</v>
      </c>
      <c r="AY406" s="157" t="s">
        <v>227</v>
      </c>
    </row>
    <row r="407" spans="2:51" s="15" customFormat="1" ht="11.25">
      <c r="B407" s="193"/>
      <c r="D407" s="150" t="s">
        <v>238</v>
      </c>
      <c r="E407" s="194" t="s">
        <v>21</v>
      </c>
      <c r="F407" s="195" t="s">
        <v>765</v>
      </c>
      <c r="H407" s="196">
        <v>3.12</v>
      </c>
      <c r="I407" s="197"/>
      <c r="L407" s="193"/>
      <c r="M407" s="198"/>
      <c r="T407" s="199"/>
      <c r="AT407" s="194" t="s">
        <v>238</v>
      </c>
      <c r="AU407" s="194" t="s">
        <v>86</v>
      </c>
      <c r="AV407" s="15" t="s">
        <v>120</v>
      </c>
      <c r="AW407" s="15" t="s">
        <v>33</v>
      </c>
      <c r="AX407" s="15" t="s">
        <v>73</v>
      </c>
      <c r="AY407" s="194" t="s">
        <v>227</v>
      </c>
    </row>
    <row r="408" spans="2:51" s="12" customFormat="1" ht="11.25">
      <c r="B408" s="149"/>
      <c r="D408" s="150" t="s">
        <v>238</v>
      </c>
      <c r="E408" s="151" t="s">
        <v>21</v>
      </c>
      <c r="F408" s="152" t="s">
        <v>2985</v>
      </c>
      <c r="H408" s="151" t="s">
        <v>21</v>
      </c>
      <c r="I408" s="153"/>
      <c r="L408" s="149"/>
      <c r="M408" s="154"/>
      <c r="T408" s="155"/>
      <c r="AT408" s="151" t="s">
        <v>238</v>
      </c>
      <c r="AU408" s="151" t="s">
        <v>86</v>
      </c>
      <c r="AV408" s="12" t="s">
        <v>80</v>
      </c>
      <c r="AW408" s="12" t="s">
        <v>33</v>
      </c>
      <c r="AX408" s="12" t="s">
        <v>73</v>
      </c>
      <c r="AY408" s="151" t="s">
        <v>227</v>
      </c>
    </row>
    <row r="409" spans="2:51" s="12" customFormat="1" ht="11.25">
      <c r="B409" s="149"/>
      <c r="D409" s="150" t="s">
        <v>238</v>
      </c>
      <c r="E409" s="151" t="s">
        <v>21</v>
      </c>
      <c r="F409" s="152" t="s">
        <v>2986</v>
      </c>
      <c r="H409" s="151" t="s">
        <v>21</v>
      </c>
      <c r="I409" s="153"/>
      <c r="L409" s="149"/>
      <c r="M409" s="154"/>
      <c r="T409" s="155"/>
      <c r="AT409" s="151" t="s">
        <v>238</v>
      </c>
      <c r="AU409" s="151" t="s">
        <v>86</v>
      </c>
      <c r="AV409" s="12" t="s">
        <v>80</v>
      </c>
      <c r="AW409" s="12" t="s">
        <v>33</v>
      </c>
      <c r="AX409" s="12" t="s">
        <v>73</v>
      </c>
      <c r="AY409" s="151" t="s">
        <v>227</v>
      </c>
    </row>
    <row r="410" spans="2:51" s="13" customFormat="1" ht="11.25">
      <c r="B410" s="156"/>
      <c r="D410" s="150" t="s">
        <v>238</v>
      </c>
      <c r="E410" s="157" t="s">
        <v>21</v>
      </c>
      <c r="F410" s="158" t="s">
        <v>2975</v>
      </c>
      <c r="H410" s="159">
        <v>0.70499999999999996</v>
      </c>
      <c r="I410" s="160"/>
      <c r="L410" s="156"/>
      <c r="M410" s="161"/>
      <c r="T410" s="162"/>
      <c r="AT410" s="157" t="s">
        <v>238</v>
      </c>
      <c r="AU410" s="157" t="s">
        <v>86</v>
      </c>
      <c r="AV410" s="13" t="s">
        <v>86</v>
      </c>
      <c r="AW410" s="13" t="s">
        <v>33</v>
      </c>
      <c r="AX410" s="13" t="s">
        <v>73</v>
      </c>
      <c r="AY410" s="157" t="s">
        <v>227</v>
      </c>
    </row>
    <row r="411" spans="2:51" s="12" customFormat="1" ht="11.25">
      <c r="B411" s="149"/>
      <c r="D411" s="150" t="s">
        <v>238</v>
      </c>
      <c r="E411" s="151" t="s">
        <v>21</v>
      </c>
      <c r="F411" s="152" t="s">
        <v>2987</v>
      </c>
      <c r="H411" s="151" t="s">
        <v>21</v>
      </c>
      <c r="I411" s="153"/>
      <c r="L411" s="149"/>
      <c r="M411" s="154"/>
      <c r="T411" s="155"/>
      <c r="AT411" s="151" t="s">
        <v>238</v>
      </c>
      <c r="AU411" s="151" t="s">
        <v>86</v>
      </c>
      <c r="AV411" s="12" t="s">
        <v>80</v>
      </c>
      <c r="AW411" s="12" t="s">
        <v>33</v>
      </c>
      <c r="AX411" s="12" t="s">
        <v>73</v>
      </c>
      <c r="AY411" s="151" t="s">
        <v>227</v>
      </c>
    </row>
    <row r="412" spans="2:51" s="13" customFormat="1" ht="11.25">
      <c r="B412" s="156"/>
      <c r="D412" s="150" t="s">
        <v>238</v>
      </c>
      <c r="E412" s="157" t="s">
        <v>21</v>
      </c>
      <c r="F412" s="158" t="s">
        <v>2977</v>
      </c>
      <c r="H412" s="159">
        <v>1.498</v>
      </c>
      <c r="I412" s="160"/>
      <c r="L412" s="156"/>
      <c r="M412" s="161"/>
      <c r="T412" s="162"/>
      <c r="AT412" s="157" t="s">
        <v>238</v>
      </c>
      <c r="AU412" s="157" t="s">
        <v>86</v>
      </c>
      <c r="AV412" s="13" t="s">
        <v>86</v>
      </c>
      <c r="AW412" s="13" t="s">
        <v>33</v>
      </c>
      <c r="AX412" s="13" t="s">
        <v>73</v>
      </c>
      <c r="AY412" s="157" t="s">
        <v>227</v>
      </c>
    </row>
    <row r="413" spans="2:51" s="12" customFormat="1" ht="11.25">
      <c r="B413" s="149"/>
      <c r="D413" s="150" t="s">
        <v>238</v>
      </c>
      <c r="E413" s="151" t="s">
        <v>21</v>
      </c>
      <c r="F413" s="152" t="s">
        <v>2988</v>
      </c>
      <c r="H413" s="151" t="s">
        <v>21</v>
      </c>
      <c r="I413" s="153"/>
      <c r="L413" s="149"/>
      <c r="M413" s="154"/>
      <c r="T413" s="155"/>
      <c r="AT413" s="151" t="s">
        <v>238</v>
      </c>
      <c r="AU413" s="151" t="s">
        <v>86</v>
      </c>
      <c r="AV413" s="12" t="s">
        <v>80</v>
      </c>
      <c r="AW413" s="12" t="s">
        <v>33</v>
      </c>
      <c r="AX413" s="12" t="s">
        <v>73</v>
      </c>
      <c r="AY413" s="151" t="s">
        <v>227</v>
      </c>
    </row>
    <row r="414" spans="2:51" s="13" customFormat="1" ht="11.25">
      <c r="B414" s="156"/>
      <c r="D414" s="150" t="s">
        <v>238</v>
      </c>
      <c r="E414" s="157" t="s">
        <v>21</v>
      </c>
      <c r="F414" s="158" t="s">
        <v>2989</v>
      </c>
      <c r="H414" s="159">
        <v>5.2789999999999999</v>
      </c>
      <c r="I414" s="160"/>
      <c r="L414" s="156"/>
      <c r="M414" s="161"/>
      <c r="T414" s="162"/>
      <c r="AT414" s="157" t="s">
        <v>238</v>
      </c>
      <c r="AU414" s="157" t="s">
        <v>86</v>
      </c>
      <c r="AV414" s="13" t="s">
        <v>86</v>
      </c>
      <c r="AW414" s="13" t="s">
        <v>33</v>
      </c>
      <c r="AX414" s="13" t="s">
        <v>73</v>
      </c>
      <c r="AY414" s="157" t="s">
        <v>227</v>
      </c>
    </row>
    <row r="415" spans="2:51" s="12" customFormat="1" ht="11.25">
      <c r="B415" s="149"/>
      <c r="D415" s="150" t="s">
        <v>238</v>
      </c>
      <c r="E415" s="151" t="s">
        <v>21</v>
      </c>
      <c r="F415" s="152" t="s">
        <v>2983</v>
      </c>
      <c r="H415" s="151" t="s">
        <v>21</v>
      </c>
      <c r="I415" s="153"/>
      <c r="L415" s="149"/>
      <c r="M415" s="154"/>
      <c r="T415" s="155"/>
      <c r="AT415" s="151" t="s">
        <v>238</v>
      </c>
      <c r="AU415" s="151" t="s">
        <v>86</v>
      </c>
      <c r="AV415" s="12" t="s">
        <v>80</v>
      </c>
      <c r="AW415" s="12" t="s">
        <v>33</v>
      </c>
      <c r="AX415" s="12" t="s">
        <v>73</v>
      </c>
      <c r="AY415" s="151" t="s">
        <v>227</v>
      </c>
    </row>
    <row r="416" spans="2:51" s="13" customFormat="1" ht="11.25">
      <c r="B416" s="156"/>
      <c r="D416" s="150" t="s">
        <v>238</v>
      </c>
      <c r="E416" s="157" t="s">
        <v>21</v>
      </c>
      <c r="F416" s="158" t="s">
        <v>2984</v>
      </c>
      <c r="H416" s="159">
        <v>0.91700000000000004</v>
      </c>
      <c r="I416" s="160"/>
      <c r="L416" s="156"/>
      <c r="M416" s="161"/>
      <c r="T416" s="162"/>
      <c r="AT416" s="157" t="s">
        <v>238</v>
      </c>
      <c r="AU416" s="157" t="s">
        <v>86</v>
      </c>
      <c r="AV416" s="13" t="s">
        <v>86</v>
      </c>
      <c r="AW416" s="13" t="s">
        <v>33</v>
      </c>
      <c r="AX416" s="13" t="s">
        <v>73</v>
      </c>
      <c r="AY416" s="157" t="s">
        <v>227</v>
      </c>
    </row>
    <row r="417" spans="2:65" s="15" customFormat="1" ht="11.25">
      <c r="B417" s="193"/>
      <c r="D417" s="150" t="s">
        <v>238</v>
      </c>
      <c r="E417" s="194" t="s">
        <v>21</v>
      </c>
      <c r="F417" s="195" t="s">
        <v>765</v>
      </c>
      <c r="H417" s="196">
        <v>8.3989999999999991</v>
      </c>
      <c r="I417" s="197"/>
      <c r="L417" s="193"/>
      <c r="M417" s="198"/>
      <c r="T417" s="199"/>
      <c r="AT417" s="194" t="s">
        <v>238</v>
      </c>
      <c r="AU417" s="194" t="s">
        <v>86</v>
      </c>
      <c r="AV417" s="15" t="s">
        <v>120</v>
      </c>
      <c r="AW417" s="15" t="s">
        <v>33</v>
      </c>
      <c r="AX417" s="15" t="s">
        <v>73</v>
      </c>
      <c r="AY417" s="194" t="s">
        <v>227</v>
      </c>
    </row>
    <row r="418" spans="2:65" s="14" customFormat="1" ht="11.25">
      <c r="B418" s="163"/>
      <c r="D418" s="150" t="s">
        <v>238</v>
      </c>
      <c r="E418" s="164" t="s">
        <v>21</v>
      </c>
      <c r="F418" s="165" t="s">
        <v>241</v>
      </c>
      <c r="H418" s="166">
        <v>15.593999999999999</v>
      </c>
      <c r="I418" s="167"/>
      <c r="L418" s="163"/>
      <c r="M418" s="168"/>
      <c r="T418" s="169"/>
      <c r="AT418" s="164" t="s">
        <v>238</v>
      </c>
      <c r="AU418" s="164" t="s">
        <v>86</v>
      </c>
      <c r="AV418" s="14" t="s">
        <v>234</v>
      </c>
      <c r="AW418" s="14" t="s">
        <v>33</v>
      </c>
      <c r="AX418" s="14" t="s">
        <v>80</v>
      </c>
      <c r="AY418" s="164" t="s">
        <v>227</v>
      </c>
    </row>
    <row r="419" spans="2:65" s="1" customFormat="1" ht="33" customHeight="1">
      <c r="B419" s="33"/>
      <c r="C419" s="132" t="s">
        <v>421</v>
      </c>
      <c r="D419" s="132" t="s">
        <v>229</v>
      </c>
      <c r="E419" s="133" t="s">
        <v>2990</v>
      </c>
      <c r="F419" s="134" t="s">
        <v>2991</v>
      </c>
      <c r="G419" s="135" t="s">
        <v>244</v>
      </c>
      <c r="H419" s="136">
        <v>20.056999999999999</v>
      </c>
      <c r="I419" s="137"/>
      <c r="J419" s="138">
        <f>ROUND(I419*H419,2)</f>
        <v>0</v>
      </c>
      <c r="K419" s="134" t="s">
        <v>233</v>
      </c>
      <c r="L419" s="33"/>
      <c r="M419" s="139" t="s">
        <v>21</v>
      </c>
      <c r="N419" s="140" t="s">
        <v>45</v>
      </c>
      <c r="P419" s="141">
        <f>O419*H419</f>
        <v>0</v>
      </c>
      <c r="Q419" s="141">
        <v>2.5018699999999998</v>
      </c>
      <c r="R419" s="141">
        <f>Q419*H419</f>
        <v>50.180006589999991</v>
      </c>
      <c r="S419" s="141">
        <v>0</v>
      </c>
      <c r="T419" s="142">
        <f>S419*H419</f>
        <v>0</v>
      </c>
      <c r="AR419" s="143" t="s">
        <v>234</v>
      </c>
      <c r="AT419" s="143" t="s">
        <v>229</v>
      </c>
      <c r="AU419" s="143" t="s">
        <v>86</v>
      </c>
      <c r="AY419" s="18" t="s">
        <v>227</v>
      </c>
      <c r="BE419" s="144">
        <f>IF(N419="základní",J419,0)</f>
        <v>0</v>
      </c>
      <c r="BF419" s="144">
        <f>IF(N419="snížená",J419,0)</f>
        <v>0</v>
      </c>
      <c r="BG419" s="144">
        <f>IF(N419="zákl. přenesená",J419,0)</f>
        <v>0</v>
      </c>
      <c r="BH419" s="144">
        <f>IF(N419="sníž. přenesená",J419,0)</f>
        <v>0</v>
      </c>
      <c r="BI419" s="144">
        <f>IF(N419="nulová",J419,0)</f>
        <v>0</v>
      </c>
      <c r="BJ419" s="18" t="s">
        <v>86</v>
      </c>
      <c r="BK419" s="144">
        <f>ROUND(I419*H419,2)</f>
        <v>0</v>
      </c>
      <c r="BL419" s="18" t="s">
        <v>234</v>
      </c>
      <c r="BM419" s="143" t="s">
        <v>2992</v>
      </c>
    </row>
    <row r="420" spans="2:65" s="1" customFormat="1" ht="11.25">
      <c r="B420" s="33"/>
      <c r="D420" s="145" t="s">
        <v>236</v>
      </c>
      <c r="F420" s="146" t="s">
        <v>2993</v>
      </c>
      <c r="I420" s="147"/>
      <c r="L420" s="33"/>
      <c r="M420" s="148"/>
      <c r="T420" s="54"/>
      <c r="AT420" s="18" t="s">
        <v>236</v>
      </c>
      <c r="AU420" s="18" t="s">
        <v>86</v>
      </c>
    </row>
    <row r="421" spans="2:65" s="12" customFormat="1" ht="11.25">
      <c r="B421" s="149"/>
      <c r="D421" s="150" t="s">
        <v>238</v>
      </c>
      <c r="E421" s="151" t="s">
        <v>21</v>
      </c>
      <c r="F421" s="152" t="s">
        <v>2994</v>
      </c>
      <c r="H421" s="151" t="s">
        <v>21</v>
      </c>
      <c r="I421" s="153"/>
      <c r="L421" s="149"/>
      <c r="M421" s="154"/>
      <c r="T421" s="155"/>
      <c r="AT421" s="151" t="s">
        <v>238</v>
      </c>
      <c r="AU421" s="151" t="s">
        <v>86</v>
      </c>
      <c r="AV421" s="12" t="s">
        <v>80</v>
      </c>
      <c r="AW421" s="12" t="s">
        <v>33</v>
      </c>
      <c r="AX421" s="12" t="s">
        <v>73</v>
      </c>
      <c r="AY421" s="151" t="s">
        <v>227</v>
      </c>
    </row>
    <row r="422" spans="2:65" s="13" customFormat="1" ht="11.25">
      <c r="B422" s="156"/>
      <c r="D422" s="150" t="s">
        <v>238</v>
      </c>
      <c r="E422" s="157" t="s">
        <v>21</v>
      </c>
      <c r="F422" s="158" t="s">
        <v>2995</v>
      </c>
      <c r="H422" s="159">
        <v>21.349</v>
      </c>
      <c r="I422" s="160"/>
      <c r="L422" s="156"/>
      <c r="M422" s="161"/>
      <c r="T422" s="162"/>
      <c r="AT422" s="157" t="s">
        <v>238</v>
      </c>
      <c r="AU422" s="157" t="s">
        <v>86</v>
      </c>
      <c r="AV422" s="13" t="s">
        <v>86</v>
      </c>
      <c r="AW422" s="13" t="s">
        <v>33</v>
      </c>
      <c r="AX422" s="13" t="s">
        <v>73</v>
      </c>
      <c r="AY422" s="157" t="s">
        <v>227</v>
      </c>
    </row>
    <row r="423" spans="2:65" s="13" customFormat="1" ht="11.25">
      <c r="B423" s="156"/>
      <c r="D423" s="150" t="s">
        <v>238</v>
      </c>
      <c r="E423" s="157" t="s">
        <v>21</v>
      </c>
      <c r="F423" s="158" t="s">
        <v>2996</v>
      </c>
      <c r="H423" s="159">
        <v>11.885</v>
      </c>
      <c r="I423" s="160"/>
      <c r="L423" s="156"/>
      <c r="M423" s="161"/>
      <c r="T423" s="162"/>
      <c r="AT423" s="157" t="s">
        <v>238</v>
      </c>
      <c r="AU423" s="157" t="s">
        <v>86</v>
      </c>
      <c r="AV423" s="13" t="s">
        <v>86</v>
      </c>
      <c r="AW423" s="13" t="s">
        <v>33</v>
      </c>
      <c r="AX423" s="13" t="s">
        <v>73</v>
      </c>
      <c r="AY423" s="157" t="s">
        <v>227</v>
      </c>
    </row>
    <row r="424" spans="2:65" s="12" customFormat="1" ht="11.25">
      <c r="B424" s="149"/>
      <c r="D424" s="150" t="s">
        <v>238</v>
      </c>
      <c r="E424" s="151" t="s">
        <v>21</v>
      </c>
      <c r="F424" s="152" t="s">
        <v>753</v>
      </c>
      <c r="H424" s="151" t="s">
        <v>21</v>
      </c>
      <c r="I424" s="153"/>
      <c r="L424" s="149"/>
      <c r="M424" s="154"/>
      <c r="T424" s="155"/>
      <c r="AT424" s="151" t="s">
        <v>238</v>
      </c>
      <c r="AU424" s="151" t="s">
        <v>86</v>
      </c>
      <c r="AV424" s="12" t="s">
        <v>80</v>
      </c>
      <c r="AW424" s="12" t="s">
        <v>33</v>
      </c>
      <c r="AX424" s="12" t="s">
        <v>73</v>
      </c>
      <c r="AY424" s="151" t="s">
        <v>227</v>
      </c>
    </row>
    <row r="425" spans="2:65" s="13" customFormat="1" ht="11.25">
      <c r="B425" s="156"/>
      <c r="D425" s="150" t="s">
        <v>238</v>
      </c>
      <c r="E425" s="157" t="s">
        <v>21</v>
      </c>
      <c r="F425" s="158" t="s">
        <v>2997</v>
      </c>
      <c r="H425" s="159">
        <v>-0.67900000000000005</v>
      </c>
      <c r="I425" s="160"/>
      <c r="L425" s="156"/>
      <c r="M425" s="161"/>
      <c r="T425" s="162"/>
      <c r="AT425" s="157" t="s">
        <v>238</v>
      </c>
      <c r="AU425" s="157" t="s">
        <v>86</v>
      </c>
      <c r="AV425" s="13" t="s">
        <v>86</v>
      </c>
      <c r="AW425" s="13" t="s">
        <v>33</v>
      </c>
      <c r="AX425" s="13" t="s">
        <v>73</v>
      </c>
      <c r="AY425" s="157" t="s">
        <v>227</v>
      </c>
    </row>
    <row r="426" spans="2:65" s="13" customFormat="1" ht="11.25">
      <c r="B426" s="156"/>
      <c r="D426" s="150" t="s">
        <v>238</v>
      </c>
      <c r="E426" s="157" t="s">
        <v>21</v>
      </c>
      <c r="F426" s="158" t="s">
        <v>2998</v>
      </c>
      <c r="H426" s="159">
        <v>-3.9</v>
      </c>
      <c r="I426" s="160"/>
      <c r="L426" s="156"/>
      <c r="M426" s="161"/>
      <c r="T426" s="162"/>
      <c r="AT426" s="157" t="s">
        <v>238</v>
      </c>
      <c r="AU426" s="157" t="s">
        <v>86</v>
      </c>
      <c r="AV426" s="13" t="s">
        <v>86</v>
      </c>
      <c r="AW426" s="13" t="s">
        <v>33</v>
      </c>
      <c r="AX426" s="13" t="s">
        <v>73</v>
      </c>
      <c r="AY426" s="157" t="s">
        <v>227</v>
      </c>
    </row>
    <row r="427" spans="2:65" s="13" customFormat="1" ht="11.25">
      <c r="B427" s="156"/>
      <c r="D427" s="150" t="s">
        <v>238</v>
      </c>
      <c r="E427" s="157" t="s">
        <v>21</v>
      </c>
      <c r="F427" s="158" t="s">
        <v>2999</v>
      </c>
      <c r="H427" s="159">
        <v>-4.9980000000000002</v>
      </c>
      <c r="I427" s="160"/>
      <c r="L427" s="156"/>
      <c r="M427" s="161"/>
      <c r="T427" s="162"/>
      <c r="AT427" s="157" t="s">
        <v>238</v>
      </c>
      <c r="AU427" s="157" t="s">
        <v>86</v>
      </c>
      <c r="AV427" s="13" t="s">
        <v>86</v>
      </c>
      <c r="AW427" s="13" t="s">
        <v>33</v>
      </c>
      <c r="AX427" s="13" t="s">
        <v>73</v>
      </c>
      <c r="AY427" s="157" t="s">
        <v>227</v>
      </c>
    </row>
    <row r="428" spans="2:65" s="13" customFormat="1" ht="11.25">
      <c r="B428" s="156"/>
      <c r="D428" s="150" t="s">
        <v>238</v>
      </c>
      <c r="E428" s="157" t="s">
        <v>21</v>
      </c>
      <c r="F428" s="158" t="s">
        <v>3000</v>
      </c>
      <c r="H428" s="159">
        <v>-3.6</v>
      </c>
      <c r="I428" s="160"/>
      <c r="L428" s="156"/>
      <c r="M428" s="161"/>
      <c r="T428" s="162"/>
      <c r="AT428" s="157" t="s">
        <v>238</v>
      </c>
      <c r="AU428" s="157" t="s">
        <v>86</v>
      </c>
      <c r="AV428" s="13" t="s">
        <v>86</v>
      </c>
      <c r="AW428" s="13" t="s">
        <v>33</v>
      </c>
      <c r="AX428" s="13" t="s">
        <v>73</v>
      </c>
      <c r="AY428" s="157" t="s">
        <v>227</v>
      </c>
    </row>
    <row r="429" spans="2:65" s="14" customFormat="1" ht="11.25">
      <c r="B429" s="163"/>
      <c r="D429" s="150" t="s">
        <v>238</v>
      </c>
      <c r="E429" s="164" t="s">
        <v>21</v>
      </c>
      <c r="F429" s="165" t="s">
        <v>241</v>
      </c>
      <c r="H429" s="166">
        <v>20.056999999999999</v>
      </c>
      <c r="I429" s="167"/>
      <c r="L429" s="163"/>
      <c r="M429" s="168"/>
      <c r="T429" s="169"/>
      <c r="AT429" s="164" t="s">
        <v>238</v>
      </c>
      <c r="AU429" s="164" t="s">
        <v>86</v>
      </c>
      <c r="AV429" s="14" t="s">
        <v>234</v>
      </c>
      <c r="AW429" s="14" t="s">
        <v>33</v>
      </c>
      <c r="AX429" s="14" t="s">
        <v>80</v>
      </c>
      <c r="AY429" s="164" t="s">
        <v>227</v>
      </c>
    </row>
    <row r="430" spans="2:65" s="1" customFormat="1" ht="24.2" customHeight="1">
      <c r="B430" s="33"/>
      <c r="C430" s="132" t="s">
        <v>425</v>
      </c>
      <c r="D430" s="132" t="s">
        <v>229</v>
      </c>
      <c r="E430" s="133" t="s">
        <v>3001</v>
      </c>
      <c r="F430" s="134" t="s">
        <v>3002</v>
      </c>
      <c r="G430" s="135" t="s">
        <v>232</v>
      </c>
      <c r="H430" s="136">
        <v>329.13200000000001</v>
      </c>
      <c r="I430" s="137"/>
      <c r="J430" s="138">
        <f>ROUND(I430*H430,2)</f>
        <v>0</v>
      </c>
      <c r="K430" s="134" t="s">
        <v>233</v>
      </c>
      <c r="L430" s="33"/>
      <c r="M430" s="139" t="s">
        <v>21</v>
      </c>
      <c r="N430" s="140" t="s">
        <v>45</v>
      </c>
      <c r="P430" s="141">
        <f>O430*H430</f>
        <v>0</v>
      </c>
      <c r="Q430" s="141">
        <v>2.7499999999999998E-3</v>
      </c>
      <c r="R430" s="141">
        <f>Q430*H430</f>
        <v>0.90511299999999995</v>
      </c>
      <c r="S430" s="141">
        <v>0</v>
      </c>
      <c r="T430" s="142">
        <f>S430*H430</f>
        <v>0</v>
      </c>
      <c r="AR430" s="143" t="s">
        <v>234</v>
      </c>
      <c r="AT430" s="143" t="s">
        <v>229</v>
      </c>
      <c r="AU430" s="143" t="s">
        <v>86</v>
      </c>
      <c r="AY430" s="18" t="s">
        <v>227</v>
      </c>
      <c r="BE430" s="144">
        <f>IF(N430="základní",J430,0)</f>
        <v>0</v>
      </c>
      <c r="BF430" s="144">
        <f>IF(N430="snížená",J430,0)</f>
        <v>0</v>
      </c>
      <c r="BG430" s="144">
        <f>IF(N430="zákl. přenesená",J430,0)</f>
        <v>0</v>
      </c>
      <c r="BH430" s="144">
        <f>IF(N430="sníž. přenesená",J430,0)</f>
        <v>0</v>
      </c>
      <c r="BI430" s="144">
        <f>IF(N430="nulová",J430,0)</f>
        <v>0</v>
      </c>
      <c r="BJ430" s="18" t="s">
        <v>86</v>
      </c>
      <c r="BK430" s="144">
        <f>ROUND(I430*H430,2)</f>
        <v>0</v>
      </c>
      <c r="BL430" s="18" t="s">
        <v>234</v>
      </c>
      <c r="BM430" s="143" t="s">
        <v>3003</v>
      </c>
    </row>
    <row r="431" spans="2:65" s="1" customFormat="1" ht="11.25">
      <c r="B431" s="33"/>
      <c r="D431" s="145" t="s">
        <v>236</v>
      </c>
      <c r="F431" s="146" t="s">
        <v>3004</v>
      </c>
      <c r="I431" s="147"/>
      <c r="L431" s="33"/>
      <c r="M431" s="148"/>
      <c r="T431" s="54"/>
      <c r="AT431" s="18" t="s">
        <v>236</v>
      </c>
      <c r="AU431" s="18" t="s">
        <v>86</v>
      </c>
    </row>
    <row r="432" spans="2:65" s="12" customFormat="1" ht="11.25">
      <c r="B432" s="149"/>
      <c r="D432" s="150" t="s">
        <v>238</v>
      </c>
      <c r="E432" s="151" t="s">
        <v>21</v>
      </c>
      <c r="F432" s="152" t="s">
        <v>2973</v>
      </c>
      <c r="H432" s="151" t="s">
        <v>21</v>
      </c>
      <c r="I432" s="153"/>
      <c r="L432" s="149"/>
      <c r="M432" s="154"/>
      <c r="T432" s="155"/>
      <c r="AT432" s="151" t="s">
        <v>238</v>
      </c>
      <c r="AU432" s="151" t="s">
        <v>86</v>
      </c>
      <c r="AV432" s="12" t="s">
        <v>80</v>
      </c>
      <c r="AW432" s="12" t="s">
        <v>33</v>
      </c>
      <c r="AX432" s="12" t="s">
        <v>73</v>
      </c>
      <c r="AY432" s="151" t="s">
        <v>227</v>
      </c>
    </row>
    <row r="433" spans="2:51" s="12" customFormat="1" ht="11.25">
      <c r="B433" s="149"/>
      <c r="D433" s="150" t="s">
        <v>238</v>
      </c>
      <c r="E433" s="151" t="s">
        <v>21</v>
      </c>
      <c r="F433" s="152" t="s">
        <v>2974</v>
      </c>
      <c r="H433" s="151" t="s">
        <v>21</v>
      </c>
      <c r="I433" s="153"/>
      <c r="L433" s="149"/>
      <c r="M433" s="154"/>
      <c r="T433" s="155"/>
      <c r="AT433" s="151" t="s">
        <v>238</v>
      </c>
      <c r="AU433" s="151" t="s">
        <v>86</v>
      </c>
      <c r="AV433" s="12" t="s">
        <v>80</v>
      </c>
      <c r="AW433" s="12" t="s">
        <v>33</v>
      </c>
      <c r="AX433" s="12" t="s">
        <v>73</v>
      </c>
      <c r="AY433" s="151" t="s">
        <v>227</v>
      </c>
    </row>
    <row r="434" spans="2:51" s="13" customFormat="1" ht="11.25">
      <c r="B434" s="156"/>
      <c r="D434" s="150" t="s">
        <v>238</v>
      </c>
      <c r="E434" s="157" t="s">
        <v>21</v>
      </c>
      <c r="F434" s="158" t="s">
        <v>3005</v>
      </c>
      <c r="H434" s="159">
        <v>7.1239999999999997</v>
      </c>
      <c r="I434" s="160"/>
      <c r="L434" s="156"/>
      <c r="M434" s="161"/>
      <c r="T434" s="162"/>
      <c r="AT434" s="157" t="s">
        <v>238</v>
      </c>
      <c r="AU434" s="157" t="s">
        <v>86</v>
      </c>
      <c r="AV434" s="13" t="s">
        <v>86</v>
      </c>
      <c r="AW434" s="13" t="s">
        <v>33</v>
      </c>
      <c r="AX434" s="13" t="s">
        <v>73</v>
      </c>
      <c r="AY434" s="157" t="s">
        <v>227</v>
      </c>
    </row>
    <row r="435" spans="2:51" s="12" customFormat="1" ht="11.25">
      <c r="B435" s="149"/>
      <c r="D435" s="150" t="s">
        <v>238</v>
      </c>
      <c r="E435" s="151" t="s">
        <v>21</v>
      </c>
      <c r="F435" s="152" t="s">
        <v>2976</v>
      </c>
      <c r="H435" s="151" t="s">
        <v>21</v>
      </c>
      <c r="I435" s="153"/>
      <c r="L435" s="149"/>
      <c r="M435" s="154"/>
      <c r="T435" s="155"/>
      <c r="AT435" s="151" t="s">
        <v>238</v>
      </c>
      <c r="AU435" s="151" t="s">
        <v>86</v>
      </c>
      <c r="AV435" s="12" t="s">
        <v>80</v>
      </c>
      <c r="AW435" s="12" t="s">
        <v>33</v>
      </c>
      <c r="AX435" s="12" t="s">
        <v>73</v>
      </c>
      <c r="AY435" s="151" t="s">
        <v>227</v>
      </c>
    </row>
    <row r="436" spans="2:51" s="13" customFormat="1" ht="11.25">
      <c r="B436" s="156"/>
      <c r="D436" s="150" t="s">
        <v>238</v>
      </c>
      <c r="E436" s="157" t="s">
        <v>21</v>
      </c>
      <c r="F436" s="158" t="s">
        <v>3006</v>
      </c>
      <c r="H436" s="159">
        <v>13.728</v>
      </c>
      <c r="I436" s="160"/>
      <c r="L436" s="156"/>
      <c r="M436" s="161"/>
      <c r="T436" s="162"/>
      <c r="AT436" s="157" t="s">
        <v>238</v>
      </c>
      <c r="AU436" s="157" t="s">
        <v>86</v>
      </c>
      <c r="AV436" s="13" t="s">
        <v>86</v>
      </c>
      <c r="AW436" s="13" t="s">
        <v>33</v>
      </c>
      <c r="AX436" s="13" t="s">
        <v>73</v>
      </c>
      <c r="AY436" s="157" t="s">
        <v>227</v>
      </c>
    </row>
    <row r="437" spans="2:51" s="12" customFormat="1" ht="11.25">
      <c r="B437" s="149"/>
      <c r="D437" s="150" t="s">
        <v>238</v>
      </c>
      <c r="E437" s="151" t="s">
        <v>21</v>
      </c>
      <c r="F437" s="152" t="s">
        <v>2978</v>
      </c>
      <c r="H437" s="151" t="s">
        <v>21</v>
      </c>
      <c r="I437" s="153"/>
      <c r="L437" s="149"/>
      <c r="M437" s="154"/>
      <c r="T437" s="155"/>
      <c r="AT437" s="151" t="s">
        <v>238</v>
      </c>
      <c r="AU437" s="151" t="s">
        <v>86</v>
      </c>
      <c r="AV437" s="12" t="s">
        <v>80</v>
      </c>
      <c r="AW437" s="12" t="s">
        <v>33</v>
      </c>
      <c r="AX437" s="12" t="s">
        <v>73</v>
      </c>
      <c r="AY437" s="151" t="s">
        <v>227</v>
      </c>
    </row>
    <row r="438" spans="2:51" s="13" customFormat="1" ht="11.25">
      <c r="B438" s="156"/>
      <c r="D438" s="150" t="s">
        <v>238</v>
      </c>
      <c r="E438" s="157" t="s">
        <v>21</v>
      </c>
      <c r="F438" s="158" t="s">
        <v>3007</v>
      </c>
      <c r="H438" s="159">
        <v>16.847999999999999</v>
      </c>
      <c r="I438" s="160"/>
      <c r="L438" s="156"/>
      <c r="M438" s="161"/>
      <c r="T438" s="162"/>
      <c r="AT438" s="157" t="s">
        <v>238</v>
      </c>
      <c r="AU438" s="157" t="s">
        <v>86</v>
      </c>
      <c r="AV438" s="13" t="s">
        <v>86</v>
      </c>
      <c r="AW438" s="13" t="s">
        <v>33</v>
      </c>
      <c r="AX438" s="13" t="s">
        <v>73</v>
      </c>
      <c r="AY438" s="157" t="s">
        <v>227</v>
      </c>
    </row>
    <row r="439" spans="2:51" s="15" customFormat="1" ht="11.25">
      <c r="B439" s="193"/>
      <c r="D439" s="150" t="s">
        <v>238</v>
      </c>
      <c r="E439" s="194" t="s">
        <v>21</v>
      </c>
      <c r="F439" s="195" t="s">
        <v>765</v>
      </c>
      <c r="H439" s="196">
        <v>37.700000000000003</v>
      </c>
      <c r="I439" s="197"/>
      <c r="L439" s="193"/>
      <c r="M439" s="198"/>
      <c r="T439" s="199"/>
      <c r="AT439" s="194" t="s">
        <v>238</v>
      </c>
      <c r="AU439" s="194" t="s">
        <v>86</v>
      </c>
      <c r="AV439" s="15" t="s">
        <v>120</v>
      </c>
      <c r="AW439" s="15" t="s">
        <v>33</v>
      </c>
      <c r="AX439" s="15" t="s">
        <v>73</v>
      </c>
      <c r="AY439" s="194" t="s">
        <v>227</v>
      </c>
    </row>
    <row r="440" spans="2:51" s="12" customFormat="1" ht="11.25">
      <c r="B440" s="149"/>
      <c r="D440" s="150" t="s">
        <v>238</v>
      </c>
      <c r="E440" s="151" t="s">
        <v>21</v>
      </c>
      <c r="F440" s="152" t="s">
        <v>2980</v>
      </c>
      <c r="H440" s="151" t="s">
        <v>21</v>
      </c>
      <c r="I440" s="153"/>
      <c r="L440" s="149"/>
      <c r="M440" s="154"/>
      <c r="T440" s="155"/>
      <c r="AT440" s="151" t="s">
        <v>238</v>
      </c>
      <c r="AU440" s="151" t="s">
        <v>86</v>
      </c>
      <c r="AV440" s="12" t="s">
        <v>80</v>
      </c>
      <c r="AW440" s="12" t="s">
        <v>33</v>
      </c>
      <c r="AX440" s="12" t="s">
        <v>73</v>
      </c>
      <c r="AY440" s="151" t="s">
        <v>227</v>
      </c>
    </row>
    <row r="441" spans="2:51" s="12" customFormat="1" ht="11.25">
      <c r="B441" s="149"/>
      <c r="D441" s="150" t="s">
        <v>238</v>
      </c>
      <c r="E441" s="151" t="s">
        <v>21</v>
      </c>
      <c r="F441" s="152" t="s">
        <v>2981</v>
      </c>
      <c r="H441" s="151" t="s">
        <v>21</v>
      </c>
      <c r="I441" s="153"/>
      <c r="L441" s="149"/>
      <c r="M441" s="154"/>
      <c r="T441" s="155"/>
      <c r="AT441" s="151" t="s">
        <v>238</v>
      </c>
      <c r="AU441" s="151" t="s">
        <v>86</v>
      </c>
      <c r="AV441" s="12" t="s">
        <v>80</v>
      </c>
      <c r="AW441" s="12" t="s">
        <v>33</v>
      </c>
      <c r="AX441" s="12" t="s">
        <v>73</v>
      </c>
      <c r="AY441" s="151" t="s">
        <v>227</v>
      </c>
    </row>
    <row r="442" spans="2:51" s="13" customFormat="1" ht="11.25">
      <c r="B442" s="156"/>
      <c r="D442" s="150" t="s">
        <v>238</v>
      </c>
      <c r="E442" s="157" t="s">
        <v>21</v>
      </c>
      <c r="F442" s="158" t="s">
        <v>3005</v>
      </c>
      <c r="H442" s="159">
        <v>7.1239999999999997</v>
      </c>
      <c r="I442" s="160"/>
      <c r="L442" s="156"/>
      <c r="M442" s="161"/>
      <c r="T442" s="162"/>
      <c r="AT442" s="157" t="s">
        <v>238</v>
      </c>
      <c r="AU442" s="157" t="s">
        <v>86</v>
      </c>
      <c r="AV442" s="13" t="s">
        <v>86</v>
      </c>
      <c r="AW442" s="13" t="s">
        <v>33</v>
      </c>
      <c r="AX442" s="13" t="s">
        <v>73</v>
      </c>
      <c r="AY442" s="157" t="s">
        <v>227</v>
      </c>
    </row>
    <row r="443" spans="2:51" s="12" customFormat="1" ht="11.25">
      <c r="B443" s="149"/>
      <c r="D443" s="150" t="s">
        <v>238</v>
      </c>
      <c r="E443" s="151" t="s">
        <v>21</v>
      </c>
      <c r="F443" s="152" t="s">
        <v>2982</v>
      </c>
      <c r="H443" s="151" t="s">
        <v>21</v>
      </c>
      <c r="I443" s="153"/>
      <c r="L443" s="149"/>
      <c r="M443" s="154"/>
      <c r="T443" s="155"/>
      <c r="AT443" s="151" t="s">
        <v>238</v>
      </c>
      <c r="AU443" s="151" t="s">
        <v>86</v>
      </c>
      <c r="AV443" s="12" t="s">
        <v>80</v>
      </c>
      <c r="AW443" s="12" t="s">
        <v>33</v>
      </c>
      <c r="AX443" s="12" t="s">
        <v>73</v>
      </c>
      <c r="AY443" s="151" t="s">
        <v>227</v>
      </c>
    </row>
    <row r="444" spans="2:51" s="13" customFormat="1" ht="11.25">
      <c r="B444" s="156"/>
      <c r="D444" s="150" t="s">
        <v>238</v>
      </c>
      <c r="E444" s="157" t="s">
        <v>21</v>
      </c>
      <c r="F444" s="158" t="s">
        <v>3006</v>
      </c>
      <c r="H444" s="159">
        <v>13.728</v>
      </c>
      <c r="I444" s="160"/>
      <c r="L444" s="156"/>
      <c r="M444" s="161"/>
      <c r="T444" s="162"/>
      <c r="AT444" s="157" t="s">
        <v>238</v>
      </c>
      <c r="AU444" s="157" t="s">
        <v>86</v>
      </c>
      <c r="AV444" s="13" t="s">
        <v>86</v>
      </c>
      <c r="AW444" s="13" t="s">
        <v>33</v>
      </c>
      <c r="AX444" s="13" t="s">
        <v>73</v>
      </c>
      <c r="AY444" s="157" t="s">
        <v>227</v>
      </c>
    </row>
    <row r="445" spans="2:51" s="12" customFormat="1" ht="11.25">
      <c r="B445" s="149"/>
      <c r="D445" s="150" t="s">
        <v>238</v>
      </c>
      <c r="E445" s="151" t="s">
        <v>21</v>
      </c>
      <c r="F445" s="152" t="s">
        <v>2983</v>
      </c>
      <c r="H445" s="151" t="s">
        <v>21</v>
      </c>
      <c r="I445" s="153"/>
      <c r="L445" s="149"/>
      <c r="M445" s="154"/>
      <c r="T445" s="155"/>
      <c r="AT445" s="151" t="s">
        <v>238</v>
      </c>
      <c r="AU445" s="151" t="s">
        <v>86</v>
      </c>
      <c r="AV445" s="12" t="s">
        <v>80</v>
      </c>
      <c r="AW445" s="12" t="s">
        <v>33</v>
      </c>
      <c r="AX445" s="12" t="s">
        <v>73</v>
      </c>
      <c r="AY445" s="151" t="s">
        <v>227</v>
      </c>
    </row>
    <row r="446" spans="2:51" s="13" customFormat="1" ht="11.25">
      <c r="B446" s="156"/>
      <c r="D446" s="150" t="s">
        <v>238</v>
      </c>
      <c r="E446" s="157" t="s">
        <v>21</v>
      </c>
      <c r="F446" s="158" t="s">
        <v>3008</v>
      </c>
      <c r="H446" s="159">
        <v>8.8919999999999995</v>
      </c>
      <c r="I446" s="160"/>
      <c r="L446" s="156"/>
      <c r="M446" s="161"/>
      <c r="T446" s="162"/>
      <c r="AT446" s="157" t="s">
        <v>238</v>
      </c>
      <c r="AU446" s="157" t="s">
        <v>86</v>
      </c>
      <c r="AV446" s="13" t="s">
        <v>86</v>
      </c>
      <c r="AW446" s="13" t="s">
        <v>33</v>
      </c>
      <c r="AX446" s="13" t="s">
        <v>73</v>
      </c>
      <c r="AY446" s="157" t="s">
        <v>227</v>
      </c>
    </row>
    <row r="447" spans="2:51" s="15" customFormat="1" ht="11.25">
      <c r="B447" s="193"/>
      <c r="D447" s="150" t="s">
        <v>238</v>
      </c>
      <c r="E447" s="194" t="s">
        <v>21</v>
      </c>
      <c r="F447" s="195" t="s">
        <v>765</v>
      </c>
      <c r="H447" s="196">
        <v>29.744</v>
      </c>
      <c r="I447" s="197"/>
      <c r="L447" s="193"/>
      <c r="M447" s="198"/>
      <c r="T447" s="199"/>
      <c r="AT447" s="194" t="s">
        <v>238</v>
      </c>
      <c r="AU447" s="194" t="s">
        <v>86</v>
      </c>
      <c r="AV447" s="15" t="s">
        <v>120</v>
      </c>
      <c r="AW447" s="15" t="s">
        <v>33</v>
      </c>
      <c r="AX447" s="15" t="s">
        <v>73</v>
      </c>
      <c r="AY447" s="194" t="s">
        <v>227</v>
      </c>
    </row>
    <row r="448" spans="2:51" s="12" customFormat="1" ht="11.25">
      <c r="B448" s="149"/>
      <c r="D448" s="150" t="s">
        <v>238</v>
      </c>
      <c r="E448" s="151" t="s">
        <v>21</v>
      </c>
      <c r="F448" s="152" t="s">
        <v>2985</v>
      </c>
      <c r="H448" s="151" t="s">
        <v>21</v>
      </c>
      <c r="I448" s="153"/>
      <c r="L448" s="149"/>
      <c r="M448" s="154"/>
      <c r="T448" s="155"/>
      <c r="AT448" s="151" t="s">
        <v>238</v>
      </c>
      <c r="AU448" s="151" t="s">
        <v>86</v>
      </c>
      <c r="AV448" s="12" t="s">
        <v>80</v>
      </c>
      <c r="AW448" s="12" t="s">
        <v>33</v>
      </c>
      <c r="AX448" s="12" t="s">
        <v>73</v>
      </c>
      <c r="AY448" s="151" t="s">
        <v>227</v>
      </c>
    </row>
    <row r="449" spans="2:51" s="12" customFormat="1" ht="11.25">
      <c r="B449" s="149"/>
      <c r="D449" s="150" t="s">
        <v>238</v>
      </c>
      <c r="E449" s="151" t="s">
        <v>21</v>
      </c>
      <c r="F449" s="152" t="s">
        <v>2986</v>
      </c>
      <c r="H449" s="151" t="s">
        <v>21</v>
      </c>
      <c r="I449" s="153"/>
      <c r="L449" s="149"/>
      <c r="M449" s="154"/>
      <c r="T449" s="155"/>
      <c r="AT449" s="151" t="s">
        <v>238</v>
      </c>
      <c r="AU449" s="151" t="s">
        <v>86</v>
      </c>
      <c r="AV449" s="12" t="s">
        <v>80</v>
      </c>
      <c r="AW449" s="12" t="s">
        <v>33</v>
      </c>
      <c r="AX449" s="12" t="s">
        <v>73</v>
      </c>
      <c r="AY449" s="151" t="s">
        <v>227</v>
      </c>
    </row>
    <row r="450" spans="2:51" s="13" customFormat="1" ht="11.25">
      <c r="B450" s="156"/>
      <c r="D450" s="150" t="s">
        <v>238</v>
      </c>
      <c r="E450" s="157" t="s">
        <v>21</v>
      </c>
      <c r="F450" s="158" t="s">
        <v>3005</v>
      </c>
      <c r="H450" s="159">
        <v>7.1239999999999997</v>
      </c>
      <c r="I450" s="160"/>
      <c r="L450" s="156"/>
      <c r="M450" s="161"/>
      <c r="T450" s="162"/>
      <c r="AT450" s="157" t="s">
        <v>238</v>
      </c>
      <c r="AU450" s="157" t="s">
        <v>86</v>
      </c>
      <c r="AV450" s="13" t="s">
        <v>86</v>
      </c>
      <c r="AW450" s="13" t="s">
        <v>33</v>
      </c>
      <c r="AX450" s="13" t="s">
        <v>73</v>
      </c>
      <c r="AY450" s="157" t="s">
        <v>227</v>
      </c>
    </row>
    <row r="451" spans="2:51" s="12" customFormat="1" ht="11.25">
      <c r="B451" s="149"/>
      <c r="D451" s="150" t="s">
        <v>238</v>
      </c>
      <c r="E451" s="151" t="s">
        <v>21</v>
      </c>
      <c r="F451" s="152" t="s">
        <v>2987</v>
      </c>
      <c r="H451" s="151" t="s">
        <v>21</v>
      </c>
      <c r="I451" s="153"/>
      <c r="L451" s="149"/>
      <c r="M451" s="154"/>
      <c r="T451" s="155"/>
      <c r="AT451" s="151" t="s">
        <v>238</v>
      </c>
      <c r="AU451" s="151" t="s">
        <v>86</v>
      </c>
      <c r="AV451" s="12" t="s">
        <v>80</v>
      </c>
      <c r="AW451" s="12" t="s">
        <v>33</v>
      </c>
      <c r="AX451" s="12" t="s">
        <v>73</v>
      </c>
      <c r="AY451" s="151" t="s">
        <v>227</v>
      </c>
    </row>
    <row r="452" spans="2:51" s="13" customFormat="1" ht="11.25">
      <c r="B452" s="156"/>
      <c r="D452" s="150" t="s">
        <v>238</v>
      </c>
      <c r="E452" s="157" t="s">
        <v>21</v>
      </c>
      <c r="F452" s="158" t="s">
        <v>3006</v>
      </c>
      <c r="H452" s="159">
        <v>13.728</v>
      </c>
      <c r="I452" s="160"/>
      <c r="L452" s="156"/>
      <c r="M452" s="161"/>
      <c r="T452" s="162"/>
      <c r="AT452" s="157" t="s">
        <v>238</v>
      </c>
      <c r="AU452" s="157" t="s">
        <v>86</v>
      </c>
      <c r="AV452" s="13" t="s">
        <v>86</v>
      </c>
      <c r="AW452" s="13" t="s">
        <v>33</v>
      </c>
      <c r="AX452" s="13" t="s">
        <v>73</v>
      </c>
      <c r="AY452" s="157" t="s">
        <v>227</v>
      </c>
    </row>
    <row r="453" spans="2:51" s="12" customFormat="1" ht="11.25">
      <c r="B453" s="149"/>
      <c r="D453" s="150" t="s">
        <v>238</v>
      </c>
      <c r="E453" s="151" t="s">
        <v>21</v>
      </c>
      <c r="F453" s="152" t="s">
        <v>2988</v>
      </c>
      <c r="H453" s="151" t="s">
        <v>21</v>
      </c>
      <c r="I453" s="153"/>
      <c r="L453" s="149"/>
      <c r="M453" s="154"/>
      <c r="T453" s="155"/>
      <c r="AT453" s="151" t="s">
        <v>238</v>
      </c>
      <c r="AU453" s="151" t="s">
        <v>86</v>
      </c>
      <c r="AV453" s="12" t="s">
        <v>80</v>
      </c>
      <c r="AW453" s="12" t="s">
        <v>33</v>
      </c>
      <c r="AX453" s="12" t="s">
        <v>73</v>
      </c>
      <c r="AY453" s="151" t="s">
        <v>227</v>
      </c>
    </row>
    <row r="454" spans="2:51" s="13" customFormat="1" ht="11.25">
      <c r="B454" s="156"/>
      <c r="D454" s="150" t="s">
        <v>238</v>
      </c>
      <c r="E454" s="157" t="s">
        <v>21</v>
      </c>
      <c r="F454" s="158" t="s">
        <v>3009</v>
      </c>
      <c r="H454" s="159">
        <v>43.991999999999997</v>
      </c>
      <c r="I454" s="160"/>
      <c r="L454" s="156"/>
      <c r="M454" s="161"/>
      <c r="T454" s="162"/>
      <c r="AT454" s="157" t="s">
        <v>238</v>
      </c>
      <c r="AU454" s="157" t="s">
        <v>86</v>
      </c>
      <c r="AV454" s="13" t="s">
        <v>86</v>
      </c>
      <c r="AW454" s="13" t="s">
        <v>33</v>
      </c>
      <c r="AX454" s="13" t="s">
        <v>73</v>
      </c>
      <c r="AY454" s="157" t="s">
        <v>227</v>
      </c>
    </row>
    <row r="455" spans="2:51" s="12" customFormat="1" ht="11.25">
      <c r="B455" s="149"/>
      <c r="D455" s="150" t="s">
        <v>238</v>
      </c>
      <c r="E455" s="151" t="s">
        <v>21</v>
      </c>
      <c r="F455" s="152" t="s">
        <v>2983</v>
      </c>
      <c r="H455" s="151" t="s">
        <v>21</v>
      </c>
      <c r="I455" s="153"/>
      <c r="L455" s="149"/>
      <c r="M455" s="154"/>
      <c r="T455" s="155"/>
      <c r="AT455" s="151" t="s">
        <v>238</v>
      </c>
      <c r="AU455" s="151" t="s">
        <v>86</v>
      </c>
      <c r="AV455" s="12" t="s">
        <v>80</v>
      </c>
      <c r="AW455" s="12" t="s">
        <v>33</v>
      </c>
      <c r="AX455" s="12" t="s">
        <v>73</v>
      </c>
      <c r="AY455" s="151" t="s">
        <v>227</v>
      </c>
    </row>
    <row r="456" spans="2:51" s="13" customFormat="1" ht="11.25">
      <c r="B456" s="156"/>
      <c r="D456" s="150" t="s">
        <v>238</v>
      </c>
      <c r="E456" s="157" t="s">
        <v>21</v>
      </c>
      <c r="F456" s="158" t="s">
        <v>3008</v>
      </c>
      <c r="H456" s="159">
        <v>8.8919999999999995</v>
      </c>
      <c r="I456" s="160"/>
      <c r="L456" s="156"/>
      <c r="M456" s="161"/>
      <c r="T456" s="162"/>
      <c r="AT456" s="157" t="s">
        <v>238</v>
      </c>
      <c r="AU456" s="157" t="s">
        <v>86</v>
      </c>
      <c r="AV456" s="13" t="s">
        <v>86</v>
      </c>
      <c r="AW456" s="13" t="s">
        <v>33</v>
      </c>
      <c r="AX456" s="13" t="s">
        <v>73</v>
      </c>
      <c r="AY456" s="157" t="s">
        <v>227</v>
      </c>
    </row>
    <row r="457" spans="2:51" s="15" customFormat="1" ht="11.25">
      <c r="B457" s="193"/>
      <c r="D457" s="150" t="s">
        <v>238</v>
      </c>
      <c r="E457" s="194" t="s">
        <v>21</v>
      </c>
      <c r="F457" s="195" t="s">
        <v>765</v>
      </c>
      <c r="H457" s="196">
        <v>73.736000000000004</v>
      </c>
      <c r="I457" s="197"/>
      <c r="L457" s="193"/>
      <c r="M457" s="198"/>
      <c r="T457" s="199"/>
      <c r="AT457" s="194" t="s">
        <v>238</v>
      </c>
      <c r="AU457" s="194" t="s">
        <v>86</v>
      </c>
      <c r="AV457" s="15" t="s">
        <v>120</v>
      </c>
      <c r="AW457" s="15" t="s">
        <v>33</v>
      </c>
      <c r="AX457" s="15" t="s">
        <v>73</v>
      </c>
      <c r="AY457" s="194" t="s">
        <v>227</v>
      </c>
    </row>
    <row r="458" spans="2:51" s="12" customFormat="1" ht="11.25">
      <c r="B458" s="149"/>
      <c r="D458" s="150" t="s">
        <v>238</v>
      </c>
      <c r="E458" s="151" t="s">
        <v>21</v>
      </c>
      <c r="F458" s="152" t="s">
        <v>2994</v>
      </c>
      <c r="H458" s="151" t="s">
        <v>21</v>
      </c>
      <c r="I458" s="153"/>
      <c r="L458" s="149"/>
      <c r="M458" s="154"/>
      <c r="T458" s="155"/>
      <c r="AT458" s="151" t="s">
        <v>238</v>
      </c>
      <c r="AU458" s="151" t="s">
        <v>86</v>
      </c>
      <c r="AV458" s="12" t="s">
        <v>80</v>
      </c>
      <c r="AW458" s="12" t="s">
        <v>33</v>
      </c>
      <c r="AX458" s="12" t="s">
        <v>73</v>
      </c>
      <c r="AY458" s="151" t="s">
        <v>227</v>
      </c>
    </row>
    <row r="459" spans="2:51" s="13" customFormat="1" ht="11.25">
      <c r="B459" s="156"/>
      <c r="D459" s="150" t="s">
        <v>238</v>
      </c>
      <c r="E459" s="157" t="s">
        <v>21</v>
      </c>
      <c r="F459" s="158" t="s">
        <v>3010</v>
      </c>
      <c r="H459" s="159">
        <v>289.43200000000002</v>
      </c>
      <c r="I459" s="160"/>
      <c r="L459" s="156"/>
      <c r="M459" s="161"/>
      <c r="T459" s="162"/>
      <c r="AT459" s="157" t="s">
        <v>238</v>
      </c>
      <c r="AU459" s="157" t="s">
        <v>86</v>
      </c>
      <c r="AV459" s="13" t="s">
        <v>86</v>
      </c>
      <c r="AW459" s="13" t="s">
        <v>33</v>
      </c>
      <c r="AX459" s="13" t="s">
        <v>73</v>
      </c>
      <c r="AY459" s="157" t="s">
        <v>227</v>
      </c>
    </row>
    <row r="460" spans="2:51" s="12" customFormat="1" ht="11.25">
      <c r="B460" s="149"/>
      <c r="D460" s="150" t="s">
        <v>238</v>
      </c>
      <c r="E460" s="151" t="s">
        <v>21</v>
      </c>
      <c r="F460" s="152" t="s">
        <v>753</v>
      </c>
      <c r="H460" s="151" t="s">
        <v>21</v>
      </c>
      <c r="I460" s="153"/>
      <c r="L460" s="149"/>
      <c r="M460" s="154"/>
      <c r="T460" s="155"/>
      <c r="AT460" s="151" t="s">
        <v>238</v>
      </c>
      <c r="AU460" s="151" t="s">
        <v>86</v>
      </c>
      <c r="AV460" s="12" t="s">
        <v>80</v>
      </c>
      <c r="AW460" s="12" t="s">
        <v>33</v>
      </c>
      <c r="AX460" s="12" t="s">
        <v>73</v>
      </c>
      <c r="AY460" s="151" t="s">
        <v>227</v>
      </c>
    </row>
    <row r="461" spans="2:51" s="13" customFormat="1" ht="11.25">
      <c r="B461" s="156"/>
      <c r="D461" s="150" t="s">
        <v>238</v>
      </c>
      <c r="E461" s="157" t="s">
        <v>21</v>
      </c>
      <c r="F461" s="158" t="s">
        <v>3011</v>
      </c>
      <c r="H461" s="159">
        <v>-5.6609999999999996</v>
      </c>
      <c r="I461" s="160"/>
      <c r="L461" s="156"/>
      <c r="M461" s="161"/>
      <c r="T461" s="162"/>
      <c r="AT461" s="157" t="s">
        <v>238</v>
      </c>
      <c r="AU461" s="157" t="s">
        <v>86</v>
      </c>
      <c r="AV461" s="13" t="s">
        <v>86</v>
      </c>
      <c r="AW461" s="13" t="s">
        <v>33</v>
      </c>
      <c r="AX461" s="13" t="s">
        <v>73</v>
      </c>
      <c r="AY461" s="157" t="s">
        <v>227</v>
      </c>
    </row>
    <row r="462" spans="2:51" s="13" customFormat="1" ht="11.25">
      <c r="B462" s="156"/>
      <c r="D462" s="150" t="s">
        <v>238</v>
      </c>
      <c r="E462" s="157" t="s">
        <v>21</v>
      </c>
      <c r="F462" s="158" t="s">
        <v>3012</v>
      </c>
      <c r="H462" s="159">
        <v>-32.500999999999998</v>
      </c>
      <c r="I462" s="160"/>
      <c r="L462" s="156"/>
      <c r="M462" s="161"/>
      <c r="T462" s="162"/>
      <c r="AT462" s="157" t="s">
        <v>238</v>
      </c>
      <c r="AU462" s="157" t="s">
        <v>86</v>
      </c>
      <c r="AV462" s="13" t="s">
        <v>86</v>
      </c>
      <c r="AW462" s="13" t="s">
        <v>33</v>
      </c>
      <c r="AX462" s="13" t="s">
        <v>73</v>
      </c>
      <c r="AY462" s="157" t="s">
        <v>227</v>
      </c>
    </row>
    <row r="463" spans="2:51" s="13" customFormat="1" ht="11.25">
      <c r="B463" s="156"/>
      <c r="D463" s="150" t="s">
        <v>238</v>
      </c>
      <c r="E463" s="157" t="s">
        <v>21</v>
      </c>
      <c r="F463" s="158" t="s">
        <v>3013</v>
      </c>
      <c r="H463" s="159">
        <v>-33.32</v>
      </c>
      <c r="I463" s="160"/>
      <c r="L463" s="156"/>
      <c r="M463" s="161"/>
      <c r="T463" s="162"/>
      <c r="AT463" s="157" t="s">
        <v>238</v>
      </c>
      <c r="AU463" s="157" t="s">
        <v>86</v>
      </c>
      <c r="AV463" s="13" t="s">
        <v>86</v>
      </c>
      <c r="AW463" s="13" t="s">
        <v>33</v>
      </c>
      <c r="AX463" s="13" t="s">
        <v>73</v>
      </c>
      <c r="AY463" s="157" t="s">
        <v>227</v>
      </c>
    </row>
    <row r="464" spans="2:51" s="13" customFormat="1" ht="11.25">
      <c r="B464" s="156"/>
      <c r="D464" s="150" t="s">
        <v>238</v>
      </c>
      <c r="E464" s="157" t="s">
        <v>21</v>
      </c>
      <c r="F464" s="158" t="s">
        <v>3014</v>
      </c>
      <c r="H464" s="159">
        <v>-29.998000000000001</v>
      </c>
      <c r="I464" s="160"/>
      <c r="L464" s="156"/>
      <c r="M464" s="161"/>
      <c r="T464" s="162"/>
      <c r="AT464" s="157" t="s">
        <v>238</v>
      </c>
      <c r="AU464" s="157" t="s">
        <v>86</v>
      </c>
      <c r="AV464" s="13" t="s">
        <v>86</v>
      </c>
      <c r="AW464" s="13" t="s">
        <v>33</v>
      </c>
      <c r="AX464" s="13" t="s">
        <v>73</v>
      </c>
      <c r="AY464" s="157" t="s">
        <v>227</v>
      </c>
    </row>
    <row r="465" spans="2:65" s="15" customFormat="1" ht="11.25">
      <c r="B465" s="193"/>
      <c r="D465" s="150" t="s">
        <v>238</v>
      </c>
      <c r="E465" s="194" t="s">
        <v>21</v>
      </c>
      <c r="F465" s="195" t="s">
        <v>765</v>
      </c>
      <c r="H465" s="196">
        <v>187.952</v>
      </c>
      <c r="I465" s="197"/>
      <c r="L465" s="193"/>
      <c r="M465" s="198"/>
      <c r="T465" s="199"/>
      <c r="AT465" s="194" t="s">
        <v>238</v>
      </c>
      <c r="AU465" s="194" t="s">
        <v>86</v>
      </c>
      <c r="AV465" s="15" t="s">
        <v>120</v>
      </c>
      <c r="AW465" s="15" t="s">
        <v>33</v>
      </c>
      <c r="AX465" s="15" t="s">
        <v>73</v>
      </c>
      <c r="AY465" s="194" t="s">
        <v>227</v>
      </c>
    </row>
    <row r="466" spans="2:65" s="14" customFormat="1" ht="11.25">
      <c r="B466" s="163"/>
      <c r="D466" s="150" t="s">
        <v>238</v>
      </c>
      <c r="E466" s="164" t="s">
        <v>21</v>
      </c>
      <c r="F466" s="165" t="s">
        <v>241</v>
      </c>
      <c r="H466" s="166">
        <v>329.13200000000001</v>
      </c>
      <c r="I466" s="167"/>
      <c r="L466" s="163"/>
      <c r="M466" s="168"/>
      <c r="T466" s="169"/>
      <c r="AT466" s="164" t="s">
        <v>238</v>
      </c>
      <c r="AU466" s="164" t="s">
        <v>86</v>
      </c>
      <c r="AV466" s="14" t="s">
        <v>234</v>
      </c>
      <c r="AW466" s="14" t="s">
        <v>33</v>
      </c>
      <c r="AX466" s="14" t="s">
        <v>80</v>
      </c>
      <c r="AY466" s="164" t="s">
        <v>227</v>
      </c>
    </row>
    <row r="467" spans="2:65" s="1" customFormat="1" ht="24.2" customHeight="1">
      <c r="B467" s="33"/>
      <c r="C467" s="132" t="s">
        <v>430</v>
      </c>
      <c r="D467" s="132" t="s">
        <v>229</v>
      </c>
      <c r="E467" s="133" t="s">
        <v>3015</v>
      </c>
      <c r="F467" s="134" t="s">
        <v>3016</v>
      </c>
      <c r="G467" s="135" t="s">
        <v>232</v>
      </c>
      <c r="H467" s="136">
        <v>329.13200000000001</v>
      </c>
      <c r="I467" s="137"/>
      <c r="J467" s="138">
        <f>ROUND(I467*H467,2)</f>
        <v>0</v>
      </c>
      <c r="K467" s="134" t="s">
        <v>233</v>
      </c>
      <c r="L467" s="33"/>
      <c r="M467" s="139" t="s">
        <v>21</v>
      </c>
      <c r="N467" s="140" t="s">
        <v>45</v>
      </c>
      <c r="P467" s="141">
        <f>O467*H467</f>
        <v>0</v>
      </c>
      <c r="Q467" s="141">
        <v>0</v>
      </c>
      <c r="R467" s="141">
        <f>Q467*H467</f>
        <v>0</v>
      </c>
      <c r="S467" s="141">
        <v>0</v>
      </c>
      <c r="T467" s="142">
        <f>S467*H467</f>
        <v>0</v>
      </c>
      <c r="AR467" s="143" t="s">
        <v>234</v>
      </c>
      <c r="AT467" s="143" t="s">
        <v>229</v>
      </c>
      <c r="AU467" s="143" t="s">
        <v>86</v>
      </c>
      <c r="AY467" s="18" t="s">
        <v>227</v>
      </c>
      <c r="BE467" s="144">
        <f>IF(N467="základní",J467,0)</f>
        <v>0</v>
      </c>
      <c r="BF467" s="144">
        <f>IF(N467="snížená",J467,0)</f>
        <v>0</v>
      </c>
      <c r="BG467" s="144">
        <f>IF(N467="zákl. přenesená",J467,0)</f>
        <v>0</v>
      </c>
      <c r="BH467" s="144">
        <f>IF(N467="sníž. přenesená",J467,0)</f>
        <v>0</v>
      </c>
      <c r="BI467" s="144">
        <f>IF(N467="nulová",J467,0)</f>
        <v>0</v>
      </c>
      <c r="BJ467" s="18" t="s">
        <v>86</v>
      </c>
      <c r="BK467" s="144">
        <f>ROUND(I467*H467,2)</f>
        <v>0</v>
      </c>
      <c r="BL467" s="18" t="s">
        <v>234</v>
      </c>
      <c r="BM467" s="143" t="s">
        <v>3017</v>
      </c>
    </row>
    <row r="468" spans="2:65" s="1" customFormat="1" ht="11.25">
      <c r="B468" s="33"/>
      <c r="D468" s="145" t="s">
        <v>236</v>
      </c>
      <c r="F468" s="146" t="s">
        <v>3018</v>
      </c>
      <c r="I468" s="147"/>
      <c r="L468" s="33"/>
      <c r="M468" s="148"/>
      <c r="T468" s="54"/>
      <c r="AT468" s="18" t="s">
        <v>236</v>
      </c>
      <c r="AU468" s="18" t="s">
        <v>86</v>
      </c>
    </row>
    <row r="469" spans="2:65" s="1" customFormat="1" ht="37.9" customHeight="1">
      <c r="B469" s="33"/>
      <c r="C469" s="132" t="s">
        <v>435</v>
      </c>
      <c r="D469" s="132" t="s">
        <v>229</v>
      </c>
      <c r="E469" s="133" t="s">
        <v>3019</v>
      </c>
      <c r="F469" s="134" t="s">
        <v>3020</v>
      </c>
      <c r="G469" s="135" t="s">
        <v>273</v>
      </c>
      <c r="H469" s="136">
        <v>4.2350000000000003</v>
      </c>
      <c r="I469" s="137"/>
      <c r="J469" s="138">
        <f>ROUND(I469*H469,2)</f>
        <v>0</v>
      </c>
      <c r="K469" s="134" t="s">
        <v>233</v>
      </c>
      <c r="L469" s="33"/>
      <c r="M469" s="139" t="s">
        <v>21</v>
      </c>
      <c r="N469" s="140" t="s">
        <v>45</v>
      </c>
      <c r="P469" s="141">
        <f>O469*H469</f>
        <v>0</v>
      </c>
      <c r="Q469" s="141">
        <v>1.04922</v>
      </c>
      <c r="R469" s="141">
        <f>Q469*H469</f>
        <v>4.4434467000000009</v>
      </c>
      <c r="S469" s="141">
        <v>0</v>
      </c>
      <c r="T469" s="142">
        <f>S469*H469</f>
        <v>0</v>
      </c>
      <c r="AR469" s="143" t="s">
        <v>234</v>
      </c>
      <c r="AT469" s="143" t="s">
        <v>229</v>
      </c>
      <c r="AU469" s="143" t="s">
        <v>86</v>
      </c>
      <c r="AY469" s="18" t="s">
        <v>227</v>
      </c>
      <c r="BE469" s="144">
        <f>IF(N469="základní",J469,0)</f>
        <v>0</v>
      </c>
      <c r="BF469" s="144">
        <f>IF(N469="snížená",J469,0)</f>
        <v>0</v>
      </c>
      <c r="BG469" s="144">
        <f>IF(N469="zákl. přenesená",J469,0)</f>
        <v>0</v>
      </c>
      <c r="BH469" s="144">
        <f>IF(N469="sníž. přenesená",J469,0)</f>
        <v>0</v>
      </c>
      <c r="BI469" s="144">
        <f>IF(N469="nulová",J469,0)</f>
        <v>0</v>
      </c>
      <c r="BJ469" s="18" t="s">
        <v>86</v>
      </c>
      <c r="BK469" s="144">
        <f>ROUND(I469*H469,2)</f>
        <v>0</v>
      </c>
      <c r="BL469" s="18" t="s">
        <v>234</v>
      </c>
      <c r="BM469" s="143" t="s">
        <v>3021</v>
      </c>
    </row>
    <row r="470" spans="2:65" s="1" customFormat="1" ht="11.25">
      <c r="B470" s="33"/>
      <c r="D470" s="145" t="s">
        <v>236</v>
      </c>
      <c r="F470" s="146" t="s">
        <v>3022</v>
      </c>
      <c r="I470" s="147"/>
      <c r="L470" s="33"/>
      <c r="M470" s="148"/>
      <c r="T470" s="54"/>
      <c r="AT470" s="18" t="s">
        <v>236</v>
      </c>
      <c r="AU470" s="18" t="s">
        <v>86</v>
      </c>
    </row>
    <row r="471" spans="2:65" s="12" customFormat="1" ht="11.25">
      <c r="B471" s="149"/>
      <c r="D471" s="150" t="s">
        <v>238</v>
      </c>
      <c r="E471" s="151" t="s">
        <v>21</v>
      </c>
      <c r="F471" s="152" t="s">
        <v>3023</v>
      </c>
      <c r="H471" s="151" t="s">
        <v>21</v>
      </c>
      <c r="I471" s="153"/>
      <c r="L471" s="149"/>
      <c r="M471" s="154"/>
      <c r="T471" s="155"/>
      <c r="AT471" s="151" t="s">
        <v>238</v>
      </c>
      <c r="AU471" s="151" t="s">
        <v>86</v>
      </c>
      <c r="AV471" s="12" t="s">
        <v>80</v>
      </c>
      <c r="AW471" s="12" t="s">
        <v>33</v>
      </c>
      <c r="AX471" s="12" t="s">
        <v>73</v>
      </c>
      <c r="AY471" s="151" t="s">
        <v>227</v>
      </c>
    </row>
    <row r="472" spans="2:65" s="12" customFormat="1" ht="11.25">
      <c r="B472" s="149"/>
      <c r="D472" s="150" t="s">
        <v>238</v>
      </c>
      <c r="E472" s="151" t="s">
        <v>21</v>
      </c>
      <c r="F472" s="152" t="s">
        <v>2974</v>
      </c>
      <c r="H472" s="151" t="s">
        <v>21</v>
      </c>
      <c r="I472" s="153"/>
      <c r="L472" s="149"/>
      <c r="M472" s="154"/>
      <c r="T472" s="155"/>
      <c r="AT472" s="151" t="s">
        <v>238</v>
      </c>
      <c r="AU472" s="151" t="s">
        <v>86</v>
      </c>
      <c r="AV472" s="12" t="s">
        <v>80</v>
      </c>
      <c r="AW472" s="12" t="s">
        <v>33</v>
      </c>
      <c r="AX472" s="12" t="s">
        <v>73</v>
      </c>
      <c r="AY472" s="151" t="s">
        <v>227</v>
      </c>
    </row>
    <row r="473" spans="2:65" s="13" customFormat="1" ht="11.25">
      <c r="B473" s="156"/>
      <c r="D473" s="150" t="s">
        <v>238</v>
      </c>
      <c r="E473" s="157" t="s">
        <v>21</v>
      </c>
      <c r="F473" s="158" t="s">
        <v>3024</v>
      </c>
      <c r="H473" s="159">
        <v>6.2E-2</v>
      </c>
      <c r="I473" s="160"/>
      <c r="L473" s="156"/>
      <c r="M473" s="161"/>
      <c r="T473" s="162"/>
      <c r="AT473" s="157" t="s">
        <v>238</v>
      </c>
      <c r="AU473" s="157" t="s">
        <v>86</v>
      </c>
      <c r="AV473" s="13" t="s">
        <v>86</v>
      </c>
      <c r="AW473" s="13" t="s">
        <v>33</v>
      </c>
      <c r="AX473" s="13" t="s">
        <v>73</v>
      </c>
      <c r="AY473" s="157" t="s">
        <v>227</v>
      </c>
    </row>
    <row r="474" spans="2:65" s="12" customFormat="1" ht="11.25">
      <c r="B474" s="149"/>
      <c r="D474" s="150" t="s">
        <v>238</v>
      </c>
      <c r="E474" s="151" t="s">
        <v>21</v>
      </c>
      <c r="F474" s="152" t="s">
        <v>2976</v>
      </c>
      <c r="H474" s="151" t="s">
        <v>21</v>
      </c>
      <c r="I474" s="153"/>
      <c r="L474" s="149"/>
      <c r="M474" s="154"/>
      <c r="T474" s="155"/>
      <c r="AT474" s="151" t="s">
        <v>238</v>
      </c>
      <c r="AU474" s="151" t="s">
        <v>86</v>
      </c>
      <c r="AV474" s="12" t="s">
        <v>80</v>
      </c>
      <c r="AW474" s="12" t="s">
        <v>33</v>
      </c>
      <c r="AX474" s="12" t="s">
        <v>73</v>
      </c>
      <c r="AY474" s="151" t="s">
        <v>227</v>
      </c>
    </row>
    <row r="475" spans="2:65" s="13" customFormat="1" ht="11.25">
      <c r="B475" s="156"/>
      <c r="D475" s="150" t="s">
        <v>238</v>
      </c>
      <c r="E475" s="157" t="s">
        <v>21</v>
      </c>
      <c r="F475" s="158" t="s">
        <v>3025</v>
      </c>
      <c r="H475" s="159">
        <v>0.15</v>
      </c>
      <c r="I475" s="160"/>
      <c r="L475" s="156"/>
      <c r="M475" s="161"/>
      <c r="T475" s="162"/>
      <c r="AT475" s="157" t="s">
        <v>238</v>
      </c>
      <c r="AU475" s="157" t="s">
        <v>86</v>
      </c>
      <c r="AV475" s="13" t="s">
        <v>86</v>
      </c>
      <c r="AW475" s="13" t="s">
        <v>33</v>
      </c>
      <c r="AX475" s="13" t="s">
        <v>73</v>
      </c>
      <c r="AY475" s="157" t="s">
        <v>227</v>
      </c>
    </row>
    <row r="476" spans="2:65" s="12" customFormat="1" ht="11.25">
      <c r="B476" s="149"/>
      <c r="D476" s="150" t="s">
        <v>238</v>
      </c>
      <c r="E476" s="151" t="s">
        <v>21</v>
      </c>
      <c r="F476" s="152" t="s">
        <v>2978</v>
      </c>
      <c r="H476" s="151" t="s">
        <v>21</v>
      </c>
      <c r="I476" s="153"/>
      <c r="L476" s="149"/>
      <c r="M476" s="154"/>
      <c r="T476" s="155"/>
      <c r="AT476" s="151" t="s">
        <v>238</v>
      </c>
      <c r="AU476" s="151" t="s">
        <v>86</v>
      </c>
      <c r="AV476" s="12" t="s">
        <v>80</v>
      </c>
      <c r="AW476" s="12" t="s">
        <v>33</v>
      </c>
      <c r="AX476" s="12" t="s">
        <v>73</v>
      </c>
      <c r="AY476" s="151" t="s">
        <v>227</v>
      </c>
    </row>
    <row r="477" spans="2:65" s="13" customFormat="1" ht="11.25">
      <c r="B477" s="156"/>
      <c r="D477" s="150" t="s">
        <v>238</v>
      </c>
      <c r="E477" s="157" t="s">
        <v>21</v>
      </c>
      <c r="F477" s="158" t="s">
        <v>3026</v>
      </c>
      <c r="H477" s="159">
        <v>0.17100000000000001</v>
      </c>
      <c r="I477" s="160"/>
      <c r="L477" s="156"/>
      <c r="M477" s="161"/>
      <c r="T477" s="162"/>
      <c r="AT477" s="157" t="s">
        <v>238</v>
      </c>
      <c r="AU477" s="157" t="s">
        <v>86</v>
      </c>
      <c r="AV477" s="13" t="s">
        <v>86</v>
      </c>
      <c r="AW477" s="13" t="s">
        <v>33</v>
      </c>
      <c r="AX477" s="13" t="s">
        <v>73</v>
      </c>
      <c r="AY477" s="157" t="s">
        <v>227</v>
      </c>
    </row>
    <row r="478" spans="2:65" s="15" customFormat="1" ht="11.25">
      <c r="B478" s="193"/>
      <c r="D478" s="150" t="s">
        <v>238</v>
      </c>
      <c r="E478" s="194" t="s">
        <v>21</v>
      </c>
      <c r="F478" s="195" t="s">
        <v>765</v>
      </c>
      <c r="H478" s="196">
        <v>0.38300000000000001</v>
      </c>
      <c r="I478" s="197"/>
      <c r="L478" s="193"/>
      <c r="M478" s="198"/>
      <c r="T478" s="199"/>
      <c r="AT478" s="194" t="s">
        <v>238</v>
      </c>
      <c r="AU478" s="194" t="s">
        <v>86</v>
      </c>
      <c r="AV478" s="15" t="s">
        <v>120</v>
      </c>
      <c r="AW478" s="15" t="s">
        <v>33</v>
      </c>
      <c r="AX478" s="15" t="s">
        <v>73</v>
      </c>
      <c r="AY478" s="194" t="s">
        <v>227</v>
      </c>
    </row>
    <row r="479" spans="2:65" s="12" customFormat="1" ht="11.25">
      <c r="B479" s="149"/>
      <c r="D479" s="150" t="s">
        <v>238</v>
      </c>
      <c r="E479" s="151" t="s">
        <v>21</v>
      </c>
      <c r="F479" s="152" t="s">
        <v>3027</v>
      </c>
      <c r="H479" s="151" t="s">
        <v>21</v>
      </c>
      <c r="I479" s="153"/>
      <c r="L479" s="149"/>
      <c r="M479" s="154"/>
      <c r="T479" s="155"/>
      <c r="AT479" s="151" t="s">
        <v>238</v>
      </c>
      <c r="AU479" s="151" t="s">
        <v>86</v>
      </c>
      <c r="AV479" s="12" t="s">
        <v>80</v>
      </c>
      <c r="AW479" s="12" t="s">
        <v>33</v>
      </c>
      <c r="AX479" s="12" t="s">
        <v>73</v>
      </c>
      <c r="AY479" s="151" t="s">
        <v>227</v>
      </c>
    </row>
    <row r="480" spans="2:65" s="12" customFormat="1" ht="11.25">
      <c r="B480" s="149"/>
      <c r="D480" s="150" t="s">
        <v>238</v>
      </c>
      <c r="E480" s="151" t="s">
        <v>21</v>
      </c>
      <c r="F480" s="152" t="s">
        <v>2981</v>
      </c>
      <c r="H480" s="151" t="s">
        <v>21</v>
      </c>
      <c r="I480" s="153"/>
      <c r="L480" s="149"/>
      <c r="M480" s="154"/>
      <c r="T480" s="155"/>
      <c r="AT480" s="151" t="s">
        <v>238</v>
      </c>
      <c r="AU480" s="151" t="s">
        <v>86</v>
      </c>
      <c r="AV480" s="12" t="s">
        <v>80</v>
      </c>
      <c r="AW480" s="12" t="s">
        <v>33</v>
      </c>
      <c r="AX480" s="12" t="s">
        <v>73</v>
      </c>
      <c r="AY480" s="151" t="s">
        <v>227</v>
      </c>
    </row>
    <row r="481" spans="2:51" s="13" customFormat="1" ht="11.25">
      <c r="B481" s="156"/>
      <c r="D481" s="150" t="s">
        <v>238</v>
      </c>
      <c r="E481" s="157" t="s">
        <v>21</v>
      </c>
      <c r="F481" s="158" t="s">
        <v>3024</v>
      </c>
      <c r="H481" s="159">
        <v>6.2E-2</v>
      </c>
      <c r="I481" s="160"/>
      <c r="L481" s="156"/>
      <c r="M481" s="161"/>
      <c r="T481" s="162"/>
      <c r="AT481" s="157" t="s">
        <v>238</v>
      </c>
      <c r="AU481" s="157" t="s">
        <v>86</v>
      </c>
      <c r="AV481" s="13" t="s">
        <v>86</v>
      </c>
      <c r="AW481" s="13" t="s">
        <v>33</v>
      </c>
      <c r="AX481" s="13" t="s">
        <v>73</v>
      </c>
      <c r="AY481" s="157" t="s">
        <v>227</v>
      </c>
    </row>
    <row r="482" spans="2:51" s="12" customFormat="1" ht="11.25">
      <c r="B482" s="149"/>
      <c r="D482" s="150" t="s">
        <v>238</v>
      </c>
      <c r="E482" s="151" t="s">
        <v>21</v>
      </c>
      <c r="F482" s="152" t="s">
        <v>2982</v>
      </c>
      <c r="H482" s="151" t="s">
        <v>21</v>
      </c>
      <c r="I482" s="153"/>
      <c r="L482" s="149"/>
      <c r="M482" s="154"/>
      <c r="T482" s="155"/>
      <c r="AT482" s="151" t="s">
        <v>238</v>
      </c>
      <c r="AU482" s="151" t="s">
        <v>86</v>
      </c>
      <c r="AV482" s="12" t="s">
        <v>80</v>
      </c>
      <c r="AW482" s="12" t="s">
        <v>33</v>
      </c>
      <c r="AX482" s="12" t="s">
        <v>73</v>
      </c>
      <c r="AY482" s="151" t="s">
        <v>227</v>
      </c>
    </row>
    <row r="483" spans="2:51" s="13" customFormat="1" ht="11.25">
      <c r="B483" s="156"/>
      <c r="D483" s="150" t="s">
        <v>238</v>
      </c>
      <c r="E483" s="157" t="s">
        <v>21</v>
      </c>
      <c r="F483" s="158" t="s">
        <v>3025</v>
      </c>
      <c r="H483" s="159">
        <v>0.15</v>
      </c>
      <c r="I483" s="160"/>
      <c r="L483" s="156"/>
      <c r="M483" s="161"/>
      <c r="T483" s="162"/>
      <c r="AT483" s="157" t="s">
        <v>238</v>
      </c>
      <c r="AU483" s="157" t="s">
        <v>86</v>
      </c>
      <c r="AV483" s="13" t="s">
        <v>86</v>
      </c>
      <c r="AW483" s="13" t="s">
        <v>33</v>
      </c>
      <c r="AX483" s="13" t="s">
        <v>73</v>
      </c>
      <c r="AY483" s="157" t="s">
        <v>227</v>
      </c>
    </row>
    <row r="484" spans="2:51" s="12" customFormat="1" ht="11.25">
      <c r="B484" s="149"/>
      <c r="D484" s="150" t="s">
        <v>238</v>
      </c>
      <c r="E484" s="151" t="s">
        <v>21</v>
      </c>
      <c r="F484" s="152" t="s">
        <v>2983</v>
      </c>
      <c r="H484" s="151" t="s">
        <v>21</v>
      </c>
      <c r="I484" s="153"/>
      <c r="L484" s="149"/>
      <c r="M484" s="154"/>
      <c r="T484" s="155"/>
      <c r="AT484" s="151" t="s">
        <v>238</v>
      </c>
      <c r="AU484" s="151" t="s">
        <v>86</v>
      </c>
      <c r="AV484" s="12" t="s">
        <v>80</v>
      </c>
      <c r="AW484" s="12" t="s">
        <v>33</v>
      </c>
      <c r="AX484" s="12" t="s">
        <v>73</v>
      </c>
      <c r="AY484" s="151" t="s">
        <v>227</v>
      </c>
    </row>
    <row r="485" spans="2:51" s="13" customFormat="1" ht="11.25">
      <c r="B485" s="156"/>
      <c r="D485" s="150" t="s">
        <v>238</v>
      </c>
      <c r="E485" s="157" t="s">
        <v>21</v>
      </c>
      <c r="F485" s="158" t="s">
        <v>3028</v>
      </c>
      <c r="H485" s="159">
        <v>6.7000000000000004E-2</v>
      </c>
      <c r="I485" s="160"/>
      <c r="L485" s="156"/>
      <c r="M485" s="161"/>
      <c r="T485" s="162"/>
      <c r="AT485" s="157" t="s">
        <v>238</v>
      </c>
      <c r="AU485" s="157" t="s">
        <v>86</v>
      </c>
      <c r="AV485" s="13" t="s">
        <v>86</v>
      </c>
      <c r="AW485" s="13" t="s">
        <v>33</v>
      </c>
      <c r="AX485" s="13" t="s">
        <v>73</v>
      </c>
      <c r="AY485" s="157" t="s">
        <v>227</v>
      </c>
    </row>
    <row r="486" spans="2:51" s="15" customFormat="1" ht="11.25">
      <c r="B486" s="193"/>
      <c r="D486" s="150" t="s">
        <v>238</v>
      </c>
      <c r="E486" s="194" t="s">
        <v>21</v>
      </c>
      <c r="F486" s="195" t="s">
        <v>765</v>
      </c>
      <c r="H486" s="196">
        <v>0.27900000000000003</v>
      </c>
      <c r="I486" s="197"/>
      <c r="L486" s="193"/>
      <c r="M486" s="198"/>
      <c r="T486" s="199"/>
      <c r="AT486" s="194" t="s">
        <v>238</v>
      </c>
      <c r="AU486" s="194" t="s">
        <v>86</v>
      </c>
      <c r="AV486" s="15" t="s">
        <v>120</v>
      </c>
      <c r="AW486" s="15" t="s">
        <v>33</v>
      </c>
      <c r="AX486" s="15" t="s">
        <v>73</v>
      </c>
      <c r="AY486" s="194" t="s">
        <v>227</v>
      </c>
    </row>
    <row r="487" spans="2:51" s="12" customFormat="1" ht="11.25">
      <c r="B487" s="149"/>
      <c r="D487" s="150" t="s">
        <v>238</v>
      </c>
      <c r="E487" s="151" t="s">
        <v>21</v>
      </c>
      <c r="F487" s="152" t="s">
        <v>3029</v>
      </c>
      <c r="H487" s="151" t="s">
        <v>21</v>
      </c>
      <c r="I487" s="153"/>
      <c r="L487" s="149"/>
      <c r="M487" s="154"/>
      <c r="T487" s="155"/>
      <c r="AT487" s="151" t="s">
        <v>238</v>
      </c>
      <c r="AU487" s="151" t="s">
        <v>86</v>
      </c>
      <c r="AV487" s="12" t="s">
        <v>80</v>
      </c>
      <c r="AW487" s="12" t="s">
        <v>33</v>
      </c>
      <c r="AX487" s="12" t="s">
        <v>73</v>
      </c>
      <c r="AY487" s="151" t="s">
        <v>227</v>
      </c>
    </row>
    <row r="488" spans="2:51" s="12" customFormat="1" ht="11.25">
      <c r="B488" s="149"/>
      <c r="D488" s="150" t="s">
        <v>238</v>
      </c>
      <c r="E488" s="151" t="s">
        <v>21</v>
      </c>
      <c r="F488" s="152" t="s">
        <v>2986</v>
      </c>
      <c r="H488" s="151" t="s">
        <v>21</v>
      </c>
      <c r="I488" s="153"/>
      <c r="L488" s="149"/>
      <c r="M488" s="154"/>
      <c r="T488" s="155"/>
      <c r="AT488" s="151" t="s">
        <v>238</v>
      </c>
      <c r="AU488" s="151" t="s">
        <v>86</v>
      </c>
      <c r="AV488" s="12" t="s">
        <v>80</v>
      </c>
      <c r="AW488" s="12" t="s">
        <v>33</v>
      </c>
      <c r="AX488" s="12" t="s">
        <v>73</v>
      </c>
      <c r="AY488" s="151" t="s">
        <v>227</v>
      </c>
    </row>
    <row r="489" spans="2:51" s="13" customFormat="1" ht="11.25">
      <c r="B489" s="156"/>
      <c r="D489" s="150" t="s">
        <v>238</v>
      </c>
      <c r="E489" s="157" t="s">
        <v>21</v>
      </c>
      <c r="F489" s="158" t="s">
        <v>3030</v>
      </c>
      <c r="H489" s="159">
        <v>6.7000000000000004E-2</v>
      </c>
      <c r="I489" s="160"/>
      <c r="L489" s="156"/>
      <c r="M489" s="161"/>
      <c r="T489" s="162"/>
      <c r="AT489" s="157" t="s">
        <v>238</v>
      </c>
      <c r="AU489" s="157" t="s">
        <v>86</v>
      </c>
      <c r="AV489" s="13" t="s">
        <v>86</v>
      </c>
      <c r="AW489" s="13" t="s">
        <v>33</v>
      </c>
      <c r="AX489" s="13" t="s">
        <v>73</v>
      </c>
      <c r="AY489" s="157" t="s">
        <v>227</v>
      </c>
    </row>
    <row r="490" spans="2:51" s="12" customFormat="1" ht="11.25">
      <c r="B490" s="149"/>
      <c r="D490" s="150" t="s">
        <v>238</v>
      </c>
      <c r="E490" s="151" t="s">
        <v>21</v>
      </c>
      <c r="F490" s="152" t="s">
        <v>2987</v>
      </c>
      <c r="H490" s="151" t="s">
        <v>21</v>
      </c>
      <c r="I490" s="153"/>
      <c r="L490" s="149"/>
      <c r="M490" s="154"/>
      <c r="T490" s="155"/>
      <c r="AT490" s="151" t="s">
        <v>238</v>
      </c>
      <c r="AU490" s="151" t="s">
        <v>86</v>
      </c>
      <c r="AV490" s="12" t="s">
        <v>80</v>
      </c>
      <c r="AW490" s="12" t="s">
        <v>33</v>
      </c>
      <c r="AX490" s="12" t="s">
        <v>73</v>
      </c>
      <c r="AY490" s="151" t="s">
        <v>227</v>
      </c>
    </row>
    <row r="491" spans="2:51" s="13" customFormat="1" ht="11.25">
      <c r="B491" s="156"/>
      <c r="D491" s="150" t="s">
        <v>238</v>
      </c>
      <c r="E491" s="157" t="s">
        <v>21</v>
      </c>
      <c r="F491" s="158" t="s">
        <v>3031</v>
      </c>
      <c r="H491" s="159">
        <v>0.14499999999999999</v>
      </c>
      <c r="I491" s="160"/>
      <c r="L491" s="156"/>
      <c r="M491" s="161"/>
      <c r="T491" s="162"/>
      <c r="AT491" s="157" t="s">
        <v>238</v>
      </c>
      <c r="AU491" s="157" t="s">
        <v>86</v>
      </c>
      <c r="AV491" s="13" t="s">
        <v>86</v>
      </c>
      <c r="AW491" s="13" t="s">
        <v>33</v>
      </c>
      <c r="AX491" s="13" t="s">
        <v>73</v>
      </c>
      <c r="AY491" s="157" t="s">
        <v>227</v>
      </c>
    </row>
    <row r="492" spans="2:51" s="12" customFormat="1" ht="11.25">
      <c r="B492" s="149"/>
      <c r="D492" s="150" t="s">
        <v>238</v>
      </c>
      <c r="E492" s="151" t="s">
        <v>21</v>
      </c>
      <c r="F492" s="152" t="s">
        <v>2988</v>
      </c>
      <c r="H492" s="151" t="s">
        <v>21</v>
      </c>
      <c r="I492" s="153"/>
      <c r="L492" s="149"/>
      <c r="M492" s="154"/>
      <c r="T492" s="155"/>
      <c r="AT492" s="151" t="s">
        <v>238</v>
      </c>
      <c r="AU492" s="151" t="s">
        <v>86</v>
      </c>
      <c r="AV492" s="12" t="s">
        <v>80</v>
      </c>
      <c r="AW492" s="12" t="s">
        <v>33</v>
      </c>
      <c r="AX492" s="12" t="s">
        <v>73</v>
      </c>
      <c r="AY492" s="151" t="s">
        <v>227</v>
      </c>
    </row>
    <row r="493" spans="2:51" s="13" customFormat="1" ht="11.25">
      <c r="B493" s="156"/>
      <c r="D493" s="150" t="s">
        <v>238</v>
      </c>
      <c r="E493" s="157" t="s">
        <v>21</v>
      </c>
      <c r="F493" s="158" t="s">
        <v>3032</v>
      </c>
      <c r="H493" s="159">
        <v>0.89400000000000002</v>
      </c>
      <c r="I493" s="160"/>
      <c r="L493" s="156"/>
      <c r="M493" s="161"/>
      <c r="T493" s="162"/>
      <c r="AT493" s="157" t="s">
        <v>238</v>
      </c>
      <c r="AU493" s="157" t="s">
        <v>86</v>
      </c>
      <c r="AV493" s="13" t="s">
        <v>86</v>
      </c>
      <c r="AW493" s="13" t="s">
        <v>33</v>
      </c>
      <c r="AX493" s="13" t="s">
        <v>73</v>
      </c>
      <c r="AY493" s="157" t="s">
        <v>227</v>
      </c>
    </row>
    <row r="494" spans="2:51" s="12" customFormat="1" ht="11.25">
      <c r="B494" s="149"/>
      <c r="D494" s="150" t="s">
        <v>238</v>
      </c>
      <c r="E494" s="151" t="s">
        <v>21</v>
      </c>
      <c r="F494" s="152" t="s">
        <v>2983</v>
      </c>
      <c r="H494" s="151" t="s">
        <v>21</v>
      </c>
      <c r="I494" s="153"/>
      <c r="L494" s="149"/>
      <c r="M494" s="154"/>
      <c r="T494" s="155"/>
      <c r="AT494" s="151" t="s">
        <v>238</v>
      </c>
      <c r="AU494" s="151" t="s">
        <v>86</v>
      </c>
      <c r="AV494" s="12" t="s">
        <v>80</v>
      </c>
      <c r="AW494" s="12" t="s">
        <v>33</v>
      </c>
      <c r="AX494" s="12" t="s">
        <v>73</v>
      </c>
      <c r="AY494" s="151" t="s">
        <v>227</v>
      </c>
    </row>
    <row r="495" spans="2:51" s="13" customFormat="1" ht="11.25">
      <c r="B495" s="156"/>
      <c r="D495" s="150" t="s">
        <v>238</v>
      </c>
      <c r="E495" s="157" t="s">
        <v>21</v>
      </c>
      <c r="F495" s="158" t="s">
        <v>3033</v>
      </c>
      <c r="H495" s="159">
        <v>6.4000000000000001E-2</v>
      </c>
      <c r="I495" s="160"/>
      <c r="L495" s="156"/>
      <c r="M495" s="161"/>
      <c r="T495" s="162"/>
      <c r="AT495" s="157" t="s">
        <v>238</v>
      </c>
      <c r="AU495" s="157" t="s">
        <v>86</v>
      </c>
      <c r="AV495" s="13" t="s">
        <v>86</v>
      </c>
      <c r="AW495" s="13" t="s">
        <v>33</v>
      </c>
      <c r="AX495" s="13" t="s">
        <v>73</v>
      </c>
      <c r="AY495" s="157" t="s">
        <v>227</v>
      </c>
    </row>
    <row r="496" spans="2:51" s="15" customFormat="1" ht="11.25">
      <c r="B496" s="193"/>
      <c r="D496" s="150" t="s">
        <v>238</v>
      </c>
      <c r="E496" s="194" t="s">
        <v>21</v>
      </c>
      <c r="F496" s="195" t="s">
        <v>765</v>
      </c>
      <c r="H496" s="196">
        <v>1.17</v>
      </c>
      <c r="I496" s="197"/>
      <c r="L496" s="193"/>
      <c r="M496" s="198"/>
      <c r="T496" s="199"/>
      <c r="AT496" s="194" t="s">
        <v>238</v>
      </c>
      <c r="AU496" s="194" t="s">
        <v>86</v>
      </c>
      <c r="AV496" s="15" t="s">
        <v>120</v>
      </c>
      <c r="AW496" s="15" t="s">
        <v>33</v>
      </c>
      <c r="AX496" s="15" t="s">
        <v>73</v>
      </c>
      <c r="AY496" s="194" t="s">
        <v>227</v>
      </c>
    </row>
    <row r="497" spans="2:65" s="12" customFormat="1" ht="22.5">
      <c r="B497" s="149"/>
      <c r="D497" s="150" t="s">
        <v>238</v>
      </c>
      <c r="E497" s="151" t="s">
        <v>21</v>
      </c>
      <c r="F497" s="152" t="s">
        <v>3034</v>
      </c>
      <c r="H497" s="151" t="s">
        <v>21</v>
      </c>
      <c r="I497" s="153"/>
      <c r="L497" s="149"/>
      <c r="M497" s="154"/>
      <c r="T497" s="155"/>
      <c r="AT497" s="151" t="s">
        <v>238</v>
      </c>
      <c r="AU497" s="151" t="s">
        <v>86</v>
      </c>
      <c r="AV497" s="12" t="s">
        <v>80</v>
      </c>
      <c r="AW497" s="12" t="s">
        <v>33</v>
      </c>
      <c r="AX497" s="12" t="s">
        <v>73</v>
      </c>
      <c r="AY497" s="151" t="s">
        <v>227</v>
      </c>
    </row>
    <row r="498" spans="2:65" s="12" customFormat="1" ht="11.25">
      <c r="B498" s="149"/>
      <c r="D498" s="150" t="s">
        <v>238</v>
      </c>
      <c r="E498" s="151" t="s">
        <v>21</v>
      </c>
      <c r="F498" s="152" t="s">
        <v>3035</v>
      </c>
      <c r="H498" s="151" t="s">
        <v>21</v>
      </c>
      <c r="I498" s="153"/>
      <c r="L498" s="149"/>
      <c r="M498" s="154"/>
      <c r="T498" s="155"/>
      <c r="AT498" s="151" t="s">
        <v>238</v>
      </c>
      <c r="AU498" s="151" t="s">
        <v>86</v>
      </c>
      <c r="AV498" s="12" t="s">
        <v>80</v>
      </c>
      <c r="AW498" s="12" t="s">
        <v>33</v>
      </c>
      <c r="AX498" s="12" t="s">
        <v>73</v>
      </c>
      <c r="AY498" s="151" t="s">
        <v>227</v>
      </c>
    </row>
    <row r="499" spans="2:65" s="13" customFormat="1" ht="11.25">
      <c r="B499" s="156"/>
      <c r="D499" s="150" t="s">
        <v>238</v>
      </c>
      <c r="E499" s="157" t="s">
        <v>21</v>
      </c>
      <c r="F499" s="158" t="s">
        <v>3036</v>
      </c>
      <c r="H499" s="159">
        <v>2.38</v>
      </c>
      <c r="I499" s="160"/>
      <c r="L499" s="156"/>
      <c r="M499" s="161"/>
      <c r="T499" s="162"/>
      <c r="AT499" s="157" t="s">
        <v>238</v>
      </c>
      <c r="AU499" s="157" t="s">
        <v>86</v>
      </c>
      <c r="AV499" s="13" t="s">
        <v>86</v>
      </c>
      <c r="AW499" s="13" t="s">
        <v>33</v>
      </c>
      <c r="AX499" s="13" t="s">
        <v>73</v>
      </c>
      <c r="AY499" s="157" t="s">
        <v>227</v>
      </c>
    </row>
    <row r="500" spans="2:65" s="12" customFormat="1" ht="11.25">
      <c r="B500" s="149"/>
      <c r="D500" s="150" t="s">
        <v>238</v>
      </c>
      <c r="E500" s="151" t="s">
        <v>21</v>
      </c>
      <c r="F500" s="152" t="s">
        <v>3037</v>
      </c>
      <c r="H500" s="151" t="s">
        <v>21</v>
      </c>
      <c r="I500" s="153"/>
      <c r="L500" s="149"/>
      <c r="M500" s="154"/>
      <c r="T500" s="155"/>
      <c r="AT500" s="151" t="s">
        <v>238</v>
      </c>
      <c r="AU500" s="151" t="s">
        <v>86</v>
      </c>
      <c r="AV500" s="12" t="s">
        <v>80</v>
      </c>
      <c r="AW500" s="12" t="s">
        <v>33</v>
      </c>
      <c r="AX500" s="12" t="s">
        <v>73</v>
      </c>
      <c r="AY500" s="151" t="s">
        <v>227</v>
      </c>
    </row>
    <row r="501" spans="2:65" s="13" customFormat="1" ht="11.25">
      <c r="B501" s="156"/>
      <c r="D501" s="150" t="s">
        <v>238</v>
      </c>
      <c r="E501" s="157" t="s">
        <v>21</v>
      </c>
      <c r="F501" s="158" t="s">
        <v>3038</v>
      </c>
      <c r="H501" s="159">
        <v>2.3E-2</v>
      </c>
      <c r="I501" s="160"/>
      <c r="L501" s="156"/>
      <c r="M501" s="161"/>
      <c r="T501" s="162"/>
      <c r="AT501" s="157" t="s">
        <v>238</v>
      </c>
      <c r="AU501" s="157" t="s">
        <v>86</v>
      </c>
      <c r="AV501" s="13" t="s">
        <v>86</v>
      </c>
      <c r="AW501" s="13" t="s">
        <v>33</v>
      </c>
      <c r="AX501" s="13" t="s">
        <v>73</v>
      </c>
      <c r="AY501" s="157" t="s">
        <v>227</v>
      </c>
    </row>
    <row r="502" spans="2:65" s="15" customFormat="1" ht="11.25">
      <c r="B502" s="193"/>
      <c r="D502" s="150" t="s">
        <v>238</v>
      </c>
      <c r="E502" s="194" t="s">
        <v>21</v>
      </c>
      <c r="F502" s="195" t="s">
        <v>765</v>
      </c>
      <c r="H502" s="196">
        <v>2.403</v>
      </c>
      <c r="I502" s="197"/>
      <c r="L502" s="193"/>
      <c r="M502" s="198"/>
      <c r="T502" s="199"/>
      <c r="AT502" s="194" t="s">
        <v>238</v>
      </c>
      <c r="AU502" s="194" t="s">
        <v>86</v>
      </c>
      <c r="AV502" s="15" t="s">
        <v>120</v>
      </c>
      <c r="AW502" s="15" t="s">
        <v>33</v>
      </c>
      <c r="AX502" s="15" t="s">
        <v>73</v>
      </c>
      <c r="AY502" s="194" t="s">
        <v>227</v>
      </c>
    </row>
    <row r="503" spans="2:65" s="14" customFormat="1" ht="11.25">
      <c r="B503" s="163"/>
      <c r="D503" s="150" t="s">
        <v>238</v>
      </c>
      <c r="E503" s="164" t="s">
        <v>21</v>
      </c>
      <c r="F503" s="165" t="s">
        <v>241</v>
      </c>
      <c r="H503" s="166">
        <v>4.2350000000000003</v>
      </c>
      <c r="I503" s="167"/>
      <c r="L503" s="163"/>
      <c r="M503" s="168"/>
      <c r="T503" s="169"/>
      <c r="AT503" s="164" t="s">
        <v>238</v>
      </c>
      <c r="AU503" s="164" t="s">
        <v>86</v>
      </c>
      <c r="AV503" s="14" t="s">
        <v>234</v>
      </c>
      <c r="AW503" s="14" t="s">
        <v>33</v>
      </c>
      <c r="AX503" s="14" t="s">
        <v>80</v>
      </c>
      <c r="AY503" s="164" t="s">
        <v>227</v>
      </c>
    </row>
    <row r="504" spans="2:65" s="1" customFormat="1" ht="37.9" customHeight="1">
      <c r="B504" s="33"/>
      <c r="C504" s="132" t="s">
        <v>441</v>
      </c>
      <c r="D504" s="132" t="s">
        <v>229</v>
      </c>
      <c r="E504" s="133" t="s">
        <v>3039</v>
      </c>
      <c r="F504" s="134" t="s">
        <v>3040</v>
      </c>
      <c r="G504" s="135" t="s">
        <v>244</v>
      </c>
      <c r="H504" s="136">
        <v>17.202999999999999</v>
      </c>
      <c r="I504" s="137"/>
      <c r="J504" s="138">
        <f>ROUND(I504*H504,2)</f>
        <v>0</v>
      </c>
      <c r="K504" s="134" t="s">
        <v>233</v>
      </c>
      <c r="L504" s="33"/>
      <c r="M504" s="139" t="s">
        <v>21</v>
      </c>
      <c r="N504" s="140" t="s">
        <v>45</v>
      </c>
      <c r="P504" s="141">
        <f>O504*H504</f>
        <v>0</v>
      </c>
      <c r="Q504" s="141">
        <v>2.5018699999999998</v>
      </c>
      <c r="R504" s="141">
        <f>Q504*H504</f>
        <v>43.039669609999997</v>
      </c>
      <c r="S504" s="141">
        <v>0</v>
      </c>
      <c r="T504" s="142">
        <f>S504*H504</f>
        <v>0</v>
      </c>
      <c r="AR504" s="143" t="s">
        <v>234</v>
      </c>
      <c r="AT504" s="143" t="s">
        <v>229</v>
      </c>
      <c r="AU504" s="143" t="s">
        <v>86</v>
      </c>
      <c r="AY504" s="18" t="s">
        <v>227</v>
      </c>
      <c r="BE504" s="144">
        <f>IF(N504="základní",J504,0)</f>
        <v>0</v>
      </c>
      <c r="BF504" s="144">
        <f>IF(N504="snížená",J504,0)</f>
        <v>0</v>
      </c>
      <c r="BG504" s="144">
        <f>IF(N504="zákl. přenesená",J504,0)</f>
        <v>0</v>
      </c>
      <c r="BH504" s="144">
        <f>IF(N504="sníž. přenesená",J504,0)</f>
        <v>0</v>
      </c>
      <c r="BI504" s="144">
        <f>IF(N504="nulová",J504,0)</f>
        <v>0</v>
      </c>
      <c r="BJ504" s="18" t="s">
        <v>86</v>
      </c>
      <c r="BK504" s="144">
        <f>ROUND(I504*H504,2)</f>
        <v>0</v>
      </c>
      <c r="BL504" s="18" t="s">
        <v>234</v>
      </c>
      <c r="BM504" s="143" t="s">
        <v>3041</v>
      </c>
    </row>
    <row r="505" spans="2:65" s="1" customFormat="1" ht="11.25">
      <c r="B505" s="33"/>
      <c r="D505" s="145" t="s">
        <v>236</v>
      </c>
      <c r="F505" s="146" t="s">
        <v>3042</v>
      </c>
      <c r="I505" s="147"/>
      <c r="L505" s="33"/>
      <c r="M505" s="148"/>
      <c r="T505" s="54"/>
      <c r="AT505" s="18" t="s">
        <v>236</v>
      </c>
      <c r="AU505" s="18" t="s">
        <v>86</v>
      </c>
    </row>
    <row r="506" spans="2:65" s="12" customFormat="1" ht="11.25">
      <c r="B506" s="149"/>
      <c r="D506" s="150" t="s">
        <v>238</v>
      </c>
      <c r="E506" s="151" t="s">
        <v>21</v>
      </c>
      <c r="F506" s="152" t="s">
        <v>748</v>
      </c>
      <c r="H506" s="151" t="s">
        <v>21</v>
      </c>
      <c r="I506" s="153"/>
      <c r="L506" s="149"/>
      <c r="M506" s="154"/>
      <c r="T506" s="155"/>
      <c r="AT506" s="151" t="s">
        <v>238</v>
      </c>
      <c r="AU506" s="151" t="s">
        <v>86</v>
      </c>
      <c r="AV506" s="12" t="s">
        <v>80</v>
      </c>
      <c r="AW506" s="12" t="s">
        <v>33</v>
      </c>
      <c r="AX506" s="12" t="s">
        <v>73</v>
      </c>
      <c r="AY506" s="151" t="s">
        <v>227</v>
      </c>
    </row>
    <row r="507" spans="2:65" s="12" customFormat="1" ht="11.25">
      <c r="B507" s="149"/>
      <c r="D507" s="150" t="s">
        <v>238</v>
      </c>
      <c r="E507" s="151" t="s">
        <v>21</v>
      </c>
      <c r="F507" s="152" t="s">
        <v>3043</v>
      </c>
      <c r="H507" s="151" t="s">
        <v>21</v>
      </c>
      <c r="I507" s="153"/>
      <c r="L507" s="149"/>
      <c r="M507" s="154"/>
      <c r="T507" s="155"/>
      <c r="AT507" s="151" t="s">
        <v>238</v>
      </c>
      <c r="AU507" s="151" t="s">
        <v>86</v>
      </c>
      <c r="AV507" s="12" t="s">
        <v>80</v>
      </c>
      <c r="AW507" s="12" t="s">
        <v>33</v>
      </c>
      <c r="AX507" s="12" t="s">
        <v>73</v>
      </c>
      <c r="AY507" s="151" t="s">
        <v>227</v>
      </c>
    </row>
    <row r="508" spans="2:65" s="13" customFormat="1" ht="11.25">
      <c r="B508" s="156"/>
      <c r="D508" s="150" t="s">
        <v>238</v>
      </c>
      <c r="E508" s="157" t="s">
        <v>21</v>
      </c>
      <c r="F508" s="158" t="s">
        <v>3044</v>
      </c>
      <c r="H508" s="159">
        <v>0.749</v>
      </c>
      <c r="I508" s="160"/>
      <c r="L508" s="156"/>
      <c r="M508" s="161"/>
      <c r="T508" s="162"/>
      <c r="AT508" s="157" t="s">
        <v>238</v>
      </c>
      <c r="AU508" s="157" t="s">
        <v>86</v>
      </c>
      <c r="AV508" s="13" t="s">
        <v>86</v>
      </c>
      <c r="AW508" s="13" t="s">
        <v>33</v>
      </c>
      <c r="AX508" s="13" t="s">
        <v>73</v>
      </c>
      <c r="AY508" s="157" t="s">
        <v>227</v>
      </c>
    </row>
    <row r="509" spans="2:65" s="12" customFormat="1" ht="11.25">
      <c r="B509" s="149"/>
      <c r="D509" s="150" t="s">
        <v>238</v>
      </c>
      <c r="E509" s="151" t="s">
        <v>21</v>
      </c>
      <c r="F509" s="152" t="s">
        <v>3045</v>
      </c>
      <c r="H509" s="151" t="s">
        <v>21</v>
      </c>
      <c r="I509" s="153"/>
      <c r="L509" s="149"/>
      <c r="M509" s="154"/>
      <c r="T509" s="155"/>
      <c r="AT509" s="151" t="s">
        <v>238</v>
      </c>
      <c r="AU509" s="151" t="s">
        <v>86</v>
      </c>
      <c r="AV509" s="12" t="s">
        <v>80</v>
      </c>
      <c r="AW509" s="12" t="s">
        <v>33</v>
      </c>
      <c r="AX509" s="12" t="s">
        <v>73</v>
      </c>
      <c r="AY509" s="151" t="s">
        <v>227</v>
      </c>
    </row>
    <row r="510" spans="2:65" s="13" customFormat="1" ht="11.25">
      <c r="B510" s="156"/>
      <c r="D510" s="150" t="s">
        <v>238</v>
      </c>
      <c r="E510" s="157" t="s">
        <v>21</v>
      </c>
      <c r="F510" s="158" t="s">
        <v>3046</v>
      </c>
      <c r="H510" s="159">
        <v>3.9940000000000002</v>
      </c>
      <c r="I510" s="160"/>
      <c r="L510" s="156"/>
      <c r="M510" s="161"/>
      <c r="T510" s="162"/>
      <c r="AT510" s="157" t="s">
        <v>238</v>
      </c>
      <c r="AU510" s="157" t="s">
        <v>86</v>
      </c>
      <c r="AV510" s="13" t="s">
        <v>86</v>
      </c>
      <c r="AW510" s="13" t="s">
        <v>33</v>
      </c>
      <c r="AX510" s="13" t="s">
        <v>73</v>
      </c>
      <c r="AY510" s="157" t="s">
        <v>227</v>
      </c>
    </row>
    <row r="511" spans="2:65" s="12" customFormat="1" ht="11.25">
      <c r="B511" s="149"/>
      <c r="D511" s="150" t="s">
        <v>238</v>
      </c>
      <c r="E511" s="151" t="s">
        <v>21</v>
      </c>
      <c r="F511" s="152" t="s">
        <v>3047</v>
      </c>
      <c r="H511" s="151" t="s">
        <v>21</v>
      </c>
      <c r="I511" s="153"/>
      <c r="L511" s="149"/>
      <c r="M511" s="154"/>
      <c r="T511" s="155"/>
      <c r="AT511" s="151" t="s">
        <v>238</v>
      </c>
      <c r="AU511" s="151" t="s">
        <v>86</v>
      </c>
      <c r="AV511" s="12" t="s">
        <v>80</v>
      </c>
      <c r="AW511" s="12" t="s">
        <v>33</v>
      </c>
      <c r="AX511" s="12" t="s">
        <v>73</v>
      </c>
      <c r="AY511" s="151" t="s">
        <v>227</v>
      </c>
    </row>
    <row r="512" spans="2:65" s="13" customFormat="1" ht="11.25">
      <c r="B512" s="156"/>
      <c r="D512" s="150" t="s">
        <v>238</v>
      </c>
      <c r="E512" s="157" t="s">
        <v>21</v>
      </c>
      <c r="F512" s="158" t="s">
        <v>3048</v>
      </c>
      <c r="H512" s="159">
        <v>0.28999999999999998</v>
      </c>
      <c r="I512" s="160"/>
      <c r="L512" s="156"/>
      <c r="M512" s="161"/>
      <c r="T512" s="162"/>
      <c r="AT512" s="157" t="s">
        <v>238</v>
      </c>
      <c r="AU512" s="157" t="s">
        <v>86</v>
      </c>
      <c r="AV512" s="13" t="s">
        <v>86</v>
      </c>
      <c r="AW512" s="13" t="s">
        <v>33</v>
      </c>
      <c r="AX512" s="13" t="s">
        <v>73</v>
      </c>
      <c r="AY512" s="157" t="s">
        <v>227</v>
      </c>
    </row>
    <row r="513" spans="2:51" s="12" customFormat="1" ht="11.25">
      <c r="B513" s="149"/>
      <c r="D513" s="150" t="s">
        <v>238</v>
      </c>
      <c r="E513" s="151" t="s">
        <v>21</v>
      </c>
      <c r="F513" s="152" t="s">
        <v>3049</v>
      </c>
      <c r="H513" s="151" t="s">
        <v>21</v>
      </c>
      <c r="I513" s="153"/>
      <c r="L513" s="149"/>
      <c r="M513" s="154"/>
      <c r="T513" s="155"/>
      <c r="AT513" s="151" t="s">
        <v>238</v>
      </c>
      <c r="AU513" s="151" t="s">
        <v>86</v>
      </c>
      <c r="AV513" s="12" t="s">
        <v>80</v>
      </c>
      <c r="AW513" s="12" t="s">
        <v>33</v>
      </c>
      <c r="AX513" s="12" t="s">
        <v>73</v>
      </c>
      <c r="AY513" s="151" t="s">
        <v>227</v>
      </c>
    </row>
    <row r="514" spans="2:51" s="13" customFormat="1" ht="11.25">
      <c r="B514" s="156"/>
      <c r="D514" s="150" t="s">
        <v>238</v>
      </c>
      <c r="E514" s="157" t="s">
        <v>21</v>
      </c>
      <c r="F514" s="158" t="s">
        <v>3050</v>
      </c>
      <c r="H514" s="159">
        <v>0.68600000000000005</v>
      </c>
      <c r="I514" s="160"/>
      <c r="L514" s="156"/>
      <c r="M514" s="161"/>
      <c r="T514" s="162"/>
      <c r="AT514" s="157" t="s">
        <v>238</v>
      </c>
      <c r="AU514" s="157" t="s">
        <v>86</v>
      </c>
      <c r="AV514" s="13" t="s">
        <v>86</v>
      </c>
      <c r="AW514" s="13" t="s">
        <v>33</v>
      </c>
      <c r="AX514" s="13" t="s">
        <v>73</v>
      </c>
      <c r="AY514" s="157" t="s">
        <v>227</v>
      </c>
    </row>
    <row r="515" spans="2:51" s="15" customFormat="1" ht="11.25">
      <c r="B515" s="193"/>
      <c r="D515" s="150" t="s">
        <v>238</v>
      </c>
      <c r="E515" s="194" t="s">
        <v>21</v>
      </c>
      <c r="F515" s="195" t="s">
        <v>765</v>
      </c>
      <c r="H515" s="196">
        <v>5.7190000000000003</v>
      </c>
      <c r="I515" s="197"/>
      <c r="L515" s="193"/>
      <c r="M515" s="198"/>
      <c r="T515" s="199"/>
      <c r="AT515" s="194" t="s">
        <v>238</v>
      </c>
      <c r="AU515" s="194" t="s">
        <v>86</v>
      </c>
      <c r="AV515" s="15" t="s">
        <v>120</v>
      </c>
      <c r="AW515" s="15" t="s">
        <v>33</v>
      </c>
      <c r="AX515" s="15" t="s">
        <v>73</v>
      </c>
      <c r="AY515" s="194" t="s">
        <v>227</v>
      </c>
    </row>
    <row r="516" spans="2:51" s="12" customFormat="1" ht="11.25">
      <c r="B516" s="149"/>
      <c r="D516" s="150" t="s">
        <v>238</v>
      </c>
      <c r="E516" s="151" t="s">
        <v>21</v>
      </c>
      <c r="F516" s="152" t="s">
        <v>766</v>
      </c>
      <c r="H516" s="151" t="s">
        <v>21</v>
      </c>
      <c r="I516" s="153"/>
      <c r="L516" s="149"/>
      <c r="M516" s="154"/>
      <c r="T516" s="155"/>
      <c r="AT516" s="151" t="s">
        <v>238</v>
      </c>
      <c r="AU516" s="151" t="s">
        <v>86</v>
      </c>
      <c r="AV516" s="12" t="s">
        <v>80</v>
      </c>
      <c r="AW516" s="12" t="s">
        <v>33</v>
      </c>
      <c r="AX516" s="12" t="s">
        <v>73</v>
      </c>
      <c r="AY516" s="151" t="s">
        <v>227</v>
      </c>
    </row>
    <row r="517" spans="2:51" s="12" customFormat="1" ht="11.25">
      <c r="B517" s="149"/>
      <c r="D517" s="150" t="s">
        <v>238</v>
      </c>
      <c r="E517" s="151" t="s">
        <v>21</v>
      </c>
      <c r="F517" s="152" t="s">
        <v>3051</v>
      </c>
      <c r="H517" s="151" t="s">
        <v>21</v>
      </c>
      <c r="I517" s="153"/>
      <c r="L517" s="149"/>
      <c r="M517" s="154"/>
      <c r="T517" s="155"/>
      <c r="AT517" s="151" t="s">
        <v>238</v>
      </c>
      <c r="AU517" s="151" t="s">
        <v>86</v>
      </c>
      <c r="AV517" s="12" t="s">
        <v>80</v>
      </c>
      <c r="AW517" s="12" t="s">
        <v>33</v>
      </c>
      <c r="AX517" s="12" t="s">
        <v>73</v>
      </c>
      <c r="AY517" s="151" t="s">
        <v>227</v>
      </c>
    </row>
    <row r="518" spans="2:51" s="13" customFormat="1" ht="11.25">
      <c r="B518" s="156"/>
      <c r="D518" s="150" t="s">
        <v>238</v>
      </c>
      <c r="E518" s="157" t="s">
        <v>21</v>
      </c>
      <c r="F518" s="158" t="s">
        <v>3052</v>
      </c>
      <c r="H518" s="159">
        <v>0.36499999999999999</v>
      </c>
      <c r="I518" s="160"/>
      <c r="L518" s="156"/>
      <c r="M518" s="161"/>
      <c r="T518" s="162"/>
      <c r="AT518" s="157" t="s">
        <v>238</v>
      </c>
      <c r="AU518" s="157" t="s">
        <v>86</v>
      </c>
      <c r="AV518" s="13" t="s">
        <v>86</v>
      </c>
      <c r="AW518" s="13" t="s">
        <v>33</v>
      </c>
      <c r="AX518" s="13" t="s">
        <v>73</v>
      </c>
      <c r="AY518" s="157" t="s">
        <v>227</v>
      </c>
    </row>
    <row r="519" spans="2:51" s="12" customFormat="1" ht="11.25">
      <c r="B519" s="149"/>
      <c r="D519" s="150" t="s">
        <v>238</v>
      </c>
      <c r="E519" s="151" t="s">
        <v>21</v>
      </c>
      <c r="F519" s="152" t="s">
        <v>3053</v>
      </c>
      <c r="H519" s="151" t="s">
        <v>21</v>
      </c>
      <c r="I519" s="153"/>
      <c r="L519" s="149"/>
      <c r="M519" s="154"/>
      <c r="T519" s="155"/>
      <c r="AT519" s="151" t="s">
        <v>238</v>
      </c>
      <c r="AU519" s="151" t="s">
        <v>86</v>
      </c>
      <c r="AV519" s="12" t="s">
        <v>80</v>
      </c>
      <c r="AW519" s="12" t="s">
        <v>33</v>
      </c>
      <c r="AX519" s="12" t="s">
        <v>73</v>
      </c>
      <c r="AY519" s="151" t="s">
        <v>227</v>
      </c>
    </row>
    <row r="520" spans="2:51" s="13" customFormat="1" ht="11.25">
      <c r="B520" s="156"/>
      <c r="D520" s="150" t="s">
        <v>238</v>
      </c>
      <c r="E520" s="157" t="s">
        <v>21</v>
      </c>
      <c r="F520" s="158" t="s">
        <v>3054</v>
      </c>
      <c r="H520" s="159">
        <v>4.2430000000000003</v>
      </c>
      <c r="I520" s="160"/>
      <c r="L520" s="156"/>
      <c r="M520" s="161"/>
      <c r="T520" s="162"/>
      <c r="AT520" s="157" t="s">
        <v>238</v>
      </c>
      <c r="AU520" s="157" t="s">
        <v>86</v>
      </c>
      <c r="AV520" s="13" t="s">
        <v>86</v>
      </c>
      <c r="AW520" s="13" t="s">
        <v>33</v>
      </c>
      <c r="AX520" s="13" t="s">
        <v>73</v>
      </c>
      <c r="AY520" s="157" t="s">
        <v>227</v>
      </c>
    </row>
    <row r="521" spans="2:51" s="12" customFormat="1" ht="11.25">
      <c r="B521" s="149"/>
      <c r="D521" s="150" t="s">
        <v>238</v>
      </c>
      <c r="E521" s="151" t="s">
        <v>21</v>
      </c>
      <c r="F521" s="152" t="s">
        <v>3055</v>
      </c>
      <c r="H521" s="151" t="s">
        <v>21</v>
      </c>
      <c r="I521" s="153"/>
      <c r="L521" s="149"/>
      <c r="M521" s="154"/>
      <c r="T521" s="155"/>
      <c r="AT521" s="151" t="s">
        <v>238</v>
      </c>
      <c r="AU521" s="151" t="s">
        <v>86</v>
      </c>
      <c r="AV521" s="12" t="s">
        <v>80</v>
      </c>
      <c r="AW521" s="12" t="s">
        <v>33</v>
      </c>
      <c r="AX521" s="12" t="s">
        <v>73</v>
      </c>
      <c r="AY521" s="151" t="s">
        <v>227</v>
      </c>
    </row>
    <row r="522" spans="2:51" s="13" customFormat="1" ht="11.25">
      <c r="B522" s="156"/>
      <c r="D522" s="150" t="s">
        <v>238</v>
      </c>
      <c r="E522" s="157" t="s">
        <v>21</v>
      </c>
      <c r="F522" s="158" t="s">
        <v>3056</v>
      </c>
      <c r="H522" s="159">
        <v>0.40600000000000003</v>
      </c>
      <c r="I522" s="160"/>
      <c r="L522" s="156"/>
      <c r="M522" s="161"/>
      <c r="T522" s="162"/>
      <c r="AT522" s="157" t="s">
        <v>238</v>
      </c>
      <c r="AU522" s="157" t="s">
        <v>86</v>
      </c>
      <c r="AV522" s="13" t="s">
        <v>86</v>
      </c>
      <c r="AW522" s="13" t="s">
        <v>33</v>
      </c>
      <c r="AX522" s="13" t="s">
        <v>73</v>
      </c>
      <c r="AY522" s="157" t="s">
        <v>227</v>
      </c>
    </row>
    <row r="523" spans="2:51" s="15" customFormat="1" ht="11.25">
      <c r="B523" s="193"/>
      <c r="D523" s="150" t="s">
        <v>238</v>
      </c>
      <c r="E523" s="194" t="s">
        <v>21</v>
      </c>
      <c r="F523" s="195" t="s">
        <v>765</v>
      </c>
      <c r="H523" s="196">
        <v>5.0140000000000002</v>
      </c>
      <c r="I523" s="197"/>
      <c r="L523" s="193"/>
      <c r="M523" s="198"/>
      <c r="T523" s="199"/>
      <c r="AT523" s="194" t="s">
        <v>238</v>
      </c>
      <c r="AU523" s="194" t="s">
        <v>86</v>
      </c>
      <c r="AV523" s="15" t="s">
        <v>120</v>
      </c>
      <c r="AW523" s="15" t="s">
        <v>33</v>
      </c>
      <c r="AX523" s="15" t="s">
        <v>73</v>
      </c>
      <c r="AY523" s="194" t="s">
        <v>227</v>
      </c>
    </row>
    <row r="524" spans="2:51" s="12" customFormat="1" ht="11.25">
      <c r="B524" s="149"/>
      <c r="D524" s="150" t="s">
        <v>238</v>
      </c>
      <c r="E524" s="151" t="s">
        <v>21</v>
      </c>
      <c r="F524" s="152" t="s">
        <v>771</v>
      </c>
      <c r="H524" s="151" t="s">
        <v>21</v>
      </c>
      <c r="I524" s="153"/>
      <c r="L524" s="149"/>
      <c r="M524" s="154"/>
      <c r="T524" s="155"/>
      <c r="AT524" s="151" t="s">
        <v>238</v>
      </c>
      <c r="AU524" s="151" t="s">
        <v>86</v>
      </c>
      <c r="AV524" s="12" t="s">
        <v>80</v>
      </c>
      <c r="AW524" s="12" t="s">
        <v>33</v>
      </c>
      <c r="AX524" s="12" t="s">
        <v>73</v>
      </c>
      <c r="AY524" s="151" t="s">
        <v>227</v>
      </c>
    </row>
    <row r="525" spans="2:51" s="12" customFormat="1" ht="11.25">
      <c r="B525" s="149"/>
      <c r="D525" s="150" t="s">
        <v>238</v>
      </c>
      <c r="E525" s="151" t="s">
        <v>21</v>
      </c>
      <c r="F525" s="152" t="s">
        <v>3057</v>
      </c>
      <c r="H525" s="151" t="s">
        <v>21</v>
      </c>
      <c r="I525" s="153"/>
      <c r="L525" s="149"/>
      <c r="M525" s="154"/>
      <c r="T525" s="155"/>
      <c r="AT525" s="151" t="s">
        <v>238</v>
      </c>
      <c r="AU525" s="151" t="s">
        <v>86</v>
      </c>
      <c r="AV525" s="12" t="s">
        <v>80</v>
      </c>
      <c r="AW525" s="12" t="s">
        <v>33</v>
      </c>
      <c r="AX525" s="12" t="s">
        <v>73</v>
      </c>
      <c r="AY525" s="151" t="s">
        <v>227</v>
      </c>
    </row>
    <row r="526" spans="2:51" s="13" customFormat="1" ht="11.25">
      <c r="B526" s="156"/>
      <c r="D526" s="150" t="s">
        <v>238</v>
      </c>
      <c r="E526" s="157" t="s">
        <v>21</v>
      </c>
      <c r="F526" s="158" t="s">
        <v>3052</v>
      </c>
      <c r="H526" s="159">
        <v>0.36499999999999999</v>
      </c>
      <c r="I526" s="160"/>
      <c r="L526" s="156"/>
      <c r="M526" s="161"/>
      <c r="T526" s="162"/>
      <c r="AT526" s="157" t="s">
        <v>238</v>
      </c>
      <c r="AU526" s="157" t="s">
        <v>86</v>
      </c>
      <c r="AV526" s="13" t="s">
        <v>86</v>
      </c>
      <c r="AW526" s="13" t="s">
        <v>33</v>
      </c>
      <c r="AX526" s="13" t="s">
        <v>73</v>
      </c>
      <c r="AY526" s="157" t="s">
        <v>227</v>
      </c>
    </row>
    <row r="527" spans="2:51" s="12" customFormat="1" ht="11.25">
      <c r="B527" s="149"/>
      <c r="D527" s="150" t="s">
        <v>238</v>
      </c>
      <c r="E527" s="151" t="s">
        <v>21</v>
      </c>
      <c r="F527" s="152" t="s">
        <v>3058</v>
      </c>
      <c r="H527" s="151" t="s">
        <v>21</v>
      </c>
      <c r="I527" s="153"/>
      <c r="L527" s="149"/>
      <c r="M527" s="154"/>
      <c r="T527" s="155"/>
      <c r="AT527" s="151" t="s">
        <v>238</v>
      </c>
      <c r="AU527" s="151" t="s">
        <v>86</v>
      </c>
      <c r="AV527" s="12" t="s">
        <v>80</v>
      </c>
      <c r="AW527" s="12" t="s">
        <v>33</v>
      </c>
      <c r="AX527" s="12" t="s">
        <v>73</v>
      </c>
      <c r="AY527" s="151" t="s">
        <v>227</v>
      </c>
    </row>
    <row r="528" spans="2:51" s="13" customFormat="1" ht="11.25">
      <c r="B528" s="156"/>
      <c r="D528" s="150" t="s">
        <v>238</v>
      </c>
      <c r="E528" s="157" t="s">
        <v>21</v>
      </c>
      <c r="F528" s="158" t="s">
        <v>3054</v>
      </c>
      <c r="H528" s="159">
        <v>4.2430000000000003</v>
      </c>
      <c r="I528" s="160"/>
      <c r="L528" s="156"/>
      <c r="M528" s="161"/>
      <c r="T528" s="162"/>
      <c r="AT528" s="157" t="s">
        <v>238</v>
      </c>
      <c r="AU528" s="157" t="s">
        <v>86</v>
      </c>
      <c r="AV528" s="13" t="s">
        <v>86</v>
      </c>
      <c r="AW528" s="13" t="s">
        <v>33</v>
      </c>
      <c r="AX528" s="13" t="s">
        <v>73</v>
      </c>
      <c r="AY528" s="157" t="s">
        <v>227</v>
      </c>
    </row>
    <row r="529" spans="2:65" s="12" customFormat="1" ht="11.25">
      <c r="B529" s="149"/>
      <c r="D529" s="150" t="s">
        <v>238</v>
      </c>
      <c r="E529" s="151" t="s">
        <v>21</v>
      </c>
      <c r="F529" s="152" t="s">
        <v>3059</v>
      </c>
      <c r="H529" s="151" t="s">
        <v>21</v>
      </c>
      <c r="I529" s="153"/>
      <c r="L529" s="149"/>
      <c r="M529" s="154"/>
      <c r="T529" s="155"/>
      <c r="AT529" s="151" t="s">
        <v>238</v>
      </c>
      <c r="AU529" s="151" t="s">
        <v>86</v>
      </c>
      <c r="AV529" s="12" t="s">
        <v>80</v>
      </c>
      <c r="AW529" s="12" t="s">
        <v>33</v>
      </c>
      <c r="AX529" s="12" t="s">
        <v>73</v>
      </c>
      <c r="AY529" s="151" t="s">
        <v>227</v>
      </c>
    </row>
    <row r="530" spans="2:65" s="13" customFormat="1" ht="11.25">
      <c r="B530" s="156"/>
      <c r="D530" s="150" t="s">
        <v>238</v>
      </c>
      <c r="E530" s="157" t="s">
        <v>21</v>
      </c>
      <c r="F530" s="158" t="s">
        <v>3056</v>
      </c>
      <c r="H530" s="159">
        <v>0.40600000000000003</v>
      </c>
      <c r="I530" s="160"/>
      <c r="L530" s="156"/>
      <c r="M530" s="161"/>
      <c r="T530" s="162"/>
      <c r="AT530" s="157" t="s">
        <v>238</v>
      </c>
      <c r="AU530" s="157" t="s">
        <v>86</v>
      </c>
      <c r="AV530" s="13" t="s">
        <v>86</v>
      </c>
      <c r="AW530" s="13" t="s">
        <v>33</v>
      </c>
      <c r="AX530" s="13" t="s">
        <v>73</v>
      </c>
      <c r="AY530" s="157" t="s">
        <v>227</v>
      </c>
    </row>
    <row r="531" spans="2:65" s="15" customFormat="1" ht="11.25">
      <c r="B531" s="193"/>
      <c r="D531" s="150" t="s">
        <v>238</v>
      </c>
      <c r="E531" s="194" t="s">
        <v>21</v>
      </c>
      <c r="F531" s="195" t="s">
        <v>765</v>
      </c>
      <c r="H531" s="196">
        <v>5.0140000000000002</v>
      </c>
      <c r="I531" s="197"/>
      <c r="L531" s="193"/>
      <c r="M531" s="198"/>
      <c r="T531" s="199"/>
      <c r="AT531" s="194" t="s">
        <v>238</v>
      </c>
      <c r="AU531" s="194" t="s">
        <v>86</v>
      </c>
      <c r="AV531" s="15" t="s">
        <v>120</v>
      </c>
      <c r="AW531" s="15" t="s">
        <v>33</v>
      </c>
      <c r="AX531" s="15" t="s">
        <v>73</v>
      </c>
      <c r="AY531" s="194" t="s">
        <v>227</v>
      </c>
    </row>
    <row r="532" spans="2:65" s="12" customFormat="1" ht="11.25">
      <c r="B532" s="149"/>
      <c r="D532" s="150" t="s">
        <v>238</v>
      </c>
      <c r="E532" s="151" t="s">
        <v>21</v>
      </c>
      <c r="F532" s="152" t="s">
        <v>3060</v>
      </c>
      <c r="H532" s="151" t="s">
        <v>21</v>
      </c>
      <c r="I532" s="153"/>
      <c r="L532" s="149"/>
      <c r="M532" s="154"/>
      <c r="T532" s="155"/>
      <c r="AT532" s="151" t="s">
        <v>238</v>
      </c>
      <c r="AU532" s="151" t="s">
        <v>86</v>
      </c>
      <c r="AV532" s="12" t="s">
        <v>80</v>
      </c>
      <c r="AW532" s="12" t="s">
        <v>33</v>
      </c>
      <c r="AX532" s="12" t="s">
        <v>73</v>
      </c>
      <c r="AY532" s="151" t="s">
        <v>227</v>
      </c>
    </row>
    <row r="533" spans="2:65" s="12" customFormat="1" ht="11.25">
      <c r="B533" s="149"/>
      <c r="D533" s="150" t="s">
        <v>238</v>
      </c>
      <c r="E533" s="151" t="s">
        <v>21</v>
      </c>
      <c r="F533" s="152" t="s">
        <v>3061</v>
      </c>
      <c r="H533" s="151" t="s">
        <v>21</v>
      </c>
      <c r="I533" s="153"/>
      <c r="L533" s="149"/>
      <c r="M533" s="154"/>
      <c r="T533" s="155"/>
      <c r="AT533" s="151" t="s">
        <v>238</v>
      </c>
      <c r="AU533" s="151" t="s">
        <v>86</v>
      </c>
      <c r="AV533" s="12" t="s">
        <v>80</v>
      </c>
      <c r="AW533" s="12" t="s">
        <v>33</v>
      </c>
      <c r="AX533" s="12" t="s">
        <v>73</v>
      </c>
      <c r="AY533" s="151" t="s">
        <v>227</v>
      </c>
    </row>
    <row r="534" spans="2:65" s="13" customFormat="1" ht="11.25">
      <c r="B534" s="156"/>
      <c r="D534" s="150" t="s">
        <v>238</v>
      </c>
      <c r="E534" s="157" t="s">
        <v>21</v>
      </c>
      <c r="F534" s="158" t="s">
        <v>3062</v>
      </c>
      <c r="H534" s="159">
        <v>1.456</v>
      </c>
      <c r="I534" s="160"/>
      <c r="L534" s="156"/>
      <c r="M534" s="161"/>
      <c r="T534" s="162"/>
      <c r="AT534" s="157" t="s">
        <v>238</v>
      </c>
      <c r="AU534" s="157" t="s">
        <v>86</v>
      </c>
      <c r="AV534" s="13" t="s">
        <v>86</v>
      </c>
      <c r="AW534" s="13" t="s">
        <v>33</v>
      </c>
      <c r="AX534" s="13" t="s">
        <v>73</v>
      </c>
      <c r="AY534" s="157" t="s">
        <v>227</v>
      </c>
    </row>
    <row r="535" spans="2:65" s="15" customFormat="1" ht="11.25">
      <c r="B535" s="193"/>
      <c r="D535" s="150" t="s">
        <v>238</v>
      </c>
      <c r="E535" s="194" t="s">
        <v>21</v>
      </c>
      <c r="F535" s="195" t="s">
        <v>765</v>
      </c>
      <c r="H535" s="196">
        <v>1.456</v>
      </c>
      <c r="I535" s="197"/>
      <c r="L535" s="193"/>
      <c r="M535" s="198"/>
      <c r="T535" s="199"/>
      <c r="AT535" s="194" t="s">
        <v>238</v>
      </c>
      <c r="AU535" s="194" t="s">
        <v>86</v>
      </c>
      <c r="AV535" s="15" t="s">
        <v>120</v>
      </c>
      <c r="AW535" s="15" t="s">
        <v>33</v>
      </c>
      <c r="AX535" s="15" t="s">
        <v>73</v>
      </c>
      <c r="AY535" s="194" t="s">
        <v>227</v>
      </c>
    </row>
    <row r="536" spans="2:65" s="14" customFormat="1" ht="11.25">
      <c r="B536" s="163"/>
      <c r="D536" s="150" t="s">
        <v>238</v>
      </c>
      <c r="E536" s="164" t="s">
        <v>21</v>
      </c>
      <c r="F536" s="165" t="s">
        <v>241</v>
      </c>
      <c r="H536" s="166">
        <v>17.202999999999999</v>
      </c>
      <c r="I536" s="167"/>
      <c r="L536" s="163"/>
      <c r="M536" s="168"/>
      <c r="T536" s="169"/>
      <c r="AT536" s="164" t="s">
        <v>238</v>
      </c>
      <c r="AU536" s="164" t="s">
        <v>86</v>
      </c>
      <c r="AV536" s="14" t="s">
        <v>234</v>
      </c>
      <c r="AW536" s="14" t="s">
        <v>33</v>
      </c>
      <c r="AX536" s="14" t="s">
        <v>80</v>
      </c>
      <c r="AY536" s="164" t="s">
        <v>227</v>
      </c>
    </row>
    <row r="537" spans="2:65" s="1" customFormat="1" ht="37.9" customHeight="1">
      <c r="B537" s="33"/>
      <c r="C537" s="132" t="s">
        <v>445</v>
      </c>
      <c r="D537" s="132" t="s">
        <v>229</v>
      </c>
      <c r="E537" s="133" t="s">
        <v>3063</v>
      </c>
      <c r="F537" s="134" t="s">
        <v>3064</v>
      </c>
      <c r="G537" s="135" t="s">
        <v>244</v>
      </c>
      <c r="H537" s="136">
        <v>10.016</v>
      </c>
      <c r="I537" s="137"/>
      <c r="J537" s="138">
        <f>ROUND(I537*H537,2)</f>
        <v>0</v>
      </c>
      <c r="K537" s="134" t="s">
        <v>233</v>
      </c>
      <c r="L537" s="33"/>
      <c r="M537" s="139" t="s">
        <v>21</v>
      </c>
      <c r="N537" s="140" t="s">
        <v>45</v>
      </c>
      <c r="P537" s="141">
        <f>O537*H537</f>
        <v>0</v>
      </c>
      <c r="Q537" s="141">
        <v>2.5018699999999998</v>
      </c>
      <c r="R537" s="141">
        <f>Q537*H537</f>
        <v>25.058729919999998</v>
      </c>
      <c r="S537" s="141">
        <v>0</v>
      </c>
      <c r="T537" s="142">
        <f>S537*H537</f>
        <v>0</v>
      </c>
      <c r="AR537" s="143" t="s">
        <v>234</v>
      </c>
      <c r="AT537" s="143" t="s">
        <v>229</v>
      </c>
      <c r="AU537" s="143" t="s">
        <v>86</v>
      </c>
      <c r="AY537" s="18" t="s">
        <v>227</v>
      </c>
      <c r="BE537" s="144">
        <f>IF(N537="základní",J537,0)</f>
        <v>0</v>
      </c>
      <c r="BF537" s="144">
        <f>IF(N537="snížená",J537,0)</f>
        <v>0</v>
      </c>
      <c r="BG537" s="144">
        <f>IF(N537="zákl. přenesená",J537,0)</f>
        <v>0</v>
      </c>
      <c r="BH537" s="144">
        <f>IF(N537="sníž. přenesená",J537,0)</f>
        <v>0</v>
      </c>
      <c r="BI537" s="144">
        <f>IF(N537="nulová",J537,0)</f>
        <v>0</v>
      </c>
      <c r="BJ537" s="18" t="s">
        <v>86</v>
      </c>
      <c r="BK537" s="144">
        <f>ROUND(I537*H537,2)</f>
        <v>0</v>
      </c>
      <c r="BL537" s="18" t="s">
        <v>234</v>
      </c>
      <c r="BM537" s="143" t="s">
        <v>3065</v>
      </c>
    </row>
    <row r="538" spans="2:65" s="1" customFormat="1" ht="11.25">
      <c r="B538" s="33"/>
      <c r="D538" s="145" t="s">
        <v>236</v>
      </c>
      <c r="F538" s="146" t="s">
        <v>3066</v>
      </c>
      <c r="I538" s="147"/>
      <c r="L538" s="33"/>
      <c r="M538" s="148"/>
      <c r="T538" s="54"/>
      <c r="AT538" s="18" t="s">
        <v>236</v>
      </c>
      <c r="AU538" s="18" t="s">
        <v>86</v>
      </c>
    </row>
    <row r="539" spans="2:65" s="12" customFormat="1" ht="11.25">
      <c r="B539" s="149"/>
      <c r="D539" s="150" t="s">
        <v>238</v>
      </c>
      <c r="E539" s="151" t="s">
        <v>21</v>
      </c>
      <c r="F539" s="152" t="s">
        <v>814</v>
      </c>
      <c r="H539" s="151" t="s">
        <v>21</v>
      </c>
      <c r="I539" s="153"/>
      <c r="L539" s="149"/>
      <c r="M539" s="154"/>
      <c r="T539" s="155"/>
      <c r="AT539" s="151" t="s">
        <v>238</v>
      </c>
      <c r="AU539" s="151" t="s">
        <v>86</v>
      </c>
      <c r="AV539" s="12" t="s">
        <v>80</v>
      </c>
      <c r="AW539" s="12" t="s">
        <v>33</v>
      </c>
      <c r="AX539" s="12" t="s">
        <v>73</v>
      </c>
      <c r="AY539" s="151" t="s">
        <v>227</v>
      </c>
    </row>
    <row r="540" spans="2:65" s="12" customFormat="1" ht="11.25">
      <c r="B540" s="149"/>
      <c r="D540" s="150" t="s">
        <v>238</v>
      </c>
      <c r="E540" s="151" t="s">
        <v>21</v>
      </c>
      <c r="F540" s="152" t="s">
        <v>3067</v>
      </c>
      <c r="H540" s="151" t="s">
        <v>21</v>
      </c>
      <c r="I540" s="153"/>
      <c r="L540" s="149"/>
      <c r="M540" s="154"/>
      <c r="T540" s="155"/>
      <c r="AT540" s="151" t="s">
        <v>238</v>
      </c>
      <c r="AU540" s="151" t="s">
        <v>86</v>
      </c>
      <c r="AV540" s="12" t="s">
        <v>80</v>
      </c>
      <c r="AW540" s="12" t="s">
        <v>33</v>
      </c>
      <c r="AX540" s="12" t="s">
        <v>73</v>
      </c>
      <c r="AY540" s="151" t="s">
        <v>227</v>
      </c>
    </row>
    <row r="541" spans="2:65" s="13" customFormat="1" ht="11.25">
      <c r="B541" s="156"/>
      <c r="D541" s="150" t="s">
        <v>238</v>
      </c>
      <c r="E541" s="157" t="s">
        <v>21</v>
      </c>
      <c r="F541" s="158" t="s">
        <v>3068</v>
      </c>
      <c r="H541" s="159">
        <v>1.1930000000000001</v>
      </c>
      <c r="I541" s="160"/>
      <c r="L541" s="156"/>
      <c r="M541" s="161"/>
      <c r="T541" s="162"/>
      <c r="AT541" s="157" t="s">
        <v>238</v>
      </c>
      <c r="AU541" s="157" t="s">
        <v>86</v>
      </c>
      <c r="AV541" s="13" t="s">
        <v>86</v>
      </c>
      <c r="AW541" s="13" t="s">
        <v>33</v>
      </c>
      <c r="AX541" s="13" t="s">
        <v>73</v>
      </c>
      <c r="AY541" s="157" t="s">
        <v>227</v>
      </c>
    </row>
    <row r="542" spans="2:65" s="12" customFormat="1" ht="11.25">
      <c r="B542" s="149"/>
      <c r="D542" s="150" t="s">
        <v>238</v>
      </c>
      <c r="E542" s="151" t="s">
        <v>21</v>
      </c>
      <c r="F542" s="152" t="s">
        <v>3069</v>
      </c>
      <c r="H542" s="151" t="s">
        <v>21</v>
      </c>
      <c r="I542" s="153"/>
      <c r="L542" s="149"/>
      <c r="M542" s="154"/>
      <c r="T542" s="155"/>
      <c r="AT542" s="151" t="s">
        <v>238</v>
      </c>
      <c r="AU542" s="151" t="s">
        <v>86</v>
      </c>
      <c r="AV542" s="12" t="s">
        <v>80</v>
      </c>
      <c r="AW542" s="12" t="s">
        <v>33</v>
      </c>
      <c r="AX542" s="12" t="s">
        <v>73</v>
      </c>
      <c r="AY542" s="151" t="s">
        <v>227</v>
      </c>
    </row>
    <row r="543" spans="2:65" s="13" customFormat="1" ht="11.25">
      <c r="B543" s="156"/>
      <c r="D543" s="150" t="s">
        <v>238</v>
      </c>
      <c r="E543" s="157" t="s">
        <v>21</v>
      </c>
      <c r="F543" s="158" t="s">
        <v>3070</v>
      </c>
      <c r="H543" s="159">
        <v>7.165</v>
      </c>
      <c r="I543" s="160"/>
      <c r="L543" s="156"/>
      <c r="M543" s="161"/>
      <c r="T543" s="162"/>
      <c r="AT543" s="157" t="s">
        <v>238</v>
      </c>
      <c r="AU543" s="157" t="s">
        <v>86</v>
      </c>
      <c r="AV543" s="13" t="s">
        <v>86</v>
      </c>
      <c r="AW543" s="13" t="s">
        <v>33</v>
      </c>
      <c r="AX543" s="13" t="s">
        <v>73</v>
      </c>
      <c r="AY543" s="157" t="s">
        <v>227</v>
      </c>
    </row>
    <row r="544" spans="2:65" s="12" customFormat="1" ht="11.25">
      <c r="B544" s="149"/>
      <c r="D544" s="150" t="s">
        <v>238</v>
      </c>
      <c r="E544" s="151" t="s">
        <v>21</v>
      </c>
      <c r="F544" s="152" t="s">
        <v>3071</v>
      </c>
      <c r="H544" s="151" t="s">
        <v>21</v>
      </c>
      <c r="I544" s="153"/>
      <c r="L544" s="149"/>
      <c r="M544" s="154"/>
      <c r="T544" s="155"/>
      <c r="AT544" s="151" t="s">
        <v>238</v>
      </c>
      <c r="AU544" s="151" t="s">
        <v>86</v>
      </c>
      <c r="AV544" s="12" t="s">
        <v>80</v>
      </c>
      <c r="AW544" s="12" t="s">
        <v>33</v>
      </c>
      <c r="AX544" s="12" t="s">
        <v>73</v>
      </c>
      <c r="AY544" s="151" t="s">
        <v>227</v>
      </c>
    </row>
    <row r="545" spans="2:65" s="13" customFormat="1" ht="11.25">
      <c r="B545" s="156"/>
      <c r="D545" s="150" t="s">
        <v>238</v>
      </c>
      <c r="E545" s="157" t="s">
        <v>21</v>
      </c>
      <c r="F545" s="158" t="s">
        <v>3072</v>
      </c>
      <c r="H545" s="159">
        <v>1.6579999999999999</v>
      </c>
      <c r="I545" s="160"/>
      <c r="L545" s="156"/>
      <c r="M545" s="161"/>
      <c r="T545" s="162"/>
      <c r="AT545" s="157" t="s">
        <v>238</v>
      </c>
      <c r="AU545" s="157" t="s">
        <v>86</v>
      </c>
      <c r="AV545" s="13" t="s">
        <v>86</v>
      </c>
      <c r="AW545" s="13" t="s">
        <v>33</v>
      </c>
      <c r="AX545" s="13" t="s">
        <v>73</v>
      </c>
      <c r="AY545" s="157" t="s">
        <v>227</v>
      </c>
    </row>
    <row r="546" spans="2:65" s="14" customFormat="1" ht="11.25">
      <c r="B546" s="163"/>
      <c r="D546" s="150" t="s">
        <v>238</v>
      </c>
      <c r="E546" s="164" t="s">
        <v>21</v>
      </c>
      <c r="F546" s="165" t="s">
        <v>241</v>
      </c>
      <c r="H546" s="166">
        <v>10.016</v>
      </c>
      <c r="I546" s="167"/>
      <c r="L546" s="163"/>
      <c r="M546" s="168"/>
      <c r="T546" s="169"/>
      <c r="AT546" s="164" t="s">
        <v>238</v>
      </c>
      <c r="AU546" s="164" t="s">
        <v>86</v>
      </c>
      <c r="AV546" s="14" t="s">
        <v>234</v>
      </c>
      <c r="AW546" s="14" t="s">
        <v>33</v>
      </c>
      <c r="AX546" s="14" t="s">
        <v>80</v>
      </c>
      <c r="AY546" s="164" t="s">
        <v>227</v>
      </c>
    </row>
    <row r="547" spans="2:65" s="1" customFormat="1" ht="37.9" customHeight="1">
      <c r="B547" s="33"/>
      <c r="C547" s="132" t="s">
        <v>450</v>
      </c>
      <c r="D547" s="132" t="s">
        <v>229</v>
      </c>
      <c r="E547" s="133" t="s">
        <v>3073</v>
      </c>
      <c r="F547" s="134" t="s">
        <v>3074</v>
      </c>
      <c r="G547" s="135" t="s">
        <v>232</v>
      </c>
      <c r="H547" s="136">
        <v>219.102</v>
      </c>
      <c r="I547" s="137"/>
      <c r="J547" s="138">
        <f>ROUND(I547*H547,2)</f>
        <v>0</v>
      </c>
      <c r="K547" s="134" t="s">
        <v>233</v>
      </c>
      <c r="L547" s="33"/>
      <c r="M547" s="139" t="s">
        <v>21</v>
      </c>
      <c r="N547" s="140" t="s">
        <v>45</v>
      </c>
      <c r="P547" s="141">
        <f>O547*H547</f>
        <v>0</v>
      </c>
      <c r="Q547" s="141">
        <v>2.4399999999999999E-3</v>
      </c>
      <c r="R547" s="141">
        <f>Q547*H547</f>
        <v>0.53460887999999995</v>
      </c>
      <c r="S547" s="141">
        <v>0</v>
      </c>
      <c r="T547" s="142">
        <f>S547*H547</f>
        <v>0</v>
      </c>
      <c r="AR547" s="143" t="s">
        <v>234</v>
      </c>
      <c r="AT547" s="143" t="s">
        <v>229</v>
      </c>
      <c r="AU547" s="143" t="s">
        <v>86</v>
      </c>
      <c r="AY547" s="18" t="s">
        <v>227</v>
      </c>
      <c r="BE547" s="144">
        <f>IF(N547="základní",J547,0)</f>
        <v>0</v>
      </c>
      <c r="BF547" s="144">
        <f>IF(N547="snížená",J547,0)</f>
        <v>0</v>
      </c>
      <c r="BG547" s="144">
        <f>IF(N547="zákl. přenesená",J547,0)</f>
        <v>0</v>
      </c>
      <c r="BH547" s="144">
        <f>IF(N547="sníž. přenesená",J547,0)</f>
        <v>0</v>
      </c>
      <c r="BI547" s="144">
        <f>IF(N547="nulová",J547,0)</f>
        <v>0</v>
      </c>
      <c r="BJ547" s="18" t="s">
        <v>86</v>
      </c>
      <c r="BK547" s="144">
        <f>ROUND(I547*H547,2)</f>
        <v>0</v>
      </c>
      <c r="BL547" s="18" t="s">
        <v>234</v>
      </c>
      <c r="BM547" s="143" t="s">
        <v>3075</v>
      </c>
    </row>
    <row r="548" spans="2:65" s="1" customFormat="1" ht="11.25">
      <c r="B548" s="33"/>
      <c r="D548" s="145" t="s">
        <v>236</v>
      </c>
      <c r="F548" s="146" t="s">
        <v>3076</v>
      </c>
      <c r="I548" s="147"/>
      <c r="L548" s="33"/>
      <c r="M548" s="148"/>
      <c r="T548" s="54"/>
      <c r="AT548" s="18" t="s">
        <v>236</v>
      </c>
      <c r="AU548" s="18" t="s">
        <v>86</v>
      </c>
    </row>
    <row r="549" spans="2:65" s="12" customFormat="1" ht="11.25">
      <c r="B549" s="149"/>
      <c r="D549" s="150" t="s">
        <v>238</v>
      </c>
      <c r="E549" s="151" t="s">
        <v>21</v>
      </c>
      <c r="F549" s="152" t="s">
        <v>748</v>
      </c>
      <c r="H549" s="151" t="s">
        <v>21</v>
      </c>
      <c r="I549" s="153"/>
      <c r="L549" s="149"/>
      <c r="M549" s="154"/>
      <c r="T549" s="155"/>
      <c r="AT549" s="151" t="s">
        <v>238</v>
      </c>
      <c r="AU549" s="151" t="s">
        <v>86</v>
      </c>
      <c r="AV549" s="12" t="s">
        <v>80</v>
      </c>
      <c r="AW549" s="12" t="s">
        <v>33</v>
      </c>
      <c r="AX549" s="12" t="s">
        <v>73</v>
      </c>
      <c r="AY549" s="151" t="s">
        <v>227</v>
      </c>
    </row>
    <row r="550" spans="2:65" s="12" customFormat="1" ht="11.25">
      <c r="B550" s="149"/>
      <c r="D550" s="150" t="s">
        <v>238</v>
      </c>
      <c r="E550" s="151" t="s">
        <v>21</v>
      </c>
      <c r="F550" s="152" t="s">
        <v>3045</v>
      </c>
      <c r="H550" s="151" t="s">
        <v>21</v>
      </c>
      <c r="I550" s="153"/>
      <c r="L550" s="149"/>
      <c r="M550" s="154"/>
      <c r="T550" s="155"/>
      <c r="AT550" s="151" t="s">
        <v>238</v>
      </c>
      <c r="AU550" s="151" t="s">
        <v>86</v>
      </c>
      <c r="AV550" s="12" t="s">
        <v>80</v>
      </c>
      <c r="AW550" s="12" t="s">
        <v>33</v>
      </c>
      <c r="AX550" s="12" t="s">
        <v>73</v>
      </c>
      <c r="AY550" s="151" t="s">
        <v>227</v>
      </c>
    </row>
    <row r="551" spans="2:65" s="13" customFormat="1" ht="11.25">
      <c r="B551" s="156"/>
      <c r="D551" s="150" t="s">
        <v>238</v>
      </c>
      <c r="E551" s="157" t="s">
        <v>21</v>
      </c>
      <c r="F551" s="158" t="s">
        <v>3077</v>
      </c>
      <c r="H551" s="159">
        <v>53.247999999999998</v>
      </c>
      <c r="I551" s="160"/>
      <c r="L551" s="156"/>
      <c r="M551" s="161"/>
      <c r="T551" s="162"/>
      <c r="AT551" s="157" t="s">
        <v>238</v>
      </c>
      <c r="AU551" s="157" t="s">
        <v>86</v>
      </c>
      <c r="AV551" s="13" t="s">
        <v>86</v>
      </c>
      <c r="AW551" s="13" t="s">
        <v>33</v>
      </c>
      <c r="AX551" s="13" t="s">
        <v>73</v>
      </c>
      <c r="AY551" s="157" t="s">
        <v>227</v>
      </c>
    </row>
    <row r="552" spans="2:65" s="12" customFormat="1" ht="11.25">
      <c r="B552" s="149"/>
      <c r="D552" s="150" t="s">
        <v>238</v>
      </c>
      <c r="E552" s="151" t="s">
        <v>21</v>
      </c>
      <c r="F552" s="152" t="s">
        <v>3047</v>
      </c>
      <c r="H552" s="151" t="s">
        <v>21</v>
      </c>
      <c r="I552" s="153"/>
      <c r="L552" s="149"/>
      <c r="M552" s="154"/>
      <c r="T552" s="155"/>
      <c r="AT552" s="151" t="s">
        <v>238</v>
      </c>
      <c r="AU552" s="151" t="s">
        <v>86</v>
      </c>
      <c r="AV552" s="12" t="s">
        <v>80</v>
      </c>
      <c r="AW552" s="12" t="s">
        <v>33</v>
      </c>
      <c r="AX552" s="12" t="s">
        <v>73</v>
      </c>
      <c r="AY552" s="151" t="s">
        <v>227</v>
      </c>
    </row>
    <row r="553" spans="2:65" s="13" customFormat="1" ht="11.25">
      <c r="B553" s="156"/>
      <c r="D553" s="150" t="s">
        <v>238</v>
      </c>
      <c r="E553" s="157" t="s">
        <v>21</v>
      </c>
      <c r="F553" s="158" t="s">
        <v>3078</v>
      </c>
      <c r="H553" s="159">
        <v>3.6659999999999999</v>
      </c>
      <c r="I553" s="160"/>
      <c r="L553" s="156"/>
      <c r="M553" s="161"/>
      <c r="T553" s="162"/>
      <c r="AT553" s="157" t="s">
        <v>238</v>
      </c>
      <c r="AU553" s="157" t="s">
        <v>86</v>
      </c>
      <c r="AV553" s="13" t="s">
        <v>86</v>
      </c>
      <c r="AW553" s="13" t="s">
        <v>33</v>
      </c>
      <c r="AX553" s="13" t="s">
        <v>73</v>
      </c>
      <c r="AY553" s="157" t="s">
        <v>227</v>
      </c>
    </row>
    <row r="554" spans="2:65" s="15" customFormat="1" ht="11.25">
      <c r="B554" s="193"/>
      <c r="D554" s="150" t="s">
        <v>238</v>
      </c>
      <c r="E554" s="194" t="s">
        <v>21</v>
      </c>
      <c r="F554" s="195" t="s">
        <v>765</v>
      </c>
      <c r="H554" s="196">
        <v>56.914000000000001</v>
      </c>
      <c r="I554" s="197"/>
      <c r="L554" s="193"/>
      <c r="M554" s="198"/>
      <c r="T554" s="199"/>
      <c r="AT554" s="194" t="s">
        <v>238</v>
      </c>
      <c r="AU554" s="194" t="s">
        <v>86</v>
      </c>
      <c r="AV554" s="15" t="s">
        <v>120</v>
      </c>
      <c r="AW554" s="15" t="s">
        <v>33</v>
      </c>
      <c r="AX554" s="15" t="s">
        <v>73</v>
      </c>
      <c r="AY554" s="194" t="s">
        <v>227</v>
      </c>
    </row>
    <row r="555" spans="2:65" s="12" customFormat="1" ht="11.25">
      <c r="B555" s="149"/>
      <c r="D555" s="150" t="s">
        <v>238</v>
      </c>
      <c r="E555" s="151" t="s">
        <v>21</v>
      </c>
      <c r="F555" s="152" t="s">
        <v>766</v>
      </c>
      <c r="H555" s="151" t="s">
        <v>21</v>
      </c>
      <c r="I555" s="153"/>
      <c r="L555" s="149"/>
      <c r="M555" s="154"/>
      <c r="T555" s="155"/>
      <c r="AT555" s="151" t="s">
        <v>238</v>
      </c>
      <c r="AU555" s="151" t="s">
        <v>86</v>
      </c>
      <c r="AV555" s="12" t="s">
        <v>80</v>
      </c>
      <c r="AW555" s="12" t="s">
        <v>33</v>
      </c>
      <c r="AX555" s="12" t="s">
        <v>73</v>
      </c>
      <c r="AY555" s="151" t="s">
        <v>227</v>
      </c>
    </row>
    <row r="556" spans="2:65" s="12" customFormat="1" ht="11.25">
      <c r="B556" s="149"/>
      <c r="D556" s="150" t="s">
        <v>238</v>
      </c>
      <c r="E556" s="151" t="s">
        <v>21</v>
      </c>
      <c r="F556" s="152" t="s">
        <v>3051</v>
      </c>
      <c r="H556" s="151" t="s">
        <v>21</v>
      </c>
      <c r="I556" s="153"/>
      <c r="L556" s="149"/>
      <c r="M556" s="154"/>
      <c r="T556" s="155"/>
      <c r="AT556" s="151" t="s">
        <v>238</v>
      </c>
      <c r="AU556" s="151" t="s">
        <v>86</v>
      </c>
      <c r="AV556" s="12" t="s">
        <v>80</v>
      </c>
      <c r="AW556" s="12" t="s">
        <v>33</v>
      </c>
      <c r="AX556" s="12" t="s">
        <v>73</v>
      </c>
      <c r="AY556" s="151" t="s">
        <v>227</v>
      </c>
    </row>
    <row r="557" spans="2:65" s="13" customFormat="1" ht="11.25">
      <c r="B557" s="156"/>
      <c r="D557" s="150" t="s">
        <v>238</v>
      </c>
      <c r="E557" s="157" t="s">
        <v>21</v>
      </c>
      <c r="F557" s="158" t="s">
        <v>3079</v>
      </c>
      <c r="H557" s="159">
        <v>4.29</v>
      </c>
      <c r="I557" s="160"/>
      <c r="L557" s="156"/>
      <c r="M557" s="161"/>
      <c r="T557" s="162"/>
      <c r="AT557" s="157" t="s">
        <v>238</v>
      </c>
      <c r="AU557" s="157" t="s">
        <v>86</v>
      </c>
      <c r="AV557" s="13" t="s">
        <v>86</v>
      </c>
      <c r="AW557" s="13" t="s">
        <v>33</v>
      </c>
      <c r="AX557" s="13" t="s">
        <v>73</v>
      </c>
      <c r="AY557" s="157" t="s">
        <v>227</v>
      </c>
    </row>
    <row r="558" spans="2:65" s="12" customFormat="1" ht="11.25">
      <c r="B558" s="149"/>
      <c r="D558" s="150" t="s">
        <v>238</v>
      </c>
      <c r="E558" s="151" t="s">
        <v>21</v>
      </c>
      <c r="F558" s="152" t="s">
        <v>3053</v>
      </c>
      <c r="H558" s="151" t="s">
        <v>21</v>
      </c>
      <c r="I558" s="153"/>
      <c r="L558" s="149"/>
      <c r="M558" s="154"/>
      <c r="T558" s="155"/>
      <c r="AT558" s="151" t="s">
        <v>238</v>
      </c>
      <c r="AU558" s="151" t="s">
        <v>86</v>
      </c>
      <c r="AV558" s="12" t="s">
        <v>80</v>
      </c>
      <c r="AW558" s="12" t="s">
        <v>33</v>
      </c>
      <c r="AX558" s="12" t="s">
        <v>73</v>
      </c>
      <c r="AY558" s="151" t="s">
        <v>227</v>
      </c>
    </row>
    <row r="559" spans="2:65" s="13" customFormat="1" ht="11.25">
      <c r="B559" s="156"/>
      <c r="D559" s="150" t="s">
        <v>238</v>
      </c>
      <c r="E559" s="157" t="s">
        <v>21</v>
      </c>
      <c r="F559" s="158" t="s">
        <v>3080</v>
      </c>
      <c r="H559" s="159">
        <v>56.576000000000001</v>
      </c>
      <c r="I559" s="160"/>
      <c r="L559" s="156"/>
      <c r="M559" s="161"/>
      <c r="T559" s="162"/>
      <c r="AT559" s="157" t="s">
        <v>238</v>
      </c>
      <c r="AU559" s="157" t="s">
        <v>86</v>
      </c>
      <c r="AV559" s="13" t="s">
        <v>86</v>
      </c>
      <c r="AW559" s="13" t="s">
        <v>33</v>
      </c>
      <c r="AX559" s="13" t="s">
        <v>73</v>
      </c>
      <c r="AY559" s="157" t="s">
        <v>227</v>
      </c>
    </row>
    <row r="560" spans="2:65" s="12" customFormat="1" ht="11.25">
      <c r="B560" s="149"/>
      <c r="D560" s="150" t="s">
        <v>238</v>
      </c>
      <c r="E560" s="151" t="s">
        <v>21</v>
      </c>
      <c r="F560" s="152" t="s">
        <v>3055</v>
      </c>
      <c r="H560" s="151" t="s">
        <v>21</v>
      </c>
      <c r="I560" s="153"/>
      <c r="L560" s="149"/>
      <c r="M560" s="154"/>
      <c r="T560" s="155"/>
      <c r="AT560" s="151" t="s">
        <v>238</v>
      </c>
      <c r="AU560" s="151" t="s">
        <v>86</v>
      </c>
      <c r="AV560" s="12" t="s">
        <v>80</v>
      </c>
      <c r="AW560" s="12" t="s">
        <v>33</v>
      </c>
      <c r="AX560" s="12" t="s">
        <v>73</v>
      </c>
      <c r="AY560" s="151" t="s">
        <v>227</v>
      </c>
    </row>
    <row r="561" spans="2:65" s="13" customFormat="1" ht="11.25">
      <c r="B561" s="156"/>
      <c r="D561" s="150" t="s">
        <v>238</v>
      </c>
      <c r="E561" s="157" t="s">
        <v>21</v>
      </c>
      <c r="F561" s="158" t="s">
        <v>3081</v>
      </c>
      <c r="H561" s="159">
        <v>4.6280000000000001</v>
      </c>
      <c r="I561" s="160"/>
      <c r="L561" s="156"/>
      <c r="M561" s="161"/>
      <c r="T561" s="162"/>
      <c r="AT561" s="157" t="s">
        <v>238</v>
      </c>
      <c r="AU561" s="157" t="s">
        <v>86</v>
      </c>
      <c r="AV561" s="13" t="s">
        <v>86</v>
      </c>
      <c r="AW561" s="13" t="s">
        <v>33</v>
      </c>
      <c r="AX561" s="13" t="s">
        <v>73</v>
      </c>
      <c r="AY561" s="157" t="s">
        <v>227</v>
      </c>
    </row>
    <row r="562" spans="2:65" s="15" customFormat="1" ht="11.25">
      <c r="B562" s="193"/>
      <c r="D562" s="150" t="s">
        <v>238</v>
      </c>
      <c r="E562" s="194" t="s">
        <v>21</v>
      </c>
      <c r="F562" s="195" t="s">
        <v>765</v>
      </c>
      <c r="H562" s="196">
        <v>65.494</v>
      </c>
      <c r="I562" s="197"/>
      <c r="L562" s="193"/>
      <c r="M562" s="198"/>
      <c r="T562" s="199"/>
      <c r="AT562" s="194" t="s">
        <v>238</v>
      </c>
      <c r="AU562" s="194" t="s">
        <v>86</v>
      </c>
      <c r="AV562" s="15" t="s">
        <v>120</v>
      </c>
      <c r="AW562" s="15" t="s">
        <v>33</v>
      </c>
      <c r="AX562" s="15" t="s">
        <v>73</v>
      </c>
      <c r="AY562" s="194" t="s">
        <v>227</v>
      </c>
    </row>
    <row r="563" spans="2:65" s="12" customFormat="1" ht="11.25">
      <c r="B563" s="149"/>
      <c r="D563" s="150" t="s">
        <v>238</v>
      </c>
      <c r="E563" s="151" t="s">
        <v>21</v>
      </c>
      <c r="F563" s="152" t="s">
        <v>771</v>
      </c>
      <c r="H563" s="151" t="s">
        <v>21</v>
      </c>
      <c r="I563" s="153"/>
      <c r="L563" s="149"/>
      <c r="M563" s="154"/>
      <c r="T563" s="155"/>
      <c r="AT563" s="151" t="s">
        <v>238</v>
      </c>
      <c r="AU563" s="151" t="s">
        <v>86</v>
      </c>
      <c r="AV563" s="12" t="s">
        <v>80</v>
      </c>
      <c r="AW563" s="12" t="s">
        <v>33</v>
      </c>
      <c r="AX563" s="12" t="s">
        <v>73</v>
      </c>
      <c r="AY563" s="151" t="s">
        <v>227</v>
      </c>
    </row>
    <row r="564" spans="2:65" s="12" customFormat="1" ht="11.25">
      <c r="B564" s="149"/>
      <c r="D564" s="150" t="s">
        <v>238</v>
      </c>
      <c r="E564" s="151" t="s">
        <v>21</v>
      </c>
      <c r="F564" s="152" t="s">
        <v>3057</v>
      </c>
      <c r="H564" s="151" t="s">
        <v>21</v>
      </c>
      <c r="I564" s="153"/>
      <c r="L564" s="149"/>
      <c r="M564" s="154"/>
      <c r="T564" s="155"/>
      <c r="AT564" s="151" t="s">
        <v>238</v>
      </c>
      <c r="AU564" s="151" t="s">
        <v>86</v>
      </c>
      <c r="AV564" s="12" t="s">
        <v>80</v>
      </c>
      <c r="AW564" s="12" t="s">
        <v>33</v>
      </c>
      <c r="AX564" s="12" t="s">
        <v>73</v>
      </c>
      <c r="AY564" s="151" t="s">
        <v>227</v>
      </c>
    </row>
    <row r="565" spans="2:65" s="13" customFormat="1" ht="11.25">
      <c r="B565" s="156"/>
      <c r="D565" s="150" t="s">
        <v>238</v>
      </c>
      <c r="E565" s="157" t="s">
        <v>21</v>
      </c>
      <c r="F565" s="158" t="s">
        <v>3079</v>
      </c>
      <c r="H565" s="159">
        <v>4.29</v>
      </c>
      <c r="I565" s="160"/>
      <c r="L565" s="156"/>
      <c r="M565" s="161"/>
      <c r="T565" s="162"/>
      <c r="AT565" s="157" t="s">
        <v>238</v>
      </c>
      <c r="AU565" s="157" t="s">
        <v>86</v>
      </c>
      <c r="AV565" s="13" t="s">
        <v>86</v>
      </c>
      <c r="AW565" s="13" t="s">
        <v>33</v>
      </c>
      <c r="AX565" s="13" t="s">
        <v>73</v>
      </c>
      <c r="AY565" s="157" t="s">
        <v>227</v>
      </c>
    </row>
    <row r="566" spans="2:65" s="12" customFormat="1" ht="11.25">
      <c r="B566" s="149"/>
      <c r="D566" s="150" t="s">
        <v>238</v>
      </c>
      <c r="E566" s="151" t="s">
        <v>21</v>
      </c>
      <c r="F566" s="152" t="s">
        <v>3058</v>
      </c>
      <c r="H566" s="151" t="s">
        <v>21</v>
      </c>
      <c r="I566" s="153"/>
      <c r="L566" s="149"/>
      <c r="M566" s="154"/>
      <c r="T566" s="155"/>
      <c r="AT566" s="151" t="s">
        <v>238</v>
      </c>
      <c r="AU566" s="151" t="s">
        <v>86</v>
      </c>
      <c r="AV566" s="12" t="s">
        <v>80</v>
      </c>
      <c r="AW566" s="12" t="s">
        <v>33</v>
      </c>
      <c r="AX566" s="12" t="s">
        <v>73</v>
      </c>
      <c r="AY566" s="151" t="s">
        <v>227</v>
      </c>
    </row>
    <row r="567" spans="2:65" s="13" customFormat="1" ht="11.25">
      <c r="B567" s="156"/>
      <c r="D567" s="150" t="s">
        <v>238</v>
      </c>
      <c r="E567" s="157" t="s">
        <v>21</v>
      </c>
      <c r="F567" s="158" t="s">
        <v>3080</v>
      </c>
      <c r="H567" s="159">
        <v>56.576000000000001</v>
      </c>
      <c r="I567" s="160"/>
      <c r="L567" s="156"/>
      <c r="M567" s="161"/>
      <c r="T567" s="162"/>
      <c r="AT567" s="157" t="s">
        <v>238</v>
      </c>
      <c r="AU567" s="157" t="s">
        <v>86</v>
      </c>
      <c r="AV567" s="13" t="s">
        <v>86</v>
      </c>
      <c r="AW567" s="13" t="s">
        <v>33</v>
      </c>
      <c r="AX567" s="13" t="s">
        <v>73</v>
      </c>
      <c r="AY567" s="157" t="s">
        <v>227</v>
      </c>
    </row>
    <row r="568" spans="2:65" s="12" customFormat="1" ht="11.25">
      <c r="B568" s="149"/>
      <c r="D568" s="150" t="s">
        <v>238</v>
      </c>
      <c r="E568" s="151" t="s">
        <v>21</v>
      </c>
      <c r="F568" s="152" t="s">
        <v>3059</v>
      </c>
      <c r="H568" s="151" t="s">
        <v>21</v>
      </c>
      <c r="I568" s="153"/>
      <c r="L568" s="149"/>
      <c r="M568" s="154"/>
      <c r="T568" s="155"/>
      <c r="AT568" s="151" t="s">
        <v>238</v>
      </c>
      <c r="AU568" s="151" t="s">
        <v>86</v>
      </c>
      <c r="AV568" s="12" t="s">
        <v>80</v>
      </c>
      <c r="AW568" s="12" t="s">
        <v>33</v>
      </c>
      <c r="AX568" s="12" t="s">
        <v>73</v>
      </c>
      <c r="AY568" s="151" t="s">
        <v>227</v>
      </c>
    </row>
    <row r="569" spans="2:65" s="13" customFormat="1" ht="11.25">
      <c r="B569" s="156"/>
      <c r="D569" s="150" t="s">
        <v>238</v>
      </c>
      <c r="E569" s="157" t="s">
        <v>21</v>
      </c>
      <c r="F569" s="158" t="s">
        <v>3081</v>
      </c>
      <c r="H569" s="159">
        <v>4.6280000000000001</v>
      </c>
      <c r="I569" s="160"/>
      <c r="L569" s="156"/>
      <c r="M569" s="161"/>
      <c r="T569" s="162"/>
      <c r="AT569" s="157" t="s">
        <v>238</v>
      </c>
      <c r="AU569" s="157" t="s">
        <v>86</v>
      </c>
      <c r="AV569" s="13" t="s">
        <v>86</v>
      </c>
      <c r="AW569" s="13" t="s">
        <v>33</v>
      </c>
      <c r="AX569" s="13" t="s">
        <v>73</v>
      </c>
      <c r="AY569" s="157" t="s">
        <v>227</v>
      </c>
    </row>
    <row r="570" spans="2:65" s="15" customFormat="1" ht="11.25">
      <c r="B570" s="193"/>
      <c r="D570" s="150" t="s">
        <v>238</v>
      </c>
      <c r="E570" s="194" t="s">
        <v>21</v>
      </c>
      <c r="F570" s="195" t="s">
        <v>765</v>
      </c>
      <c r="H570" s="196">
        <v>65.494</v>
      </c>
      <c r="I570" s="197"/>
      <c r="L570" s="193"/>
      <c r="M570" s="198"/>
      <c r="T570" s="199"/>
      <c r="AT570" s="194" t="s">
        <v>238</v>
      </c>
      <c r="AU570" s="194" t="s">
        <v>86</v>
      </c>
      <c r="AV570" s="15" t="s">
        <v>120</v>
      </c>
      <c r="AW570" s="15" t="s">
        <v>33</v>
      </c>
      <c r="AX570" s="15" t="s">
        <v>73</v>
      </c>
      <c r="AY570" s="194" t="s">
        <v>227</v>
      </c>
    </row>
    <row r="571" spans="2:65" s="12" customFormat="1" ht="11.25">
      <c r="B571" s="149"/>
      <c r="D571" s="150" t="s">
        <v>238</v>
      </c>
      <c r="E571" s="151" t="s">
        <v>21</v>
      </c>
      <c r="F571" s="152" t="s">
        <v>3060</v>
      </c>
      <c r="H571" s="151" t="s">
        <v>21</v>
      </c>
      <c r="I571" s="153"/>
      <c r="L571" s="149"/>
      <c r="M571" s="154"/>
      <c r="T571" s="155"/>
      <c r="AT571" s="151" t="s">
        <v>238</v>
      </c>
      <c r="AU571" s="151" t="s">
        <v>86</v>
      </c>
      <c r="AV571" s="12" t="s">
        <v>80</v>
      </c>
      <c r="AW571" s="12" t="s">
        <v>33</v>
      </c>
      <c r="AX571" s="12" t="s">
        <v>73</v>
      </c>
      <c r="AY571" s="151" t="s">
        <v>227</v>
      </c>
    </row>
    <row r="572" spans="2:65" s="12" customFormat="1" ht="11.25">
      <c r="B572" s="149"/>
      <c r="D572" s="150" t="s">
        <v>238</v>
      </c>
      <c r="E572" s="151" t="s">
        <v>21</v>
      </c>
      <c r="F572" s="152" t="s">
        <v>3061</v>
      </c>
      <c r="H572" s="151" t="s">
        <v>21</v>
      </c>
      <c r="I572" s="153"/>
      <c r="L572" s="149"/>
      <c r="M572" s="154"/>
      <c r="T572" s="155"/>
      <c r="AT572" s="151" t="s">
        <v>238</v>
      </c>
      <c r="AU572" s="151" t="s">
        <v>86</v>
      </c>
      <c r="AV572" s="12" t="s">
        <v>80</v>
      </c>
      <c r="AW572" s="12" t="s">
        <v>33</v>
      </c>
      <c r="AX572" s="12" t="s">
        <v>73</v>
      </c>
      <c r="AY572" s="151" t="s">
        <v>227</v>
      </c>
    </row>
    <row r="573" spans="2:65" s="13" customFormat="1" ht="11.25">
      <c r="B573" s="156"/>
      <c r="D573" s="150" t="s">
        <v>238</v>
      </c>
      <c r="E573" s="157" t="s">
        <v>21</v>
      </c>
      <c r="F573" s="158" t="s">
        <v>3082</v>
      </c>
      <c r="H573" s="159">
        <v>31.2</v>
      </c>
      <c r="I573" s="160"/>
      <c r="L573" s="156"/>
      <c r="M573" s="161"/>
      <c r="T573" s="162"/>
      <c r="AT573" s="157" t="s">
        <v>238</v>
      </c>
      <c r="AU573" s="157" t="s">
        <v>86</v>
      </c>
      <c r="AV573" s="13" t="s">
        <v>86</v>
      </c>
      <c r="AW573" s="13" t="s">
        <v>33</v>
      </c>
      <c r="AX573" s="13" t="s">
        <v>73</v>
      </c>
      <c r="AY573" s="157" t="s">
        <v>227</v>
      </c>
    </row>
    <row r="574" spans="2:65" s="15" customFormat="1" ht="11.25">
      <c r="B574" s="193"/>
      <c r="D574" s="150" t="s">
        <v>238</v>
      </c>
      <c r="E574" s="194" t="s">
        <v>21</v>
      </c>
      <c r="F574" s="195" t="s">
        <v>765</v>
      </c>
      <c r="H574" s="196">
        <v>31.2</v>
      </c>
      <c r="I574" s="197"/>
      <c r="L574" s="193"/>
      <c r="M574" s="198"/>
      <c r="T574" s="199"/>
      <c r="AT574" s="194" t="s">
        <v>238</v>
      </c>
      <c r="AU574" s="194" t="s">
        <v>86</v>
      </c>
      <c r="AV574" s="15" t="s">
        <v>120</v>
      </c>
      <c r="AW574" s="15" t="s">
        <v>33</v>
      </c>
      <c r="AX574" s="15" t="s">
        <v>73</v>
      </c>
      <c r="AY574" s="194" t="s">
        <v>227</v>
      </c>
    </row>
    <row r="575" spans="2:65" s="14" customFormat="1" ht="11.25">
      <c r="B575" s="163"/>
      <c r="D575" s="150" t="s">
        <v>238</v>
      </c>
      <c r="E575" s="164" t="s">
        <v>21</v>
      </c>
      <c r="F575" s="165" t="s">
        <v>241</v>
      </c>
      <c r="H575" s="166">
        <v>219.102</v>
      </c>
      <c r="I575" s="167"/>
      <c r="L575" s="163"/>
      <c r="M575" s="168"/>
      <c r="T575" s="169"/>
      <c r="AT575" s="164" t="s">
        <v>238</v>
      </c>
      <c r="AU575" s="164" t="s">
        <v>86</v>
      </c>
      <c r="AV575" s="14" t="s">
        <v>234</v>
      </c>
      <c r="AW575" s="14" t="s">
        <v>33</v>
      </c>
      <c r="AX575" s="14" t="s">
        <v>80</v>
      </c>
      <c r="AY575" s="164" t="s">
        <v>227</v>
      </c>
    </row>
    <row r="576" spans="2:65" s="1" customFormat="1" ht="44.25" customHeight="1">
      <c r="B576" s="33"/>
      <c r="C576" s="132" t="s">
        <v>459</v>
      </c>
      <c r="D576" s="132" t="s">
        <v>229</v>
      </c>
      <c r="E576" s="133" t="s">
        <v>3083</v>
      </c>
      <c r="F576" s="134" t="s">
        <v>3084</v>
      </c>
      <c r="G576" s="135" t="s">
        <v>232</v>
      </c>
      <c r="H576" s="136">
        <v>219.102</v>
      </c>
      <c r="I576" s="137"/>
      <c r="J576" s="138">
        <f>ROUND(I576*H576,2)</f>
        <v>0</v>
      </c>
      <c r="K576" s="134" t="s">
        <v>233</v>
      </c>
      <c r="L576" s="33"/>
      <c r="M576" s="139" t="s">
        <v>21</v>
      </c>
      <c r="N576" s="140" t="s">
        <v>45</v>
      </c>
      <c r="P576" s="141">
        <f>O576*H576</f>
        <v>0</v>
      </c>
      <c r="Q576" s="141">
        <v>0</v>
      </c>
      <c r="R576" s="141">
        <f>Q576*H576</f>
        <v>0</v>
      </c>
      <c r="S576" s="141">
        <v>0</v>
      </c>
      <c r="T576" s="142">
        <f>S576*H576</f>
        <v>0</v>
      </c>
      <c r="AR576" s="143" t="s">
        <v>234</v>
      </c>
      <c r="AT576" s="143" t="s">
        <v>229</v>
      </c>
      <c r="AU576" s="143" t="s">
        <v>86</v>
      </c>
      <c r="AY576" s="18" t="s">
        <v>227</v>
      </c>
      <c r="BE576" s="144">
        <f>IF(N576="základní",J576,0)</f>
        <v>0</v>
      </c>
      <c r="BF576" s="144">
        <f>IF(N576="snížená",J576,0)</f>
        <v>0</v>
      </c>
      <c r="BG576" s="144">
        <f>IF(N576="zákl. přenesená",J576,0)</f>
        <v>0</v>
      </c>
      <c r="BH576" s="144">
        <f>IF(N576="sníž. přenesená",J576,0)</f>
        <v>0</v>
      </c>
      <c r="BI576" s="144">
        <f>IF(N576="nulová",J576,0)</f>
        <v>0</v>
      </c>
      <c r="BJ576" s="18" t="s">
        <v>86</v>
      </c>
      <c r="BK576" s="144">
        <f>ROUND(I576*H576,2)</f>
        <v>0</v>
      </c>
      <c r="BL576" s="18" t="s">
        <v>234</v>
      </c>
      <c r="BM576" s="143" t="s">
        <v>3085</v>
      </c>
    </row>
    <row r="577" spans="2:65" s="1" customFormat="1" ht="11.25">
      <c r="B577" s="33"/>
      <c r="D577" s="145" t="s">
        <v>236</v>
      </c>
      <c r="F577" s="146" t="s">
        <v>3086</v>
      </c>
      <c r="I577" s="147"/>
      <c r="L577" s="33"/>
      <c r="M577" s="148"/>
      <c r="T577" s="54"/>
      <c r="AT577" s="18" t="s">
        <v>236</v>
      </c>
      <c r="AU577" s="18" t="s">
        <v>86</v>
      </c>
    </row>
    <row r="578" spans="2:65" s="1" customFormat="1" ht="37.9" customHeight="1">
      <c r="B578" s="33"/>
      <c r="C578" s="132" t="s">
        <v>464</v>
      </c>
      <c r="D578" s="132" t="s">
        <v>229</v>
      </c>
      <c r="E578" s="133" t="s">
        <v>3087</v>
      </c>
      <c r="F578" s="134" t="s">
        <v>3088</v>
      </c>
      <c r="G578" s="135" t="s">
        <v>232</v>
      </c>
      <c r="H578" s="136">
        <v>31.893000000000001</v>
      </c>
      <c r="I578" s="137"/>
      <c r="J578" s="138">
        <f>ROUND(I578*H578,2)</f>
        <v>0</v>
      </c>
      <c r="K578" s="134" t="s">
        <v>233</v>
      </c>
      <c r="L578" s="33"/>
      <c r="M578" s="139" t="s">
        <v>21</v>
      </c>
      <c r="N578" s="140" t="s">
        <v>45</v>
      </c>
      <c r="P578" s="141">
        <f>O578*H578</f>
        <v>0</v>
      </c>
      <c r="Q578" s="141">
        <v>2.2000000000000001E-3</v>
      </c>
      <c r="R578" s="141">
        <f>Q578*H578</f>
        <v>7.0164600000000008E-2</v>
      </c>
      <c r="S578" s="141">
        <v>0</v>
      </c>
      <c r="T578" s="142">
        <f>S578*H578</f>
        <v>0</v>
      </c>
      <c r="AR578" s="143" t="s">
        <v>234</v>
      </c>
      <c r="AT578" s="143" t="s">
        <v>229</v>
      </c>
      <c r="AU578" s="143" t="s">
        <v>86</v>
      </c>
      <c r="AY578" s="18" t="s">
        <v>227</v>
      </c>
      <c r="BE578" s="144">
        <f>IF(N578="základní",J578,0)</f>
        <v>0</v>
      </c>
      <c r="BF578" s="144">
        <f>IF(N578="snížená",J578,0)</f>
        <v>0</v>
      </c>
      <c r="BG578" s="144">
        <f>IF(N578="zákl. přenesená",J578,0)</f>
        <v>0</v>
      </c>
      <c r="BH578" s="144">
        <f>IF(N578="sníž. přenesená",J578,0)</f>
        <v>0</v>
      </c>
      <c r="BI578" s="144">
        <f>IF(N578="nulová",J578,0)</f>
        <v>0</v>
      </c>
      <c r="BJ578" s="18" t="s">
        <v>86</v>
      </c>
      <c r="BK578" s="144">
        <f>ROUND(I578*H578,2)</f>
        <v>0</v>
      </c>
      <c r="BL578" s="18" t="s">
        <v>234</v>
      </c>
      <c r="BM578" s="143" t="s">
        <v>3089</v>
      </c>
    </row>
    <row r="579" spans="2:65" s="1" customFormat="1" ht="11.25">
      <c r="B579" s="33"/>
      <c r="D579" s="145" t="s">
        <v>236</v>
      </c>
      <c r="F579" s="146" t="s">
        <v>3090</v>
      </c>
      <c r="I579" s="147"/>
      <c r="L579" s="33"/>
      <c r="M579" s="148"/>
      <c r="T579" s="54"/>
      <c r="AT579" s="18" t="s">
        <v>236</v>
      </c>
      <c r="AU579" s="18" t="s">
        <v>86</v>
      </c>
    </row>
    <row r="580" spans="2:65" s="12" customFormat="1" ht="11.25">
      <c r="B580" s="149"/>
      <c r="D580" s="150" t="s">
        <v>238</v>
      </c>
      <c r="E580" s="151" t="s">
        <v>21</v>
      </c>
      <c r="F580" s="152" t="s">
        <v>814</v>
      </c>
      <c r="H580" s="151" t="s">
        <v>21</v>
      </c>
      <c r="I580" s="153"/>
      <c r="L580" s="149"/>
      <c r="M580" s="154"/>
      <c r="T580" s="155"/>
      <c r="AT580" s="151" t="s">
        <v>238</v>
      </c>
      <c r="AU580" s="151" t="s">
        <v>86</v>
      </c>
      <c r="AV580" s="12" t="s">
        <v>80</v>
      </c>
      <c r="AW580" s="12" t="s">
        <v>33</v>
      </c>
      <c r="AX580" s="12" t="s">
        <v>73</v>
      </c>
      <c r="AY580" s="151" t="s">
        <v>227</v>
      </c>
    </row>
    <row r="581" spans="2:65" s="12" customFormat="1" ht="11.25">
      <c r="B581" s="149"/>
      <c r="D581" s="150" t="s">
        <v>238</v>
      </c>
      <c r="E581" s="151" t="s">
        <v>21</v>
      </c>
      <c r="F581" s="152" t="s">
        <v>3067</v>
      </c>
      <c r="H581" s="151" t="s">
        <v>21</v>
      </c>
      <c r="I581" s="153"/>
      <c r="L581" s="149"/>
      <c r="M581" s="154"/>
      <c r="T581" s="155"/>
      <c r="AT581" s="151" t="s">
        <v>238</v>
      </c>
      <c r="AU581" s="151" t="s">
        <v>86</v>
      </c>
      <c r="AV581" s="12" t="s">
        <v>80</v>
      </c>
      <c r="AW581" s="12" t="s">
        <v>33</v>
      </c>
      <c r="AX581" s="12" t="s">
        <v>73</v>
      </c>
      <c r="AY581" s="151" t="s">
        <v>227</v>
      </c>
    </row>
    <row r="582" spans="2:65" s="13" customFormat="1" ht="11.25">
      <c r="B582" s="156"/>
      <c r="D582" s="150" t="s">
        <v>238</v>
      </c>
      <c r="E582" s="157" t="s">
        <v>21</v>
      </c>
      <c r="F582" s="158" t="s">
        <v>3091</v>
      </c>
      <c r="H582" s="159">
        <v>7.6849999999999996</v>
      </c>
      <c r="I582" s="160"/>
      <c r="L582" s="156"/>
      <c r="M582" s="161"/>
      <c r="T582" s="162"/>
      <c r="AT582" s="157" t="s">
        <v>238</v>
      </c>
      <c r="AU582" s="157" t="s">
        <v>86</v>
      </c>
      <c r="AV582" s="13" t="s">
        <v>86</v>
      </c>
      <c r="AW582" s="13" t="s">
        <v>33</v>
      </c>
      <c r="AX582" s="13" t="s">
        <v>73</v>
      </c>
      <c r="AY582" s="157" t="s">
        <v>227</v>
      </c>
    </row>
    <row r="583" spans="2:65" s="12" customFormat="1" ht="11.25">
      <c r="B583" s="149"/>
      <c r="D583" s="150" t="s">
        <v>238</v>
      </c>
      <c r="E583" s="151" t="s">
        <v>21</v>
      </c>
      <c r="F583" s="152" t="s">
        <v>3071</v>
      </c>
      <c r="H583" s="151" t="s">
        <v>21</v>
      </c>
      <c r="I583" s="153"/>
      <c r="L583" s="149"/>
      <c r="M583" s="154"/>
      <c r="T583" s="155"/>
      <c r="AT583" s="151" t="s">
        <v>238</v>
      </c>
      <c r="AU583" s="151" t="s">
        <v>86</v>
      </c>
      <c r="AV583" s="12" t="s">
        <v>80</v>
      </c>
      <c r="AW583" s="12" t="s">
        <v>33</v>
      </c>
      <c r="AX583" s="12" t="s">
        <v>73</v>
      </c>
      <c r="AY583" s="151" t="s">
        <v>227</v>
      </c>
    </row>
    <row r="584" spans="2:65" s="13" customFormat="1" ht="11.25">
      <c r="B584" s="156"/>
      <c r="D584" s="150" t="s">
        <v>238</v>
      </c>
      <c r="E584" s="157" t="s">
        <v>21</v>
      </c>
      <c r="F584" s="158" t="s">
        <v>3092</v>
      </c>
      <c r="H584" s="159">
        <v>9.7520000000000007</v>
      </c>
      <c r="I584" s="160"/>
      <c r="L584" s="156"/>
      <c r="M584" s="161"/>
      <c r="T584" s="162"/>
      <c r="AT584" s="157" t="s">
        <v>238</v>
      </c>
      <c r="AU584" s="157" t="s">
        <v>86</v>
      </c>
      <c r="AV584" s="13" t="s">
        <v>86</v>
      </c>
      <c r="AW584" s="13" t="s">
        <v>33</v>
      </c>
      <c r="AX584" s="13" t="s">
        <v>73</v>
      </c>
      <c r="AY584" s="157" t="s">
        <v>227</v>
      </c>
    </row>
    <row r="585" spans="2:65" s="15" customFormat="1" ht="11.25">
      <c r="B585" s="193"/>
      <c r="D585" s="150" t="s">
        <v>238</v>
      </c>
      <c r="E585" s="194" t="s">
        <v>21</v>
      </c>
      <c r="F585" s="195" t="s">
        <v>765</v>
      </c>
      <c r="H585" s="196">
        <v>17.437000000000001</v>
      </c>
      <c r="I585" s="197"/>
      <c r="L585" s="193"/>
      <c r="M585" s="198"/>
      <c r="T585" s="199"/>
      <c r="AT585" s="194" t="s">
        <v>238</v>
      </c>
      <c r="AU585" s="194" t="s">
        <v>86</v>
      </c>
      <c r="AV585" s="15" t="s">
        <v>120</v>
      </c>
      <c r="AW585" s="15" t="s">
        <v>33</v>
      </c>
      <c r="AX585" s="15" t="s">
        <v>73</v>
      </c>
      <c r="AY585" s="194" t="s">
        <v>227</v>
      </c>
    </row>
    <row r="586" spans="2:65" s="12" customFormat="1" ht="11.25">
      <c r="B586" s="149"/>
      <c r="D586" s="150" t="s">
        <v>238</v>
      </c>
      <c r="E586" s="151" t="s">
        <v>21</v>
      </c>
      <c r="F586" s="152" t="s">
        <v>748</v>
      </c>
      <c r="H586" s="151" t="s">
        <v>21</v>
      </c>
      <c r="I586" s="153"/>
      <c r="L586" s="149"/>
      <c r="M586" s="154"/>
      <c r="T586" s="155"/>
      <c r="AT586" s="151" t="s">
        <v>238</v>
      </c>
      <c r="AU586" s="151" t="s">
        <v>86</v>
      </c>
      <c r="AV586" s="12" t="s">
        <v>80</v>
      </c>
      <c r="AW586" s="12" t="s">
        <v>33</v>
      </c>
      <c r="AX586" s="12" t="s">
        <v>73</v>
      </c>
      <c r="AY586" s="151" t="s">
        <v>227</v>
      </c>
    </row>
    <row r="587" spans="2:65" s="12" customFormat="1" ht="11.25">
      <c r="B587" s="149"/>
      <c r="D587" s="150" t="s">
        <v>238</v>
      </c>
      <c r="E587" s="151" t="s">
        <v>21</v>
      </c>
      <c r="F587" s="152" t="s">
        <v>3043</v>
      </c>
      <c r="H587" s="151" t="s">
        <v>21</v>
      </c>
      <c r="I587" s="153"/>
      <c r="L587" s="149"/>
      <c r="M587" s="154"/>
      <c r="T587" s="155"/>
      <c r="AT587" s="151" t="s">
        <v>238</v>
      </c>
      <c r="AU587" s="151" t="s">
        <v>86</v>
      </c>
      <c r="AV587" s="12" t="s">
        <v>80</v>
      </c>
      <c r="AW587" s="12" t="s">
        <v>33</v>
      </c>
      <c r="AX587" s="12" t="s">
        <v>73</v>
      </c>
      <c r="AY587" s="151" t="s">
        <v>227</v>
      </c>
    </row>
    <row r="588" spans="2:65" s="13" customFormat="1" ht="11.25">
      <c r="B588" s="156"/>
      <c r="D588" s="150" t="s">
        <v>238</v>
      </c>
      <c r="E588" s="157" t="s">
        <v>21</v>
      </c>
      <c r="F588" s="158" t="s">
        <v>3093</v>
      </c>
      <c r="H588" s="159">
        <v>7.4880000000000004</v>
      </c>
      <c r="I588" s="160"/>
      <c r="L588" s="156"/>
      <c r="M588" s="161"/>
      <c r="T588" s="162"/>
      <c r="AT588" s="157" t="s">
        <v>238</v>
      </c>
      <c r="AU588" s="157" t="s">
        <v>86</v>
      </c>
      <c r="AV588" s="13" t="s">
        <v>86</v>
      </c>
      <c r="AW588" s="13" t="s">
        <v>33</v>
      </c>
      <c r="AX588" s="13" t="s">
        <v>73</v>
      </c>
      <c r="AY588" s="157" t="s">
        <v>227</v>
      </c>
    </row>
    <row r="589" spans="2:65" s="12" customFormat="1" ht="11.25">
      <c r="B589" s="149"/>
      <c r="D589" s="150" t="s">
        <v>238</v>
      </c>
      <c r="E589" s="151" t="s">
        <v>21</v>
      </c>
      <c r="F589" s="152" t="s">
        <v>3049</v>
      </c>
      <c r="H589" s="151" t="s">
        <v>21</v>
      </c>
      <c r="I589" s="153"/>
      <c r="L589" s="149"/>
      <c r="M589" s="154"/>
      <c r="T589" s="155"/>
      <c r="AT589" s="151" t="s">
        <v>238</v>
      </c>
      <c r="AU589" s="151" t="s">
        <v>86</v>
      </c>
      <c r="AV589" s="12" t="s">
        <v>80</v>
      </c>
      <c r="AW589" s="12" t="s">
        <v>33</v>
      </c>
      <c r="AX589" s="12" t="s">
        <v>73</v>
      </c>
      <c r="AY589" s="151" t="s">
        <v>227</v>
      </c>
    </row>
    <row r="590" spans="2:65" s="13" customFormat="1" ht="11.25">
      <c r="B590" s="156"/>
      <c r="D590" s="150" t="s">
        <v>238</v>
      </c>
      <c r="E590" s="157" t="s">
        <v>21</v>
      </c>
      <c r="F590" s="158" t="s">
        <v>3094</v>
      </c>
      <c r="H590" s="159">
        <v>6.968</v>
      </c>
      <c r="I590" s="160"/>
      <c r="L590" s="156"/>
      <c r="M590" s="161"/>
      <c r="T590" s="162"/>
      <c r="AT590" s="157" t="s">
        <v>238</v>
      </c>
      <c r="AU590" s="157" t="s">
        <v>86</v>
      </c>
      <c r="AV590" s="13" t="s">
        <v>86</v>
      </c>
      <c r="AW590" s="13" t="s">
        <v>33</v>
      </c>
      <c r="AX590" s="13" t="s">
        <v>73</v>
      </c>
      <c r="AY590" s="157" t="s">
        <v>227</v>
      </c>
    </row>
    <row r="591" spans="2:65" s="15" customFormat="1" ht="11.25">
      <c r="B591" s="193"/>
      <c r="D591" s="150" t="s">
        <v>238</v>
      </c>
      <c r="E591" s="194" t="s">
        <v>21</v>
      </c>
      <c r="F591" s="195" t="s">
        <v>765</v>
      </c>
      <c r="H591" s="196">
        <v>14.456</v>
      </c>
      <c r="I591" s="197"/>
      <c r="L591" s="193"/>
      <c r="M591" s="198"/>
      <c r="T591" s="199"/>
      <c r="AT591" s="194" t="s">
        <v>238</v>
      </c>
      <c r="AU591" s="194" t="s">
        <v>86</v>
      </c>
      <c r="AV591" s="15" t="s">
        <v>120</v>
      </c>
      <c r="AW591" s="15" t="s">
        <v>33</v>
      </c>
      <c r="AX591" s="15" t="s">
        <v>73</v>
      </c>
      <c r="AY591" s="194" t="s">
        <v>227</v>
      </c>
    </row>
    <row r="592" spans="2:65" s="14" customFormat="1" ht="11.25">
      <c r="B592" s="163"/>
      <c r="D592" s="150" t="s">
        <v>238</v>
      </c>
      <c r="E592" s="164" t="s">
        <v>21</v>
      </c>
      <c r="F592" s="165" t="s">
        <v>241</v>
      </c>
      <c r="H592" s="166">
        <v>31.893000000000001</v>
      </c>
      <c r="I592" s="167"/>
      <c r="L592" s="163"/>
      <c r="M592" s="168"/>
      <c r="T592" s="169"/>
      <c r="AT592" s="164" t="s">
        <v>238</v>
      </c>
      <c r="AU592" s="164" t="s">
        <v>86</v>
      </c>
      <c r="AV592" s="14" t="s">
        <v>234</v>
      </c>
      <c r="AW592" s="14" t="s">
        <v>33</v>
      </c>
      <c r="AX592" s="14" t="s">
        <v>80</v>
      </c>
      <c r="AY592" s="164" t="s">
        <v>227</v>
      </c>
    </row>
    <row r="593" spans="2:65" s="1" customFormat="1" ht="37.9" customHeight="1">
      <c r="B593" s="33"/>
      <c r="C593" s="132" t="s">
        <v>577</v>
      </c>
      <c r="D593" s="132" t="s">
        <v>229</v>
      </c>
      <c r="E593" s="133" t="s">
        <v>3095</v>
      </c>
      <c r="F593" s="134" t="s">
        <v>3096</v>
      </c>
      <c r="G593" s="135" t="s">
        <v>232</v>
      </c>
      <c r="H593" s="136">
        <v>31.893000000000001</v>
      </c>
      <c r="I593" s="137"/>
      <c r="J593" s="138">
        <f>ROUND(I593*H593,2)</f>
        <v>0</v>
      </c>
      <c r="K593" s="134" t="s">
        <v>233</v>
      </c>
      <c r="L593" s="33"/>
      <c r="M593" s="139" t="s">
        <v>21</v>
      </c>
      <c r="N593" s="140" t="s">
        <v>45</v>
      </c>
      <c r="P593" s="141">
        <f>O593*H593</f>
        <v>0</v>
      </c>
      <c r="Q593" s="141">
        <v>0</v>
      </c>
      <c r="R593" s="141">
        <f>Q593*H593</f>
        <v>0</v>
      </c>
      <c r="S593" s="141">
        <v>0</v>
      </c>
      <c r="T593" s="142">
        <f>S593*H593</f>
        <v>0</v>
      </c>
      <c r="AR593" s="143" t="s">
        <v>234</v>
      </c>
      <c r="AT593" s="143" t="s">
        <v>229</v>
      </c>
      <c r="AU593" s="143" t="s">
        <v>86</v>
      </c>
      <c r="AY593" s="18" t="s">
        <v>227</v>
      </c>
      <c r="BE593" s="144">
        <f>IF(N593="základní",J593,0)</f>
        <v>0</v>
      </c>
      <c r="BF593" s="144">
        <f>IF(N593="snížená",J593,0)</f>
        <v>0</v>
      </c>
      <c r="BG593" s="144">
        <f>IF(N593="zákl. přenesená",J593,0)</f>
        <v>0</v>
      </c>
      <c r="BH593" s="144">
        <f>IF(N593="sníž. přenesená",J593,0)</f>
        <v>0</v>
      </c>
      <c r="BI593" s="144">
        <f>IF(N593="nulová",J593,0)</f>
        <v>0</v>
      </c>
      <c r="BJ593" s="18" t="s">
        <v>86</v>
      </c>
      <c r="BK593" s="144">
        <f>ROUND(I593*H593,2)</f>
        <v>0</v>
      </c>
      <c r="BL593" s="18" t="s">
        <v>234</v>
      </c>
      <c r="BM593" s="143" t="s">
        <v>3097</v>
      </c>
    </row>
    <row r="594" spans="2:65" s="1" customFormat="1" ht="11.25">
      <c r="B594" s="33"/>
      <c r="D594" s="145" t="s">
        <v>236</v>
      </c>
      <c r="F594" s="146" t="s">
        <v>3098</v>
      </c>
      <c r="I594" s="147"/>
      <c r="L594" s="33"/>
      <c r="M594" s="148"/>
      <c r="T594" s="54"/>
      <c r="AT594" s="18" t="s">
        <v>236</v>
      </c>
      <c r="AU594" s="18" t="s">
        <v>86</v>
      </c>
    </row>
    <row r="595" spans="2:65" s="1" customFormat="1" ht="37.9" customHeight="1">
      <c r="B595" s="33"/>
      <c r="C595" s="132" t="s">
        <v>1115</v>
      </c>
      <c r="D595" s="132" t="s">
        <v>229</v>
      </c>
      <c r="E595" s="133" t="s">
        <v>3099</v>
      </c>
      <c r="F595" s="134" t="s">
        <v>3100</v>
      </c>
      <c r="G595" s="135" t="s">
        <v>232</v>
      </c>
      <c r="H595" s="136">
        <v>17.437000000000001</v>
      </c>
      <c r="I595" s="137"/>
      <c r="J595" s="138">
        <f>ROUND(I595*H595,2)</f>
        <v>0</v>
      </c>
      <c r="K595" s="134" t="s">
        <v>233</v>
      </c>
      <c r="L595" s="33"/>
      <c r="M595" s="139" t="s">
        <v>21</v>
      </c>
      <c r="N595" s="140" t="s">
        <v>45</v>
      </c>
      <c r="P595" s="141">
        <f>O595*H595</f>
        <v>0</v>
      </c>
      <c r="Q595" s="141">
        <v>2.7000000000000001E-3</v>
      </c>
      <c r="R595" s="141">
        <f>Q595*H595</f>
        <v>4.7079900000000008E-2</v>
      </c>
      <c r="S595" s="141">
        <v>0</v>
      </c>
      <c r="T595" s="142">
        <f>S595*H595</f>
        <v>0</v>
      </c>
      <c r="AR595" s="143" t="s">
        <v>234</v>
      </c>
      <c r="AT595" s="143" t="s">
        <v>229</v>
      </c>
      <c r="AU595" s="143" t="s">
        <v>86</v>
      </c>
      <c r="AY595" s="18" t="s">
        <v>227</v>
      </c>
      <c r="BE595" s="144">
        <f>IF(N595="základní",J595,0)</f>
        <v>0</v>
      </c>
      <c r="BF595" s="144">
        <f>IF(N595="snížená",J595,0)</f>
        <v>0</v>
      </c>
      <c r="BG595" s="144">
        <f>IF(N595="zákl. přenesená",J595,0)</f>
        <v>0</v>
      </c>
      <c r="BH595" s="144">
        <f>IF(N595="sníž. přenesená",J595,0)</f>
        <v>0</v>
      </c>
      <c r="BI595" s="144">
        <f>IF(N595="nulová",J595,0)</f>
        <v>0</v>
      </c>
      <c r="BJ595" s="18" t="s">
        <v>86</v>
      </c>
      <c r="BK595" s="144">
        <f>ROUND(I595*H595,2)</f>
        <v>0</v>
      </c>
      <c r="BL595" s="18" t="s">
        <v>234</v>
      </c>
      <c r="BM595" s="143" t="s">
        <v>3101</v>
      </c>
    </row>
    <row r="596" spans="2:65" s="1" customFormat="1" ht="11.25">
      <c r="B596" s="33"/>
      <c r="D596" s="145" t="s">
        <v>236</v>
      </c>
      <c r="F596" s="146" t="s">
        <v>3102</v>
      </c>
      <c r="I596" s="147"/>
      <c r="L596" s="33"/>
      <c r="M596" s="148"/>
      <c r="T596" s="54"/>
      <c r="AT596" s="18" t="s">
        <v>236</v>
      </c>
      <c r="AU596" s="18" t="s">
        <v>86</v>
      </c>
    </row>
    <row r="597" spans="2:65" s="12" customFormat="1" ht="11.25">
      <c r="B597" s="149"/>
      <c r="D597" s="150" t="s">
        <v>238</v>
      </c>
      <c r="E597" s="151" t="s">
        <v>21</v>
      </c>
      <c r="F597" s="152" t="s">
        <v>814</v>
      </c>
      <c r="H597" s="151" t="s">
        <v>21</v>
      </c>
      <c r="I597" s="153"/>
      <c r="L597" s="149"/>
      <c r="M597" s="154"/>
      <c r="T597" s="155"/>
      <c r="AT597" s="151" t="s">
        <v>238</v>
      </c>
      <c r="AU597" s="151" t="s">
        <v>86</v>
      </c>
      <c r="AV597" s="12" t="s">
        <v>80</v>
      </c>
      <c r="AW597" s="12" t="s">
        <v>33</v>
      </c>
      <c r="AX597" s="12" t="s">
        <v>73</v>
      </c>
      <c r="AY597" s="151" t="s">
        <v>227</v>
      </c>
    </row>
    <row r="598" spans="2:65" s="12" customFormat="1" ht="11.25">
      <c r="B598" s="149"/>
      <c r="D598" s="150" t="s">
        <v>238</v>
      </c>
      <c r="E598" s="151" t="s">
        <v>21</v>
      </c>
      <c r="F598" s="152" t="s">
        <v>3067</v>
      </c>
      <c r="H598" s="151" t="s">
        <v>21</v>
      </c>
      <c r="I598" s="153"/>
      <c r="L598" s="149"/>
      <c r="M598" s="154"/>
      <c r="T598" s="155"/>
      <c r="AT598" s="151" t="s">
        <v>238</v>
      </c>
      <c r="AU598" s="151" t="s">
        <v>86</v>
      </c>
      <c r="AV598" s="12" t="s">
        <v>80</v>
      </c>
      <c r="AW598" s="12" t="s">
        <v>33</v>
      </c>
      <c r="AX598" s="12" t="s">
        <v>73</v>
      </c>
      <c r="AY598" s="151" t="s">
        <v>227</v>
      </c>
    </row>
    <row r="599" spans="2:65" s="13" customFormat="1" ht="11.25">
      <c r="B599" s="156"/>
      <c r="D599" s="150" t="s">
        <v>238</v>
      </c>
      <c r="E599" s="157" t="s">
        <v>21</v>
      </c>
      <c r="F599" s="158" t="s">
        <v>3091</v>
      </c>
      <c r="H599" s="159">
        <v>7.6849999999999996</v>
      </c>
      <c r="I599" s="160"/>
      <c r="L599" s="156"/>
      <c r="M599" s="161"/>
      <c r="T599" s="162"/>
      <c r="AT599" s="157" t="s">
        <v>238</v>
      </c>
      <c r="AU599" s="157" t="s">
        <v>86</v>
      </c>
      <c r="AV599" s="13" t="s">
        <v>86</v>
      </c>
      <c r="AW599" s="13" t="s">
        <v>33</v>
      </c>
      <c r="AX599" s="13" t="s">
        <v>73</v>
      </c>
      <c r="AY599" s="157" t="s">
        <v>227</v>
      </c>
    </row>
    <row r="600" spans="2:65" s="12" customFormat="1" ht="11.25">
      <c r="B600" s="149"/>
      <c r="D600" s="150" t="s">
        <v>238</v>
      </c>
      <c r="E600" s="151" t="s">
        <v>21</v>
      </c>
      <c r="F600" s="152" t="s">
        <v>3071</v>
      </c>
      <c r="H600" s="151" t="s">
        <v>21</v>
      </c>
      <c r="I600" s="153"/>
      <c r="L600" s="149"/>
      <c r="M600" s="154"/>
      <c r="T600" s="155"/>
      <c r="AT600" s="151" t="s">
        <v>238</v>
      </c>
      <c r="AU600" s="151" t="s">
        <v>86</v>
      </c>
      <c r="AV600" s="12" t="s">
        <v>80</v>
      </c>
      <c r="AW600" s="12" t="s">
        <v>33</v>
      </c>
      <c r="AX600" s="12" t="s">
        <v>73</v>
      </c>
      <c r="AY600" s="151" t="s">
        <v>227</v>
      </c>
    </row>
    <row r="601" spans="2:65" s="13" customFormat="1" ht="11.25">
      <c r="B601" s="156"/>
      <c r="D601" s="150" t="s">
        <v>238</v>
      </c>
      <c r="E601" s="157" t="s">
        <v>21</v>
      </c>
      <c r="F601" s="158" t="s">
        <v>3092</v>
      </c>
      <c r="H601" s="159">
        <v>9.7520000000000007</v>
      </c>
      <c r="I601" s="160"/>
      <c r="L601" s="156"/>
      <c r="M601" s="161"/>
      <c r="T601" s="162"/>
      <c r="AT601" s="157" t="s">
        <v>238</v>
      </c>
      <c r="AU601" s="157" t="s">
        <v>86</v>
      </c>
      <c r="AV601" s="13" t="s">
        <v>86</v>
      </c>
      <c r="AW601" s="13" t="s">
        <v>33</v>
      </c>
      <c r="AX601" s="13" t="s">
        <v>73</v>
      </c>
      <c r="AY601" s="157" t="s">
        <v>227</v>
      </c>
    </row>
    <row r="602" spans="2:65" s="14" customFormat="1" ht="11.25">
      <c r="B602" s="163"/>
      <c r="D602" s="150" t="s">
        <v>238</v>
      </c>
      <c r="E602" s="164" t="s">
        <v>21</v>
      </c>
      <c r="F602" s="165" t="s">
        <v>241</v>
      </c>
      <c r="H602" s="166">
        <v>17.437000000000001</v>
      </c>
      <c r="I602" s="167"/>
      <c r="L602" s="163"/>
      <c r="M602" s="168"/>
      <c r="T602" s="169"/>
      <c r="AT602" s="164" t="s">
        <v>238</v>
      </c>
      <c r="AU602" s="164" t="s">
        <v>86</v>
      </c>
      <c r="AV602" s="14" t="s">
        <v>234</v>
      </c>
      <c r="AW602" s="14" t="s">
        <v>33</v>
      </c>
      <c r="AX602" s="14" t="s">
        <v>80</v>
      </c>
      <c r="AY602" s="164" t="s">
        <v>227</v>
      </c>
    </row>
    <row r="603" spans="2:65" s="1" customFormat="1" ht="44.25" customHeight="1">
      <c r="B603" s="33"/>
      <c r="C603" s="132" t="s">
        <v>1120</v>
      </c>
      <c r="D603" s="132" t="s">
        <v>229</v>
      </c>
      <c r="E603" s="133" t="s">
        <v>3103</v>
      </c>
      <c r="F603" s="134" t="s">
        <v>3104</v>
      </c>
      <c r="G603" s="135" t="s">
        <v>273</v>
      </c>
      <c r="H603" s="136">
        <v>3.1440000000000001</v>
      </c>
      <c r="I603" s="137"/>
      <c r="J603" s="138">
        <f>ROUND(I603*H603,2)</f>
        <v>0</v>
      </c>
      <c r="K603" s="134" t="s">
        <v>233</v>
      </c>
      <c r="L603" s="33"/>
      <c r="M603" s="139" t="s">
        <v>21</v>
      </c>
      <c r="N603" s="140" t="s">
        <v>45</v>
      </c>
      <c r="P603" s="141">
        <f>O603*H603</f>
        <v>0</v>
      </c>
      <c r="Q603" s="141">
        <v>1.05237</v>
      </c>
      <c r="R603" s="141">
        <f>Q603*H603</f>
        <v>3.3086512800000003</v>
      </c>
      <c r="S603" s="141">
        <v>0</v>
      </c>
      <c r="T603" s="142">
        <f>S603*H603</f>
        <v>0</v>
      </c>
      <c r="AR603" s="143" t="s">
        <v>234</v>
      </c>
      <c r="AT603" s="143" t="s">
        <v>229</v>
      </c>
      <c r="AU603" s="143" t="s">
        <v>86</v>
      </c>
      <c r="AY603" s="18" t="s">
        <v>227</v>
      </c>
      <c r="BE603" s="144">
        <f>IF(N603="základní",J603,0)</f>
        <v>0</v>
      </c>
      <c r="BF603" s="144">
        <f>IF(N603="snížená",J603,0)</f>
        <v>0</v>
      </c>
      <c r="BG603" s="144">
        <f>IF(N603="zákl. přenesená",J603,0)</f>
        <v>0</v>
      </c>
      <c r="BH603" s="144">
        <f>IF(N603="sníž. přenesená",J603,0)</f>
        <v>0</v>
      </c>
      <c r="BI603" s="144">
        <f>IF(N603="nulová",J603,0)</f>
        <v>0</v>
      </c>
      <c r="BJ603" s="18" t="s">
        <v>86</v>
      </c>
      <c r="BK603" s="144">
        <f>ROUND(I603*H603,2)</f>
        <v>0</v>
      </c>
      <c r="BL603" s="18" t="s">
        <v>234</v>
      </c>
      <c r="BM603" s="143" t="s">
        <v>3105</v>
      </c>
    </row>
    <row r="604" spans="2:65" s="1" customFormat="1" ht="11.25">
      <c r="B604" s="33"/>
      <c r="D604" s="145" t="s">
        <v>236</v>
      </c>
      <c r="F604" s="146" t="s">
        <v>3106</v>
      </c>
      <c r="I604" s="147"/>
      <c r="L604" s="33"/>
      <c r="M604" s="148"/>
      <c r="T604" s="54"/>
      <c r="AT604" s="18" t="s">
        <v>236</v>
      </c>
      <c r="AU604" s="18" t="s">
        <v>86</v>
      </c>
    </row>
    <row r="605" spans="2:65" s="12" customFormat="1" ht="11.25">
      <c r="B605" s="149"/>
      <c r="D605" s="150" t="s">
        <v>238</v>
      </c>
      <c r="E605" s="151" t="s">
        <v>21</v>
      </c>
      <c r="F605" s="152" t="s">
        <v>814</v>
      </c>
      <c r="H605" s="151" t="s">
        <v>21</v>
      </c>
      <c r="I605" s="153"/>
      <c r="L605" s="149"/>
      <c r="M605" s="154"/>
      <c r="T605" s="155"/>
      <c r="AT605" s="151" t="s">
        <v>238</v>
      </c>
      <c r="AU605" s="151" t="s">
        <v>86</v>
      </c>
      <c r="AV605" s="12" t="s">
        <v>80</v>
      </c>
      <c r="AW605" s="12" t="s">
        <v>33</v>
      </c>
      <c r="AX605" s="12" t="s">
        <v>73</v>
      </c>
      <c r="AY605" s="151" t="s">
        <v>227</v>
      </c>
    </row>
    <row r="606" spans="2:65" s="12" customFormat="1" ht="11.25">
      <c r="B606" s="149"/>
      <c r="D606" s="150" t="s">
        <v>238</v>
      </c>
      <c r="E606" s="151" t="s">
        <v>21</v>
      </c>
      <c r="F606" s="152" t="s">
        <v>3067</v>
      </c>
      <c r="H606" s="151" t="s">
        <v>21</v>
      </c>
      <c r="I606" s="153"/>
      <c r="L606" s="149"/>
      <c r="M606" s="154"/>
      <c r="T606" s="155"/>
      <c r="AT606" s="151" t="s">
        <v>238</v>
      </c>
      <c r="AU606" s="151" t="s">
        <v>86</v>
      </c>
      <c r="AV606" s="12" t="s">
        <v>80</v>
      </c>
      <c r="AW606" s="12" t="s">
        <v>33</v>
      </c>
      <c r="AX606" s="12" t="s">
        <v>73</v>
      </c>
      <c r="AY606" s="151" t="s">
        <v>227</v>
      </c>
    </row>
    <row r="607" spans="2:65" s="13" customFormat="1" ht="11.25">
      <c r="B607" s="156"/>
      <c r="D607" s="150" t="s">
        <v>238</v>
      </c>
      <c r="E607" s="157" t="s">
        <v>21</v>
      </c>
      <c r="F607" s="158" t="s">
        <v>3107</v>
      </c>
      <c r="H607" s="159">
        <v>0.13400000000000001</v>
      </c>
      <c r="I607" s="160"/>
      <c r="L607" s="156"/>
      <c r="M607" s="161"/>
      <c r="T607" s="162"/>
      <c r="AT607" s="157" t="s">
        <v>238</v>
      </c>
      <c r="AU607" s="157" t="s">
        <v>86</v>
      </c>
      <c r="AV607" s="13" t="s">
        <v>86</v>
      </c>
      <c r="AW607" s="13" t="s">
        <v>33</v>
      </c>
      <c r="AX607" s="13" t="s">
        <v>73</v>
      </c>
      <c r="AY607" s="157" t="s">
        <v>227</v>
      </c>
    </row>
    <row r="608" spans="2:65" s="12" customFormat="1" ht="11.25">
      <c r="B608" s="149"/>
      <c r="D608" s="150" t="s">
        <v>238</v>
      </c>
      <c r="E608" s="151" t="s">
        <v>21</v>
      </c>
      <c r="F608" s="152" t="s">
        <v>3071</v>
      </c>
      <c r="H608" s="151" t="s">
        <v>21</v>
      </c>
      <c r="I608" s="153"/>
      <c r="L608" s="149"/>
      <c r="M608" s="154"/>
      <c r="T608" s="155"/>
      <c r="AT608" s="151" t="s">
        <v>238</v>
      </c>
      <c r="AU608" s="151" t="s">
        <v>86</v>
      </c>
      <c r="AV608" s="12" t="s">
        <v>80</v>
      </c>
      <c r="AW608" s="12" t="s">
        <v>33</v>
      </c>
      <c r="AX608" s="12" t="s">
        <v>73</v>
      </c>
      <c r="AY608" s="151" t="s">
        <v>227</v>
      </c>
    </row>
    <row r="609" spans="2:51" s="13" customFormat="1" ht="11.25">
      <c r="B609" s="156"/>
      <c r="D609" s="150" t="s">
        <v>238</v>
      </c>
      <c r="E609" s="157" t="s">
        <v>21</v>
      </c>
      <c r="F609" s="158" t="s">
        <v>3108</v>
      </c>
      <c r="H609" s="159">
        <v>0.155</v>
      </c>
      <c r="I609" s="160"/>
      <c r="L609" s="156"/>
      <c r="M609" s="161"/>
      <c r="T609" s="162"/>
      <c r="AT609" s="157" t="s">
        <v>238</v>
      </c>
      <c r="AU609" s="157" t="s">
        <v>86</v>
      </c>
      <c r="AV609" s="13" t="s">
        <v>86</v>
      </c>
      <c r="AW609" s="13" t="s">
        <v>33</v>
      </c>
      <c r="AX609" s="13" t="s">
        <v>73</v>
      </c>
      <c r="AY609" s="157" t="s">
        <v>227</v>
      </c>
    </row>
    <row r="610" spans="2:51" s="15" customFormat="1" ht="11.25">
      <c r="B610" s="193"/>
      <c r="D610" s="150" t="s">
        <v>238</v>
      </c>
      <c r="E610" s="194" t="s">
        <v>21</v>
      </c>
      <c r="F610" s="195" t="s">
        <v>765</v>
      </c>
      <c r="H610" s="196">
        <v>0.28899999999999998</v>
      </c>
      <c r="I610" s="197"/>
      <c r="L610" s="193"/>
      <c r="M610" s="198"/>
      <c r="T610" s="199"/>
      <c r="AT610" s="194" t="s">
        <v>238</v>
      </c>
      <c r="AU610" s="194" t="s">
        <v>86</v>
      </c>
      <c r="AV610" s="15" t="s">
        <v>120</v>
      </c>
      <c r="AW610" s="15" t="s">
        <v>33</v>
      </c>
      <c r="AX610" s="15" t="s">
        <v>73</v>
      </c>
      <c r="AY610" s="194" t="s">
        <v>227</v>
      </c>
    </row>
    <row r="611" spans="2:51" s="12" customFormat="1" ht="11.25">
      <c r="B611" s="149"/>
      <c r="D611" s="150" t="s">
        <v>238</v>
      </c>
      <c r="E611" s="151" t="s">
        <v>21</v>
      </c>
      <c r="F611" s="152" t="s">
        <v>748</v>
      </c>
      <c r="H611" s="151" t="s">
        <v>21</v>
      </c>
      <c r="I611" s="153"/>
      <c r="L611" s="149"/>
      <c r="M611" s="154"/>
      <c r="T611" s="155"/>
      <c r="AT611" s="151" t="s">
        <v>238</v>
      </c>
      <c r="AU611" s="151" t="s">
        <v>86</v>
      </c>
      <c r="AV611" s="12" t="s">
        <v>80</v>
      </c>
      <c r="AW611" s="12" t="s">
        <v>33</v>
      </c>
      <c r="AX611" s="12" t="s">
        <v>73</v>
      </c>
      <c r="AY611" s="151" t="s">
        <v>227</v>
      </c>
    </row>
    <row r="612" spans="2:51" s="12" customFormat="1" ht="11.25">
      <c r="B612" s="149"/>
      <c r="D612" s="150" t="s">
        <v>238</v>
      </c>
      <c r="E612" s="151" t="s">
        <v>21</v>
      </c>
      <c r="F612" s="152" t="s">
        <v>3043</v>
      </c>
      <c r="H612" s="151" t="s">
        <v>21</v>
      </c>
      <c r="I612" s="153"/>
      <c r="L612" s="149"/>
      <c r="M612" s="154"/>
      <c r="T612" s="155"/>
      <c r="AT612" s="151" t="s">
        <v>238</v>
      </c>
      <c r="AU612" s="151" t="s">
        <v>86</v>
      </c>
      <c r="AV612" s="12" t="s">
        <v>80</v>
      </c>
      <c r="AW612" s="12" t="s">
        <v>33</v>
      </c>
      <c r="AX612" s="12" t="s">
        <v>73</v>
      </c>
      <c r="AY612" s="151" t="s">
        <v>227</v>
      </c>
    </row>
    <row r="613" spans="2:51" s="13" customFormat="1" ht="11.25">
      <c r="B613" s="156"/>
      <c r="D613" s="150" t="s">
        <v>238</v>
      </c>
      <c r="E613" s="157" t="s">
        <v>21</v>
      </c>
      <c r="F613" s="158" t="s">
        <v>3109</v>
      </c>
      <c r="H613" s="159">
        <v>7.1999999999999995E-2</v>
      </c>
      <c r="I613" s="160"/>
      <c r="L613" s="156"/>
      <c r="M613" s="161"/>
      <c r="T613" s="162"/>
      <c r="AT613" s="157" t="s">
        <v>238</v>
      </c>
      <c r="AU613" s="157" t="s">
        <v>86</v>
      </c>
      <c r="AV613" s="13" t="s">
        <v>86</v>
      </c>
      <c r="AW613" s="13" t="s">
        <v>33</v>
      </c>
      <c r="AX613" s="13" t="s">
        <v>73</v>
      </c>
      <c r="AY613" s="157" t="s">
        <v>227</v>
      </c>
    </row>
    <row r="614" spans="2:51" s="12" customFormat="1" ht="11.25">
      <c r="B614" s="149"/>
      <c r="D614" s="150" t="s">
        <v>238</v>
      </c>
      <c r="E614" s="151" t="s">
        <v>21</v>
      </c>
      <c r="F614" s="152" t="s">
        <v>3045</v>
      </c>
      <c r="H614" s="151" t="s">
        <v>21</v>
      </c>
      <c r="I614" s="153"/>
      <c r="L614" s="149"/>
      <c r="M614" s="154"/>
      <c r="T614" s="155"/>
      <c r="AT614" s="151" t="s">
        <v>238</v>
      </c>
      <c r="AU614" s="151" t="s">
        <v>86</v>
      </c>
      <c r="AV614" s="12" t="s">
        <v>80</v>
      </c>
      <c r="AW614" s="12" t="s">
        <v>33</v>
      </c>
      <c r="AX614" s="12" t="s">
        <v>73</v>
      </c>
      <c r="AY614" s="151" t="s">
        <v>227</v>
      </c>
    </row>
    <row r="615" spans="2:51" s="13" customFormat="1" ht="11.25">
      <c r="B615" s="156"/>
      <c r="D615" s="150" t="s">
        <v>238</v>
      </c>
      <c r="E615" s="157" t="s">
        <v>21</v>
      </c>
      <c r="F615" s="158" t="s">
        <v>3110</v>
      </c>
      <c r="H615" s="159">
        <v>0.97799999999999998</v>
      </c>
      <c r="I615" s="160"/>
      <c r="L615" s="156"/>
      <c r="M615" s="161"/>
      <c r="T615" s="162"/>
      <c r="AT615" s="157" t="s">
        <v>238</v>
      </c>
      <c r="AU615" s="157" t="s">
        <v>86</v>
      </c>
      <c r="AV615" s="13" t="s">
        <v>86</v>
      </c>
      <c r="AW615" s="13" t="s">
        <v>33</v>
      </c>
      <c r="AX615" s="13" t="s">
        <v>73</v>
      </c>
      <c r="AY615" s="157" t="s">
        <v>227</v>
      </c>
    </row>
    <row r="616" spans="2:51" s="12" customFormat="1" ht="11.25">
      <c r="B616" s="149"/>
      <c r="D616" s="150" t="s">
        <v>238</v>
      </c>
      <c r="E616" s="151" t="s">
        <v>21</v>
      </c>
      <c r="F616" s="152" t="s">
        <v>3047</v>
      </c>
      <c r="H616" s="151" t="s">
        <v>21</v>
      </c>
      <c r="I616" s="153"/>
      <c r="L616" s="149"/>
      <c r="M616" s="154"/>
      <c r="T616" s="155"/>
      <c r="AT616" s="151" t="s">
        <v>238</v>
      </c>
      <c r="AU616" s="151" t="s">
        <v>86</v>
      </c>
      <c r="AV616" s="12" t="s">
        <v>80</v>
      </c>
      <c r="AW616" s="12" t="s">
        <v>33</v>
      </c>
      <c r="AX616" s="12" t="s">
        <v>73</v>
      </c>
      <c r="AY616" s="151" t="s">
        <v>227</v>
      </c>
    </row>
    <row r="617" spans="2:51" s="13" customFormat="1" ht="11.25">
      <c r="B617" s="156"/>
      <c r="D617" s="150" t="s">
        <v>238</v>
      </c>
      <c r="E617" s="157" t="s">
        <v>21</v>
      </c>
      <c r="F617" s="158" t="s">
        <v>3111</v>
      </c>
      <c r="H617" s="159">
        <v>5.7000000000000002E-2</v>
      </c>
      <c r="I617" s="160"/>
      <c r="L617" s="156"/>
      <c r="M617" s="161"/>
      <c r="T617" s="162"/>
      <c r="AT617" s="157" t="s">
        <v>238</v>
      </c>
      <c r="AU617" s="157" t="s">
        <v>86</v>
      </c>
      <c r="AV617" s="13" t="s">
        <v>86</v>
      </c>
      <c r="AW617" s="13" t="s">
        <v>33</v>
      </c>
      <c r="AX617" s="13" t="s">
        <v>73</v>
      </c>
      <c r="AY617" s="157" t="s">
        <v>227</v>
      </c>
    </row>
    <row r="618" spans="2:51" s="12" customFormat="1" ht="11.25">
      <c r="B618" s="149"/>
      <c r="D618" s="150" t="s">
        <v>238</v>
      </c>
      <c r="E618" s="151" t="s">
        <v>21</v>
      </c>
      <c r="F618" s="152" t="s">
        <v>3049</v>
      </c>
      <c r="H618" s="151" t="s">
        <v>21</v>
      </c>
      <c r="I618" s="153"/>
      <c r="L618" s="149"/>
      <c r="M618" s="154"/>
      <c r="T618" s="155"/>
      <c r="AT618" s="151" t="s">
        <v>238</v>
      </c>
      <c r="AU618" s="151" t="s">
        <v>86</v>
      </c>
      <c r="AV618" s="12" t="s">
        <v>80</v>
      </c>
      <c r="AW618" s="12" t="s">
        <v>33</v>
      </c>
      <c r="AX618" s="12" t="s">
        <v>73</v>
      </c>
      <c r="AY618" s="151" t="s">
        <v>227</v>
      </c>
    </row>
    <row r="619" spans="2:51" s="13" customFormat="1" ht="11.25">
      <c r="B619" s="156"/>
      <c r="D619" s="150" t="s">
        <v>238</v>
      </c>
      <c r="E619" s="157" t="s">
        <v>21</v>
      </c>
      <c r="F619" s="158" t="s">
        <v>3112</v>
      </c>
      <c r="H619" s="159">
        <v>7.1999999999999995E-2</v>
      </c>
      <c r="I619" s="160"/>
      <c r="L619" s="156"/>
      <c r="M619" s="161"/>
      <c r="T619" s="162"/>
      <c r="AT619" s="157" t="s">
        <v>238</v>
      </c>
      <c r="AU619" s="157" t="s">
        <v>86</v>
      </c>
      <c r="AV619" s="13" t="s">
        <v>86</v>
      </c>
      <c r="AW619" s="13" t="s">
        <v>33</v>
      </c>
      <c r="AX619" s="13" t="s">
        <v>73</v>
      </c>
      <c r="AY619" s="157" t="s">
        <v>227</v>
      </c>
    </row>
    <row r="620" spans="2:51" s="15" customFormat="1" ht="11.25">
      <c r="B620" s="193"/>
      <c r="D620" s="150" t="s">
        <v>238</v>
      </c>
      <c r="E620" s="194" t="s">
        <v>21</v>
      </c>
      <c r="F620" s="195" t="s">
        <v>765</v>
      </c>
      <c r="H620" s="196">
        <v>1.179</v>
      </c>
      <c r="I620" s="197"/>
      <c r="L620" s="193"/>
      <c r="M620" s="198"/>
      <c r="T620" s="199"/>
      <c r="AT620" s="194" t="s">
        <v>238</v>
      </c>
      <c r="AU620" s="194" t="s">
        <v>86</v>
      </c>
      <c r="AV620" s="15" t="s">
        <v>120</v>
      </c>
      <c r="AW620" s="15" t="s">
        <v>33</v>
      </c>
      <c r="AX620" s="15" t="s">
        <v>73</v>
      </c>
      <c r="AY620" s="194" t="s">
        <v>227</v>
      </c>
    </row>
    <row r="621" spans="2:51" s="12" customFormat="1" ht="11.25">
      <c r="B621" s="149"/>
      <c r="D621" s="150" t="s">
        <v>238</v>
      </c>
      <c r="E621" s="151" t="s">
        <v>21</v>
      </c>
      <c r="F621" s="152" t="s">
        <v>766</v>
      </c>
      <c r="H621" s="151" t="s">
        <v>21</v>
      </c>
      <c r="I621" s="153"/>
      <c r="L621" s="149"/>
      <c r="M621" s="154"/>
      <c r="T621" s="155"/>
      <c r="AT621" s="151" t="s">
        <v>238</v>
      </c>
      <c r="AU621" s="151" t="s">
        <v>86</v>
      </c>
      <c r="AV621" s="12" t="s">
        <v>80</v>
      </c>
      <c r="AW621" s="12" t="s">
        <v>33</v>
      </c>
      <c r="AX621" s="12" t="s">
        <v>73</v>
      </c>
      <c r="AY621" s="151" t="s">
        <v>227</v>
      </c>
    </row>
    <row r="622" spans="2:51" s="12" customFormat="1" ht="11.25">
      <c r="B622" s="149"/>
      <c r="D622" s="150" t="s">
        <v>238</v>
      </c>
      <c r="E622" s="151" t="s">
        <v>21</v>
      </c>
      <c r="F622" s="152" t="s">
        <v>3051</v>
      </c>
      <c r="H622" s="151" t="s">
        <v>21</v>
      </c>
      <c r="I622" s="153"/>
      <c r="L622" s="149"/>
      <c r="M622" s="154"/>
      <c r="T622" s="155"/>
      <c r="AT622" s="151" t="s">
        <v>238</v>
      </c>
      <c r="AU622" s="151" t="s">
        <v>86</v>
      </c>
      <c r="AV622" s="12" t="s">
        <v>80</v>
      </c>
      <c r="AW622" s="12" t="s">
        <v>33</v>
      </c>
      <c r="AX622" s="12" t="s">
        <v>73</v>
      </c>
      <c r="AY622" s="151" t="s">
        <v>227</v>
      </c>
    </row>
    <row r="623" spans="2:51" s="13" customFormat="1" ht="11.25">
      <c r="B623" s="156"/>
      <c r="D623" s="150" t="s">
        <v>238</v>
      </c>
      <c r="E623" s="157" t="s">
        <v>21</v>
      </c>
      <c r="F623" s="158" t="s">
        <v>3113</v>
      </c>
      <c r="H623" s="159">
        <v>4.7E-2</v>
      </c>
      <c r="I623" s="160"/>
      <c r="L623" s="156"/>
      <c r="M623" s="161"/>
      <c r="T623" s="162"/>
      <c r="AT623" s="157" t="s">
        <v>238</v>
      </c>
      <c r="AU623" s="157" t="s">
        <v>86</v>
      </c>
      <c r="AV623" s="13" t="s">
        <v>86</v>
      </c>
      <c r="AW623" s="13" t="s">
        <v>33</v>
      </c>
      <c r="AX623" s="13" t="s">
        <v>73</v>
      </c>
      <c r="AY623" s="157" t="s">
        <v>227</v>
      </c>
    </row>
    <row r="624" spans="2:51" s="12" customFormat="1" ht="11.25">
      <c r="B624" s="149"/>
      <c r="D624" s="150" t="s">
        <v>238</v>
      </c>
      <c r="E624" s="151" t="s">
        <v>21</v>
      </c>
      <c r="F624" s="152" t="s">
        <v>3053</v>
      </c>
      <c r="H624" s="151" t="s">
        <v>21</v>
      </c>
      <c r="I624" s="153"/>
      <c r="L624" s="149"/>
      <c r="M624" s="154"/>
      <c r="T624" s="155"/>
      <c r="AT624" s="151" t="s">
        <v>238</v>
      </c>
      <c r="AU624" s="151" t="s">
        <v>86</v>
      </c>
      <c r="AV624" s="12" t="s">
        <v>80</v>
      </c>
      <c r="AW624" s="12" t="s">
        <v>33</v>
      </c>
      <c r="AX624" s="12" t="s">
        <v>73</v>
      </c>
      <c r="AY624" s="151" t="s">
        <v>227</v>
      </c>
    </row>
    <row r="625" spans="2:65" s="13" customFormat="1" ht="11.25">
      <c r="B625" s="156"/>
      <c r="D625" s="150" t="s">
        <v>238</v>
      </c>
      <c r="E625" s="157" t="s">
        <v>21</v>
      </c>
      <c r="F625" s="158" t="s">
        <v>3114</v>
      </c>
      <c r="H625" s="159">
        <v>0.80100000000000005</v>
      </c>
      <c r="I625" s="160"/>
      <c r="L625" s="156"/>
      <c r="M625" s="161"/>
      <c r="T625" s="162"/>
      <c r="AT625" s="157" t="s">
        <v>238</v>
      </c>
      <c r="AU625" s="157" t="s">
        <v>86</v>
      </c>
      <c r="AV625" s="13" t="s">
        <v>86</v>
      </c>
      <c r="AW625" s="13" t="s">
        <v>33</v>
      </c>
      <c r="AX625" s="13" t="s">
        <v>73</v>
      </c>
      <c r="AY625" s="157" t="s">
        <v>227</v>
      </c>
    </row>
    <row r="626" spans="2:65" s="12" customFormat="1" ht="11.25">
      <c r="B626" s="149"/>
      <c r="D626" s="150" t="s">
        <v>238</v>
      </c>
      <c r="E626" s="151" t="s">
        <v>21</v>
      </c>
      <c r="F626" s="152" t="s">
        <v>3055</v>
      </c>
      <c r="H626" s="151" t="s">
        <v>21</v>
      </c>
      <c r="I626" s="153"/>
      <c r="L626" s="149"/>
      <c r="M626" s="154"/>
      <c r="T626" s="155"/>
      <c r="AT626" s="151" t="s">
        <v>238</v>
      </c>
      <c r="AU626" s="151" t="s">
        <v>86</v>
      </c>
      <c r="AV626" s="12" t="s">
        <v>80</v>
      </c>
      <c r="AW626" s="12" t="s">
        <v>33</v>
      </c>
      <c r="AX626" s="12" t="s">
        <v>73</v>
      </c>
      <c r="AY626" s="151" t="s">
        <v>227</v>
      </c>
    </row>
    <row r="627" spans="2:65" s="13" customFormat="1" ht="11.25">
      <c r="B627" s="156"/>
      <c r="D627" s="150" t="s">
        <v>238</v>
      </c>
      <c r="E627" s="157" t="s">
        <v>21</v>
      </c>
      <c r="F627" s="158" t="s">
        <v>3113</v>
      </c>
      <c r="H627" s="159">
        <v>4.7E-2</v>
      </c>
      <c r="I627" s="160"/>
      <c r="L627" s="156"/>
      <c r="M627" s="161"/>
      <c r="T627" s="162"/>
      <c r="AT627" s="157" t="s">
        <v>238</v>
      </c>
      <c r="AU627" s="157" t="s">
        <v>86</v>
      </c>
      <c r="AV627" s="13" t="s">
        <v>86</v>
      </c>
      <c r="AW627" s="13" t="s">
        <v>33</v>
      </c>
      <c r="AX627" s="13" t="s">
        <v>73</v>
      </c>
      <c r="AY627" s="157" t="s">
        <v>227</v>
      </c>
    </row>
    <row r="628" spans="2:65" s="15" customFormat="1" ht="11.25">
      <c r="B628" s="193"/>
      <c r="D628" s="150" t="s">
        <v>238</v>
      </c>
      <c r="E628" s="194" t="s">
        <v>21</v>
      </c>
      <c r="F628" s="195" t="s">
        <v>765</v>
      </c>
      <c r="H628" s="196">
        <v>0.89500000000000002</v>
      </c>
      <c r="I628" s="197"/>
      <c r="L628" s="193"/>
      <c r="M628" s="198"/>
      <c r="T628" s="199"/>
      <c r="AT628" s="194" t="s">
        <v>238</v>
      </c>
      <c r="AU628" s="194" t="s">
        <v>86</v>
      </c>
      <c r="AV628" s="15" t="s">
        <v>120</v>
      </c>
      <c r="AW628" s="15" t="s">
        <v>33</v>
      </c>
      <c r="AX628" s="15" t="s">
        <v>73</v>
      </c>
      <c r="AY628" s="194" t="s">
        <v>227</v>
      </c>
    </row>
    <row r="629" spans="2:65" s="12" customFormat="1" ht="11.25">
      <c r="B629" s="149"/>
      <c r="D629" s="150" t="s">
        <v>238</v>
      </c>
      <c r="E629" s="151" t="s">
        <v>21</v>
      </c>
      <c r="F629" s="152" t="s">
        <v>771</v>
      </c>
      <c r="H629" s="151" t="s">
        <v>21</v>
      </c>
      <c r="I629" s="153"/>
      <c r="L629" s="149"/>
      <c r="M629" s="154"/>
      <c r="T629" s="155"/>
      <c r="AT629" s="151" t="s">
        <v>238</v>
      </c>
      <c r="AU629" s="151" t="s">
        <v>86</v>
      </c>
      <c r="AV629" s="12" t="s">
        <v>80</v>
      </c>
      <c r="AW629" s="12" t="s">
        <v>33</v>
      </c>
      <c r="AX629" s="12" t="s">
        <v>73</v>
      </c>
      <c r="AY629" s="151" t="s">
        <v>227</v>
      </c>
    </row>
    <row r="630" spans="2:65" s="12" customFormat="1" ht="11.25">
      <c r="B630" s="149"/>
      <c r="D630" s="150" t="s">
        <v>238</v>
      </c>
      <c r="E630" s="151" t="s">
        <v>21</v>
      </c>
      <c r="F630" s="152" t="s">
        <v>3057</v>
      </c>
      <c r="H630" s="151" t="s">
        <v>21</v>
      </c>
      <c r="I630" s="153"/>
      <c r="L630" s="149"/>
      <c r="M630" s="154"/>
      <c r="T630" s="155"/>
      <c r="AT630" s="151" t="s">
        <v>238</v>
      </c>
      <c r="AU630" s="151" t="s">
        <v>86</v>
      </c>
      <c r="AV630" s="12" t="s">
        <v>80</v>
      </c>
      <c r="AW630" s="12" t="s">
        <v>33</v>
      </c>
      <c r="AX630" s="12" t="s">
        <v>73</v>
      </c>
      <c r="AY630" s="151" t="s">
        <v>227</v>
      </c>
    </row>
    <row r="631" spans="2:65" s="13" customFormat="1" ht="11.25">
      <c r="B631" s="156"/>
      <c r="D631" s="150" t="s">
        <v>238</v>
      </c>
      <c r="E631" s="157" t="s">
        <v>21</v>
      </c>
      <c r="F631" s="158" t="s">
        <v>3115</v>
      </c>
      <c r="H631" s="159">
        <v>4.1000000000000002E-2</v>
      </c>
      <c r="I631" s="160"/>
      <c r="L631" s="156"/>
      <c r="M631" s="161"/>
      <c r="T631" s="162"/>
      <c r="AT631" s="157" t="s">
        <v>238</v>
      </c>
      <c r="AU631" s="157" t="s">
        <v>86</v>
      </c>
      <c r="AV631" s="13" t="s">
        <v>86</v>
      </c>
      <c r="AW631" s="13" t="s">
        <v>33</v>
      </c>
      <c r="AX631" s="13" t="s">
        <v>73</v>
      </c>
      <c r="AY631" s="157" t="s">
        <v>227</v>
      </c>
    </row>
    <row r="632" spans="2:65" s="12" customFormat="1" ht="11.25">
      <c r="B632" s="149"/>
      <c r="D632" s="150" t="s">
        <v>238</v>
      </c>
      <c r="E632" s="151" t="s">
        <v>21</v>
      </c>
      <c r="F632" s="152" t="s">
        <v>3058</v>
      </c>
      <c r="H632" s="151" t="s">
        <v>21</v>
      </c>
      <c r="I632" s="153"/>
      <c r="L632" s="149"/>
      <c r="M632" s="154"/>
      <c r="T632" s="155"/>
      <c r="AT632" s="151" t="s">
        <v>238</v>
      </c>
      <c r="AU632" s="151" t="s">
        <v>86</v>
      </c>
      <c r="AV632" s="12" t="s">
        <v>80</v>
      </c>
      <c r="AW632" s="12" t="s">
        <v>33</v>
      </c>
      <c r="AX632" s="12" t="s">
        <v>73</v>
      </c>
      <c r="AY632" s="151" t="s">
        <v>227</v>
      </c>
    </row>
    <row r="633" spans="2:65" s="13" customFormat="1" ht="11.25">
      <c r="B633" s="156"/>
      <c r="D633" s="150" t="s">
        <v>238</v>
      </c>
      <c r="E633" s="157" t="s">
        <v>21</v>
      </c>
      <c r="F633" s="158" t="s">
        <v>3116</v>
      </c>
      <c r="H633" s="159">
        <v>0.69899999999999995</v>
      </c>
      <c r="I633" s="160"/>
      <c r="L633" s="156"/>
      <c r="M633" s="161"/>
      <c r="T633" s="162"/>
      <c r="AT633" s="157" t="s">
        <v>238</v>
      </c>
      <c r="AU633" s="157" t="s">
        <v>86</v>
      </c>
      <c r="AV633" s="13" t="s">
        <v>86</v>
      </c>
      <c r="AW633" s="13" t="s">
        <v>33</v>
      </c>
      <c r="AX633" s="13" t="s">
        <v>73</v>
      </c>
      <c r="AY633" s="157" t="s">
        <v>227</v>
      </c>
    </row>
    <row r="634" spans="2:65" s="12" customFormat="1" ht="11.25">
      <c r="B634" s="149"/>
      <c r="D634" s="150" t="s">
        <v>238</v>
      </c>
      <c r="E634" s="151" t="s">
        <v>21</v>
      </c>
      <c r="F634" s="152" t="s">
        <v>3059</v>
      </c>
      <c r="H634" s="151" t="s">
        <v>21</v>
      </c>
      <c r="I634" s="153"/>
      <c r="L634" s="149"/>
      <c r="M634" s="154"/>
      <c r="T634" s="155"/>
      <c r="AT634" s="151" t="s">
        <v>238</v>
      </c>
      <c r="AU634" s="151" t="s">
        <v>86</v>
      </c>
      <c r="AV634" s="12" t="s">
        <v>80</v>
      </c>
      <c r="AW634" s="12" t="s">
        <v>33</v>
      </c>
      <c r="AX634" s="12" t="s">
        <v>73</v>
      </c>
      <c r="AY634" s="151" t="s">
        <v>227</v>
      </c>
    </row>
    <row r="635" spans="2:65" s="13" customFormat="1" ht="11.25">
      <c r="B635" s="156"/>
      <c r="D635" s="150" t="s">
        <v>238</v>
      </c>
      <c r="E635" s="157" t="s">
        <v>21</v>
      </c>
      <c r="F635" s="158" t="s">
        <v>3115</v>
      </c>
      <c r="H635" s="159">
        <v>4.1000000000000002E-2</v>
      </c>
      <c r="I635" s="160"/>
      <c r="L635" s="156"/>
      <c r="M635" s="161"/>
      <c r="T635" s="162"/>
      <c r="AT635" s="157" t="s">
        <v>238</v>
      </c>
      <c r="AU635" s="157" t="s">
        <v>86</v>
      </c>
      <c r="AV635" s="13" t="s">
        <v>86</v>
      </c>
      <c r="AW635" s="13" t="s">
        <v>33</v>
      </c>
      <c r="AX635" s="13" t="s">
        <v>73</v>
      </c>
      <c r="AY635" s="157" t="s">
        <v>227</v>
      </c>
    </row>
    <row r="636" spans="2:65" s="15" customFormat="1" ht="11.25">
      <c r="B636" s="193"/>
      <c r="D636" s="150" t="s">
        <v>238</v>
      </c>
      <c r="E636" s="194" t="s">
        <v>21</v>
      </c>
      <c r="F636" s="195" t="s">
        <v>765</v>
      </c>
      <c r="H636" s="196">
        <v>0.78100000000000003</v>
      </c>
      <c r="I636" s="197"/>
      <c r="L636" s="193"/>
      <c r="M636" s="198"/>
      <c r="T636" s="199"/>
      <c r="AT636" s="194" t="s">
        <v>238</v>
      </c>
      <c r="AU636" s="194" t="s">
        <v>86</v>
      </c>
      <c r="AV636" s="15" t="s">
        <v>120</v>
      </c>
      <c r="AW636" s="15" t="s">
        <v>33</v>
      </c>
      <c r="AX636" s="15" t="s">
        <v>73</v>
      </c>
      <c r="AY636" s="194" t="s">
        <v>227</v>
      </c>
    </row>
    <row r="637" spans="2:65" s="14" customFormat="1" ht="11.25">
      <c r="B637" s="163"/>
      <c r="D637" s="150" t="s">
        <v>238</v>
      </c>
      <c r="E637" s="164" t="s">
        <v>21</v>
      </c>
      <c r="F637" s="165" t="s">
        <v>241</v>
      </c>
      <c r="H637" s="166">
        <v>3.1440000000000001</v>
      </c>
      <c r="I637" s="167"/>
      <c r="L637" s="163"/>
      <c r="M637" s="168"/>
      <c r="T637" s="169"/>
      <c r="AT637" s="164" t="s">
        <v>238</v>
      </c>
      <c r="AU637" s="164" t="s">
        <v>86</v>
      </c>
      <c r="AV637" s="14" t="s">
        <v>234</v>
      </c>
      <c r="AW637" s="14" t="s">
        <v>33</v>
      </c>
      <c r="AX637" s="14" t="s">
        <v>80</v>
      </c>
      <c r="AY637" s="164" t="s">
        <v>227</v>
      </c>
    </row>
    <row r="638" spans="2:65" s="1" customFormat="1" ht="44.25" customHeight="1">
      <c r="B638" s="33"/>
      <c r="C638" s="132" t="s">
        <v>1140</v>
      </c>
      <c r="D638" s="132" t="s">
        <v>229</v>
      </c>
      <c r="E638" s="133" t="s">
        <v>3117</v>
      </c>
      <c r="F638" s="134" t="s">
        <v>3118</v>
      </c>
      <c r="G638" s="135" t="s">
        <v>232</v>
      </c>
      <c r="H638" s="136">
        <v>69.094999999999999</v>
      </c>
      <c r="I638" s="137"/>
      <c r="J638" s="138">
        <f>ROUND(I638*H638,2)</f>
        <v>0</v>
      </c>
      <c r="K638" s="134" t="s">
        <v>233</v>
      </c>
      <c r="L638" s="33"/>
      <c r="M638" s="139" t="s">
        <v>21</v>
      </c>
      <c r="N638" s="140" t="s">
        <v>45</v>
      </c>
      <c r="P638" s="141">
        <f>O638*H638</f>
        <v>0</v>
      </c>
      <c r="Q638" s="141">
        <v>2.7599999999999999E-3</v>
      </c>
      <c r="R638" s="141">
        <f>Q638*H638</f>
        <v>0.19070219999999999</v>
      </c>
      <c r="S638" s="141">
        <v>0</v>
      </c>
      <c r="T638" s="142">
        <f>S638*H638</f>
        <v>0</v>
      </c>
      <c r="AR638" s="143" t="s">
        <v>234</v>
      </c>
      <c r="AT638" s="143" t="s">
        <v>229</v>
      </c>
      <c r="AU638" s="143" t="s">
        <v>86</v>
      </c>
      <c r="AY638" s="18" t="s">
        <v>227</v>
      </c>
      <c r="BE638" s="144">
        <f>IF(N638="základní",J638,0)</f>
        <v>0</v>
      </c>
      <c r="BF638" s="144">
        <f>IF(N638="snížená",J638,0)</f>
        <v>0</v>
      </c>
      <c r="BG638" s="144">
        <f>IF(N638="zákl. přenesená",J638,0)</f>
        <v>0</v>
      </c>
      <c r="BH638" s="144">
        <f>IF(N638="sníž. přenesená",J638,0)</f>
        <v>0</v>
      </c>
      <c r="BI638" s="144">
        <f>IF(N638="nulová",J638,0)</f>
        <v>0</v>
      </c>
      <c r="BJ638" s="18" t="s">
        <v>86</v>
      </c>
      <c r="BK638" s="144">
        <f>ROUND(I638*H638,2)</f>
        <v>0</v>
      </c>
      <c r="BL638" s="18" t="s">
        <v>234</v>
      </c>
      <c r="BM638" s="143" t="s">
        <v>3119</v>
      </c>
    </row>
    <row r="639" spans="2:65" s="1" customFormat="1" ht="11.25">
      <c r="B639" s="33"/>
      <c r="D639" s="145" t="s">
        <v>236</v>
      </c>
      <c r="F639" s="146" t="s">
        <v>3120</v>
      </c>
      <c r="I639" s="147"/>
      <c r="L639" s="33"/>
      <c r="M639" s="148"/>
      <c r="T639" s="54"/>
      <c r="AT639" s="18" t="s">
        <v>236</v>
      </c>
      <c r="AU639" s="18" t="s">
        <v>86</v>
      </c>
    </row>
    <row r="640" spans="2:65" s="12" customFormat="1" ht="11.25">
      <c r="B640" s="149"/>
      <c r="D640" s="150" t="s">
        <v>238</v>
      </c>
      <c r="E640" s="151" t="s">
        <v>21</v>
      </c>
      <c r="F640" s="152" t="s">
        <v>3069</v>
      </c>
      <c r="H640" s="151" t="s">
        <v>21</v>
      </c>
      <c r="I640" s="153"/>
      <c r="L640" s="149"/>
      <c r="M640" s="154"/>
      <c r="T640" s="155"/>
      <c r="AT640" s="151" t="s">
        <v>238</v>
      </c>
      <c r="AU640" s="151" t="s">
        <v>86</v>
      </c>
      <c r="AV640" s="12" t="s">
        <v>80</v>
      </c>
      <c r="AW640" s="12" t="s">
        <v>33</v>
      </c>
      <c r="AX640" s="12" t="s">
        <v>73</v>
      </c>
      <c r="AY640" s="151" t="s">
        <v>227</v>
      </c>
    </row>
    <row r="641" spans="2:65" s="13" customFormat="1" ht="11.25">
      <c r="B641" s="156"/>
      <c r="D641" s="150" t="s">
        <v>238</v>
      </c>
      <c r="E641" s="157" t="s">
        <v>21</v>
      </c>
      <c r="F641" s="158" t="s">
        <v>3121</v>
      </c>
      <c r="H641" s="159">
        <v>69.094999999999999</v>
      </c>
      <c r="I641" s="160"/>
      <c r="L641" s="156"/>
      <c r="M641" s="161"/>
      <c r="T641" s="162"/>
      <c r="AT641" s="157" t="s">
        <v>238</v>
      </c>
      <c r="AU641" s="157" t="s">
        <v>86</v>
      </c>
      <c r="AV641" s="13" t="s">
        <v>86</v>
      </c>
      <c r="AW641" s="13" t="s">
        <v>33</v>
      </c>
      <c r="AX641" s="13" t="s">
        <v>73</v>
      </c>
      <c r="AY641" s="157" t="s">
        <v>227</v>
      </c>
    </row>
    <row r="642" spans="2:65" s="14" customFormat="1" ht="11.25">
      <c r="B642" s="163"/>
      <c r="D642" s="150" t="s">
        <v>238</v>
      </c>
      <c r="E642" s="164" t="s">
        <v>21</v>
      </c>
      <c r="F642" s="165" t="s">
        <v>241</v>
      </c>
      <c r="H642" s="166">
        <v>69.094999999999999</v>
      </c>
      <c r="I642" s="167"/>
      <c r="L642" s="163"/>
      <c r="M642" s="168"/>
      <c r="T642" s="169"/>
      <c r="AT642" s="164" t="s">
        <v>238</v>
      </c>
      <c r="AU642" s="164" t="s">
        <v>86</v>
      </c>
      <c r="AV642" s="14" t="s">
        <v>234</v>
      </c>
      <c r="AW642" s="14" t="s">
        <v>33</v>
      </c>
      <c r="AX642" s="14" t="s">
        <v>80</v>
      </c>
      <c r="AY642" s="164" t="s">
        <v>227</v>
      </c>
    </row>
    <row r="643" spans="2:65" s="1" customFormat="1" ht="44.25" customHeight="1">
      <c r="B643" s="33"/>
      <c r="C643" s="132" t="s">
        <v>1145</v>
      </c>
      <c r="D643" s="132" t="s">
        <v>229</v>
      </c>
      <c r="E643" s="133" t="s">
        <v>3122</v>
      </c>
      <c r="F643" s="134" t="s">
        <v>3123</v>
      </c>
      <c r="G643" s="135" t="s">
        <v>232</v>
      </c>
      <c r="H643" s="136">
        <v>69.094999999999999</v>
      </c>
      <c r="I643" s="137"/>
      <c r="J643" s="138">
        <f>ROUND(I643*H643,2)</f>
        <v>0</v>
      </c>
      <c r="K643" s="134" t="s">
        <v>233</v>
      </c>
      <c r="L643" s="33"/>
      <c r="M643" s="139" t="s">
        <v>21</v>
      </c>
      <c r="N643" s="140" t="s">
        <v>45</v>
      </c>
      <c r="P643" s="141">
        <f>O643*H643</f>
        <v>0</v>
      </c>
      <c r="Q643" s="141">
        <v>0</v>
      </c>
      <c r="R643" s="141">
        <f>Q643*H643</f>
        <v>0</v>
      </c>
      <c r="S643" s="141">
        <v>0</v>
      </c>
      <c r="T643" s="142">
        <f>S643*H643</f>
        <v>0</v>
      </c>
      <c r="AR643" s="143" t="s">
        <v>234</v>
      </c>
      <c r="AT643" s="143" t="s">
        <v>229</v>
      </c>
      <c r="AU643" s="143" t="s">
        <v>86</v>
      </c>
      <c r="AY643" s="18" t="s">
        <v>227</v>
      </c>
      <c r="BE643" s="144">
        <f>IF(N643="základní",J643,0)</f>
        <v>0</v>
      </c>
      <c r="BF643" s="144">
        <f>IF(N643="snížená",J643,0)</f>
        <v>0</v>
      </c>
      <c r="BG643" s="144">
        <f>IF(N643="zákl. přenesená",J643,0)</f>
        <v>0</v>
      </c>
      <c r="BH643" s="144">
        <f>IF(N643="sníž. přenesená",J643,0)</f>
        <v>0</v>
      </c>
      <c r="BI643" s="144">
        <f>IF(N643="nulová",J643,0)</f>
        <v>0</v>
      </c>
      <c r="BJ643" s="18" t="s">
        <v>86</v>
      </c>
      <c r="BK643" s="144">
        <f>ROUND(I643*H643,2)</f>
        <v>0</v>
      </c>
      <c r="BL643" s="18" t="s">
        <v>234</v>
      </c>
      <c r="BM643" s="143" t="s">
        <v>3124</v>
      </c>
    </row>
    <row r="644" spans="2:65" s="1" customFormat="1" ht="11.25">
      <c r="B644" s="33"/>
      <c r="D644" s="145" t="s">
        <v>236</v>
      </c>
      <c r="F644" s="146" t="s">
        <v>3125</v>
      </c>
      <c r="I644" s="147"/>
      <c r="L644" s="33"/>
      <c r="M644" s="148"/>
      <c r="T644" s="54"/>
      <c r="AT644" s="18" t="s">
        <v>236</v>
      </c>
      <c r="AU644" s="18" t="s">
        <v>86</v>
      </c>
    </row>
    <row r="645" spans="2:65" s="1" customFormat="1" ht="24.2" customHeight="1">
      <c r="B645" s="33"/>
      <c r="C645" s="132" t="s">
        <v>1151</v>
      </c>
      <c r="D645" s="132" t="s">
        <v>229</v>
      </c>
      <c r="E645" s="133" t="s">
        <v>3126</v>
      </c>
      <c r="F645" s="134" t="s">
        <v>3127</v>
      </c>
      <c r="G645" s="135" t="s">
        <v>232</v>
      </c>
      <c r="H645" s="136">
        <v>69.094999999999999</v>
      </c>
      <c r="I645" s="137"/>
      <c r="J645" s="138">
        <f>ROUND(I645*H645,2)</f>
        <v>0</v>
      </c>
      <c r="K645" s="134" t="s">
        <v>233</v>
      </c>
      <c r="L645" s="33"/>
      <c r="M645" s="139" t="s">
        <v>21</v>
      </c>
      <c r="N645" s="140" t="s">
        <v>45</v>
      </c>
      <c r="P645" s="141">
        <f>O645*H645</f>
        <v>0</v>
      </c>
      <c r="Q645" s="141">
        <v>2.8999999999999998E-3</v>
      </c>
      <c r="R645" s="141">
        <f>Q645*H645</f>
        <v>0.20037549999999998</v>
      </c>
      <c r="S645" s="141">
        <v>0</v>
      </c>
      <c r="T645" s="142">
        <f>S645*H645</f>
        <v>0</v>
      </c>
      <c r="AR645" s="143" t="s">
        <v>234</v>
      </c>
      <c r="AT645" s="143" t="s">
        <v>229</v>
      </c>
      <c r="AU645" s="143" t="s">
        <v>86</v>
      </c>
      <c r="AY645" s="18" t="s">
        <v>227</v>
      </c>
      <c r="BE645" s="144">
        <f>IF(N645="základní",J645,0)</f>
        <v>0</v>
      </c>
      <c r="BF645" s="144">
        <f>IF(N645="snížená",J645,0)</f>
        <v>0</v>
      </c>
      <c r="BG645" s="144">
        <f>IF(N645="zákl. přenesená",J645,0)</f>
        <v>0</v>
      </c>
      <c r="BH645" s="144">
        <f>IF(N645="sníž. přenesená",J645,0)</f>
        <v>0</v>
      </c>
      <c r="BI645" s="144">
        <f>IF(N645="nulová",J645,0)</f>
        <v>0</v>
      </c>
      <c r="BJ645" s="18" t="s">
        <v>86</v>
      </c>
      <c r="BK645" s="144">
        <f>ROUND(I645*H645,2)</f>
        <v>0</v>
      </c>
      <c r="BL645" s="18" t="s">
        <v>234</v>
      </c>
      <c r="BM645" s="143" t="s">
        <v>3128</v>
      </c>
    </row>
    <row r="646" spans="2:65" s="1" customFormat="1" ht="11.25">
      <c r="B646" s="33"/>
      <c r="D646" s="145" t="s">
        <v>236</v>
      </c>
      <c r="F646" s="146" t="s">
        <v>3129</v>
      </c>
      <c r="I646" s="147"/>
      <c r="L646" s="33"/>
      <c r="M646" s="148"/>
      <c r="T646" s="54"/>
      <c r="AT646" s="18" t="s">
        <v>236</v>
      </c>
      <c r="AU646" s="18" t="s">
        <v>86</v>
      </c>
    </row>
    <row r="647" spans="2:65" s="12" customFormat="1" ht="11.25">
      <c r="B647" s="149"/>
      <c r="D647" s="150" t="s">
        <v>238</v>
      </c>
      <c r="E647" s="151" t="s">
        <v>21</v>
      </c>
      <c r="F647" s="152" t="s">
        <v>3069</v>
      </c>
      <c r="H647" s="151" t="s">
        <v>21</v>
      </c>
      <c r="I647" s="153"/>
      <c r="L647" s="149"/>
      <c r="M647" s="154"/>
      <c r="T647" s="155"/>
      <c r="AT647" s="151" t="s">
        <v>238</v>
      </c>
      <c r="AU647" s="151" t="s">
        <v>86</v>
      </c>
      <c r="AV647" s="12" t="s">
        <v>80</v>
      </c>
      <c r="AW647" s="12" t="s">
        <v>33</v>
      </c>
      <c r="AX647" s="12" t="s">
        <v>73</v>
      </c>
      <c r="AY647" s="151" t="s">
        <v>227</v>
      </c>
    </row>
    <row r="648" spans="2:65" s="13" customFormat="1" ht="11.25">
      <c r="B648" s="156"/>
      <c r="D648" s="150" t="s">
        <v>238</v>
      </c>
      <c r="E648" s="157" t="s">
        <v>21</v>
      </c>
      <c r="F648" s="158" t="s">
        <v>3121</v>
      </c>
      <c r="H648" s="159">
        <v>69.094999999999999</v>
      </c>
      <c r="I648" s="160"/>
      <c r="L648" s="156"/>
      <c r="M648" s="161"/>
      <c r="T648" s="162"/>
      <c r="AT648" s="157" t="s">
        <v>238</v>
      </c>
      <c r="AU648" s="157" t="s">
        <v>86</v>
      </c>
      <c r="AV648" s="13" t="s">
        <v>86</v>
      </c>
      <c r="AW648" s="13" t="s">
        <v>33</v>
      </c>
      <c r="AX648" s="13" t="s">
        <v>73</v>
      </c>
      <c r="AY648" s="157" t="s">
        <v>227</v>
      </c>
    </row>
    <row r="649" spans="2:65" s="14" customFormat="1" ht="11.25">
      <c r="B649" s="163"/>
      <c r="D649" s="150" t="s">
        <v>238</v>
      </c>
      <c r="E649" s="164" t="s">
        <v>21</v>
      </c>
      <c r="F649" s="165" t="s">
        <v>241</v>
      </c>
      <c r="H649" s="166">
        <v>69.094999999999999</v>
      </c>
      <c r="I649" s="167"/>
      <c r="L649" s="163"/>
      <c r="M649" s="168"/>
      <c r="T649" s="169"/>
      <c r="AT649" s="164" t="s">
        <v>238</v>
      </c>
      <c r="AU649" s="164" t="s">
        <v>86</v>
      </c>
      <c r="AV649" s="14" t="s">
        <v>234</v>
      </c>
      <c r="AW649" s="14" t="s">
        <v>33</v>
      </c>
      <c r="AX649" s="14" t="s">
        <v>80</v>
      </c>
      <c r="AY649" s="164" t="s">
        <v>227</v>
      </c>
    </row>
    <row r="650" spans="2:65" s="1" customFormat="1" ht="44.25" customHeight="1">
      <c r="B650" s="33"/>
      <c r="C650" s="132" t="s">
        <v>1156</v>
      </c>
      <c r="D650" s="132" t="s">
        <v>229</v>
      </c>
      <c r="E650" s="133" t="s">
        <v>3130</v>
      </c>
      <c r="F650" s="134" t="s">
        <v>3131</v>
      </c>
      <c r="G650" s="135" t="s">
        <v>273</v>
      </c>
      <c r="H650" s="136">
        <v>1.7809999999999999</v>
      </c>
      <c r="I650" s="137"/>
      <c r="J650" s="138">
        <f>ROUND(I650*H650,2)</f>
        <v>0</v>
      </c>
      <c r="K650" s="134" t="s">
        <v>233</v>
      </c>
      <c r="L650" s="33"/>
      <c r="M650" s="139" t="s">
        <v>21</v>
      </c>
      <c r="N650" s="140" t="s">
        <v>45</v>
      </c>
      <c r="P650" s="141">
        <f>O650*H650</f>
        <v>0</v>
      </c>
      <c r="Q650" s="141">
        <v>1.05237</v>
      </c>
      <c r="R650" s="141">
        <f>Q650*H650</f>
        <v>1.87427097</v>
      </c>
      <c r="S650" s="141">
        <v>0</v>
      </c>
      <c r="T650" s="142">
        <f>S650*H650</f>
        <v>0</v>
      </c>
      <c r="AR650" s="143" t="s">
        <v>234</v>
      </c>
      <c r="AT650" s="143" t="s">
        <v>229</v>
      </c>
      <c r="AU650" s="143" t="s">
        <v>86</v>
      </c>
      <c r="AY650" s="18" t="s">
        <v>227</v>
      </c>
      <c r="BE650" s="144">
        <f>IF(N650="základní",J650,0)</f>
        <v>0</v>
      </c>
      <c r="BF650" s="144">
        <f>IF(N650="snížená",J650,0)</f>
        <v>0</v>
      </c>
      <c r="BG650" s="144">
        <f>IF(N650="zákl. přenesená",J650,0)</f>
        <v>0</v>
      </c>
      <c r="BH650" s="144">
        <f>IF(N650="sníž. přenesená",J650,0)</f>
        <v>0</v>
      </c>
      <c r="BI650" s="144">
        <f>IF(N650="nulová",J650,0)</f>
        <v>0</v>
      </c>
      <c r="BJ650" s="18" t="s">
        <v>86</v>
      </c>
      <c r="BK650" s="144">
        <f>ROUND(I650*H650,2)</f>
        <v>0</v>
      </c>
      <c r="BL650" s="18" t="s">
        <v>234</v>
      </c>
      <c r="BM650" s="143" t="s">
        <v>3132</v>
      </c>
    </row>
    <row r="651" spans="2:65" s="1" customFormat="1" ht="11.25">
      <c r="B651" s="33"/>
      <c r="D651" s="145" t="s">
        <v>236</v>
      </c>
      <c r="F651" s="146" t="s">
        <v>3133</v>
      </c>
      <c r="I651" s="147"/>
      <c r="L651" s="33"/>
      <c r="M651" s="148"/>
      <c r="T651" s="54"/>
      <c r="AT651" s="18" t="s">
        <v>236</v>
      </c>
      <c r="AU651" s="18" t="s">
        <v>86</v>
      </c>
    </row>
    <row r="652" spans="2:65" s="12" customFormat="1" ht="11.25">
      <c r="B652" s="149"/>
      <c r="D652" s="150" t="s">
        <v>238</v>
      </c>
      <c r="E652" s="151" t="s">
        <v>21</v>
      </c>
      <c r="F652" s="152" t="s">
        <v>814</v>
      </c>
      <c r="H652" s="151" t="s">
        <v>21</v>
      </c>
      <c r="I652" s="153"/>
      <c r="L652" s="149"/>
      <c r="M652" s="154"/>
      <c r="T652" s="155"/>
      <c r="AT652" s="151" t="s">
        <v>238</v>
      </c>
      <c r="AU652" s="151" t="s">
        <v>86</v>
      </c>
      <c r="AV652" s="12" t="s">
        <v>80</v>
      </c>
      <c r="AW652" s="12" t="s">
        <v>33</v>
      </c>
      <c r="AX652" s="12" t="s">
        <v>73</v>
      </c>
      <c r="AY652" s="151" t="s">
        <v>227</v>
      </c>
    </row>
    <row r="653" spans="2:65" s="12" customFormat="1" ht="11.25">
      <c r="B653" s="149"/>
      <c r="D653" s="150" t="s">
        <v>238</v>
      </c>
      <c r="E653" s="151" t="s">
        <v>21</v>
      </c>
      <c r="F653" s="152" t="s">
        <v>3069</v>
      </c>
      <c r="H653" s="151" t="s">
        <v>21</v>
      </c>
      <c r="I653" s="153"/>
      <c r="L653" s="149"/>
      <c r="M653" s="154"/>
      <c r="T653" s="155"/>
      <c r="AT653" s="151" t="s">
        <v>238</v>
      </c>
      <c r="AU653" s="151" t="s">
        <v>86</v>
      </c>
      <c r="AV653" s="12" t="s">
        <v>80</v>
      </c>
      <c r="AW653" s="12" t="s">
        <v>33</v>
      </c>
      <c r="AX653" s="12" t="s">
        <v>73</v>
      </c>
      <c r="AY653" s="151" t="s">
        <v>227</v>
      </c>
    </row>
    <row r="654" spans="2:65" s="13" customFormat="1" ht="11.25">
      <c r="B654" s="156"/>
      <c r="D654" s="150" t="s">
        <v>238</v>
      </c>
      <c r="E654" s="157" t="s">
        <v>21</v>
      </c>
      <c r="F654" s="158" t="s">
        <v>3134</v>
      </c>
      <c r="H654" s="159">
        <v>1.7809999999999999</v>
      </c>
      <c r="I654" s="160"/>
      <c r="L654" s="156"/>
      <c r="M654" s="161"/>
      <c r="T654" s="162"/>
      <c r="AT654" s="157" t="s">
        <v>238</v>
      </c>
      <c r="AU654" s="157" t="s">
        <v>86</v>
      </c>
      <c r="AV654" s="13" t="s">
        <v>86</v>
      </c>
      <c r="AW654" s="13" t="s">
        <v>33</v>
      </c>
      <c r="AX654" s="13" t="s">
        <v>73</v>
      </c>
      <c r="AY654" s="157" t="s">
        <v>227</v>
      </c>
    </row>
    <row r="655" spans="2:65" s="14" customFormat="1" ht="11.25">
      <c r="B655" s="163"/>
      <c r="D655" s="150" t="s">
        <v>238</v>
      </c>
      <c r="E655" s="164" t="s">
        <v>21</v>
      </c>
      <c r="F655" s="165" t="s">
        <v>241</v>
      </c>
      <c r="H655" s="166">
        <v>1.7809999999999999</v>
      </c>
      <c r="I655" s="167"/>
      <c r="L655" s="163"/>
      <c r="M655" s="168"/>
      <c r="T655" s="169"/>
      <c r="AT655" s="164" t="s">
        <v>238</v>
      </c>
      <c r="AU655" s="164" t="s">
        <v>86</v>
      </c>
      <c r="AV655" s="14" t="s">
        <v>234</v>
      </c>
      <c r="AW655" s="14" t="s">
        <v>33</v>
      </c>
      <c r="AX655" s="14" t="s">
        <v>80</v>
      </c>
      <c r="AY655" s="164" t="s">
        <v>227</v>
      </c>
    </row>
    <row r="656" spans="2:65" s="11" customFormat="1" ht="22.9" customHeight="1">
      <c r="B656" s="120"/>
      <c r="D656" s="121" t="s">
        <v>72</v>
      </c>
      <c r="E656" s="130" t="s">
        <v>234</v>
      </c>
      <c r="F656" s="130" t="s">
        <v>3135</v>
      </c>
      <c r="I656" s="123"/>
      <c r="J656" s="131">
        <f>BK656</f>
        <v>0</v>
      </c>
      <c r="L656" s="120"/>
      <c r="M656" s="125"/>
      <c r="P656" s="126">
        <f>SUM(P657:P996)</f>
        <v>0</v>
      </c>
      <c r="R656" s="126">
        <f>SUM(R657:R996)</f>
        <v>3276.3708419599998</v>
      </c>
      <c r="T656" s="127">
        <f>SUM(T657:T996)</f>
        <v>0</v>
      </c>
      <c r="AR656" s="121" t="s">
        <v>80</v>
      </c>
      <c r="AT656" s="128" t="s">
        <v>72</v>
      </c>
      <c r="AU656" s="128" t="s">
        <v>80</v>
      </c>
      <c r="AY656" s="121" t="s">
        <v>227</v>
      </c>
      <c r="BK656" s="129">
        <f>SUM(BK657:BK996)</f>
        <v>0</v>
      </c>
    </row>
    <row r="657" spans="2:65" s="1" customFormat="1" ht="49.15" customHeight="1">
      <c r="B657" s="33"/>
      <c r="C657" s="132" t="s">
        <v>1161</v>
      </c>
      <c r="D657" s="132" t="s">
        <v>229</v>
      </c>
      <c r="E657" s="133" t="s">
        <v>3136</v>
      </c>
      <c r="F657" s="134" t="s">
        <v>3137</v>
      </c>
      <c r="G657" s="135" t="s">
        <v>244</v>
      </c>
      <c r="H657" s="136">
        <v>1018.491</v>
      </c>
      <c r="I657" s="137"/>
      <c r="J657" s="138">
        <f>ROUND(I657*H657,2)</f>
        <v>0</v>
      </c>
      <c r="K657" s="134" t="s">
        <v>233</v>
      </c>
      <c r="L657" s="33"/>
      <c r="M657" s="139" t="s">
        <v>21</v>
      </c>
      <c r="N657" s="140" t="s">
        <v>45</v>
      </c>
      <c r="P657" s="141">
        <f>O657*H657</f>
        <v>0</v>
      </c>
      <c r="Q657" s="141">
        <v>2.5020099999999998</v>
      </c>
      <c r="R657" s="141">
        <f>Q657*H657</f>
        <v>2548.2746669099997</v>
      </c>
      <c r="S657" s="141">
        <v>0</v>
      </c>
      <c r="T657" s="142">
        <f>S657*H657</f>
        <v>0</v>
      </c>
      <c r="AR657" s="143" t="s">
        <v>234</v>
      </c>
      <c r="AT657" s="143" t="s">
        <v>229</v>
      </c>
      <c r="AU657" s="143" t="s">
        <v>86</v>
      </c>
      <c r="AY657" s="18" t="s">
        <v>227</v>
      </c>
      <c r="BE657" s="144">
        <f>IF(N657="základní",J657,0)</f>
        <v>0</v>
      </c>
      <c r="BF657" s="144">
        <f>IF(N657="snížená",J657,0)</f>
        <v>0</v>
      </c>
      <c r="BG657" s="144">
        <f>IF(N657="zákl. přenesená",J657,0)</f>
        <v>0</v>
      </c>
      <c r="BH657" s="144">
        <f>IF(N657="sníž. přenesená",J657,0)</f>
        <v>0</v>
      </c>
      <c r="BI657" s="144">
        <f>IF(N657="nulová",J657,0)</f>
        <v>0</v>
      </c>
      <c r="BJ657" s="18" t="s">
        <v>86</v>
      </c>
      <c r="BK657" s="144">
        <f>ROUND(I657*H657,2)</f>
        <v>0</v>
      </c>
      <c r="BL657" s="18" t="s">
        <v>234</v>
      </c>
      <c r="BM657" s="143" t="s">
        <v>3138</v>
      </c>
    </row>
    <row r="658" spans="2:65" s="1" customFormat="1" ht="11.25">
      <c r="B658" s="33"/>
      <c r="D658" s="145" t="s">
        <v>236</v>
      </c>
      <c r="F658" s="146" t="s">
        <v>3139</v>
      </c>
      <c r="I658" s="147"/>
      <c r="L658" s="33"/>
      <c r="M658" s="148"/>
      <c r="T658" s="54"/>
      <c r="AT658" s="18" t="s">
        <v>236</v>
      </c>
      <c r="AU658" s="18" t="s">
        <v>86</v>
      </c>
    </row>
    <row r="659" spans="2:65" s="12" customFormat="1" ht="11.25">
      <c r="B659" s="149"/>
      <c r="D659" s="150" t="s">
        <v>238</v>
      </c>
      <c r="E659" s="151" t="s">
        <v>21</v>
      </c>
      <c r="F659" s="152" t="s">
        <v>814</v>
      </c>
      <c r="H659" s="151" t="s">
        <v>21</v>
      </c>
      <c r="I659" s="153"/>
      <c r="L659" s="149"/>
      <c r="M659" s="154"/>
      <c r="T659" s="155"/>
      <c r="AT659" s="151" t="s">
        <v>238</v>
      </c>
      <c r="AU659" s="151" t="s">
        <v>86</v>
      </c>
      <c r="AV659" s="12" t="s">
        <v>80</v>
      </c>
      <c r="AW659" s="12" t="s">
        <v>33</v>
      </c>
      <c r="AX659" s="12" t="s">
        <v>73</v>
      </c>
      <c r="AY659" s="151" t="s">
        <v>227</v>
      </c>
    </row>
    <row r="660" spans="2:65" s="12" customFormat="1" ht="11.25">
      <c r="B660" s="149"/>
      <c r="D660" s="150" t="s">
        <v>238</v>
      </c>
      <c r="E660" s="151" t="s">
        <v>21</v>
      </c>
      <c r="F660" s="152" t="s">
        <v>3140</v>
      </c>
      <c r="H660" s="151" t="s">
        <v>21</v>
      </c>
      <c r="I660" s="153"/>
      <c r="L660" s="149"/>
      <c r="M660" s="154"/>
      <c r="T660" s="155"/>
      <c r="AT660" s="151" t="s">
        <v>238</v>
      </c>
      <c r="AU660" s="151" t="s">
        <v>86</v>
      </c>
      <c r="AV660" s="12" t="s">
        <v>80</v>
      </c>
      <c r="AW660" s="12" t="s">
        <v>33</v>
      </c>
      <c r="AX660" s="12" t="s">
        <v>73</v>
      </c>
      <c r="AY660" s="151" t="s">
        <v>227</v>
      </c>
    </row>
    <row r="661" spans="2:65" s="13" customFormat="1" ht="11.25">
      <c r="B661" s="156"/>
      <c r="D661" s="150" t="s">
        <v>238</v>
      </c>
      <c r="E661" s="157" t="s">
        <v>21</v>
      </c>
      <c r="F661" s="158" t="s">
        <v>3141</v>
      </c>
      <c r="H661" s="159">
        <v>3.9350000000000001</v>
      </c>
      <c r="I661" s="160"/>
      <c r="L661" s="156"/>
      <c r="M661" s="161"/>
      <c r="T661" s="162"/>
      <c r="AT661" s="157" t="s">
        <v>238</v>
      </c>
      <c r="AU661" s="157" t="s">
        <v>86</v>
      </c>
      <c r="AV661" s="13" t="s">
        <v>86</v>
      </c>
      <c r="AW661" s="13" t="s">
        <v>33</v>
      </c>
      <c r="AX661" s="13" t="s">
        <v>73</v>
      </c>
      <c r="AY661" s="157" t="s">
        <v>227</v>
      </c>
    </row>
    <row r="662" spans="2:65" s="15" customFormat="1" ht="11.25">
      <c r="B662" s="193"/>
      <c r="D662" s="150" t="s">
        <v>238</v>
      </c>
      <c r="E662" s="194" t="s">
        <v>21</v>
      </c>
      <c r="F662" s="195" t="s">
        <v>765</v>
      </c>
      <c r="H662" s="196">
        <v>3.9350000000000001</v>
      </c>
      <c r="I662" s="197"/>
      <c r="L662" s="193"/>
      <c r="M662" s="198"/>
      <c r="T662" s="199"/>
      <c r="AT662" s="194" t="s">
        <v>238</v>
      </c>
      <c r="AU662" s="194" t="s">
        <v>86</v>
      </c>
      <c r="AV662" s="15" t="s">
        <v>120</v>
      </c>
      <c r="AW662" s="15" t="s">
        <v>33</v>
      </c>
      <c r="AX662" s="15" t="s">
        <v>73</v>
      </c>
      <c r="AY662" s="194" t="s">
        <v>227</v>
      </c>
    </row>
    <row r="663" spans="2:65" s="12" customFormat="1" ht="11.25">
      <c r="B663" s="149"/>
      <c r="D663" s="150" t="s">
        <v>238</v>
      </c>
      <c r="E663" s="151" t="s">
        <v>21</v>
      </c>
      <c r="F663" s="152" t="s">
        <v>814</v>
      </c>
      <c r="H663" s="151" t="s">
        <v>21</v>
      </c>
      <c r="I663" s="153"/>
      <c r="L663" s="149"/>
      <c r="M663" s="154"/>
      <c r="T663" s="155"/>
      <c r="AT663" s="151" t="s">
        <v>238</v>
      </c>
      <c r="AU663" s="151" t="s">
        <v>86</v>
      </c>
      <c r="AV663" s="12" t="s">
        <v>80</v>
      </c>
      <c r="AW663" s="12" t="s">
        <v>33</v>
      </c>
      <c r="AX663" s="12" t="s">
        <v>73</v>
      </c>
      <c r="AY663" s="151" t="s">
        <v>227</v>
      </c>
    </row>
    <row r="664" spans="2:65" s="12" customFormat="1" ht="11.25">
      <c r="B664" s="149"/>
      <c r="D664" s="150" t="s">
        <v>238</v>
      </c>
      <c r="E664" s="151" t="s">
        <v>21</v>
      </c>
      <c r="F664" s="152" t="s">
        <v>3142</v>
      </c>
      <c r="H664" s="151" t="s">
        <v>21</v>
      </c>
      <c r="I664" s="153"/>
      <c r="L664" s="149"/>
      <c r="M664" s="154"/>
      <c r="T664" s="155"/>
      <c r="AT664" s="151" t="s">
        <v>238</v>
      </c>
      <c r="AU664" s="151" t="s">
        <v>86</v>
      </c>
      <c r="AV664" s="12" t="s">
        <v>80</v>
      </c>
      <c r="AW664" s="12" t="s">
        <v>33</v>
      </c>
      <c r="AX664" s="12" t="s">
        <v>73</v>
      </c>
      <c r="AY664" s="151" t="s">
        <v>227</v>
      </c>
    </row>
    <row r="665" spans="2:65" s="13" customFormat="1" ht="11.25">
      <c r="B665" s="156"/>
      <c r="D665" s="150" t="s">
        <v>238</v>
      </c>
      <c r="E665" s="157" t="s">
        <v>21</v>
      </c>
      <c r="F665" s="158" t="s">
        <v>3143</v>
      </c>
      <c r="H665" s="159">
        <v>8.3879999999999999</v>
      </c>
      <c r="I665" s="160"/>
      <c r="L665" s="156"/>
      <c r="M665" s="161"/>
      <c r="T665" s="162"/>
      <c r="AT665" s="157" t="s">
        <v>238</v>
      </c>
      <c r="AU665" s="157" t="s">
        <v>86</v>
      </c>
      <c r="AV665" s="13" t="s">
        <v>86</v>
      </c>
      <c r="AW665" s="13" t="s">
        <v>33</v>
      </c>
      <c r="AX665" s="13" t="s">
        <v>73</v>
      </c>
      <c r="AY665" s="157" t="s">
        <v>227</v>
      </c>
    </row>
    <row r="666" spans="2:65" s="15" customFormat="1" ht="11.25">
      <c r="B666" s="193"/>
      <c r="D666" s="150" t="s">
        <v>238</v>
      </c>
      <c r="E666" s="194" t="s">
        <v>21</v>
      </c>
      <c r="F666" s="195" t="s">
        <v>765</v>
      </c>
      <c r="H666" s="196">
        <v>8.3879999999999999</v>
      </c>
      <c r="I666" s="197"/>
      <c r="L666" s="193"/>
      <c r="M666" s="198"/>
      <c r="T666" s="199"/>
      <c r="AT666" s="194" t="s">
        <v>238</v>
      </c>
      <c r="AU666" s="194" t="s">
        <v>86</v>
      </c>
      <c r="AV666" s="15" t="s">
        <v>120</v>
      </c>
      <c r="AW666" s="15" t="s">
        <v>33</v>
      </c>
      <c r="AX666" s="15" t="s">
        <v>73</v>
      </c>
      <c r="AY666" s="194" t="s">
        <v>227</v>
      </c>
    </row>
    <row r="667" spans="2:65" s="12" customFormat="1" ht="11.25">
      <c r="B667" s="149"/>
      <c r="D667" s="150" t="s">
        <v>238</v>
      </c>
      <c r="E667" s="151" t="s">
        <v>21</v>
      </c>
      <c r="F667" s="152" t="s">
        <v>814</v>
      </c>
      <c r="H667" s="151" t="s">
        <v>21</v>
      </c>
      <c r="I667" s="153"/>
      <c r="L667" s="149"/>
      <c r="M667" s="154"/>
      <c r="T667" s="155"/>
      <c r="AT667" s="151" t="s">
        <v>238</v>
      </c>
      <c r="AU667" s="151" t="s">
        <v>86</v>
      </c>
      <c r="AV667" s="12" t="s">
        <v>80</v>
      </c>
      <c r="AW667" s="12" t="s">
        <v>33</v>
      </c>
      <c r="AX667" s="12" t="s">
        <v>73</v>
      </c>
      <c r="AY667" s="151" t="s">
        <v>227</v>
      </c>
    </row>
    <row r="668" spans="2:65" s="12" customFormat="1" ht="11.25">
      <c r="B668" s="149"/>
      <c r="D668" s="150" t="s">
        <v>238</v>
      </c>
      <c r="E668" s="151" t="s">
        <v>21</v>
      </c>
      <c r="F668" s="152" t="s">
        <v>3144</v>
      </c>
      <c r="H668" s="151" t="s">
        <v>21</v>
      </c>
      <c r="I668" s="153"/>
      <c r="L668" s="149"/>
      <c r="M668" s="154"/>
      <c r="T668" s="155"/>
      <c r="AT668" s="151" t="s">
        <v>238</v>
      </c>
      <c r="AU668" s="151" t="s">
        <v>86</v>
      </c>
      <c r="AV668" s="12" t="s">
        <v>80</v>
      </c>
      <c r="AW668" s="12" t="s">
        <v>33</v>
      </c>
      <c r="AX668" s="12" t="s">
        <v>73</v>
      </c>
      <c r="AY668" s="151" t="s">
        <v>227</v>
      </c>
    </row>
    <row r="669" spans="2:65" s="13" customFormat="1" ht="11.25">
      <c r="B669" s="156"/>
      <c r="D669" s="150" t="s">
        <v>238</v>
      </c>
      <c r="E669" s="157" t="s">
        <v>21</v>
      </c>
      <c r="F669" s="158" t="s">
        <v>3145</v>
      </c>
      <c r="H669" s="159">
        <v>110.839</v>
      </c>
      <c r="I669" s="160"/>
      <c r="L669" s="156"/>
      <c r="M669" s="161"/>
      <c r="T669" s="162"/>
      <c r="AT669" s="157" t="s">
        <v>238</v>
      </c>
      <c r="AU669" s="157" t="s">
        <v>86</v>
      </c>
      <c r="AV669" s="13" t="s">
        <v>86</v>
      </c>
      <c r="AW669" s="13" t="s">
        <v>33</v>
      </c>
      <c r="AX669" s="13" t="s">
        <v>73</v>
      </c>
      <c r="AY669" s="157" t="s">
        <v>227</v>
      </c>
    </row>
    <row r="670" spans="2:65" s="12" customFormat="1" ht="11.25">
      <c r="B670" s="149"/>
      <c r="D670" s="150" t="s">
        <v>238</v>
      </c>
      <c r="E670" s="151" t="s">
        <v>21</v>
      </c>
      <c r="F670" s="152" t="s">
        <v>753</v>
      </c>
      <c r="H670" s="151" t="s">
        <v>21</v>
      </c>
      <c r="I670" s="153"/>
      <c r="L670" s="149"/>
      <c r="M670" s="154"/>
      <c r="T670" s="155"/>
      <c r="AT670" s="151" t="s">
        <v>238</v>
      </c>
      <c r="AU670" s="151" t="s">
        <v>86</v>
      </c>
      <c r="AV670" s="12" t="s">
        <v>80</v>
      </c>
      <c r="AW670" s="12" t="s">
        <v>33</v>
      </c>
      <c r="AX670" s="12" t="s">
        <v>73</v>
      </c>
      <c r="AY670" s="151" t="s">
        <v>227</v>
      </c>
    </row>
    <row r="671" spans="2:65" s="13" customFormat="1" ht="11.25">
      <c r="B671" s="156"/>
      <c r="D671" s="150" t="s">
        <v>238</v>
      </c>
      <c r="E671" s="157" t="s">
        <v>21</v>
      </c>
      <c r="F671" s="158" t="s">
        <v>3146</v>
      </c>
      <c r="H671" s="159">
        <v>-4.2119999999999997</v>
      </c>
      <c r="I671" s="160"/>
      <c r="L671" s="156"/>
      <c r="M671" s="161"/>
      <c r="T671" s="162"/>
      <c r="AT671" s="157" t="s">
        <v>238</v>
      </c>
      <c r="AU671" s="157" t="s">
        <v>86</v>
      </c>
      <c r="AV671" s="13" t="s">
        <v>86</v>
      </c>
      <c r="AW671" s="13" t="s">
        <v>33</v>
      </c>
      <c r="AX671" s="13" t="s">
        <v>73</v>
      </c>
      <c r="AY671" s="157" t="s">
        <v>227</v>
      </c>
    </row>
    <row r="672" spans="2:65" s="12" customFormat="1" ht="11.25">
      <c r="B672" s="149"/>
      <c r="D672" s="150" t="s">
        <v>238</v>
      </c>
      <c r="E672" s="151" t="s">
        <v>21</v>
      </c>
      <c r="F672" s="152" t="s">
        <v>3147</v>
      </c>
      <c r="H672" s="151" t="s">
        <v>21</v>
      </c>
      <c r="I672" s="153"/>
      <c r="L672" s="149"/>
      <c r="M672" s="154"/>
      <c r="T672" s="155"/>
      <c r="AT672" s="151" t="s">
        <v>238</v>
      </c>
      <c r="AU672" s="151" t="s">
        <v>86</v>
      </c>
      <c r="AV672" s="12" t="s">
        <v>80</v>
      </c>
      <c r="AW672" s="12" t="s">
        <v>33</v>
      </c>
      <c r="AX672" s="12" t="s">
        <v>73</v>
      </c>
      <c r="AY672" s="151" t="s">
        <v>227</v>
      </c>
    </row>
    <row r="673" spans="2:51" s="13" customFormat="1" ht="11.25">
      <c r="B673" s="156"/>
      <c r="D673" s="150" t="s">
        <v>238</v>
      </c>
      <c r="E673" s="157" t="s">
        <v>21</v>
      </c>
      <c r="F673" s="158" t="s">
        <v>3148</v>
      </c>
      <c r="H673" s="159">
        <v>224.542</v>
      </c>
      <c r="I673" s="160"/>
      <c r="L673" s="156"/>
      <c r="M673" s="161"/>
      <c r="T673" s="162"/>
      <c r="AT673" s="157" t="s">
        <v>238</v>
      </c>
      <c r="AU673" s="157" t="s">
        <v>86</v>
      </c>
      <c r="AV673" s="13" t="s">
        <v>86</v>
      </c>
      <c r="AW673" s="13" t="s">
        <v>33</v>
      </c>
      <c r="AX673" s="13" t="s">
        <v>73</v>
      </c>
      <c r="AY673" s="157" t="s">
        <v>227</v>
      </c>
    </row>
    <row r="674" spans="2:51" s="12" customFormat="1" ht="11.25">
      <c r="B674" s="149"/>
      <c r="D674" s="150" t="s">
        <v>238</v>
      </c>
      <c r="E674" s="151" t="s">
        <v>21</v>
      </c>
      <c r="F674" s="152" t="s">
        <v>753</v>
      </c>
      <c r="H674" s="151" t="s">
        <v>21</v>
      </c>
      <c r="I674" s="153"/>
      <c r="L674" s="149"/>
      <c r="M674" s="154"/>
      <c r="T674" s="155"/>
      <c r="AT674" s="151" t="s">
        <v>238</v>
      </c>
      <c r="AU674" s="151" t="s">
        <v>86</v>
      </c>
      <c r="AV674" s="12" t="s">
        <v>80</v>
      </c>
      <c r="AW674" s="12" t="s">
        <v>33</v>
      </c>
      <c r="AX674" s="12" t="s">
        <v>73</v>
      </c>
      <c r="AY674" s="151" t="s">
        <v>227</v>
      </c>
    </row>
    <row r="675" spans="2:51" s="13" customFormat="1" ht="11.25">
      <c r="B675" s="156"/>
      <c r="D675" s="150" t="s">
        <v>238</v>
      </c>
      <c r="E675" s="157" t="s">
        <v>21</v>
      </c>
      <c r="F675" s="158" t="s">
        <v>3149</v>
      </c>
      <c r="H675" s="159">
        <v>-2.129</v>
      </c>
      <c r="I675" s="160"/>
      <c r="L675" s="156"/>
      <c r="M675" s="161"/>
      <c r="T675" s="162"/>
      <c r="AT675" s="157" t="s">
        <v>238</v>
      </c>
      <c r="AU675" s="157" t="s">
        <v>86</v>
      </c>
      <c r="AV675" s="13" t="s">
        <v>86</v>
      </c>
      <c r="AW675" s="13" t="s">
        <v>33</v>
      </c>
      <c r="AX675" s="13" t="s">
        <v>73</v>
      </c>
      <c r="AY675" s="157" t="s">
        <v>227</v>
      </c>
    </row>
    <row r="676" spans="2:51" s="13" customFormat="1" ht="11.25">
      <c r="B676" s="156"/>
      <c r="D676" s="150" t="s">
        <v>238</v>
      </c>
      <c r="E676" s="157" t="s">
        <v>21</v>
      </c>
      <c r="F676" s="158" t="s">
        <v>3150</v>
      </c>
      <c r="H676" s="159">
        <v>-3.0409999999999999</v>
      </c>
      <c r="I676" s="160"/>
      <c r="L676" s="156"/>
      <c r="M676" s="161"/>
      <c r="T676" s="162"/>
      <c r="AT676" s="157" t="s">
        <v>238</v>
      </c>
      <c r="AU676" s="157" t="s">
        <v>86</v>
      </c>
      <c r="AV676" s="13" t="s">
        <v>86</v>
      </c>
      <c r="AW676" s="13" t="s">
        <v>33</v>
      </c>
      <c r="AX676" s="13" t="s">
        <v>73</v>
      </c>
      <c r="AY676" s="157" t="s">
        <v>227</v>
      </c>
    </row>
    <row r="677" spans="2:51" s="15" customFormat="1" ht="11.25">
      <c r="B677" s="193"/>
      <c r="D677" s="150" t="s">
        <v>238</v>
      </c>
      <c r="E677" s="194" t="s">
        <v>21</v>
      </c>
      <c r="F677" s="195" t="s">
        <v>765</v>
      </c>
      <c r="H677" s="196">
        <v>325.99900000000002</v>
      </c>
      <c r="I677" s="197"/>
      <c r="L677" s="193"/>
      <c r="M677" s="198"/>
      <c r="T677" s="199"/>
      <c r="AT677" s="194" t="s">
        <v>238</v>
      </c>
      <c r="AU677" s="194" t="s">
        <v>86</v>
      </c>
      <c r="AV677" s="15" t="s">
        <v>120</v>
      </c>
      <c r="AW677" s="15" t="s">
        <v>33</v>
      </c>
      <c r="AX677" s="15" t="s">
        <v>73</v>
      </c>
      <c r="AY677" s="194" t="s">
        <v>227</v>
      </c>
    </row>
    <row r="678" spans="2:51" s="12" customFormat="1" ht="11.25">
      <c r="B678" s="149"/>
      <c r="D678" s="150" t="s">
        <v>238</v>
      </c>
      <c r="E678" s="151" t="s">
        <v>21</v>
      </c>
      <c r="F678" s="152" t="s">
        <v>748</v>
      </c>
      <c r="H678" s="151" t="s">
        <v>21</v>
      </c>
      <c r="I678" s="153"/>
      <c r="L678" s="149"/>
      <c r="M678" s="154"/>
      <c r="T678" s="155"/>
      <c r="AT678" s="151" t="s">
        <v>238</v>
      </c>
      <c r="AU678" s="151" t="s">
        <v>86</v>
      </c>
      <c r="AV678" s="12" t="s">
        <v>80</v>
      </c>
      <c r="AW678" s="12" t="s">
        <v>33</v>
      </c>
      <c r="AX678" s="12" t="s">
        <v>73</v>
      </c>
      <c r="AY678" s="151" t="s">
        <v>227</v>
      </c>
    </row>
    <row r="679" spans="2:51" s="12" customFormat="1" ht="11.25">
      <c r="B679" s="149"/>
      <c r="D679" s="150" t="s">
        <v>238</v>
      </c>
      <c r="E679" s="151" t="s">
        <v>21</v>
      </c>
      <c r="F679" s="152" t="s">
        <v>3151</v>
      </c>
      <c r="H679" s="151" t="s">
        <v>21</v>
      </c>
      <c r="I679" s="153"/>
      <c r="L679" s="149"/>
      <c r="M679" s="154"/>
      <c r="T679" s="155"/>
      <c r="AT679" s="151" t="s">
        <v>238</v>
      </c>
      <c r="AU679" s="151" t="s">
        <v>86</v>
      </c>
      <c r="AV679" s="12" t="s">
        <v>80</v>
      </c>
      <c r="AW679" s="12" t="s">
        <v>33</v>
      </c>
      <c r="AX679" s="12" t="s">
        <v>73</v>
      </c>
      <c r="AY679" s="151" t="s">
        <v>227</v>
      </c>
    </row>
    <row r="680" spans="2:51" s="13" customFormat="1" ht="11.25">
      <c r="B680" s="156"/>
      <c r="D680" s="150" t="s">
        <v>238</v>
      </c>
      <c r="E680" s="157" t="s">
        <v>21</v>
      </c>
      <c r="F680" s="158" t="s">
        <v>3152</v>
      </c>
      <c r="H680" s="159">
        <v>206.654</v>
      </c>
      <c r="I680" s="160"/>
      <c r="L680" s="156"/>
      <c r="M680" s="161"/>
      <c r="T680" s="162"/>
      <c r="AT680" s="157" t="s">
        <v>238</v>
      </c>
      <c r="AU680" s="157" t="s">
        <v>86</v>
      </c>
      <c r="AV680" s="13" t="s">
        <v>86</v>
      </c>
      <c r="AW680" s="13" t="s">
        <v>33</v>
      </c>
      <c r="AX680" s="13" t="s">
        <v>73</v>
      </c>
      <c r="AY680" s="157" t="s">
        <v>227</v>
      </c>
    </row>
    <row r="681" spans="2:51" s="12" customFormat="1" ht="11.25">
      <c r="B681" s="149"/>
      <c r="D681" s="150" t="s">
        <v>238</v>
      </c>
      <c r="E681" s="151" t="s">
        <v>21</v>
      </c>
      <c r="F681" s="152" t="s">
        <v>3153</v>
      </c>
      <c r="H681" s="151" t="s">
        <v>21</v>
      </c>
      <c r="I681" s="153"/>
      <c r="L681" s="149"/>
      <c r="M681" s="154"/>
      <c r="T681" s="155"/>
      <c r="AT681" s="151" t="s">
        <v>238</v>
      </c>
      <c r="AU681" s="151" t="s">
        <v>86</v>
      </c>
      <c r="AV681" s="12" t="s">
        <v>80</v>
      </c>
      <c r="AW681" s="12" t="s">
        <v>33</v>
      </c>
      <c r="AX681" s="12" t="s">
        <v>73</v>
      </c>
      <c r="AY681" s="151" t="s">
        <v>227</v>
      </c>
    </row>
    <row r="682" spans="2:51" s="13" customFormat="1" ht="11.25">
      <c r="B682" s="156"/>
      <c r="D682" s="150" t="s">
        <v>238</v>
      </c>
      <c r="E682" s="157" t="s">
        <v>21</v>
      </c>
      <c r="F682" s="158" t="s">
        <v>3154</v>
      </c>
      <c r="H682" s="159">
        <v>28.155000000000001</v>
      </c>
      <c r="I682" s="160"/>
      <c r="L682" s="156"/>
      <c r="M682" s="161"/>
      <c r="T682" s="162"/>
      <c r="AT682" s="157" t="s">
        <v>238</v>
      </c>
      <c r="AU682" s="157" t="s">
        <v>86</v>
      </c>
      <c r="AV682" s="13" t="s">
        <v>86</v>
      </c>
      <c r="AW682" s="13" t="s">
        <v>33</v>
      </c>
      <c r="AX682" s="13" t="s">
        <v>73</v>
      </c>
      <c r="AY682" s="157" t="s">
        <v>227</v>
      </c>
    </row>
    <row r="683" spans="2:51" s="12" customFormat="1" ht="11.25">
      <c r="B683" s="149"/>
      <c r="D683" s="150" t="s">
        <v>238</v>
      </c>
      <c r="E683" s="151" t="s">
        <v>21</v>
      </c>
      <c r="F683" s="152" t="s">
        <v>3155</v>
      </c>
      <c r="H683" s="151" t="s">
        <v>21</v>
      </c>
      <c r="I683" s="153"/>
      <c r="L683" s="149"/>
      <c r="M683" s="154"/>
      <c r="T683" s="155"/>
      <c r="AT683" s="151" t="s">
        <v>238</v>
      </c>
      <c r="AU683" s="151" t="s">
        <v>86</v>
      </c>
      <c r="AV683" s="12" t="s">
        <v>80</v>
      </c>
      <c r="AW683" s="12" t="s">
        <v>33</v>
      </c>
      <c r="AX683" s="12" t="s">
        <v>73</v>
      </c>
      <c r="AY683" s="151" t="s">
        <v>227</v>
      </c>
    </row>
    <row r="684" spans="2:51" s="13" customFormat="1" ht="11.25">
      <c r="B684" s="156"/>
      <c r="D684" s="150" t="s">
        <v>238</v>
      </c>
      <c r="E684" s="157" t="s">
        <v>21</v>
      </c>
      <c r="F684" s="158" t="s">
        <v>3156</v>
      </c>
      <c r="H684" s="159">
        <v>3.754</v>
      </c>
      <c r="I684" s="160"/>
      <c r="L684" s="156"/>
      <c r="M684" s="161"/>
      <c r="T684" s="162"/>
      <c r="AT684" s="157" t="s">
        <v>238</v>
      </c>
      <c r="AU684" s="157" t="s">
        <v>86</v>
      </c>
      <c r="AV684" s="13" t="s">
        <v>86</v>
      </c>
      <c r="AW684" s="13" t="s">
        <v>33</v>
      </c>
      <c r="AX684" s="13" t="s">
        <v>73</v>
      </c>
      <c r="AY684" s="157" t="s">
        <v>227</v>
      </c>
    </row>
    <row r="685" spans="2:51" s="12" customFormat="1" ht="11.25">
      <c r="B685" s="149"/>
      <c r="D685" s="150" t="s">
        <v>238</v>
      </c>
      <c r="E685" s="151" t="s">
        <v>21</v>
      </c>
      <c r="F685" s="152" t="s">
        <v>3157</v>
      </c>
      <c r="H685" s="151" t="s">
        <v>21</v>
      </c>
      <c r="I685" s="153"/>
      <c r="L685" s="149"/>
      <c r="M685" s="154"/>
      <c r="T685" s="155"/>
      <c r="AT685" s="151" t="s">
        <v>238</v>
      </c>
      <c r="AU685" s="151" t="s">
        <v>86</v>
      </c>
      <c r="AV685" s="12" t="s">
        <v>80</v>
      </c>
      <c r="AW685" s="12" t="s">
        <v>33</v>
      </c>
      <c r="AX685" s="12" t="s">
        <v>73</v>
      </c>
      <c r="AY685" s="151" t="s">
        <v>227</v>
      </c>
    </row>
    <row r="686" spans="2:51" s="13" customFormat="1" ht="11.25">
      <c r="B686" s="156"/>
      <c r="D686" s="150" t="s">
        <v>238</v>
      </c>
      <c r="E686" s="157" t="s">
        <v>21</v>
      </c>
      <c r="F686" s="158" t="s">
        <v>3158</v>
      </c>
      <c r="H686" s="159">
        <v>-2.0459999999999998</v>
      </c>
      <c r="I686" s="160"/>
      <c r="L686" s="156"/>
      <c r="M686" s="161"/>
      <c r="T686" s="162"/>
      <c r="AT686" s="157" t="s">
        <v>238</v>
      </c>
      <c r="AU686" s="157" t="s">
        <v>86</v>
      </c>
      <c r="AV686" s="13" t="s">
        <v>86</v>
      </c>
      <c r="AW686" s="13" t="s">
        <v>33</v>
      </c>
      <c r="AX686" s="13" t="s">
        <v>73</v>
      </c>
      <c r="AY686" s="157" t="s">
        <v>227</v>
      </c>
    </row>
    <row r="687" spans="2:51" s="15" customFormat="1" ht="11.25">
      <c r="B687" s="193"/>
      <c r="D687" s="150" t="s">
        <v>238</v>
      </c>
      <c r="E687" s="194" t="s">
        <v>21</v>
      </c>
      <c r="F687" s="195" t="s">
        <v>765</v>
      </c>
      <c r="H687" s="196">
        <v>236.517</v>
      </c>
      <c r="I687" s="197"/>
      <c r="L687" s="193"/>
      <c r="M687" s="198"/>
      <c r="T687" s="199"/>
      <c r="AT687" s="194" t="s">
        <v>238</v>
      </c>
      <c r="AU687" s="194" t="s">
        <v>86</v>
      </c>
      <c r="AV687" s="15" t="s">
        <v>120</v>
      </c>
      <c r="AW687" s="15" t="s">
        <v>33</v>
      </c>
      <c r="AX687" s="15" t="s">
        <v>73</v>
      </c>
      <c r="AY687" s="194" t="s">
        <v>227</v>
      </c>
    </row>
    <row r="688" spans="2:51" s="12" customFormat="1" ht="11.25">
      <c r="B688" s="149"/>
      <c r="D688" s="150" t="s">
        <v>238</v>
      </c>
      <c r="E688" s="151" t="s">
        <v>21</v>
      </c>
      <c r="F688" s="152" t="s">
        <v>766</v>
      </c>
      <c r="H688" s="151" t="s">
        <v>21</v>
      </c>
      <c r="I688" s="153"/>
      <c r="L688" s="149"/>
      <c r="M688" s="154"/>
      <c r="T688" s="155"/>
      <c r="AT688" s="151" t="s">
        <v>238</v>
      </c>
      <c r="AU688" s="151" t="s">
        <v>86</v>
      </c>
      <c r="AV688" s="12" t="s">
        <v>80</v>
      </c>
      <c r="AW688" s="12" t="s">
        <v>33</v>
      </c>
      <c r="AX688" s="12" t="s">
        <v>73</v>
      </c>
      <c r="AY688" s="151" t="s">
        <v>227</v>
      </c>
    </row>
    <row r="689" spans="2:51" s="12" customFormat="1" ht="11.25">
      <c r="B689" s="149"/>
      <c r="D689" s="150" t="s">
        <v>238</v>
      </c>
      <c r="E689" s="151" t="s">
        <v>21</v>
      </c>
      <c r="F689" s="152" t="s">
        <v>3151</v>
      </c>
      <c r="H689" s="151" t="s">
        <v>21</v>
      </c>
      <c r="I689" s="153"/>
      <c r="L689" s="149"/>
      <c r="M689" s="154"/>
      <c r="T689" s="155"/>
      <c r="AT689" s="151" t="s">
        <v>238</v>
      </c>
      <c r="AU689" s="151" t="s">
        <v>86</v>
      </c>
      <c r="AV689" s="12" t="s">
        <v>80</v>
      </c>
      <c r="AW689" s="12" t="s">
        <v>33</v>
      </c>
      <c r="AX689" s="12" t="s">
        <v>73</v>
      </c>
      <c r="AY689" s="151" t="s">
        <v>227</v>
      </c>
    </row>
    <row r="690" spans="2:51" s="13" customFormat="1" ht="11.25">
      <c r="B690" s="156"/>
      <c r="D690" s="150" t="s">
        <v>238</v>
      </c>
      <c r="E690" s="157" t="s">
        <v>21</v>
      </c>
      <c r="F690" s="158" t="s">
        <v>3152</v>
      </c>
      <c r="H690" s="159">
        <v>206.654</v>
      </c>
      <c r="I690" s="160"/>
      <c r="L690" s="156"/>
      <c r="M690" s="161"/>
      <c r="T690" s="162"/>
      <c r="AT690" s="157" t="s">
        <v>238</v>
      </c>
      <c r="AU690" s="157" t="s">
        <v>86</v>
      </c>
      <c r="AV690" s="13" t="s">
        <v>86</v>
      </c>
      <c r="AW690" s="13" t="s">
        <v>33</v>
      </c>
      <c r="AX690" s="13" t="s">
        <v>73</v>
      </c>
      <c r="AY690" s="157" t="s">
        <v>227</v>
      </c>
    </row>
    <row r="691" spans="2:51" s="12" customFormat="1" ht="11.25">
      <c r="B691" s="149"/>
      <c r="D691" s="150" t="s">
        <v>238</v>
      </c>
      <c r="E691" s="151" t="s">
        <v>21</v>
      </c>
      <c r="F691" s="152" t="s">
        <v>3153</v>
      </c>
      <c r="H691" s="151" t="s">
        <v>21</v>
      </c>
      <c r="I691" s="153"/>
      <c r="L691" s="149"/>
      <c r="M691" s="154"/>
      <c r="T691" s="155"/>
      <c r="AT691" s="151" t="s">
        <v>238</v>
      </c>
      <c r="AU691" s="151" t="s">
        <v>86</v>
      </c>
      <c r="AV691" s="12" t="s">
        <v>80</v>
      </c>
      <c r="AW691" s="12" t="s">
        <v>33</v>
      </c>
      <c r="AX691" s="12" t="s">
        <v>73</v>
      </c>
      <c r="AY691" s="151" t="s">
        <v>227</v>
      </c>
    </row>
    <row r="692" spans="2:51" s="13" customFormat="1" ht="11.25">
      <c r="B692" s="156"/>
      <c r="D692" s="150" t="s">
        <v>238</v>
      </c>
      <c r="E692" s="157" t="s">
        <v>21</v>
      </c>
      <c r="F692" s="158" t="s">
        <v>3154</v>
      </c>
      <c r="H692" s="159">
        <v>28.155000000000001</v>
      </c>
      <c r="I692" s="160"/>
      <c r="L692" s="156"/>
      <c r="M692" s="161"/>
      <c r="T692" s="162"/>
      <c r="AT692" s="157" t="s">
        <v>238</v>
      </c>
      <c r="AU692" s="157" t="s">
        <v>86</v>
      </c>
      <c r="AV692" s="13" t="s">
        <v>86</v>
      </c>
      <c r="AW692" s="13" t="s">
        <v>33</v>
      </c>
      <c r="AX692" s="13" t="s">
        <v>73</v>
      </c>
      <c r="AY692" s="157" t="s">
        <v>227</v>
      </c>
    </row>
    <row r="693" spans="2:51" s="12" customFormat="1" ht="11.25">
      <c r="B693" s="149"/>
      <c r="D693" s="150" t="s">
        <v>238</v>
      </c>
      <c r="E693" s="151" t="s">
        <v>21</v>
      </c>
      <c r="F693" s="152" t="s">
        <v>3155</v>
      </c>
      <c r="H693" s="151" t="s">
        <v>21</v>
      </c>
      <c r="I693" s="153"/>
      <c r="L693" s="149"/>
      <c r="M693" s="154"/>
      <c r="T693" s="155"/>
      <c r="AT693" s="151" t="s">
        <v>238</v>
      </c>
      <c r="AU693" s="151" t="s">
        <v>86</v>
      </c>
      <c r="AV693" s="12" t="s">
        <v>80</v>
      </c>
      <c r="AW693" s="12" t="s">
        <v>33</v>
      </c>
      <c r="AX693" s="12" t="s">
        <v>73</v>
      </c>
      <c r="AY693" s="151" t="s">
        <v>227</v>
      </c>
    </row>
    <row r="694" spans="2:51" s="13" customFormat="1" ht="11.25">
      <c r="B694" s="156"/>
      <c r="D694" s="150" t="s">
        <v>238</v>
      </c>
      <c r="E694" s="157" t="s">
        <v>21</v>
      </c>
      <c r="F694" s="158" t="s">
        <v>3156</v>
      </c>
      <c r="H694" s="159">
        <v>3.754</v>
      </c>
      <c r="I694" s="160"/>
      <c r="L694" s="156"/>
      <c r="M694" s="161"/>
      <c r="T694" s="162"/>
      <c r="AT694" s="157" t="s">
        <v>238</v>
      </c>
      <c r="AU694" s="157" t="s">
        <v>86</v>
      </c>
      <c r="AV694" s="13" t="s">
        <v>86</v>
      </c>
      <c r="AW694" s="13" t="s">
        <v>33</v>
      </c>
      <c r="AX694" s="13" t="s">
        <v>73</v>
      </c>
      <c r="AY694" s="157" t="s">
        <v>227</v>
      </c>
    </row>
    <row r="695" spans="2:51" s="12" customFormat="1" ht="11.25">
      <c r="B695" s="149"/>
      <c r="D695" s="150" t="s">
        <v>238</v>
      </c>
      <c r="E695" s="151" t="s">
        <v>21</v>
      </c>
      <c r="F695" s="152" t="s">
        <v>3157</v>
      </c>
      <c r="H695" s="151" t="s">
        <v>21</v>
      </c>
      <c r="I695" s="153"/>
      <c r="L695" s="149"/>
      <c r="M695" s="154"/>
      <c r="T695" s="155"/>
      <c r="AT695" s="151" t="s">
        <v>238</v>
      </c>
      <c r="AU695" s="151" t="s">
        <v>86</v>
      </c>
      <c r="AV695" s="12" t="s">
        <v>80</v>
      </c>
      <c r="AW695" s="12" t="s">
        <v>33</v>
      </c>
      <c r="AX695" s="12" t="s">
        <v>73</v>
      </c>
      <c r="AY695" s="151" t="s">
        <v>227</v>
      </c>
    </row>
    <row r="696" spans="2:51" s="13" customFormat="1" ht="11.25">
      <c r="B696" s="156"/>
      <c r="D696" s="150" t="s">
        <v>238</v>
      </c>
      <c r="E696" s="157" t="s">
        <v>21</v>
      </c>
      <c r="F696" s="158" t="s">
        <v>3158</v>
      </c>
      <c r="H696" s="159">
        <v>-2.0459999999999998</v>
      </c>
      <c r="I696" s="160"/>
      <c r="L696" s="156"/>
      <c r="M696" s="161"/>
      <c r="T696" s="162"/>
      <c r="AT696" s="157" t="s">
        <v>238</v>
      </c>
      <c r="AU696" s="157" t="s">
        <v>86</v>
      </c>
      <c r="AV696" s="13" t="s">
        <v>86</v>
      </c>
      <c r="AW696" s="13" t="s">
        <v>33</v>
      </c>
      <c r="AX696" s="13" t="s">
        <v>73</v>
      </c>
      <c r="AY696" s="157" t="s">
        <v>227</v>
      </c>
    </row>
    <row r="697" spans="2:51" s="15" customFormat="1" ht="11.25">
      <c r="B697" s="193"/>
      <c r="D697" s="150" t="s">
        <v>238</v>
      </c>
      <c r="E697" s="194" t="s">
        <v>21</v>
      </c>
      <c r="F697" s="195" t="s">
        <v>765</v>
      </c>
      <c r="H697" s="196">
        <v>236.517</v>
      </c>
      <c r="I697" s="197"/>
      <c r="L697" s="193"/>
      <c r="M697" s="198"/>
      <c r="T697" s="199"/>
      <c r="AT697" s="194" t="s">
        <v>238</v>
      </c>
      <c r="AU697" s="194" t="s">
        <v>86</v>
      </c>
      <c r="AV697" s="15" t="s">
        <v>120</v>
      </c>
      <c r="AW697" s="15" t="s">
        <v>33</v>
      </c>
      <c r="AX697" s="15" t="s">
        <v>73</v>
      </c>
      <c r="AY697" s="194" t="s">
        <v>227</v>
      </c>
    </row>
    <row r="698" spans="2:51" s="12" customFormat="1" ht="11.25">
      <c r="B698" s="149"/>
      <c r="D698" s="150" t="s">
        <v>238</v>
      </c>
      <c r="E698" s="151" t="s">
        <v>21</v>
      </c>
      <c r="F698" s="152" t="s">
        <v>771</v>
      </c>
      <c r="H698" s="151" t="s">
        <v>21</v>
      </c>
      <c r="I698" s="153"/>
      <c r="L698" s="149"/>
      <c r="M698" s="154"/>
      <c r="T698" s="155"/>
      <c r="AT698" s="151" t="s">
        <v>238</v>
      </c>
      <c r="AU698" s="151" t="s">
        <v>86</v>
      </c>
      <c r="AV698" s="12" t="s">
        <v>80</v>
      </c>
      <c r="AW698" s="12" t="s">
        <v>33</v>
      </c>
      <c r="AX698" s="12" t="s">
        <v>73</v>
      </c>
      <c r="AY698" s="151" t="s">
        <v>227</v>
      </c>
    </row>
    <row r="699" spans="2:51" s="12" customFormat="1" ht="11.25">
      <c r="B699" s="149"/>
      <c r="D699" s="150" t="s">
        <v>238</v>
      </c>
      <c r="E699" s="151" t="s">
        <v>21</v>
      </c>
      <c r="F699" s="152" t="s">
        <v>3151</v>
      </c>
      <c r="H699" s="151" t="s">
        <v>21</v>
      </c>
      <c r="I699" s="153"/>
      <c r="L699" s="149"/>
      <c r="M699" s="154"/>
      <c r="T699" s="155"/>
      <c r="AT699" s="151" t="s">
        <v>238</v>
      </c>
      <c r="AU699" s="151" t="s">
        <v>86</v>
      </c>
      <c r="AV699" s="12" t="s">
        <v>80</v>
      </c>
      <c r="AW699" s="12" t="s">
        <v>33</v>
      </c>
      <c r="AX699" s="12" t="s">
        <v>73</v>
      </c>
      <c r="AY699" s="151" t="s">
        <v>227</v>
      </c>
    </row>
    <row r="700" spans="2:51" s="13" customFormat="1" ht="11.25">
      <c r="B700" s="156"/>
      <c r="D700" s="150" t="s">
        <v>238</v>
      </c>
      <c r="E700" s="157" t="s">
        <v>21</v>
      </c>
      <c r="F700" s="158" t="s">
        <v>3152</v>
      </c>
      <c r="H700" s="159">
        <v>206.654</v>
      </c>
      <c r="I700" s="160"/>
      <c r="L700" s="156"/>
      <c r="M700" s="161"/>
      <c r="T700" s="162"/>
      <c r="AT700" s="157" t="s">
        <v>238</v>
      </c>
      <c r="AU700" s="157" t="s">
        <v>86</v>
      </c>
      <c r="AV700" s="13" t="s">
        <v>86</v>
      </c>
      <c r="AW700" s="13" t="s">
        <v>33</v>
      </c>
      <c r="AX700" s="13" t="s">
        <v>73</v>
      </c>
      <c r="AY700" s="157" t="s">
        <v>227</v>
      </c>
    </row>
    <row r="701" spans="2:51" s="12" customFormat="1" ht="11.25">
      <c r="B701" s="149"/>
      <c r="D701" s="150" t="s">
        <v>238</v>
      </c>
      <c r="E701" s="151" t="s">
        <v>21</v>
      </c>
      <c r="F701" s="152" t="s">
        <v>3157</v>
      </c>
      <c r="H701" s="151" t="s">
        <v>21</v>
      </c>
      <c r="I701" s="153"/>
      <c r="L701" s="149"/>
      <c r="M701" s="154"/>
      <c r="T701" s="155"/>
      <c r="AT701" s="151" t="s">
        <v>238</v>
      </c>
      <c r="AU701" s="151" t="s">
        <v>86</v>
      </c>
      <c r="AV701" s="12" t="s">
        <v>80</v>
      </c>
      <c r="AW701" s="12" t="s">
        <v>33</v>
      </c>
      <c r="AX701" s="12" t="s">
        <v>73</v>
      </c>
      <c r="AY701" s="151" t="s">
        <v>227</v>
      </c>
    </row>
    <row r="702" spans="2:51" s="13" customFormat="1" ht="11.25">
      <c r="B702" s="156"/>
      <c r="D702" s="150" t="s">
        <v>238</v>
      </c>
      <c r="E702" s="157" t="s">
        <v>21</v>
      </c>
      <c r="F702" s="158" t="s">
        <v>3158</v>
      </c>
      <c r="H702" s="159">
        <v>-2.0459999999999998</v>
      </c>
      <c r="I702" s="160"/>
      <c r="L702" s="156"/>
      <c r="M702" s="161"/>
      <c r="T702" s="162"/>
      <c r="AT702" s="157" t="s">
        <v>238</v>
      </c>
      <c r="AU702" s="157" t="s">
        <v>86</v>
      </c>
      <c r="AV702" s="13" t="s">
        <v>86</v>
      </c>
      <c r="AW702" s="13" t="s">
        <v>33</v>
      </c>
      <c r="AX702" s="13" t="s">
        <v>73</v>
      </c>
      <c r="AY702" s="157" t="s">
        <v>227</v>
      </c>
    </row>
    <row r="703" spans="2:51" s="15" customFormat="1" ht="11.25">
      <c r="B703" s="193"/>
      <c r="D703" s="150" t="s">
        <v>238</v>
      </c>
      <c r="E703" s="194" t="s">
        <v>21</v>
      </c>
      <c r="F703" s="195" t="s">
        <v>765</v>
      </c>
      <c r="H703" s="196">
        <v>204.608</v>
      </c>
      <c r="I703" s="197"/>
      <c r="L703" s="193"/>
      <c r="M703" s="198"/>
      <c r="T703" s="199"/>
      <c r="AT703" s="194" t="s">
        <v>238</v>
      </c>
      <c r="AU703" s="194" t="s">
        <v>86</v>
      </c>
      <c r="AV703" s="15" t="s">
        <v>120</v>
      </c>
      <c r="AW703" s="15" t="s">
        <v>33</v>
      </c>
      <c r="AX703" s="15" t="s">
        <v>73</v>
      </c>
      <c r="AY703" s="194" t="s">
        <v>227</v>
      </c>
    </row>
    <row r="704" spans="2:51" s="12" customFormat="1" ht="11.25">
      <c r="B704" s="149"/>
      <c r="D704" s="150" t="s">
        <v>238</v>
      </c>
      <c r="E704" s="151" t="s">
        <v>21</v>
      </c>
      <c r="F704" s="152" t="s">
        <v>2647</v>
      </c>
      <c r="H704" s="151" t="s">
        <v>21</v>
      </c>
      <c r="I704" s="153"/>
      <c r="L704" s="149"/>
      <c r="M704" s="154"/>
      <c r="T704" s="155"/>
      <c r="AT704" s="151" t="s">
        <v>238</v>
      </c>
      <c r="AU704" s="151" t="s">
        <v>86</v>
      </c>
      <c r="AV704" s="12" t="s">
        <v>80</v>
      </c>
      <c r="AW704" s="12" t="s">
        <v>33</v>
      </c>
      <c r="AX704" s="12" t="s">
        <v>73</v>
      </c>
      <c r="AY704" s="151" t="s">
        <v>227</v>
      </c>
    </row>
    <row r="705" spans="2:65" s="13" customFormat="1" ht="11.25">
      <c r="B705" s="156"/>
      <c r="D705" s="150" t="s">
        <v>238</v>
      </c>
      <c r="E705" s="157" t="s">
        <v>21</v>
      </c>
      <c r="F705" s="158" t="s">
        <v>3159</v>
      </c>
      <c r="H705" s="159">
        <v>2.0569999999999999</v>
      </c>
      <c r="I705" s="160"/>
      <c r="L705" s="156"/>
      <c r="M705" s="161"/>
      <c r="T705" s="162"/>
      <c r="AT705" s="157" t="s">
        <v>238</v>
      </c>
      <c r="AU705" s="157" t="s">
        <v>86</v>
      </c>
      <c r="AV705" s="13" t="s">
        <v>86</v>
      </c>
      <c r="AW705" s="13" t="s">
        <v>33</v>
      </c>
      <c r="AX705" s="13" t="s">
        <v>73</v>
      </c>
      <c r="AY705" s="157" t="s">
        <v>227</v>
      </c>
    </row>
    <row r="706" spans="2:65" s="13" customFormat="1" ht="11.25">
      <c r="B706" s="156"/>
      <c r="D706" s="150" t="s">
        <v>238</v>
      </c>
      <c r="E706" s="157" t="s">
        <v>21</v>
      </c>
      <c r="F706" s="158" t="s">
        <v>3160</v>
      </c>
      <c r="H706" s="159">
        <v>0.47</v>
      </c>
      <c r="I706" s="160"/>
      <c r="L706" s="156"/>
      <c r="M706" s="161"/>
      <c r="T706" s="162"/>
      <c r="AT706" s="157" t="s">
        <v>238</v>
      </c>
      <c r="AU706" s="157" t="s">
        <v>86</v>
      </c>
      <c r="AV706" s="13" t="s">
        <v>86</v>
      </c>
      <c r="AW706" s="13" t="s">
        <v>33</v>
      </c>
      <c r="AX706" s="13" t="s">
        <v>73</v>
      </c>
      <c r="AY706" s="157" t="s">
        <v>227</v>
      </c>
    </row>
    <row r="707" spans="2:65" s="15" customFormat="1" ht="11.25">
      <c r="B707" s="193"/>
      <c r="D707" s="150" t="s">
        <v>238</v>
      </c>
      <c r="E707" s="194" t="s">
        <v>21</v>
      </c>
      <c r="F707" s="195" t="s">
        <v>765</v>
      </c>
      <c r="H707" s="196">
        <v>2.5270000000000001</v>
      </c>
      <c r="I707" s="197"/>
      <c r="L707" s="193"/>
      <c r="M707" s="198"/>
      <c r="T707" s="199"/>
      <c r="AT707" s="194" t="s">
        <v>238</v>
      </c>
      <c r="AU707" s="194" t="s">
        <v>86</v>
      </c>
      <c r="AV707" s="15" t="s">
        <v>120</v>
      </c>
      <c r="AW707" s="15" t="s">
        <v>33</v>
      </c>
      <c r="AX707" s="15" t="s">
        <v>73</v>
      </c>
      <c r="AY707" s="194" t="s">
        <v>227</v>
      </c>
    </row>
    <row r="708" spans="2:65" s="14" customFormat="1" ht="11.25">
      <c r="B708" s="163"/>
      <c r="D708" s="150" t="s">
        <v>238</v>
      </c>
      <c r="E708" s="164" t="s">
        <v>21</v>
      </c>
      <c r="F708" s="165" t="s">
        <v>241</v>
      </c>
      <c r="H708" s="166">
        <v>1018.491</v>
      </c>
      <c r="I708" s="167"/>
      <c r="L708" s="163"/>
      <c r="M708" s="168"/>
      <c r="T708" s="169"/>
      <c r="AT708" s="164" t="s">
        <v>238</v>
      </c>
      <c r="AU708" s="164" t="s">
        <v>86</v>
      </c>
      <c r="AV708" s="14" t="s">
        <v>234</v>
      </c>
      <c r="AW708" s="14" t="s">
        <v>33</v>
      </c>
      <c r="AX708" s="14" t="s">
        <v>80</v>
      </c>
      <c r="AY708" s="164" t="s">
        <v>227</v>
      </c>
    </row>
    <row r="709" spans="2:65" s="1" customFormat="1" ht="37.9" customHeight="1">
      <c r="B709" s="33"/>
      <c r="C709" s="132" t="s">
        <v>1168</v>
      </c>
      <c r="D709" s="132" t="s">
        <v>229</v>
      </c>
      <c r="E709" s="133" t="s">
        <v>3161</v>
      </c>
      <c r="F709" s="134" t="s">
        <v>3162</v>
      </c>
      <c r="G709" s="135" t="s">
        <v>232</v>
      </c>
      <c r="H709" s="136">
        <v>2519.078</v>
      </c>
      <c r="I709" s="137"/>
      <c r="J709" s="138">
        <f>ROUND(I709*H709,2)</f>
        <v>0</v>
      </c>
      <c r="K709" s="134" t="s">
        <v>233</v>
      </c>
      <c r="L709" s="33"/>
      <c r="M709" s="139" t="s">
        <v>21</v>
      </c>
      <c r="N709" s="140" t="s">
        <v>45</v>
      </c>
      <c r="P709" s="141">
        <f>O709*H709</f>
        <v>0</v>
      </c>
      <c r="Q709" s="141">
        <v>5.3299999999999997E-3</v>
      </c>
      <c r="R709" s="141">
        <f>Q709*H709</f>
        <v>13.426685739999998</v>
      </c>
      <c r="S709" s="141">
        <v>0</v>
      </c>
      <c r="T709" s="142">
        <f>S709*H709</f>
        <v>0</v>
      </c>
      <c r="AR709" s="143" t="s">
        <v>234</v>
      </c>
      <c r="AT709" s="143" t="s">
        <v>229</v>
      </c>
      <c r="AU709" s="143" t="s">
        <v>86</v>
      </c>
      <c r="AY709" s="18" t="s">
        <v>227</v>
      </c>
      <c r="BE709" s="144">
        <f>IF(N709="základní",J709,0)</f>
        <v>0</v>
      </c>
      <c r="BF709" s="144">
        <f>IF(N709="snížená",J709,0)</f>
        <v>0</v>
      </c>
      <c r="BG709" s="144">
        <f>IF(N709="zákl. přenesená",J709,0)</f>
        <v>0</v>
      </c>
      <c r="BH709" s="144">
        <f>IF(N709="sníž. přenesená",J709,0)</f>
        <v>0</v>
      </c>
      <c r="BI709" s="144">
        <f>IF(N709="nulová",J709,0)</f>
        <v>0</v>
      </c>
      <c r="BJ709" s="18" t="s">
        <v>86</v>
      </c>
      <c r="BK709" s="144">
        <f>ROUND(I709*H709,2)</f>
        <v>0</v>
      </c>
      <c r="BL709" s="18" t="s">
        <v>234</v>
      </c>
      <c r="BM709" s="143" t="s">
        <v>3163</v>
      </c>
    </row>
    <row r="710" spans="2:65" s="1" customFormat="1" ht="11.25">
      <c r="B710" s="33"/>
      <c r="D710" s="145" t="s">
        <v>236</v>
      </c>
      <c r="F710" s="146" t="s">
        <v>3164</v>
      </c>
      <c r="I710" s="147"/>
      <c r="L710" s="33"/>
      <c r="M710" s="148"/>
      <c r="T710" s="54"/>
      <c r="AT710" s="18" t="s">
        <v>236</v>
      </c>
      <c r="AU710" s="18" t="s">
        <v>86</v>
      </c>
    </row>
    <row r="711" spans="2:65" s="12" customFormat="1" ht="11.25">
      <c r="B711" s="149"/>
      <c r="D711" s="150" t="s">
        <v>238</v>
      </c>
      <c r="E711" s="151" t="s">
        <v>21</v>
      </c>
      <c r="F711" s="152" t="s">
        <v>814</v>
      </c>
      <c r="H711" s="151" t="s">
        <v>21</v>
      </c>
      <c r="I711" s="153"/>
      <c r="L711" s="149"/>
      <c r="M711" s="154"/>
      <c r="T711" s="155"/>
      <c r="AT711" s="151" t="s">
        <v>238</v>
      </c>
      <c r="AU711" s="151" t="s">
        <v>86</v>
      </c>
      <c r="AV711" s="12" t="s">
        <v>80</v>
      </c>
      <c r="AW711" s="12" t="s">
        <v>33</v>
      </c>
      <c r="AX711" s="12" t="s">
        <v>73</v>
      </c>
      <c r="AY711" s="151" t="s">
        <v>227</v>
      </c>
    </row>
    <row r="712" spans="2:65" s="12" customFormat="1" ht="11.25">
      <c r="B712" s="149"/>
      <c r="D712" s="150" t="s">
        <v>238</v>
      </c>
      <c r="E712" s="151" t="s">
        <v>21</v>
      </c>
      <c r="F712" s="152" t="s">
        <v>3140</v>
      </c>
      <c r="H712" s="151" t="s">
        <v>21</v>
      </c>
      <c r="I712" s="153"/>
      <c r="L712" s="149"/>
      <c r="M712" s="154"/>
      <c r="T712" s="155"/>
      <c r="AT712" s="151" t="s">
        <v>238</v>
      </c>
      <c r="AU712" s="151" t="s">
        <v>86</v>
      </c>
      <c r="AV712" s="12" t="s">
        <v>80</v>
      </c>
      <c r="AW712" s="12" t="s">
        <v>33</v>
      </c>
      <c r="AX712" s="12" t="s">
        <v>73</v>
      </c>
      <c r="AY712" s="151" t="s">
        <v>227</v>
      </c>
    </row>
    <row r="713" spans="2:65" s="13" customFormat="1" ht="11.25">
      <c r="B713" s="156"/>
      <c r="D713" s="150" t="s">
        <v>238</v>
      </c>
      <c r="E713" s="157" t="s">
        <v>21</v>
      </c>
      <c r="F713" s="158" t="s">
        <v>3165</v>
      </c>
      <c r="H713" s="159">
        <v>5.774</v>
      </c>
      <c r="I713" s="160"/>
      <c r="L713" s="156"/>
      <c r="M713" s="161"/>
      <c r="T713" s="162"/>
      <c r="AT713" s="157" t="s">
        <v>238</v>
      </c>
      <c r="AU713" s="157" t="s">
        <v>86</v>
      </c>
      <c r="AV713" s="13" t="s">
        <v>86</v>
      </c>
      <c r="AW713" s="13" t="s">
        <v>33</v>
      </c>
      <c r="AX713" s="13" t="s">
        <v>73</v>
      </c>
      <c r="AY713" s="157" t="s">
        <v>227</v>
      </c>
    </row>
    <row r="714" spans="2:65" s="13" customFormat="1" ht="11.25">
      <c r="B714" s="156"/>
      <c r="D714" s="150" t="s">
        <v>238</v>
      </c>
      <c r="E714" s="157" t="s">
        <v>21</v>
      </c>
      <c r="F714" s="158" t="s">
        <v>3166</v>
      </c>
      <c r="H714" s="159">
        <v>11.423999999999999</v>
      </c>
      <c r="I714" s="160"/>
      <c r="L714" s="156"/>
      <c r="M714" s="161"/>
      <c r="T714" s="162"/>
      <c r="AT714" s="157" t="s">
        <v>238</v>
      </c>
      <c r="AU714" s="157" t="s">
        <v>86</v>
      </c>
      <c r="AV714" s="13" t="s">
        <v>86</v>
      </c>
      <c r="AW714" s="13" t="s">
        <v>33</v>
      </c>
      <c r="AX714" s="13" t="s">
        <v>73</v>
      </c>
      <c r="AY714" s="157" t="s">
        <v>227</v>
      </c>
    </row>
    <row r="715" spans="2:65" s="15" customFormat="1" ht="11.25">
      <c r="B715" s="193"/>
      <c r="D715" s="150" t="s">
        <v>238</v>
      </c>
      <c r="E715" s="194" t="s">
        <v>21</v>
      </c>
      <c r="F715" s="195" t="s">
        <v>765</v>
      </c>
      <c r="H715" s="196">
        <v>17.198</v>
      </c>
      <c r="I715" s="197"/>
      <c r="L715" s="193"/>
      <c r="M715" s="198"/>
      <c r="T715" s="199"/>
      <c r="AT715" s="194" t="s">
        <v>238</v>
      </c>
      <c r="AU715" s="194" t="s">
        <v>86</v>
      </c>
      <c r="AV715" s="15" t="s">
        <v>120</v>
      </c>
      <c r="AW715" s="15" t="s">
        <v>33</v>
      </c>
      <c r="AX715" s="15" t="s">
        <v>73</v>
      </c>
      <c r="AY715" s="194" t="s">
        <v>227</v>
      </c>
    </row>
    <row r="716" spans="2:65" s="12" customFormat="1" ht="11.25">
      <c r="B716" s="149"/>
      <c r="D716" s="150" t="s">
        <v>238</v>
      </c>
      <c r="E716" s="151" t="s">
        <v>21</v>
      </c>
      <c r="F716" s="152" t="s">
        <v>814</v>
      </c>
      <c r="H716" s="151" t="s">
        <v>21</v>
      </c>
      <c r="I716" s="153"/>
      <c r="L716" s="149"/>
      <c r="M716" s="154"/>
      <c r="T716" s="155"/>
      <c r="AT716" s="151" t="s">
        <v>238</v>
      </c>
      <c r="AU716" s="151" t="s">
        <v>86</v>
      </c>
      <c r="AV716" s="12" t="s">
        <v>80</v>
      </c>
      <c r="AW716" s="12" t="s">
        <v>33</v>
      </c>
      <c r="AX716" s="12" t="s">
        <v>73</v>
      </c>
      <c r="AY716" s="151" t="s">
        <v>227</v>
      </c>
    </row>
    <row r="717" spans="2:65" s="12" customFormat="1" ht="11.25">
      <c r="B717" s="149"/>
      <c r="D717" s="150" t="s">
        <v>238</v>
      </c>
      <c r="E717" s="151" t="s">
        <v>21</v>
      </c>
      <c r="F717" s="152" t="s">
        <v>3142</v>
      </c>
      <c r="H717" s="151" t="s">
        <v>21</v>
      </c>
      <c r="I717" s="153"/>
      <c r="L717" s="149"/>
      <c r="M717" s="154"/>
      <c r="T717" s="155"/>
      <c r="AT717" s="151" t="s">
        <v>238</v>
      </c>
      <c r="AU717" s="151" t="s">
        <v>86</v>
      </c>
      <c r="AV717" s="12" t="s">
        <v>80</v>
      </c>
      <c r="AW717" s="12" t="s">
        <v>33</v>
      </c>
      <c r="AX717" s="12" t="s">
        <v>73</v>
      </c>
      <c r="AY717" s="151" t="s">
        <v>227</v>
      </c>
    </row>
    <row r="718" spans="2:65" s="13" customFormat="1" ht="11.25">
      <c r="B718" s="156"/>
      <c r="D718" s="150" t="s">
        <v>238</v>
      </c>
      <c r="E718" s="157" t="s">
        <v>21</v>
      </c>
      <c r="F718" s="158" t="s">
        <v>3167</v>
      </c>
      <c r="H718" s="159">
        <v>33.549999999999997</v>
      </c>
      <c r="I718" s="160"/>
      <c r="L718" s="156"/>
      <c r="M718" s="161"/>
      <c r="T718" s="162"/>
      <c r="AT718" s="157" t="s">
        <v>238</v>
      </c>
      <c r="AU718" s="157" t="s">
        <v>86</v>
      </c>
      <c r="AV718" s="13" t="s">
        <v>86</v>
      </c>
      <c r="AW718" s="13" t="s">
        <v>33</v>
      </c>
      <c r="AX718" s="13" t="s">
        <v>73</v>
      </c>
      <c r="AY718" s="157" t="s">
        <v>227</v>
      </c>
    </row>
    <row r="719" spans="2:65" s="15" customFormat="1" ht="11.25">
      <c r="B719" s="193"/>
      <c r="D719" s="150" t="s">
        <v>238</v>
      </c>
      <c r="E719" s="194" t="s">
        <v>21</v>
      </c>
      <c r="F719" s="195" t="s">
        <v>765</v>
      </c>
      <c r="H719" s="196">
        <v>33.549999999999997</v>
      </c>
      <c r="I719" s="197"/>
      <c r="L719" s="193"/>
      <c r="M719" s="198"/>
      <c r="T719" s="199"/>
      <c r="AT719" s="194" t="s">
        <v>238</v>
      </c>
      <c r="AU719" s="194" t="s">
        <v>86</v>
      </c>
      <c r="AV719" s="15" t="s">
        <v>120</v>
      </c>
      <c r="AW719" s="15" t="s">
        <v>33</v>
      </c>
      <c r="AX719" s="15" t="s">
        <v>73</v>
      </c>
      <c r="AY719" s="194" t="s">
        <v>227</v>
      </c>
    </row>
    <row r="720" spans="2:65" s="12" customFormat="1" ht="11.25">
      <c r="B720" s="149"/>
      <c r="D720" s="150" t="s">
        <v>238</v>
      </c>
      <c r="E720" s="151" t="s">
        <v>21</v>
      </c>
      <c r="F720" s="152" t="s">
        <v>748</v>
      </c>
      <c r="H720" s="151" t="s">
        <v>21</v>
      </c>
      <c r="I720" s="153"/>
      <c r="L720" s="149"/>
      <c r="M720" s="154"/>
      <c r="T720" s="155"/>
      <c r="AT720" s="151" t="s">
        <v>238</v>
      </c>
      <c r="AU720" s="151" t="s">
        <v>86</v>
      </c>
      <c r="AV720" s="12" t="s">
        <v>80</v>
      </c>
      <c r="AW720" s="12" t="s">
        <v>33</v>
      </c>
      <c r="AX720" s="12" t="s">
        <v>73</v>
      </c>
      <c r="AY720" s="151" t="s">
        <v>227</v>
      </c>
    </row>
    <row r="721" spans="2:51" s="12" customFormat="1" ht="11.25">
      <c r="B721" s="149"/>
      <c r="D721" s="150" t="s">
        <v>238</v>
      </c>
      <c r="E721" s="151" t="s">
        <v>21</v>
      </c>
      <c r="F721" s="152" t="s">
        <v>3168</v>
      </c>
      <c r="H721" s="151" t="s">
        <v>21</v>
      </c>
      <c r="I721" s="153"/>
      <c r="L721" s="149"/>
      <c r="M721" s="154"/>
      <c r="T721" s="155"/>
      <c r="AT721" s="151" t="s">
        <v>238</v>
      </c>
      <c r="AU721" s="151" t="s">
        <v>86</v>
      </c>
      <c r="AV721" s="12" t="s">
        <v>80</v>
      </c>
      <c r="AW721" s="12" t="s">
        <v>33</v>
      </c>
      <c r="AX721" s="12" t="s">
        <v>73</v>
      </c>
      <c r="AY721" s="151" t="s">
        <v>227</v>
      </c>
    </row>
    <row r="722" spans="2:51" s="13" customFormat="1" ht="11.25">
      <c r="B722" s="156"/>
      <c r="D722" s="150" t="s">
        <v>238</v>
      </c>
      <c r="E722" s="157" t="s">
        <v>21</v>
      </c>
      <c r="F722" s="158" t="s">
        <v>3169</v>
      </c>
      <c r="H722" s="159">
        <v>69.87</v>
      </c>
      <c r="I722" s="160"/>
      <c r="L722" s="156"/>
      <c r="M722" s="161"/>
      <c r="T722" s="162"/>
      <c r="AT722" s="157" t="s">
        <v>238</v>
      </c>
      <c r="AU722" s="157" t="s">
        <v>86</v>
      </c>
      <c r="AV722" s="13" t="s">
        <v>86</v>
      </c>
      <c r="AW722" s="13" t="s">
        <v>33</v>
      </c>
      <c r="AX722" s="13" t="s">
        <v>73</v>
      </c>
      <c r="AY722" s="157" t="s">
        <v>227</v>
      </c>
    </row>
    <row r="723" spans="2:51" s="12" customFormat="1" ht="11.25">
      <c r="B723" s="149"/>
      <c r="D723" s="150" t="s">
        <v>238</v>
      </c>
      <c r="E723" s="151" t="s">
        <v>21</v>
      </c>
      <c r="F723" s="152" t="s">
        <v>3151</v>
      </c>
      <c r="H723" s="151" t="s">
        <v>21</v>
      </c>
      <c r="I723" s="153"/>
      <c r="L723" s="149"/>
      <c r="M723" s="154"/>
      <c r="T723" s="155"/>
      <c r="AT723" s="151" t="s">
        <v>238</v>
      </c>
      <c r="AU723" s="151" t="s">
        <v>86</v>
      </c>
      <c r="AV723" s="12" t="s">
        <v>80</v>
      </c>
      <c r="AW723" s="12" t="s">
        <v>33</v>
      </c>
      <c r="AX723" s="12" t="s">
        <v>73</v>
      </c>
      <c r="AY723" s="151" t="s">
        <v>227</v>
      </c>
    </row>
    <row r="724" spans="2:51" s="13" customFormat="1" ht="11.25">
      <c r="B724" s="156"/>
      <c r="D724" s="150" t="s">
        <v>238</v>
      </c>
      <c r="E724" s="157" t="s">
        <v>21</v>
      </c>
      <c r="F724" s="158" t="s">
        <v>3170</v>
      </c>
      <c r="H724" s="159">
        <v>370.24</v>
      </c>
      <c r="I724" s="160"/>
      <c r="L724" s="156"/>
      <c r="M724" s="161"/>
      <c r="T724" s="162"/>
      <c r="AT724" s="157" t="s">
        <v>238</v>
      </c>
      <c r="AU724" s="157" t="s">
        <v>86</v>
      </c>
      <c r="AV724" s="13" t="s">
        <v>86</v>
      </c>
      <c r="AW724" s="13" t="s">
        <v>33</v>
      </c>
      <c r="AX724" s="13" t="s">
        <v>73</v>
      </c>
      <c r="AY724" s="157" t="s">
        <v>227</v>
      </c>
    </row>
    <row r="725" spans="2:51" s="13" customFormat="1" ht="11.25">
      <c r="B725" s="156"/>
      <c r="D725" s="150" t="s">
        <v>238</v>
      </c>
      <c r="E725" s="157" t="s">
        <v>21</v>
      </c>
      <c r="F725" s="158" t="s">
        <v>3171</v>
      </c>
      <c r="H725" s="159">
        <v>370.24</v>
      </c>
      <c r="I725" s="160"/>
      <c r="L725" s="156"/>
      <c r="M725" s="161"/>
      <c r="T725" s="162"/>
      <c r="AT725" s="157" t="s">
        <v>238</v>
      </c>
      <c r="AU725" s="157" t="s">
        <v>86</v>
      </c>
      <c r="AV725" s="13" t="s">
        <v>86</v>
      </c>
      <c r="AW725" s="13" t="s">
        <v>33</v>
      </c>
      <c r="AX725" s="13" t="s">
        <v>73</v>
      </c>
      <c r="AY725" s="157" t="s">
        <v>227</v>
      </c>
    </row>
    <row r="726" spans="2:51" s="13" customFormat="1" ht="11.25">
      <c r="B726" s="156"/>
      <c r="D726" s="150" t="s">
        <v>238</v>
      </c>
      <c r="E726" s="157" t="s">
        <v>21</v>
      </c>
      <c r="F726" s="158" t="s">
        <v>3172</v>
      </c>
      <c r="H726" s="159">
        <v>10.71</v>
      </c>
      <c r="I726" s="160"/>
      <c r="L726" s="156"/>
      <c r="M726" s="161"/>
      <c r="T726" s="162"/>
      <c r="AT726" s="157" t="s">
        <v>238</v>
      </c>
      <c r="AU726" s="157" t="s">
        <v>86</v>
      </c>
      <c r="AV726" s="13" t="s">
        <v>86</v>
      </c>
      <c r="AW726" s="13" t="s">
        <v>33</v>
      </c>
      <c r="AX726" s="13" t="s">
        <v>73</v>
      </c>
      <c r="AY726" s="157" t="s">
        <v>227</v>
      </c>
    </row>
    <row r="727" spans="2:51" s="12" customFormat="1" ht="11.25">
      <c r="B727" s="149"/>
      <c r="D727" s="150" t="s">
        <v>238</v>
      </c>
      <c r="E727" s="151" t="s">
        <v>21</v>
      </c>
      <c r="F727" s="152" t="s">
        <v>3155</v>
      </c>
      <c r="H727" s="151" t="s">
        <v>21</v>
      </c>
      <c r="I727" s="153"/>
      <c r="L727" s="149"/>
      <c r="M727" s="154"/>
      <c r="T727" s="155"/>
      <c r="AT727" s="151" t="s">
        <v>238</v>
      </c>
      <c r="AU727" s="151" t="s">
        <v>86</v>
      </c>
      <c r="AV727" s="12" t="s">
        <v>80</v>
      </c>
      <c r="AW727" s="12" t="s">
        <v>33</v>
      </c>
      <c r="AX727" s="12" t="s">
        <v>73</v>
      </c>
      <c r="AY727" s="151" t="s">
        <v>227</v>
      </c>
    </row>
    <row r="728" spans="2:51" s="13" customFormat="1" ht="11.25">
      <c r="B728" s="156"/>
      <c r="D728" s="150" t="s">
        <v>238</v>
      </c>
      <c r="E728" s="157" t="s">
        <v>21</v>
      </c>
      <c r="F728" s="158" t="s">
        <v>3173</v>
      </c>
      <c r="H728" s="159">
        <v>15.64</v>
      </c>
      <c r="I728" s="160"/>
      <c r="L728" s="156"/>
      <c r="M728" s="161"/>
      <c r="T728" s="162"/>
      <c r="AT728" s="157" t="s">
        <v>238</v>
      </c>
      <c r="AU728" s="157" t="s">
        <v>86</v>
      </c>
      <c r="AV728" s="13" t="s">
        <v>86</v>
      </c>
      <c r="AW728" s="13" t="s">
        <v>33</v>
      </c>
      <c r="AX728" s="13" t="s">
        <v>73</v>
      </c>
      <c r="AY728" s="157" t="s">
        <v>227</v>
      </c>
    </row>
    <row r="729" spans="2:51" s="15" customFormat="1" ht="11.25">
      <c r="B729" s="193"/>
      <c r="D729" s="150" t="s">
        <v>238</v>
      </c>
      <c r="E729" s="194" t="s">
        <v>21</v>
      </c>
      <c r="F729" s="195" t="s">
        <v>765</v>
      </c>
      <c r="H729" s="196">
        <v>836.7</v>
      </c>
      <c r="I729" s="197"/>
      <c r="L729" s="193"/>
      <c r="M729" s="198"/>
      <c r="T729" s="199"/>
      <c r="AT729" s="194" t="s">
        <v>238</v>
      </c>
      <c r="AU729" s="194" t="s">
        <v>86</v>
      </c>
      <c r="AV729" s="15" t="s">
        <v>120</v>
      </c>
      <c r="AW729" s="15" t="s">
        <v>33</v>
      </c>
      <c r="AX729" s="15" t="s">
        <v>73</v>
      </c>
      <c r="AY729" s="194" t="s">
        <v>227</v>
      </c>
    </row>
    <row r="730" spans="2:51" s="12" customFormat="1" ht="11.25">
      <c r="B730" s="149"/>
      <c r="D730" s="150" t="s">
        <v>238</v>
      </c>
      <c r="E730" s="151" t="s">
        <v>21</v>
      </c>
      <c r="F730" s="152" t="s">
        <v>766</v>
      </c>
      <c r="H730" s="151" t="s">
        <v>21</v>
      </c>
      <c r="I730" s="153"/>
      <c r="L730" s="149"/>
      <c r="M730" s="154"/>
      <c r="T730" s="155"/>
      <c r="AT730" s="151" t="s">
        <v>238</v>
      </c>
      <c r="AU730" s="151" t="s">
        <v>86</v>
      </c>
      <c r="AV730" s="12" t="s">
        <v>80</v>
      </c>
      <c r="AW730" s="12" t="s">
        <v>33</v>
      </c>
      <c r="AX730" s="12" t="s">
        <v>73</v>
      </c>
      <c r="AY730" s="151" t="s">
        <v>227</v>
      </c>
    </row>
    <row r="731" spans="2:51" s="12" customFormat="1" ht="11.25">
      <c r="B731" s="149"/>
      <c r="D731" s="150" t="s">
        <v>238</v>
      </c>
      <c r="E731" s="151" t="s">
        <v>21</v>
      </c>
      <c r="F731" s="152" t="s">
        <v>3168</v>
      </c>
      <c r="H731" s="151" t="s">
        <v>21</v>
      </c>
      <c r="I731" s="153"/>
      <c r="L731" s="149"/>
      <c r="M731" s="154"/>
      <c r="T731" s="155"/>
      <c r="AT731" s="151" t="s">
        <v>238</v>
      </c>
      <c r="AU731" s="151" t="s">
        <v>86</v>
      </c>
      <c r="AV731" s="12" t="s">
        <v>80</v>
      </c>
      <c r="AW731" s="12" t="s">
        <v>33</v>
      </c>
      <c r="AX731" s="12" t="s">
        <v>73</v>
      </c>
      <c r="AY731" s="151" t="s">
        <v>227</v>
      </c>
    </row>
    <row r="732" spans="2:51" s="13" customFormat="1" ht="11.25">
      <c r="B732" s="156"/>
      <c r="D732" s="150" t="s">
        <v>238</v>
      </c>
      <c r="E732" s="157" t="s">
        <v>21</v>
      </c>
      <c r="F732" s="158" t="s">
        <v>3169</v>
      </c>
      <c r="H732" s="159">
        <v>69.87</v>
      </c>
      <c r="I732" s="160"/>
      <c r="L732" s="156"/>
      <c r="M732" s="161"/>
      <c r="T732" s="162"/>
      <c r="AT732" s="157" t="s">
        <v>238</v>
      </c>
      <c r="AU732" s="157" t="s">
        <v>86</v>
      </c>
      <c r="AV732" s="13" t="s">
        <v>86</v>
      </c>
      <c r="AW732" s="13" t="s">
        <v>33</v>
      </c>
      <c r="AX732" s="13" t="s">
        <v>73</v>
      </c>
      <c r="AY732" s="157" t="s">
        <v>227</v>
      </c>
    </row>
    <row r="733" spans="2:51" s="12" customFormat="1" ht="11.25">
      <c r="B733" s="149"/>
      <c r="D733" s="150" t="s">
        <v>238</v>
      </c>
      <c r="E733" s="151" t="s">
        <v>21</v>
      </c>
      <c r="F733" s="152" t="s">
        <v>3151</v>
      </c>
      <c r="H733" s="151" t="s">
        <v>21</v>
      </c>
      <c r="I733" s="153"/>
      <c r="L733" s="149"/>
      <c r="M733" s="154"/>
      <c r="T733" s="155"/>
      <c r="AT733" s="151" t="s">
        <v>238</v>
      </c>
      <c r="AU733" s="151" t="s">
        <v>86</v>
      </c>
      <c r="AV733" s="12" t="s">
        <v>80</v>
      </c>
      <c r="AW733" s="12" t="s">
        <v>33</v>
      </c>
      <c r="AX733" s="12" t="s">
        <v>73</v>
      </c>
      <c r="AY733" s="151" t="s">
        <v>227</v>
      </c>
    </row>
    <row r="734" spans="2:51" s="13" customFormat="1" ht="11.25">
      <c r="B734" s="156"/>
      <c r="D734" s="150" t="s">
        <v>238</v>
      </c>
      <c r="E734" s="157" t="s">
        <v>21</v>
      </c>
      <c r="F734" s="158" t="s">
        <v>3171</v>
      </c>
      <c r="H734" s="159">
        <v>370.24</v>
      </c>
      <c r="I734" s="160"/>
      <c r="L734" s="156"/>
      <c r="M734" s="161"/>
      <c r="T734" s="162"/>
      <c r="AT734" s="157" t="s">
        <v>238</v>
      </c>
      <c r="AU734" s="157" t="s">
        <v>86</v>
      </c>
      <c r="AV734" s="13" t="s">
        <v>86</v>
      </c>
      <c r="AW734" s="13" t="s">
        <v>33</v>
      </c>
      <c r="AX734" s="13" t="s">
        <v>73</v>
      </c>
      <c r="AY734" s="157" t="s">
        <v>227</v>
      </c>
    </row>
    <row r="735" spans="2:51" s="13" customFormat="1" ht="11.25">
      <c r="B735" s="156"/>
      <c r="D735" s="150" t="s">
        <v>238</v>
      </c>
      <c r="E735" s="157" t="s">
        <v>21</v>
      </c>
      <c r="F735" s="158" t="s">
        <v>3174</v>
      </c>
      <c r="H735" s="159">
        <v>364.09199999999998</v>
      </c>
      <c r="I735" s="160"/>
      <c r="L735" s="156"/>
      <c r="M735" s="161"/>
      <c r="T735" s="162"/>
      <c r="AT735" s="157" t="s">
        <v>238</v>
      </c>
      <c r="AU735" s="157" t="s">
        <v>86</v>
      </c>
      <c r="AV735" s="13" t="s">
        <v>86</v>
      </c>
      <c r="AW735" s="13" t="s">
        <v>33</v>
      </c>
      <c r="AX735" s="13" t="s">
        <v>73</v>
      </c>
      <c r="AY735" s="157" t="s">
        <v>227</v>
      </c>
    </row>
    <row r="736" spans="2:51" s="13" customFormat="1" ht="11.25">
      <c r="B736" s="156"/>
      <c r="D736" s="150" t="s">
        <v>238</v>
      </c>
      <c r="E736" s="157" t="s">
        <v>21</v>
      </c>
      <c r="F736" s="158" t="s">
        <v>3172</v>
      </c>
      <c r="H736" s="159">
        <v>10.71</v>
      </c>
      <c r="I736" s="160"/>
      <c r="L736" s="156"/>
      <c r="M736" s="161"/>
      <c r="T736" s="162"/>
      <c r="AT736" s="157" t="s">
        <v>238</v>
      </c>
      <c r="AU736" s="157" t="s">
        <v>86</v>
      </c>
      <c r="AV736" s="13" t="s">
        <v>86</v>
      </c>
      <c r="AW736" s="13" t="s">
        <v>33</v>
      </c>
      <c r="AX736" s="13" t="s">
        <v>73</v>
      </c>
      <c r="AY736" s="157" t="s">
        <v>227</v>
      </c>
    </row>
    <row r="737" spans="2:51" s="12" customFormat="1" ht="11.25">
      <c r="B737" s="149"/>
      <c r="D737" s="150" t="s">
        <v>238</v>
      </c>
      <c r="E737" s="151" t="s">
        <v>21</v>
      </c>
      <c r="F737" s="152" t="s">
        <v>3155</v>
      </c>
      <c r="H737" s="151" t="s">
        <v>21</v>
      </c>
      <c r="I737" s="153"/>
      <c r="L737" s="149"/>
      <c r="M737" s="154"/>
      <c r="T737" s="155"/>
      <c r="AT737" s="151" t="s">
        <v>238</v>
      </c>
      <c r="AU737" s="151" t="s">
        <v>86</v>
      </c>
      <c r="AV737" s="12" t="s">
        <v>80</v>
      </c>
      <c r="AW737" s="12" t="s">
        <v>33</v>
      </c>
      <c r="AX737" s="12" t="s">
        <v>73</v>
      </c>
      <c r="AY737" s="151" t="s">
        <v>227</v>
      </c>
    </row>
    <row r="738" spans="2:51" s="13" customFormat="1" ht="11.25">
      <c r="B738" s="156"/>
      <c r="D738" s="150" t="s">
        <v>238</v>
      </c>
      <c r="E738" s="157" t="s">
        <v>21</v>
      </c>
      <c r="F738" s="158" t="s">
        <v>3173</v>
      </c>
      <c r="H738" s="159">
        <v>15.64</v>
      </c>
      <c r="I738" s="160"/>
      <c r="L738" s="156"/>
      <c r="M738" s="161"/>
      <c r="T738" s="162"/>
      <c r="AT738" s="157" t="s">
        <v>238</v>
      </c>
      <c r="AU738" s="157" t="s">
        <v>86</v>
      </c>
      <c r="AV738" s="13" t="s">
        <v>86</v>
      </c>
      <c r="AW738" s="13" t="s">
        <v>33</v>
      </c>
      <c r="AX738" s="13" t="s">
        <v>73</v>
      </c>
      <c r="AY738" s="157" t="s">
        <v>227</v>
      </c>
    </row>
    <row r="739" spans="2:51" s="15" customFormat="1" ht="11.25">
      <c r="B739" s="193"/>
      <c r="D739" s="150" t="s">
        <v>238</v>
      </c>
      <c r="E739" s="194" t="s">
        <v>21</v>
      </c>
      <c r="F739" s="195" t="s">
        <v>765</v>
      </c>
      <c r="H739" s="196">
        <v>830.55200000000002</v>
      </c>
      <c r="I739" s="197"/>
      <c r="L739" s="193"/>
      <c r="M739" s="198"/>
      <c r="T739" s="199"/>
      <c r="AT739" s="194" t="s">
        <v>238</v>
      </c>
      <c r="AU739" s="194" t="s">
        <v>86</v>
      </c>
      <c r="AV739" s="15" t="s">
        <v>120</v>
      </c>
      <c r="AW739" s="15" t="s">
        <v>33</v>
      </c>
      <c r="AX739" s="15" t="s">
        <v>73</v>
      </c>
      <c r="AY739" s="194" t="s">
        <v>227</v>
      </c>
    </row>
    <row r="740" spans="2:51" s="12" customFormat="1" ht="11.25">
      <c r="B740" s="149"/>
      <c r="D740" s="150" t="s">
        <v>238</v>
      </c>
      <c r="E740" s="151" t="s">
        <v>21</v>
      </c>
      <c r="F740" s="152" t="s">
        <v>771</v>
      </c>
      <c r="H740" s="151" t="s">
        <v>21</v>
      </c>
      <c r="I740" s="153"/>
      <c r="L740" s="149"/>
      <c r="M740" s="154"/>
      <c r="T740" s="155"/>
      <c r="AT740" s="151" t="s">
        <v>238</v>
      </c>
      <c r="AU740" s="151" t="s">
        <v>86</v>
      </c>
      <c r="AV740" s="12" t="s">
        <v>80</v>
      </c>
      <c r="AW740" s="12" t="s">
        <v>33</v>
      </c>
      <c r="AX740" s="12" t="s">
        <v>73</v>
      </c>
      <c r="AY740" s="151" t="s">
        <v>227</v>
      </c>
    </row>
    <row r="741" spans="2:51" s="12" customFormat="1" ht="11.25">
      <c r="B741" s="149"/>
      <c r="D741" s="150" t="s">
        <v>238</v>
      </c>
      <c r="E741" s="151" t="s">
        <v>21</v>
      </c>
      <c r="F741" s="152" t="s">
        <v>3168</v>
      </c>
      <c r="H741" s="151" t="s">
        <v>21</v>
      </c>
      <c r="I741" s="153"/>
      <c r="L741" s="149"/>
      <c r="M741" s="154"/>
      <c r="T741" s="155"/>
      <c r="AT741" s="151" t="s">
        <v>238</v>
      </c>
      <c r="AU741" s="151" t="s">
        <v>86</v>
      </c>
      <c r="AV741" s="12" t="s">
        <v>80</v>
      </c>
      <c r="AW741" s="12" t="s">
        <v>33</v>
      </c>
      <c r="AX741" s="12" t="s">
        <v>73</v>
      </c>
      <c r="AY741" s="151" t="s">
        <v>227</v>
      </c>
    </row>
    <row r="742" spans="2:51" s="13" customFormat="1" ht="11.25">
      <c r="B742" s="156"/>
      <c r="D742" s="150" t="s">
        <v>238</v>
      </c>
      <c r="E742" s="157" t="s">
        <v>21</v>
      </c>
      <c r="F742" s="158" t="s">
        <v>3175</v>
      </c>
      <c r="H742" s="159">
        <v>38.520000000000003</v>
      </c>
      <c r="I742" s="160"/>
      <c r="L742" s="156"/>
      <c r="M742" s="161"/>
      <c r="T742" s="162"/>
      <c r="AT742" s="157" t="s">
        <v>238</v>
      </c>
      <c r="AU742" s="157" t="s">
        <v>86</v>
      </c>
      <c r="AV742" s="13" t="s">
        <v>86</v>
      </c>
      <c r="AW742" s="13" t="s">
        <v>33</v>
      </c>
      <c r="AX742" s="13" t="s">
        <v>73</v>
      </c>
      <c r="AY742" s="157" t="s">
        <v>227</v>
      </c>
    </row>
    <row r="743" spans="2:51" s="12" customFormat="1" ht="11.25">
      <c r="B743" s="149"/>
      <c r="D743" s="150" t="s">
        <v>238</v>
      </c>
      <c r="E743" s="151" t="s">
        <v>21</v>
      </c>
      <c r="F743" s="152" t="s">
        <v>3151</v>
      </c>
      <c r="H743" s="151" t="s">
        <v>21</v>
      </c>
      <c r="I743" s="153"/>
      <c r="L743" s="149"/>
      <c r="M743" s="154"/>
      <c r="T743" s="155"/>
      <c r="AT743" s="151" t="s">
        <v>238</v>
      </c>
      <c r="AU743" s="151" t="s">
        <v>86</v>
      </c>
      <c r="AV743" s="12" t="s">
        <v>80</v>
      </c>
      <c r="AW743" s="12" t="s">
        <v>33</v>
      </c>
      <c r="AX743" s="12" t="s">
        <v>73</v>
      </c>
      <c r="AY743" s="151" t="s">
        <v>227</v>
      </c>
    </row>
    <row r="744" spans="2:51" s="13" customFormat="1" ht="11.25">
      <c r="B744" s="156"/>
      <c r="D744" s="150" t="s">
        <v>238</v>
      </c>
      <c r="E744" s="157" t="s">
        <v>21</v>
      </c>
      <c r="F744" s="158" t="s">
        <v>3176</v>
      </c>
      <c r="H744" s="159">
        <v>369.86799999999999</v>
      </c>
      <c r="I744" s="160"/>
      <c r="L744" s="156"/>
      <c r="M744" s="161"/>
      <c r="T744" s="162"/>
      <c r="AT744" s="157" t="s">
        <v>238</v>
      </c>
      <c r="AU744" s="157" t="s">
        <v>86</v>
      </c>
      <c r="AV744" s="13" t="s">
        <v>86</v>
      </c>
      <c r="AW744" s="13" t="s">
        <v>33</v>
      </c>
      <c r="AX744" s="13" t="s">
        <v>73</v>
      </c>
      <c r="AY744" s="157" t="s">
        <v>227</v>
      </c>
    </row>
    <row r="745" spans="2:51" s="13" customFormat="1" ht="11.25">
      <c r="B745" s="156"/>
      <c r="D745" s="150" t="s">
        <v>238</v>
      </c>
      <c r="E745" s="157" t="s">
        <v>21</v>
      </c>
      <c r="F745" s="158" t="s">
        <v>3177</v>
      </c>
      <c r="H745" s="159">
        <v>369.68099999999998</v>
      </c>
      <c r="I745" s="160"/>
      <c r="L745" s="156"/>
      <c r="M745" s="161"/>
      <c r="T745" s="162"/>
      <c r="AT745" s="157" t="s">
        <v>238</v>
      </c>
      <c r="AU745" s="157" t="s">
        <v>86</v>
      </c>
      <c r="AV745" s="13" t="s">
        <v>86</v>
      </c>
      <c r="AW745" s="13" t="s">
        <v>33</v>
      </c>
      <c r="AX745" s="13" t="s">
        <v>73</v>
      </c>
      <c r="AY745" s="157" t="s">
        <v>227</v>
      </c>
    </row>
    <row r="746" spans="2:51" s="13" customFormat="1" ht="11.25">
      <c r="B746" s="156"/>
      <c r="D746" s="150" t="s">
        <v>238</v>
      </c>
      <c r="E746" s="157" t="s">
        <v>21</v>
      </c>
      <c r="F746" s="158" t="s">
        <v>3172</v>
      </c>
      <c r="H746" s="159">
        <v>10.71</v>
      </c>
      <c r="I746" s="160"/>
      <c r="L746" s="156"/>
      <c r="M746" s="161"/>
      <c r="T746" s="162"/>
      <c r="AT746" s="157" t="s">
        <v>238</v>
      </c>
      <c r="AU746" s="157" t="s">
        <v>86</v>
      </c>
      <c r="AV746" s="13" t="s">
        <v>86</v>
      </c>
      <c r="AW746" s="13" t="s">
        <v>33</v>
      </c>
      <c r="AX746" s="13" t="s">
        <v>73</v>
      </c>
      <c r="AY746" s="157" t="s">
        <v>227</v>
      </c>
    </row>
    <row r="747" spans="2:51" s="15" customFormat="1" ht="11.25">
      <c r="B747" s="193"/>
      <c r="D747" s="150" t="s">
        <v>238</v>
      </c>
      <c r="E747" s="194" t="s">
        <v>21</v>
      </c>
      <c r="F747" s="195" t="s">
        <v>765</v>
      </c>
      <c r="H747" s="196">
        <v>788.779</v>
      </c>
      <c r="I747" s="197"/>
      <c r="L747" s="193"/>
      <c r="M747" s="198"/>
      <c r="T747" s="199"/>
      <c r="AT747" s="194" t="s">
        <v>238</v>
      </c>
      <c r="AU747" s="194" t="s">
        <v>86</v>
      </c>
      <c r="AV747" s="15" t="s">
        <v>120</v>
      </c>
      <c r="AW747" s="15" t="s">
        <v>33</v>
      </c>
      <c r="AX747" s="15" t="s">
        <v>73</v>
      </c>
      <c r="AY747" s="194" t="s">
        <v>227</v>
      </c>
    </row>
    <row r="748" spans="2:51" s="12" customFormat="1" ht="11.25">
      <c r="B748" s="149"/>
      <c r="D748" s="150" t="s">
        <v>238</v>
      </c>
      <c r="E748" s="151" t="s">
        <v>21</v>
      </c>
      <c r="F748" s="152" t="s">
        <v>2647</v>
      </c>
      <c r="H748" s="151" t="s">
        <v>21</v>
      </c>
      <c r="I748" s="153"/>
      <c r="L748" s="149"/>
      <c r="M748" s="154"/>
      <c r="T748" s="155"/>
      <c r="AT748" s="151" t="s">
        <v>238</v>
      </c>
      <c r="AU748" s="151" t="s">
        <v>86</v>
      </c>
      <c r="AV748" s="12" t="s">
        <v>80</v>
      </c>
      <c r="AW748" s="12" t="s">
        <v>33</v>
      </c>
      <c r="AX748" s="12" t="s">
        <v>73</v>
      </c>
      <c r="AY748" s="151" t="s">
        <v>227</v>
      </c>
    </row>
    <row r="749" spans="2:51" s="13" customFormat="1" ht="11.25">
      <c r="B749" s="156"/>
      <c r="D749" s="150" t="s">
        <v>238</v>
      </c>
      <c r="E749" s="157" t="s">
        <v>21</v>
      </c>
      <c r="F749" s="158" t="s">
        <v>3178</v>
      </c>
      <c r="H749" s="159">
        <v>2.76</v>
      </c>
      <c r="I749" s="160"/>
      <c r="L749" s="156"/>
      <c r="M749" s="161"/>
      <c r="T749" s="162"/>
      <c r="AT749" s="157" t="s">
        <v>238</v>
      </c>
      <c r="AU749" s="157" t="s">
        <v>86</v>
      </c>
      <c r="AV749" s="13" t="s">
        <v>86</v>
      </c>
      <c r="AW749" s="13" t="s">
        <v>33</v>
      </c>
      <c r="AX749" s="13" t="s">
        <v>73</v>
      </c>
      <c r="AY749" s="157" t="s">
        <v>227</v>
      </c>
    </row>
    <row r="750" spans="2:51" s="13" customFormat="1" ht="11.25">
      <c r="B750" s="156"/>
      <c r="D750" s="150" t="s">
        <v>238</v>
      </c>
      <c r="E750" s="157" t="s">
        <v>21</v>
      </c>
      <c r="F750" s="158" t="s">
        <v>3179</v>
      </c>
      <c r="H750" s="159">
        <v>7.4809999999999999</v>
      </c>
      <c r="I750" s="160"/>
      <c r="L750" s="156"/>
      <c r="M750" s="161"/>
      <c r="T750" s="162"/>
      <c r="AT750" s="157" t="s">
        <v>238</v>
      </c>
      <c r="AU750" s="157" t="s">
        <v>86</v>
      </c>
      <c r="AV750" s="13" t="s">
        <v>86</v>
      </c>
      <c r="AW750" s="13" t="s">
        <v>33</v>
      </c>
      <c r="AX750" s="13" t="s">
        <v>73</v>
      </c>
      <c r="AY750" s="157" t="s">
        <v>227</v>
      </c>
    </row>
    <row r="751" spans="2:51" s="13" customFormat="1" ht="11.25">
      <c r="B751" s="156"/>
      <c r="D751" s="150" t="s">
        <v>238</v>
      </c>
      <c r="E751" s="157" t="s">
        <v>21</v>
      </c>
      <c r="F751" s="158" t="s">
        <v>3180</v>
      </c>
      <c r="H751" s="159">
        <v>2.0579999999999998</v>
      </c>
      <c r="I751" s="160"/>
      <c r="L751" s="156"/>
      <c r="M751" s="161"/>
      <c r="T751" s="162"/>
      <c r="AT751" s="157" t="s">
        <v>238</v>
      </c>
      <c r="AU751" s="157" t="s">
        <v>86</v>
      </c>
      <c r="AV751" s="13" t="s">
        <v>86</v>
      </c>
      <c r="AW751" s="13" t="s">
        <v>33</v>
      </c>
      <c r="AX751" s="13" t="s">
        <v>73</v>
      </c>
      <c r="AY751" s="157" t="s">
        <v>227</v>
      </c>
    </row>
    <row r="752" spans="2:51" s="15" customFormat="1" ht="11.25">
      <c r="B752" s="193"/>
      <c r="D752" s="150" t="s">
        <v>238</v>
      </c>
      <c r="E752" s="194" t="s">
        <v>21</v>
      </c>
      <c r="F752" s="195" t="s">
        <v>765</v>
      </c>
      <c r="H752" s="196">
        <v>12.298999999999999</v>
      </c>
      <c r="I752" s="197"/>
      <c r="L752" s="193"/>
      <c r="M752" s="198"/>
      <c r="T752" s="199"/>
      <c r="AT752" s="194" t="s">
        <v>238</v>
      </c>
      <c r="AU752" s="194" t="s">
        <v>86</v>
      </c>
      <c r="AV752" s="15" t="s">
        <v>120</v>
      </c>
      <c r="AW752" s="15" t="s">
        <v>33</v>
      </c>
      <c r="AX752" s="15" t="s">
        <v>73</v>
      </c>
      <c r="AY752" s="194" t="s">
        <v>227</v>
      </c>
    </row>
    <row r="753" spans="2:65" s="14" customFormat="1" ht="11.25">
      <c r="B753" s="163"/>
      <c r="D753" s="150" t="s">
        <v>238</v>
      </c>
      <c r="E753" s="164" t="s">
        <v>21</v>
      </c>
      <c r="F753" s="165" t="s">
        <v>241</v>
      </c>
      <c r="H753" s="166">
        <v>2519.078</v>
      </c>
      <c r="I753" s="167"/>
      <c r="L753" s="163"/>
      <c r="M753" s="168"/>
      <c r="T753" s="169"/>
      <c r="AT753" s="164" t="s">
        <v>238</v>
      </c>
      <c r="AU753" s="164" t="s">
        <v>86</v>
      </c>
      <c r="AV753" s="14" t="s">
        <v>234</v>
      </c>
      <c r="AW753" s="14" t="s">
        <v>33</v>
      </c>
      <c r="AX753" s="14" t="s">
        <v>80</v>
      </c>
      <c r="AY753" s="164" t="s">
        <v>227</v>
      </c>
    </row>
    <row r="754" spans="2:65" s="1" customFormat="1" ht="37.9" customHeight="1">
      <c r="B754" s="33"/>
      <c r="C754" s="132" t="s">
        <v>1173</v>
      </c>
      <c r="D754" s="132" t="s">
        <v>229</v>
      </c>
      <c r="E754" s="133" t="s">
        <v>3181</v>
      </c>
      <c r="F754" s="134" t="s">
        <v>3182</v>
      </c>
      <c r="G754" s="135" t="s">
        <v>232</v>
      </c>
      <c r="H754" s="136">
        <v>2519.078</v>
      </c>
      <c r="I754" s="137"/>
      <c r="J754" s="138">
        <f>ROUND(I754*H754,2)</f>
        <v>0</v>
      </c>
      <c r="K754" s="134" t="s">
        <v>233</v>
      </c>
      <c r="L754" s="33"/>
      <c r="M754" s="139" t="s">
        <v>21</v>
      </c>
      <c r="N754" s="140" t="s">
        <v>45</v>
      </c>
      <c r="P754" s="141">
        <f>O754*H754</f>
        <v>0</v>
      </c>
      <c r="Q754" s="141">
        <v>0</v>
      </c>
      <c r="R754" s="141">
        <f>Q754*H754</f>
        <v>0</v>
      </c>
      <c r="S754" s="141">
        <v>0</v>
      </c>
      <c r="T754" s="142">
        <f>S754*H754</f>
        <v>0</v>
      </c>
      <c r="AR754" s="143" t="s">
        <v>234</v>
      </c>
      <c r="AT754" s="143" t="s">
        <v>229</v>
      </c>
      <c r="AU754" s="143" t="s">
        <v>86</v>
      </c>
      <c r="AY754" s="18" t="s">
        <v>227</v>
      </c>
      <c r="BE754" s="144">
        <f>IF(N754="základní",J754,0)</f>
        <v>0</v>
      </c>
      <c r="BF754" s="144">
        <f>IF(N754="snížená",J754,0)</f>
        <v>0</v>
      </c>
      <c r="BG754" s="144">
        <f>IF(N754="zákl. přenesená",J754,0)</f>
        <v>0</v>
      </c>
      <c r="BH754" s="144">
        <f>IF(N754="sníž. přenesená",J754,0)</f>
        <v>0</v>
      </c>
      <c r="BI754" s="144">
        <f>IF(N754="nulová",J754,0)</f>
        <v>0</v>
      </c>
      <c r="BJ754" s="18" t="s">
        <v>86</v>
      </c>
      <c r="BK754" s="144">
        <f>ROUND(I754*H754,2)</f>
        <v>0</v>
      </c>
      <c r="BL754" s="18" t="s">
        <v>234</v>
      </c>
      <c r="BM754" s="143" t="s">
        <v>3183</v>
      </c>
    </row>
    <row r="755" spans="2:65" s="1" customFormat="1" ht="11.25">
      <c r="B755" s="33"/>
      <c r="D755" s="145" t="s">
        <v>236</v>
      </c>
      <c r="F755" s="146" t="s">
        <v>3184</v>
      </c>
      <c r="I755" s="147"/>
      <c r="L755" s="33"/>
      <c r="M755" s="148"/>
      <c r="T755" s="54"/>
      <c r="AT755" s="18" t="s">
        <v>236</v>
      </c>
      <c r="AU755" s="18" t="s">
        <v>86</v>
      </c>
    </row>
    <row r="756" spans="2:65" s="1" customFormat="1" ht="37.9" customHeight="1">
      <c r="B756" s="33"/>
      <c r="C756" s="132" t="s">
        <v>1181</v>
      </c>
      <c r="D756" s="132" t="s">
        <v>229</v>
      </c>
      <c r="E756" s="133" t="s">
        <v>3185</v>
      </c>
      <c r="F756" s="134" t="s">
        <v>3186</v>
      </c>
      <c r="G756" s="135" t="s">
        <v>232</v>
      </c>
      <c r="H756" s="136">
        <v>1200.002</v>
      </c>
      <c r="I756" s="137"/>
      <c r="J756" s="138">
        <f>ROUND(I756*H756,2)</f>
        <v>0</v>
      </c>
      <c r="K756" s="134" t="s">
        <v>233</v>
      </c>
      <c r="L756" s="33"/>
      <c r="M756" s="139" t="s">
        <v>21</v>
      </c>
      <c r="N756" s="140" t="s">
        <v>45</v>
      </c>
      <c r="P756" s="141">
        <f>O756*H756</f>
        <v>0</v>
      </c>
      <c r="Q756" s="141">
        <v>5.5199999999999997E-3</v>
      </c>
      <c r="R756" s="141">
        <f>Q756*H756</f>
        <v>6.6240110399999992</v>
      </c>
      <c r="S756" s="141">
        <v>0</v>
      </c>
      <c r="T756" s="142">
        <f>S756*H756</f>
        <v>0</v>
      </c>
      <c r="AR756" s="143" t="s">
        <v>234</v>
      </c>
      <c r="AT756" s="143" t="s">
        <v>229</v>
      </c>
      <c r="AU756" s="143" t="s">
        <v>86</v>
      </c>
      <c r="AY756" s="18" t="s">
        <v>227</v>
      </c>
      <c r="BE756" s="144">
        <f>IF(N756="základní",J756,0)</f>
        <v>0</v>
      </c>
      <c r="BF756" s="144">
        <f>IF(N756="snížená",J756,0)</f>
        <v>0</v>
      </c>
      <c r="BG756" s="144">
        <f>IF(N756="zákl. přenesená",J756,0)</f>
        <v>0</v>
      </c>
      <c r="BH756" s="144">
        <f>IF(N756="sníž. přenesená",J756,0)</f>
        <v>0</v>
      </c>
      <c r="BI756" s="144">
        <f>IF(N756="nulová",J756,0)</f>
        <v>0</v>
      </c>
      <c r="BJ756" s="18" t="s">
        <v>86</v>
      </c>
      <c r="BK756" s="144">
        <f>ROUND(I756*H756,2)</f>
        <v>0</v>
      </c>
      <c r="BL756" s="18" t="s">
        <v>234</v>
      </c>
      <c r="BM756" s="143" t="s">
        <v>3187</v>
      </c>
    </row>
    <row r="757" spans="2:65" s="1" customFormat="1" ht="11.25">
      <c r="B757" s="33"/>
      <c r="D757" s="145" t="s">
        <v>236</v>
      </c>
      <c r="F757" s="146" t="s">
        <v>3188</v>
      </c>
      <c r="I757" s="147"/>
      <c r="L757" s="33"/>
      <c r="M757" s="148"/>
      <c r="T757" s="54"/>
      <c r="AT757" s="18" t="s">
        <v>236</v>
      </c>
      <c r="AU757" s="18" t="s">
        <v>86</v>
      </c>
    </row>
    <row r="758" spans="2:65" s="12" customFormat="1" ht="11.25">
      <c r="B758" s="149"/>
      <c r="D758" s="150" t="s">
        <v>238</v>
      </c>
      <c r="E758" s="151" t="s">
        <v>21</v>
      </c>
      <c r="F758" s="152" t="s">
        <v>814</v>
      </c>
      <c r="H758" s="151" t="s">
        <v>21</v>
      </c>
      <c r="I758" s="153"/>
      <c r="L758" s="149"/>
      <c r="M758" s="154"/>
      <c r="T758" s="155"/>
      <c r="AT758" s="151" t="s">
        <v>238</v>
      </c>
      <c r="AU758" s="151" t="s">
        <v>86</v>
      </c>
      <c r="AV758" s="12" t="s">
        <v>80</v>
      </c>
      <c r="AW758" s="12" t="s">
        <v>33</v>
      </c>
      <c r="AX758" s="12" t="s">
        <v>73</v>
      </c>
      <c r="AY758" s="151" t="s">
        <v>227</v>
      </c>
    </row>
    <row r="759" spans="2:65" s="12" customFormat="1" ht="11.25">
      <c r="B759" s="149"/>
      <c r="D759" s="150" t="s">
        <v>238</v>
      </c>
      <c r="E759" s="151" t="s">
        <v>21</v>
      </c>
      <c r="F759" s="152" t="s">
        <v>3168</v>
      </c>
      <c r="H759" s="151" t="s">
        <v>21</v>
      </c>
      <c r="I759" s="153"/>
      <c r="L759" s="149"/>
      <c r="M759" s="154"/>
      <c r="T759" s="155"/>
      <c r="AT759" s="151" t="s">
        <v>238</v>
      </c>
      <c r="AU759" s="151" t="s">
        <v>86</v>
      </c>
      <c r="AV759" s="12" t="s">
        <v>80</v>
      </c>
      <c r="AW759" s="12" t="s">
        <v>33</v>
      </c>
      <c r="AX759" s="12" t="s">
        <v>73</v>
      </c>
      <c r="AY759" s="151" t="s">
        <v>227</v>
      </c>
    </row>
    <row r="760" spans="2:65" s="13" customFormat="1" ht="11.25">
      <c r="B760" s="156"/>
      <c r="D760" s="150" t="s">
        <v>238</v>
      </c>
      <c r="E760" s="157" t="s">
        <v>21</v>
      </c>
      <c r="F760" s="158" t="s">
        <v>3189</v>
      </c>
      <c r="H760" s="159">
        <v>48.654000000000003</v>
      </c>
      <c r="I760" s="160"/>
      <c r="L760" s="156"/>
      <c r="M760" s="161"/>
      <c r="T760" s="162"/>
      <c r="AT760" s="157" t="s">
        <v>238</v>
      </c>
      <c r="AU760" s="157" t="s">
        <v>86</v>
      </c>
      <c r="AV760" s="13" t="s">
        <v>86</v>
      </c>
      <c r="AW760" s="13" t="s">
        <v>33</v>
      </c>
      <c r="AX760" s="13" t="s">
        <v>73</v>
      </c>
      <c r="AY760" s="157" t="s">
        <v>227</v>
      </c>
    </row>
    <row r="761" spans="2:65" s="15" customFormat="1" ht="11.25">
      <c r="B761" s="193"/>
      <c r="D761" s="150" t="s">
        <v>238</v>
      </c>
      <c r="E761" s="194" t="s">
        <v>21</v>
      </c>
      <c r="F761" s="195" t="s">
        <v>765</v>
      </c>
      <c r="H761" s="196">
        <v>48.654000000000003</v>
      </c>
      <c r="I761" s="197"/>
      <c r="L761" s="193"/>
      <c r="M761" s="198"/>
      <c r="T761" s="199"/>
      <c r="AT761" s="194" t="s">
        <v>238</v>
      </c>
      <c r="AU761" s="194" t="s">
        <v>86</v>
      </c>
      <c r="AV761" s="15" t="s">
        <v>120</v>
      </c>
      <c r="AW761" s="15" t="s">
        <v>33</v>
      </c>
      <c r="AX761" s="15" t="s">
        <v>73</v>
      </c>
      <c r="AY761" s="194" t="s">
        <v>227</v>
      </c>
    </row>
    <row r="762" spans="2:65" s="12" customFormat="1" ht="11.25">
      <c r="B762" s="149"/>
      <c r="D762" s="150" t="s">
        <v>238</v>
      </c>
      <c r="E762" s="151" t="s">
        <v>21</v>
      </c>
      <c r="F762" s="152" t="s">
        <v>3144</v>
      </c>
      <c r="H762" s="151" t="s">
        <v>21</v>
      </c>
      <c r="I762" s="153"/>
      <c r="L762" s="149"/>
      <c r="M762" s="154"/>
      <c r="T762" s="155"/>
      <c r="AT762" s="151" t="s">
        <v>238</v>
      </c>
      <c r="AU762" s="151" t="s">
        <v>86</v>
      </c>
      <c r="AV762" s="12" t="s">
        <v>80</v>
      </c>
      <c r="AW762" s="12" t="s">
        <v>33</v>
      </c>
      <c r="AX762" s="12" t="s">
        <v>73</v>
      </c>
      <c r="AY762" s="151" t="s">
        <v>227</v>
      </c>
    </row>
    <row r="763" spans="2:65" s="13" customFormat="1" ht="11.25">
      <c r="B763" s="156"/>
      <c r="D763" s="150" t="s">
        <v>238</v>
      </c>
      <c r="E763" s="157" t="s">
        <v>21</v>
      </c>
      <c r="F763" s="158" t="s">
        <v>3190</v>
      </c>
      <c r="H763" s="159">
        <v>369.46199999999999</v>
      </c>
      <c r="I763" s="160"/>
      <c r="L763" s="156"/>
      <c r="M763" s="161"/>
      <c r="T763" s="162"/>
      <c r="AT763" s="157" t="s">
        <v>238</v>
      </c>
      <c r="AU763" s="157" t="s">
        <v>86</v>
      </c>
      <c r="AV763" s="13" t="s">
        <v>86</v>
      </c>
      <c r="AW763" s="13" t="s">
        <v>33</v>
      </c>
      <c r="AX763" s="13" t="s">
        <v>73</v>
      </c>
      <c r="AY763" s="157" t="s">
        <v>227</v>
      </c>
    </row>
    <row r="764" spans="2:65" s="12" customFormat="1" ht="11.25">
      <c r="B764" s="149"/>
      <c r="D764" s="150" t="s">
        <v>238</v>
      </c>
      <c r="E764" s="151" t="s">
        <v>21</v>
      </c>
      <c r="F764" s="152" t="s">
        <v>3191</v>
      </c>
      <c r="H764" s="151" t="s">
        <v>21</v>
      </c>
      <c r="I764" s="153"/>
      <c r="L764" s="149"/>
      <c r="M764" s="154"/>
      <c r="T764" s="155"/>
      <c r="AT764" s="151" t="s">
        <v>238</v>
      </c>
      <c r="AU764" s="151" t="s">
        <v>86</v>
      </c>
      <c r="AV764" s="12" t="s">
        <v>80</v>
      </c>
      <c r="AW764" s="12" t="s">
        <v>33</v>
      </c>
      <c r="AX764" s="12" t="s">
        <v>73</v>
      </c>
      <c r="AY764" s="151" t="s">
        <v>227</v>
      </c>
    </row>
    <row r="765" spans="2:65" s="13" customFormat="1" ht="11.25">
      <c r="B765" s="156"/>
      <c r="D765" s="150" t="s">
        <v>238</v>
      </c>
      <c r="E765" s="157" t="s">
        <v>21</v>
      </c>
      <c r="F765" s="158" t="s">
        <v>3192</v>
      </c>
      <c r="H765" s="159">
        <v>18.72</v>
      </c>
      <c r="I765" s="160"/>
      <c r="L765" s="156"/>
      <c r="M765" s="161"/>
      <c r="T765" s="162"/>
      <c r="AT765" s="157" t="s">
        <v>238</v>
      </c>
      <c r="AU765" s="157" t="s">
        <v>86</v>
      </c>
      <c r="AV765" s="13" t="s">
        <v>86</v>
      </c>
      <c r="AW765" s="13" t="s">
        <v>33</v>
      </c>
      <c r="AX765" s="13" t="s">
        <v>73</v>
      </c>
      <c r="AY765" s="157" t="s">
        <v>227</v>
      </c>
    </row>
    <row r="766" spans="2:65" s="15" customFormat="1" ht="11.25">
      <c r="B766" s="193"/>
      <c r="D766" s="150" t="s">
        <v>238</v>
      </c>
      <c r="E766" s="194" t="s">
        <v>21</v>
      </c>
      <c r="F766" s="195" t="s">
        <v>765</v>
      </c>
      <c r="H766" s="196">
        <v>388.18200000000002</v>
      </c>
      <c r="I766" s="197"/>
      <c r="L766" s="193"/>
      <c r="M766" s="198"/>
      <c r="T766" s="199"/>
      <c r="AT766" s="194" t="s">
        <v>238</v>
      </c>
      <c r="AU766" s="194" t="s">
        <v>86</v>
      </c>
      <c r="AV766" s="15" t="s">
        <v>120</v>
      </c>
      <c r="AW766" s="15" t="s">
        <v>33</v>
      </c>
      <c r="AX766" s="15" t="s">
        <v>73</v>
      </c>
      <c r="AY766" s="194" t="s">
        <v>227</v>
      </c>
    </row>
    <row r="767" spans="2:65" s="12" customFormat="1" ht="11.25">
      <c r="B767" s="149"/>
      <c r="D767" s="150" t="s">
        <v>238</v>
      </c>
      <c r="E767" s="151" t="s">
        <v>21</v>
      </c>
      <c r="F767" s="152" t="s">
        <v>3147</v>
      </c>
      <c r="H767" s="151" t="s">
        <v>21</v>
      </c>
      <c r="I767" s="153"/>
      <c r="L767" s="149"/>
      <c r="M767" s="154"/>
      <c r="T767" s="155"/>
      <c r="AT767" s="151" t="s">
        <v>238</v>
      </c>
      <c r="AU767" s="151" t="s">
        <v>86</v>
      </c>
      <c r="AV767" s="12" t="s">
        <v>80</v>
      </c>
      <c r="AW767" s="12" t="s">
        <v>33</v>
      </c>
      <c r="AX767" s="12" t="s">
        <v>73</v>
      </c>
      <c r="AY767" s="151" t="s">
        <v>227</v>
      </c>
    </row>
    <row r="768" spans="2:65" s="13" customFormat="1" ht="11.25">
      <c r="B768" s="156"/>
      <c r="D768" s="150" t="s">
        <v>238</v>
      </c>
      <c r="E768" s="157" t="s">
        <v>21</v>
      </c>
      <c r="F768" s="158" t="s">
        <v>3193</v>
      </c>
      <c r="H768" s="159">
        <v>748.47299999999996</v>
      </c>
      <c r="I768" s="160"/>
      <c r="L768" s="156"/>
      <c r="M768" s="161"/>
      <c r="T768" s="162"/>
      <c r="AT768" s="157" t="s">
        <v>238</v>
      </c>
      <c r="AU768" s="157" t="s">
        <v>86</v>
      </c>
      <c r="AV768" s="13" t="s">
        <v>86</v>
      </c>
      <c r="AW768" s="13" t="s">
        <v>33</v>
      </c>
      <c r="AX768" s="13" t="s">
        <v>73</v>
      </c>
      <c r="AY768" s="157" t="s">
        <v>227</v>
      </c>
    </row>
    <row r="769" spans="2:65" s="12" customFormat="1" ht="11.25">
      <c r="B769" s="149"/>
      <c r="D769" s="150" t="s">
        <v>238</v>
      </c>
      <c r="E769" s="151" t="s">
        <v>21</v>
      </c>
      <c r="F769" s="152" t="s">
        <v>3191</v>
      </c>
      <c r="H769" s="151" t="s">
        <v>21</v>
      </c>
      <c r="I769" s="153"/>
      <c r="L769" s="149"/>
      <c r="M769" s="154"/>
      <c r="T769" s="155"/>
      <c r="AT769" s="151" t="s">
        <v>238</v>
      </c>
      <c r="AU769" s="151" t="s">
        <v>86</v>
      </c>
      <c r="AV769" s="12" t="s">
        <v>80</v>
      </c>
      <c r="AW769" s="12" t="s">
        <v>33</v>
      </c>
      <c r="AX769" s="12" t="s">
        <v>73</v>
      </c>
      <c r="AY769" s="151" t="s">
        <v>227</v>
      </c>
    </row>
    <row r="770" spans="2:65" s="13" customFormat="1" ht="11.25">
      <c r="B770" s="156"/>
      <c r="D770" s="150" t="s">
        <v>238</v>
      </c>
      <c r="E770" s="157" t="s">
        <v>21</v>
      </c>
      <c r="F770" s="158" t="s">
        <v>3194</v>
      </c>
      <c r="H770" s="159">
        <v>11.97</v>
      </c>
      <c r="I770" s="160"/>
      <c r="L770" s="156"/>
      <c r="M770" s="161"/>
      <c r="T770" s="162"/>
      <c r="AT770" s="157" t="s">
        <v>238</v>
      </c>
      <c r="AU770" s="157" t="s">
        <v>86</v>
      </c>
      <c r="AV770" s="13" t="s">
        <v>86</v>
      </c>
      <c r="AW770" s="13" t="s">
        <v>33</v>
      </c>
      <c r="AX770" s="13" t="s">
        <v>73</v>
      </c>
      <c r="AY770" s="157" t="s">
        <v>227</v>
      </c>
    </row>
    <row r="771" spans="2:65" s="13" customFormat="1" ht="11.25">
      <c r="B771" s="156"/>
      <c r="D771" s="150" t="s">
        <v>238</v>
      </c>
      <c r="E771" s="157" t="s">
        <v>21</v>
      </c>
      <c r="F771" s="158" t="s">
        <v>3195</v>
      </c>
      <c r="H771" s="159">
        <v>2.7229999999999999</v>
      </c>
      <c r="I771" s="160"/>
      <c r="L771" s="156"/>
      <c r="M771" s="161"/>
      <c r="T771" s="162"/>
      <c r="AT771" s="157" t="s">
        <v>238</v>
      </c>
      <c r="AU771" s="157" t="s">
        <v>86</v>
      </c>
      <c r="AV771" s="13" t="s">
        <v>86</v>
      </c>
      <c r="AW771" s="13" t="s">
        <v>33</v>
      </c>
      <c r="AX771" s="13" t="s">
        <v>73</v>
      </c>
      <c r="AY771" s="157" t="s">
        <v>227</v>
      </c>
    </row>
    <row r="772" spans="2:65" s="15" customFormat="1" ht="11.25">
      <c r="B772" s="193"/>
      <c r="D772" s="150" t="s">
        <v>238</v>
      </c>
      <c r="E772" s="194" t="s">
        <v>21</v>
      </c>
      <c r="F772" s="195" t="s">
        <v>765</v>
      </c>
      <c r="H772" s="196">
        <v>763.16600000000005</v>
      </c>
      <c r="I772" s="197"/>
      <c r="L772" s="193"/>
      <c r="M772" s="198"/>
      <c r="T772" s="199"/>
      <c r="AT772" s="194" t="s">
        <v>238</v>
      </c>
      <c r="AU772" s="194" t="s">
        <v>86</v>
      </c>
      <c r="AV772" s="15" t="s">
        <v>120</v>
      </c>
      <c r="AW772" s="15" t="s">
        <v>33</v>
      </c>
      <c r="AX772" s="15" t="s">
        <v>73</v>
      </c>
      <c r="AY772" s="194" t="s">
        <v>227</v>
      </c>
    </row>
    <row r="773" spans="2:65" s="14" customFormat="1" ht="11.25">
      <c r="B773" s="163"/>
      <c r="D773" s="150" t="s">
        <v>238</v>
      </c>
      <c r="E773" s="164" t="s">
        <v>21</v>
      </c>
      <c r="F773" s="165" t="s">
        <v>241</v>
      </c>
      <c r="H773" s="166">
        <v>1200.002</v>
      </c>
      <c r="I773" s="167"/>
      <c r="L773" s="163"/>
      <c r="M773" s="168"/>
      <c r="T773" s="169"/>
      <c r="AT773" s="164" t="s">
        <v>238</v>
      </c>
      <c r="AU773" s="164" t="s">
        <v>86</v>
      </c>
      <c r="AV773" s="14" t="s">
        <v>234</v>
      </c>
      <c r="AW773" s="14" t="s">
        <v>33</v>
      </c>
      <c r="AX773" s="14" t="s">
        <v>80</v>
      </c>
      <c r="AY773" s="164" t="s">
        <v>227</v>
      </c>
    </row>
    <row r="774" spans="2:65" s="1" customFormat="1" ht="37.9" customHeight="1">
      <c r="B774" s="33"/>
      <c r="C774" s="132" t="s">
        <v>1186</v>
      </c>
      <c r="D774" s="132" t="s">
        <v>229</v>
      </c>
      <c r="E774" s="133" t="s">
        <v>3196</v>
      </c>
      <c r="F774" s="134" t="s">
        <v>3197</v>
      </c>
      <c r="G774" s="135" t="s">
        <v>232</v>
      </c>
      <c r="H774" s="136">
        <v>1200.002</v>
      </c>
      <c r="I774" s="137"/>
      <c r="J774" s="138">
        <f>ROUND(I774*H774,2)</f>
        <v>0</v>
      </c>
      <c r="K774" s="134" t="s">
        <v>233</v>
      </c>
      <c r="L774" s="33"/>
      <c r="M774" s="139" t="s">
        <v>21</v>
      </c>
      <c r="N774" s="140" t="s">
        <v>45</v>
      </c>
      <c r="P774" s="141">
        <f>O774*H774</f>
        <v>0</v>
      </c>
      <c r="Q774" s="141">
        <v>0</v>
      </c>
      <c r="R774" s="141">
        <f>Q774*H774</f>
        <v>0</v>
      </c>
      <c r="S774" s="141">
        <v>0</v>
      </c>
      <c r="T774" s="142">
        <f>S774*H774</f>
        <v>0</v>
      </c>
      <c r="AR774" s="143" t="s">
        <v>234</v>
      </c>
      <c r="AT774" s="143" t="s">
        <v>229</v>
      </c>
      <c r="AU774" s="143" t="s">
        <v>86</v>
      </c>
      <c r="AY774" s="18" t="s">
        <v>227</v>
      </c>
      <c r="BE774" s="144">
        <f>IF(N774="základní",J774,0)</f>
        <v>0</v>
      </c>
      <c r="BF774" s="144">
        <f>IF(N774="snížená",J774,0)</f>
        <v>0</v>
      </c>
      <c r="BG774" s="144">
        <f>IF(N774="zákl. přenesená",J774,0)</f>
        <v>0</v>
      </c>
      <c r="BH774" s="144">
        <f>IF(N774="sníž. přenesená",J774,0)</f>
        <v>0</v>
      </c>
      <c r="BI774" s="144">
        <f>IF(N774="nulová",J774,0)</f>
        <v>0</v>
      </c>
      <c r="BJ774" s="18" t="s">
        <v>86</v>
      </c>
      <c r="BK774" s="144">
        <f>ROUND(I774*H774,2)</f>
        <v>0</v>
      </c>
      <c r="BL774" s="18" t="s">
        <v>234</v>
      </c>
      <c r="BM774" s="143" t="s">
        <v>3198</v>
      </c>
    </row>
    <row r="775" spans="2:65" s="1" customFormat="1" ht="11.25">
      <c r="B775" s="33"/>
      <c r="D775" s="145" t="s">
        <v>236</v>
      </c>
      <c r="F775" s="146" t="s">
        <v>3199</v>
      </c>
      <c r="I775" s="147"/>
      <c r="L775" s="33"/>
      <c r="M775" s="148"/>
      <c r="T775" s="54"/>
      <c r="AT775" s="18" t="s">
        <v>236</v>
      </c>
      <c r="AU775" s="18" t="s">
        <v>86</v>
      </c>
    </row>
    <row r="776" spans="2:65" s="1" customFormat="1" ht="37.9" customHeight="1">
      <c r="B776" s="33"/>
      <c r="C776" s="132" t="s">
        <v>1217</v>
      </c>
      <c r="D776" s="132" t="s">
        <v>229</v>
      </c>
      <c r="E776" s="133" t="s">
        <v>3200</v>
      </c>
      <c r="F776" s="134" t="s">
        <v>3201</v>
      </c>
      <c r="G776" s="135" t="s">
        <v>232</v>
      </c>
      <c r="H776" s="136">
        <v>2436.7199999999998</v>
      </c>
      <c r="I776" s="137"/>
      <c r="J776" s="138">
        <f>ROUND(I776*H776,2)</f>
        <v>0</v>
      </c>
      <c r="K776" s="134" t="s">
        <v>233</v>
      </c>
      <c r="L776" s="33"/>
      <c r="M776" s="139" t="s">
        <v>21</v>
      </c>
      <c r="N776" s="140" t="s">
        <v>45</v>
      </c>
      <c r="P776" s="141">
        <f>O776*H776</f>
        <v>0</v>
      </c>
      <c r="Q776" s="141">
        <v>8.8000000000000003E-4</v>
      </c>
      <c r="R776" s="141">
        <f>Q776*H776</f>
        <v>2.1443135999999998</v>
      </c>
      <c r="S776" s="141">
        <v>0</v>
      </c>
      <c r="T776" s="142">
        <f>S776*H776</f>
        <v>0</v>
      </c>
      <c r="AR776" s="143" t="s">
        <v>234</v>
      </c>
      <c r="AT776" s="143" t="s">
        <v>229</v>
      </c>
      <c r="AU776" s="143" t="s">
        <v>86</v>
      </c>
      <c r="AY776" s="18" t="s">
        <v>227</v>
      </c>
      <c r="BE776" s="144">
        <f>IF(N776="základní",J776,0)</f>
        <v>0</v>
      </c>
      <c r="BF776" s="144">
        <f>IF(N776="snížená",J776,0)</f>
        <v>0</v>
      </c>
      <c r="BG776" s="144">
        <f>IF(N776="zákl. přenesená",J776,0)</f>
        <v>0</v>
      </c>
      <c r="BH776" s="144">
        <f>IF(N776="sníž. přenesená",J776,0)</f>
        <v>0</v>
      </c>
      <c r="BI776" s="144">
        <f>IF(N776="nulová",J776,0)</f>
        <v>0</v>
      </c>
      <c r="BJ776" s="18" t="s">
        <v>86</v>
      </c>
      <c r="BK776" s="144">
        <f>ROUND(I776*H776,2)</f>
        <v>0</v>
      </c>
      <c r="BL776" s="18" t="s">
        <v>234</v>
      </c>
      <c r="BM776" s="143" t="s">
        <v>3202</v>
      </c>
    </row>
    <row r="777" spans="2:65" s="1" customFormat="1" ht="11.25">
      <c r="B777" s="33"/>
      <c r="D777" s="145" t="s">
        <v>236</v>
      </c>
      <c r="F777" s="146" t="s">
        <v>3203</v>
      </c>
      <c r="I777" s="147"/>
      <c r="L777" s="33"/>
      <c r="M777" s="148"/>
      <c r="T777" s="54"/>
      <c r="AT777" s="18" t="s">
        <v>236</v>
      </c>
      <c r="AU777" s="18" t="s">
        <v>86</v>
      </c>
    </row>
    <row r="778" spans="2:65" s="12" customFormat="1" ht="11.25">
      <c r="B778" s="149"/>
      <c r="D778" s="150" t="s">
        <v>238</v>
      </c>
      <c r="E778" s="151" t="s">
        <v>21</v>
      </c>
      <c r="F778" s="152" t="s">
        <v>814</v>
      </c>
      <c r="H778" s="151" t="s">
        <v>21</v>
      </c>
      <c r="I778" s="153"/>
      <c r="L778" s="149"/>
      <c r="M778" s="154"/>
      <c r="T778" s="155"/>
      <c r="AT778" s="151" t="s">
        <v>238</v>
      </c>
      <c r="AU778" s="151" t="s">
        <v>86</v>
      </c>
      <c r="AV778" s="12" t="s">
        <v>80</v>
      </c>
      <c r="AW778" s="12" t="s">
        <v>33</v>
      </c>
      <c r="AX778" s="12" t="s">
        <v>73</v>
      </c>
      <c r="AY778" s="151" t="s">
        <v>227</v>
      </c>
    </row>
    <row r="779" spans="2:65" s="12" customFormat="1" ht="11.25">
      <c r="B779" s="149"/>
      <c r="D779" s="150" t="s">
        <v>238</v>
      </c>
      <c r="E779" s="151" t="s">
        <v>21</v>
      </c>
      <c r="F779" s="152" t="s">
        <v>3140</v>
      </c>
      <c r="H779" s="151" t="s">
        <v>21</v>
      </c>
      <c r="I779" s="153"/>
      <c r="L779" s="149"/>
      <c r="M779" s="154"/>
      <c r="T779" s="155"/>
      <c r="AT779" s="151" t="s">
        <v>238</v>
      </c>
      <c r="AU779" s="151" t="s">
        <v>86</v>
      </c>
      <c r="AV779" s="12" t="s">
        <v>80</v>
      </c>
      <c r="AW779" s="12" t="s">
        <v>33</v>
      </c>
      <c r="AX779" s="12" t="s">
        <v>73</v>
      </c>
      <c r="AY779" s="151" t="s">
        <v>227</v>
      </c>
    </row>
    <row r="780" spans="2:65" s="13" customFormat="1" ht="11.25">
      <c r="B780" s="156"/>
      <c r="D780" s="150" t="s">
        <v>238</v>
      </c>
      <c r="E780" s="157" t="s">
        <v>21</v>
      </c>
      <c r="F780" s="158" t="s">
        <v>3166</v>
      </c>
      <c r="H780" s="159">
        <v>11.423999999999999</v>
      </c>
      <c r="I780" s="160"/>
      <c r="L780" s="156"/>
      <c r="M780" s="161"/>
      <c r="T780" s="162"/>
      <c r="AT780" s="157" t="s">
        <v>238</v>
      </c>
      <c r="AU780" s="157" t="s">
        <v>86</v>
      </c>
      <c r="AV780" s="13" t="s">
        <v>86</v>
      </c>
      <c r="AW780" s="13" t="s">
        <v>33</v>
      </c>
      <c r="AX780" s="13" t="s">
        <v>73</v>
      </c>
      <c r="AY780" s="157" t="s">
        <v>227</v>
      </c>
    </row>
    <row r="781" spans="2:65" s="15" customFormat="1" ht="11.25">
      <c r="B781" s="193"/>
      <c r="D781" s="150" t="s">
        <v>238</v>
      </c>
      <c r="E781" s="194" t="s">
        <v>21</v>
      </c>
      <c r="F781" s="195" t="s">
        <v>765</v>
      </c>
      <c r="H781" s="196">
        <v>11.423999999999999</v>
      </c>
      <c r="I781" s="197"/>
      <c r="L781" s="193"/>
      <c r="M781" s="198"/>
      <c r="T781" s="199"/>
      <c r="AT781" s="194" t="s">
        <v>238</v>
      </c>
      <c r="AU781" s="194" t="s">
        <v>86</v>
      </c>
      <c r="AV781" s="15" t="s">
        <v>120</v>
      </c>
      <c r="AW781" s="15" t="s">
        <v>33</v>
      </c>
      <c r="AX781" s="15" t="s">
        <v>73</v>
      </c>
      <c r="AY781" s="194" t="s">
        <v>227</v>
      </c>
    </row>
    <row r="782" spans="2:65" s="12" customFormat="1" ht="11.25">
      <c r="B782" s="149"/>
      <c r="D782" s="150" t="s">
        <v>238</v>
      </c>
      <c r="E782" s="151" t="s">
        <v>21</v>
      </c>
      <c r="F782" s="152" t="s">
        <v>814</v>
      </c>
      <c r="H782" s="151" t="s">
        <v>21</v>
      </c>
      <c r="I782" s="153"/>
      <c r="L782" s="149"/>
      <c r="M782" s="154"/>
      <c r="T782" s="155"/>
      <c r="AT782" s="151" t="s">
        <v>238</v>
      </c>
      <c r="AU782" s="151" t="s">
        <v>86</v>
      </c>
      <c r="AV782" s="12" t="s">
        <v>80</v>
      </c>
      <c r="AW782" s="12" t="s">
        <v>33</v>
      </c>
      <c r="AX782" s="12" t="s">
        <v>73</v>
      </c>
      <c r="AY782" s="151" t="s">
        <v>227</v>
      </c>
    </row>
    <row r="783" spans="2:65" s="12" customFormat="1" ht="11.25">
      <c r="B783" s="149"/>
      <c r="D783" s="150" t="s">
        <v>238</v>
      </c>
      <c r="E783" s="151" t="s">
        <v>21</v>
      </c>
      <c r="F783" s="152" t="s">
        <v>3142</v>
      </c>
      <c r="H783" s="151" t="s">
        <v>21</v>
      </c>
      <c r="I783" s="153"/>
      <c r="L783" s="149"/>
      <c r="M783" s="154"/>
      <c r="T783" s="155"/>
      <c r="AT783" s="151" t="s">
        <v>238</v>
      </c>
      <c r="AU783" s="151" t="s">
        <v>86</v>
      </c>
      <c r="AV783" s="12" t="s">
        <v>80</v>
      </c>
      <c r="AW783" s="12" t="s">
        <v>33</v>
      </c>
      <c r="AX783" s="12" t="s">
        <v>73</v>
      </c>
      <c r="AY783" s="151" t="s">
        <v>227</v>
      </c>
    </row>
    <row r="784" spans="2:65" s="13" customFormat="1" ht="11.25">
      <c r="B784" s="156"/>
      <c r="D784" s="150" t="s">
        <v>238</v>
      </c>
      <c r="E784" s="157" t="s">
        <v>21</v>
      </c>
      <c r="F784" s="158" t="s">
        <v>3167</v>
      </c>
      <c r="H784" s="159">
        <v>33.549999999999997</v>
      </c>
      <c r="I784" s="160"/>
      <c r="L784" s="156"/>
      <c r="M784" s="161"/>
      <c r="T784" s="162"/>
      <c r="AT784" s="157" t="s">
        <v>238</v>
      </c>
      <c r="AU784" s="157" t="s">
        <v>86</v>
      </c>
      <c r="AV784" s="13" t="s">
        <v>86</v>
      </c>
      <c r="AW784" s="13" t="s">
        <v>33</v>
      </c>
      <c r="AX784" s="13" t="s">
        <v>73</v>
      </c>
      <c r="AY784" s="157" t="s">
        <v>227</v>
      </c>
    </row>
    <row r="785" spans="2:51" s="15" customFormat="1" ht="11.25">
      <c r="B785" s="193"/>
      <c r="D785" s="150" t="s">
        <v>238</v>
      </c>
      <c r="E785" s="194" t="s">
        <v>21</v>
      </c>
      <c r="F785" s="195" t="s">
        <v>765</v>
      </c>
      <c r="H785" s="196">
        <v>33.549999999999997</v>
      </c>
      <c r="I785" s="197"/>
      <c r="L785" s="193"/>
      <c r="M785" s="198"/>
      <c r="T785" s="199"/>
      <c r="AT785" s="194" t="s">
        <v>238</v>
      </c>
      <c r="AU785" s="194" t="s">
        <v>86</v>
      </c>
      <c r="AV785" s="15" t="s">
        <v>120</v>
      </c>
      <c r="AW785" s="15" t="s">
        <v>33</v>
      </c>
      <c r="AX785" s="15" t="s">
        <v>73</v>
      </c>
      <c r="AY785" s="194" t="s">
        <v>227</v>
      </c>
    </row>
    <row r="786" spans="2:51" s="12" customFormat="1" ht="11.25">
      <c r="B786" s="149"/>
      <c r="D786" s="150" t="s">
        <v>238</v>
      </c>
      <c r="E786" s="151" t="s">
        <v>21</v>
      </c>
      <c r="F786" s="152" t="s">
        <v>748</v>
      </c>
      <c r="H786" s="151" t="s">
        <v>21</v>
      </c>
      <c r="I786" s="153"/>
      <c r="L786" s="149"/>
      <c r="M786" s="154"/>
      <c r="T786" s="155"/>
      <c r="AT786" s="151" t="s">
        <v>238</v>
      </c>
      <c r="AU786" s="151" t="s">
        <v>86</v>
      </c>
      <c r="AV786" s="12" t="s">
        <v>80</v>
      </c>
      <c r="AW786" s="12" t="s">
        <v>33</v>
      </c>
      <c r="AX786" s="12" t="s">
        <v>73</v>
      </c>
      <c r="AY786" s="151" t="s">
        <v>227</v>
      </c>
    </row>
    <row r="787" spans="2:51" s="12" customFormat="1" ht="11.25">
      <c r="B787" s="149"/>
      <c r="D787" s="150" t="s">
        <v>238</v>
      </c>
      <c r="E787" s="151" t="s">
        <v>21</v>
      </c>
      <c r="F787" s="152" t="s">
        <v>3168</v>
      </c>
      <c r="H787" s="151" t="s">
        <v>21</v>
      </c>
      <c r="I787" s="153"/>
      <c r="L787" s="149"/>
      <c r="M787" s="154"/>
      <c r="T787" s="155"/>
      <c r="AT787" s="151" t="s">
        <v>238</v>
      </c>
      <c r="AU787" s="151" t="s">
        <v>86</v>
      </c>
      <c r="AV787" s="12" t="s">
        <v>80</v>
      </c>
      <c r="AW787" s="12" t="s">
        <v>33</v>
      </c>
      <c r="AX787" s="12" t="s">
        <v>73</v>
      </c>
      <c r="AY787" s="151" t="s">
        <v>227</v>
      </c>
    </row>
    <row r="788" spans="2:51" s="13" customFormat="1" ht="11.25">
      <c r="B788" s="156"/>
      <c r="D788" s="150" t="s">
        <v>238</v>
      </c>
      <c r="E788" s="157" t="s">
        <v>21</v>
      </c>
      <c r="F788" s="158" t="s">
        <v>3169</v>
      </c>
      <c r="H788" s="159">
        <v>69.87</v>
      </c>
      <c r="I788" s="160"/>
      <c r="L788" s="156"/>
      <c r="M788" s="161"/>
      <c r="T788" s="162"/>
      <c r="AT788" s="157" t="s">
        <v>238</v>
      </c>
      <c r="AU788" s="157" t="s">
        <v>86</v>
      </c>
      <c r="AV788" s="13" t="s">
        <v>86</v>
      </c>
      <c r="AW788" s="13" t="s">
        <v>33</v>
      </c>
      <c r="AX788" s="13" t="s">
        <v>73</v>
      </c>
      <c r="AY788" s="157" t="s">
        <v>227</v>
      </c>
    </row>
    <row r="789" spans="2:51" s="12" customFormat="1" ht="11.25">
      <c r="B789" s="149"/>
      <c r="D789" s="150" t="s">
        <v>238</v>
      </c>
      <c r="E789" s="151" t="s">
        <v>21</v>
      </c>
      <c r="F789" s="152" t="s">
        <v>3151</v>
      </c>
      <c r="H789" s="151" t="s">
        <v>21</v>
      </c>
      <c r="I789" s="153"/>
      <c r="L789" s="149"/>
      <c r="M789" s="154"/>
      <c r="T789" s="155"/>
      <c r="AT789" s="151" t="s">
        <v>238</v>
      </c>
      <c r="AU789" s="151" t="s">
        <v>86</v>
      </c>
      <c r="AV789" s="12" t="s">
        <v>80</v>
      </c>
      <c r="AW789" s="12" t="s">
        <v>33</v>
      </c>
      <c r="AX789" s="12" t="s">
        <v>73</v>
      </c>
      <c r="AY789" s="151" t="s">
        <v>227</v>
      </c>
    </row>
    <row r="790" spans="2:51" s="13" customFormat="1" ht="11.25">
      <c r="B790" s="156"/>
      <c r="D790" s="150" t="s">
        <v>238</v>
      </c>
      <c r="E790" s="157" t="s">
        <v>21</v>
      </c>
      <c r="F790" s="158" t="s">
        <v>3170</v>
      </c>
      <c r="H790" s="159">
        <v>370.24</v>
      </c>
      <c r="I790" s="160"/>
      <c r="L790" s="156"/>
      <c r="M790" s="161"/>
      <c r="T790" s="162"/>
      <c r="AT790" s="157" t="s">
        <v>238</v>
      </c>
      <c r="AU790" s="157" t="s">
        <v>86</v>
      </c>
      <c r="AV790" s="13" t="s">
        <v>86</v>
      </c>
      <c r="AW790" s="13" t="s">
        <v>33</v>
      </c>
      <c r="AX790" s="13" t="s">
        <v>73</v>
      </c>
      <c r="AY790" s="157" t="s">
        <v>227</v>
      </c>
    </row>
    <row r="791" spans="2:51" s="13" customFormat="1" ht="11.25">
      <c r="B791" s="156"/>
      <c r="D791" s="150" t="s">
        <v>238</v>
      </c>
      <c r="E791" s="157" t="s">
        <v>21</v>
      </c>
      <c r="F791" s="158" t="s">
        <v>3171</v>
      </c>
      <c r="H791" s="159">
        <v>370.24</v>
      </c>
      <c r="I791" s="160"/>
      <c r="L791" s="156"/>
      <c r="M791" s="161"/>
      <c r="T791" s="162"/>
      <c r="AT791" s="157" t="s">
        <v>238</v>
      </c>
      <c r="AU791" s="157" t="s">
        <v>86</v>
      </c>
      <c r="AV791" s="13" t="s">
        <v>86</v>
      </c>
      <c r="AW791" s="13" t="s">
        <v>33</v>
      </c>
      <c r="AX791" s="13" t="s">
        <v>73</v>
      </c>
      <c r="AY791" s="157" t="s">
        <v>227</v>
      </c>
    </row>
    <row r="792" spans="2:51" s="13" customFormat="1" ht="11.25">
      <c r="B792" s="156"/>
      <c r="D792" s="150" t="s">
        <v>238</v>
      </c>
      <c r="E792" s="157" t="s">
        <v>21</v>
      </c>
      <c r="F792" s="158" t="s">
        <v>3204</v>
      </c>
      <c r="H792" s="159">
        <v>-14.132</v>
      </c>
      <c r="I792" s="160"/>
      <c r="L792" s="156"/>
      <c r="M792" s="161"/>
      <c r="T792" s="162"/>
      <c r="AT792" s="157" t="s">
        <v>238</v>
      </c>
      <c r="AU792" s="157" t="s">
        <v>86</v>
      </c>
      <c r="AV792" s="13" t="s">
        <v>86</v>
      </c>
      <c r="AW792" s="13" t="s">
        <v>33</v>
      </c>
      <c r="AX792" s="13" t="s">
        <v>73</v>
      </c>
      <c r="AY792" s="157" t="s">
        <v>227</v>
      </c>
    </row>
    <row r="793" spans="2:51" s="12" customFormat="1" ht="11.25">
      <c r="B793" s="149"/>
      <c r="D793" s="150" t="s">
        <v>238</v>
      </c>
      <c r="E793" s="151" t="s">
        <v>21</v>
      </c>
      <c r="F793" s="152" t="s">
        <v>3155</v>
      </c>
      <c r="H793" s="151" t="s">
        <v>21</v>
      </c>
      <c r="I793" s="153"/>
      <c r="L793" s="149"/>
      <c r="M793" s="154"/>
      <c r="T793" s="155"/>
      <c r="AT793" s="151" t="s">
        <v>238</v>
      </c>
      <c r="AU793" s="151" t="s">
        <v>86</v>
      </c>
      <c r="AV793" s="12" t="s">
        <v>80</v>
      </c>
      <c r="AW793" s="12" t="s">
        <v>33</v>
      </c>
      <c r="AX793" s="12" t="s">
        <v>73</v>
      </c>
      <c r="AY793" s="151" t="s">
        <v>227</v>
      </c>
    </row>
    <row r="794" spans="2:51" s="13" customFormat="1" ht="11.25">
      <c r="B794" s="156"/>
      <c r="D794" s="150" t="s">
        <v>238</v>
      </c>
      <c r="E794" s="157" t="s">
        <v>21</v>
      </c>
      <c r="F794" s="158" t="s">
        <v>3173</v>
      </c>
      <c r="H794" s="159">
        <v>15.64</v>
      </c>
      <c r="I794" s="160"/>
      <c r="L794" s="156"/>
      <c r="M794" s="161"/>
      <c r="T794" s="162"/>
      <c r="AT794" s="157" t="s">
        <v>238</v>
      </c>
      <c r="AU794" s="157" t="s">
        <v>86</v>
      </c>
      <c r="AV794" s="13" t="s">
        <v>86</v>
      </c>
      <c r="AW794" s="13" t="s">
        <v>33</v>
      </c>
      <c r="AX794" s="13" t="s">
        <v>73</v>
      </c>
      <c r="AY794" s="157" t="s">
        <v>227</v>
      </c>
    </row>
    <row r="795" spans="2:51" s="15" customFormat="1" ht="11.25">
      <c r="B795" s="193"/>
      <c r="D795" s="150" t="s">
        <v>238</v>
      </c>
      <c r="E795" s="194" t="s">
        <v>21</v>
      </c>
      <c r="F795" s="195" t="s">
        <v>765</v>
      </c>
      <c r="H795" s="196">
        <v>811.85799999999995</v>
      </c>
      <c r="I795" s="197"/>
      <c r="L795" s="193"/>
      <c r="M795" s="198"/>
      <c r="T795" s="199"/>
      <c r="AT795" s="194" t="s">
        <v>238</v>
      </c>
      <c r="AU795" s="194" t="s">
        <v>86</v>
      </c>
      <c r="AV795" s="15" t="s">
        <v>120</v>
      </c>
      <c r="AW795" s="15" t="s">
        <v>33</v>
      </c>
      <c r="AX795" s="15" t="s">
        <v>73</v>
      </c>
      <c r="AY795" s="194" t="s">
        <v>227</v>
      </c>
    </row>
    <row r="796" spans="2:51" s="12" customFormat="1" ht="11.25">
      <c r="B796" s="149"/>
      <c r="D796" s="150" t="s">
        <v>238</v>
      </c>
      <c r="E796" s="151" t="s">
        <v>21</v>
      </c>
      <c r="F796" s="152" t="s">
        <v>766</v>
      </c>
      <c r="H796" s="151" t="s">
        <v>21</v>
      </c>
      <c r="I796" s="153"/>
      <c r="L796" s="149"/>
      <c r="M796" s="154"/>
      <c r="T796" s="155"/>
      <c r="AT796" s="151" t="s">
        <v>238</v>
      </c>
      <c r="AU796" s="151" t="s">
        <v>86</v>
      </c>
      <c r="AV796" s="12" t="s">
        <v>80</v>
      </c>
      <c r="AW796" s="12" t="s">
        <v>33</v>
      </c>
      <c r="AX796" s="12" t="s">
        <v>73</v>
      </c>
      <c r="AY796" s="151" t="s">
        <v>227</v>
      </c>
    </row>
    <row r="797" spans="2:51" s="12" customFormat="1" ht="11.25">
      <c r="B797" s="149"/>
      <c r="D797" s="150" t="s">
        <v>238</v>
      </c>
      <c r="E797" s="151" t="s">
        <v>21</v>
      </c>
      <c r="F797" s="152" t="s">
        <v>3168</v>
      </c>
      <c r="H797" s="151" t="s">
        <v>21</v>
      </c>
      <c r="I797" s="153"/>
      <c r="L797" s="149"/>
      <c r="M797" s="154"/>
      <c r="T797" s="155"/>
      <c r="AT797" s="151" t="s">
        <v>238</v>
      </c>
      <c r="AU797" s="151" t="s">
        <v>86</v>
      </c>
      <c r="AV797" s="12" t="s">
        <v>80</v>
      </c>
      <c r="AW797" s="12" t="s">
        <v>33</v>
      </c>
      <c r="AX797" s="12" t="s">
        <v>73</v>
      </c>
      <c r="AY797" s="151" t="s">
        <v>227</v>
      </c>
    </row>
    <row r="798" spans="2:51" s="13" customFormat="1" ht="11.25">
      <c r="B798" s="156"/>
      <c r="D798" s="150" t="s">
        <v>238</v>
      </c>
      <c r="E798" s="157" t="s">
        <v>21</v>
      </c>
      <c r="F798" s="158" t="s">
        <v>3169</v>
      </c>
      <c r="H798" s="159">
        <v>69.87</v>
      </c>
      <c r="I798" s="160"/>
      <c r="L798" s="156"/>
      <c r="M798" s="161"/>
      <c r="T798" s="162"/>
      <c r="AT798" s="157" t="s">
        <v>238</v>
      </c>
      <c r="AU798" s="157" t="s">
        <v>86</v>
      </c>
      <c r="AV798" s="13" t="s">
        <v>86</v>
      </c>
      <c r="AW798" s="13" t="s">
        <v>33</v>
      </c>
      <c r="AX798" s="13" t="s">
        <v>73</v>
      </c>
      <c r="AY798" s="157" t="s">
        <v>227</v>
      </c>
    </row>
    <row r="799" spans="2:51" s="12" customFormat="1" ht="11.25">
      <c r="B799" s="149"/>
      <c r="D799" s="150" t="s">
        <v>238</v>
      </c>
      <c r="E799" s="151" t="s">
        <v>21</v>
      </c>
      <c r="F799" s="152" t="s">
        <v>3151</v>
      </c>
      <c r="H799" s="151" t="s">
        <v>21</v>
      </c>
      <c r="I799" s="153"/>
      <c r="L799" s="149"/>
      <c r="M799" s="154"/>
      <c r="T799" s="155"/>
      <c r="AT799" s="151" t="s">
        <v>238</v>
      </c>
      <c r="AU799" s="151" t="s">
        <v>86</v>
      </c>
      <c r="AV799" s="12" t="s">
        <v>80</v>
      </c>
      <c r="AW799" s="12" t="s">
        <v>33</v>
      </c>
      <c r="AX799" s="12" t="s">
        <v>73</v>
      </c>
      <c r="AY799" s="151" t="s">
        <v>227</v>
      </c>
    </row>
    <row r="800" spans="2:51" s="13" customFormat="1" ht="11.25">
      <c r="B800" s="156"/>
      <c r="D800" s="150" t="s">
        <v>238</v>
      </c>
      <c r="E800" s="157" t="s">
        <v>21</v>
      </c>
      <c r="F800" s="158" t="s">
        <v>3171</v>
      </c>
      <c r="H800" s="159">
        <v>370.24</v>
      </c>
      <c r="I800" s="160"/>
      <c r="L800" s="156"/>
      <c r="M800" s="161"/>
      <c r="T800" s="162"/>
      <c r="AT800" s="157" t="s">
        <v>238</v>
      </c>
      <c r="AU800" s="157" t="s">
        <v>86</v>
      </c>
      <c r="AV800" s="13" t="s">
        <v>86</v>
      </c>
      <c r="AW800" s="13" t="s">
        <v>33</v>
      </c>
      <c r="AX800" s="13" t="s">
        <v>73</v>
      </c>
      <c r="AY800" s="157" t="s">
        <v>227</v>
      </c>
    </row>
    <row r="801" spans="2:51" s="13" customFormat="1" ht="11.25">
      <c r="B801" s="156"/>
      <c r="D801" s="150" t="s">
        <v>238</v>
      </c>
      <c r="E801" s="157" t="s">
        <v>21</v>
      </c>
      <c r="F801" s="158" t="s">
        <v>3174</v>
      </c>
      <c r="H801" s="159">
        <v>364.09199999999998</v>
      </c>
      <c r="I801" s="160"/>
      <c r="L801" s="156"/>
      <c r="M801" s="161"/>
      <c r="T801" s="162"/>
      <c r="AT801" s="157" t="s">
        <v>238</v>
      </c>
      <c r="AU801" s="157" t="s">
        <v>86</v>
      </c>
      <c r="AV801" s="13" t="s">
        <v>86</v>
      </c>
      <c r="AW801" s="13" t="s">
        <v>33</v>
      </c>
      <c r="AX801" s="13" t="s">
        <v>73</v>
      </c>
      <c r="AY801" s="157" t="s">
        <v>227</v>
      </c>
    </row>
    <row r="802" spans="2:51" s="13" customFormat="1" ht="11.25">
      <c r="B802" s="156"/>
      <c r="D802" s="150" t="s">
        <v>238</v>
      </c>
      <c r="E802" s="157" t="s">
        <v>21</v>
      </c>
      <c r="F802" s="158" t="s">
        <v>3204</v>
      </c>
      <c r="H802" s="159">
        <v>-14.132</v>
      </c>
      <c r="I802" s="160"/>
      <c r="L802" s="156"/>
      <c r="M802" s="161"/>
      <c r="T802" s="162"/>
      <c r="AT802" s="157" t="s">
        <v>238</v>
      </c>
      <c r="AU802" s="157" t="s">
        <v>86</v>
      </c>
      <c r="AV802" s="13" t="s">
        <v>86</v>
      </c>
      <c r="AW802" s="13" t="s">
        <v>33</v>
      </c>
      <c r="AX802" s="13" t="s">
        <v>73</v>
      </c>
      <c r="AY802" s="157" t="s">
        <v>227</v>
      </c>
    </row>
    <row r="803" spans="2:51" s="12" customFormat="1" ht="11.25">
      <c r="B803" s="149"/>
      <c r="D803" s="150" t="s">
        <v>238</v>
      </c>
      <c r="E803" s="151" t="s">
        <v>21</v>
      </c>
      <c r="F803" s="152" t="s">
        <v>3155</v>
      </c>
      <c r="H803" s="151" t="s">
        <v>21</v>
      </c>
      <c r="I803" s="153"/>
      <c r="L803" s="149"/>
      <c r="M803" s="154"/>
      <c r="T803" s="155"/>
      <c r="AT803" s="151" t="s">
        <v>238</v>
      </c>
      <c r="AU803" s="151" t="s">
        <v>86</v>
      </c>
      <c r="AV803" s="12" t="s">
        <v>80</v>
      </c>
      <c r="AW803" s="12" t="s">
        <v>33</v>
      </c>
      <c r="AX803" s="12" t="s">
        <v>73</v>
      </c>
      <c r="AY803" s="151" t="s">
        <v>227</v>
      </c>
    </row>
    <row r="804" spans="2:51" s="13" customFormat="1" ht="11.25">
      <c r="B804" s="156"/>
      <c r="D804" s="150" t="s">
        <v>238</v>
      </c>
      <c r="E804" s="157" t="s">
        <v>21</v>
      </c>
      <c r="F804" s="158" t="s">
        <v>3173</v>
      </c>
      <c r="H804" s="159">
        <v>15.64</v>
      </c>
      <c r="I804" s="160"/>
      <c r="L804" s="156"/>
      <c r="M804" s="161"/>
      <c r="T804" s="162"/>
      <c r="AT804" s="157" t="s">
        <v>238</v>
      </c>
      <c r="AU804" s="157" t="s">
        <v>86</v>
      </c>
      <c r="AV804" s="13" t="s">
        <v>86</v>
      </c>
      <c r="AW804" s="13" t="s">
        <v>33</v>
      </c>
      <c r="AX804" s="13" t="s">
        <v>73</v>
      </c>
      <c r="AY804" s="157" t="s">
        <v>227</v>
      </c>
    </row>
    <row r="805" spans="2:51" s="15" customFormat="1" ht="11.25">
      <c r="B805" s="193"/>
      <c r="D805" s="150" t="s">
        <v>238</v>
      </c>
      <c r="E805" s="194" t="s">
        <v>21</v>
      </c>
      <c r="F805" s="195" t="s">
        <v>765</v>
      </c>
      <c r="H805" s="196">
        <v>805.71</v>
      </c>
      <c r="I805" s="197"/>
      <c r="L805" s="193"/>
      <c r="M805" s="198"/>
      <c r="T805" s="199"/>
      <c r="AT805" s="194" t="s">
        <v>238</v>
      </c>
      <c r="AU805" s="194" t="s">
        <v>86</v>
      </c>
      <c r="AV805" s="15" t="s">
        <v>120</v>
      </c>
      <c r="AW805" s="15" t="s">
        <v>33</v>
      </c>
      <c r="AX805" s="15" t="s">
        <v>73</v>
      </c>
      <c r="AY805" s="194" t="s">
        <v>227</v>
      </c>
    </row>
    <row r="806" spans="2:51" s="12" customFormat="1" ht="11.25">
      <c r="B806" s="149"/>
      <c r="D806" s="150" t="s">
        <v>238</v>
      </c>
      <c r="E806" s="151" t="s">
        <v>21</v>
      </c>
      <c r="F806" s="152" t="s">
        <v>771</v>
      </c>
      <c r="H806" s="151" t="s">
        <v>21</v>
      </c>
      <c r="I806" s="153"/>
      <c r="L806" s="149"/>
      <c r="M806" s="154"/>
      <c r="T806" s="155"/>
      <c r="AT806" s="151" t="s">
        <v>238</v>
      </c>
      <c r="AU806" s="151" t="s">
        <v>86</v>
      </c>
      <c r="AV806" s="12" t="s">
        <v>80</v>
      </c>
      <c r="AW806" s="12" t="s">
        <v>33</v>
      </c>
      <c r="AX806" s="12" t="s">
        <v>73</v>
      </c>
      <c r="AY806" s="151" t="s">
        <v>227</v>
      </c>
    </row>
    <row r="807" spans="2:51" s="12" customFormat="1" ht="11.25">
      <c r="B807" s="149"/>
      <c r="D807" s="150" t="s">
        <v>238</v>
      </c>
      <c r="E807" s="151" t="s">
        <v>21</v>
      </c>
      <c r="F807" s="152" t="s">
        <v>3168</v>
      </c>
      <c r="H807" s="151" t="s">
        <v>21</v>
      </c>
      <c r="I807" s="153"/>
      <c r="L807" s="149"/>
      <c r="M807" s="154"/>
      <c r="T807" s="155"/>
      <c r="AT807" s="151" t="s">
        <v>238</v>
      </c>
      <c r="AU807" s="151" t="s">
        <v>86</v>
      </c>
      <c r="AV807" s="12" t="s">
        <v>80</v>
      </c>
      <c r="AW807" s="12" t="s">
        <v>33</v>
      </c>
      <c r="AX807" s="12" t="s">
        <v>73</v>
      </c>
      <c r="AY807" s="151" t="s">
        <v>227</v>
      </c>
    </row>
    <row r="808" spans="2:51" s="13" customFormat="1" ht="11.25">
      <c r="B808" s="156"/>
      <c r="D808" s="150" t="s">
        <v>238</v>
      </c>
      <c r="E808" s="157" t="s">
        <v>21</v>
      </c>
      <c r="F808" s="158" t="s">
        <v>3175</v>
      </c>
      <c r="H808" s="159">
        <v>38.520000000000003</v>
      </c>
      <c r="I808" s="160"/>
      <c r="L808" s="156"/>
      <c r="M808" s="161"/>
      <c r="T808" s="162"/>
      <c r="AT808" s="157" t="s">
        <v>238</v>
      </c>
      <c r="AU808" s="157" t="s">
        <v>86</v>
      </c>
      <c r="AV808" s="13" t="s">
        <v>86</v>
      </c>
      <c r="AW808" s="13" t="s">
        <v>33</v>
      </c>
      <c r="AX808" s="13" t="s">
        <v>73</v>
      </c>
      <c r="AY808" s="157" t="s">
        <v>227</v>
      </c>
    </row>
    <row r="809" spans="2:51" s="12" customFormat="1" ht="11.25">
      <c r="B809" s="149"/>
      <c r="D809" s="150" t="s">
        <v>238</v>
      </c>
      <c r="E809" s="151" t="s">
        <v>21</v>
      </c>
      <c r="F809" s="152" t="s">
        <v>3151</v>
      </c>
      <c r="H809" s="151" t="s">
        <v>21</v>
      </c>
      <c r="I809" s="153"/>
      <c r="L809" s="149"/>
      <c r="M809" s="154"/>
      <c r="T809" s="155"/>
      <c r="AT809" s="151" t="s">
        <v>238</v>
      </c>
      <c r="AU809" s="151" t="s">
        <v>86</v>
      </c>
      <c r="AV809" s="12" t="s">
        <v>80</v>
      </c>
      <c r="AW809" s="12" t="s">
        <v>33</v>
      </c>
      <c r="AX809" s="12" t="s">
        <v>73</v>
      </c>
      <c r="AY809" s="151" t="s">
        <v>227</v>
      </c>
    </row>
    <row r="810" spans="2:51" s="13" customFormat="1" ht="11.25">
      <c r="B810" s="156"/>
      <c r="D810" s="150" t="s">
        <v>238</v>
      </c>
      <c r="E810" s="157" t="s">
        <v>21</v>
      </c>
      <c r="F810" s="158" t="s">
        <v>3176</v>
      </c>
      <c r="H810" s="159">
        <v>369.86799999999999</v>
      </c>
      <c r="I810" s="160"/>
      <c r="L810" s="156"/>
      <c r="M810" s="161"/>
      <c r="T810" s="162"/>
      <c r="AT810" s="157" t="s">
        <v>238</v>
      </c>
      <c r="AU810" s="157" t="s">
        <v>86</v>
      </c>
      <c r="AV810" s="13" t="s">
        <v>86</v>
      </c>
      <c r="AW810" s="13" t="s">
        <v>33</v>
      </c>
      <c r="AX810" s="13" t="s">
        <v>73</v>
      </c>
      <c r="AY810" s="157" t="s">
        <v>227</v>
      </c>
    </row>
    <row r="811" spans="2:51" s="13" customFormat="1" ht="11.25">
      <c r="B811" s="156"/>
      <c r="D811" s="150" t="s">
        <v>238</v>
      </c>
      <c r="E811" s="157" t="s">
        <v>21</v>
      </c>
      <c r="F811" s="158" t="s">
        <v>3177</v>
      </c>
      <c r="H811" s="159">
        <v>369.68099999999998</v>
      </c>
      <c r="I811" s="160"/>
      <c r="L811" s="156"/>
      <c r="M811" s="161"/>
      <c r="T811" s="162"/>
      <c r="AT811" s="157" t="s">
        <v>238</v>
      </c>
      <c r="AU811" s="157" t="s">
        <v>86</v>
      </c>
      <c r="AV811" s="13" t="s">
        <v>86</v>
      </c>
      <c r="AW811" s="13" t="s">
        <v>33</v>
      </c>
      <c r="AX811" s="13" t="s">
        <v>73</v>
      </c>
      <c r="AY811" s="157" t="s">
        <v>227</v>
      </c>
    </row>
    <row r="812" spans="2:51" s="13" customFormat="1" ht="11.25">
      <c r="B812" s="156"/>
      <c r="D812" s="150" t="s">
        <v>238</v>
      </c>
      <c r="E812" s="157" t="s">
        <v>21</v>
      </c>
      <c r="F812" s="158" t="s">
        <v>3204</v>
      </c>
      <c r="H812" s="159">
        <v>-14.132</v>
      </c>
      <c r="I812" s="160"/>
      <c r="L812" s="156"/>
      <c r="M812" s="161"/>
      <c r="T812" s="162"/>
      <c r="AT812" s="157" t="s">
        <v>238</v>
      </c>
      <c r="AU812" s="157" t="s">
        <v>86</v>
      </c>
      <c r="AV812" s="13" t="s">
        <v>86</v>
      </c>
      <c r="AW812" s="13" t="s">
        <v>33</v>
      </c>
      <c r="AX812" s="13" t="s">
        <v>73</v>
      </c>
      <c r="AY812" s="157" t="s">
        <v>227</v>
      </c>
    </row>
    <row r="813" spans="2:51" s="12" customFormat="1" ht="11.25">
      <c r="B813" s="149"/>
      <c r="D813" s="150" t="s">
        <v>238</v>
      </c>
      <c r="E813" s="151" t="s">
        <v>21</v>
      </c>
      <c r="F813" s="152" t="s">
        <v>2647</v>
      </c>
      <c r="H813" s="151" t="s">
        <v>21</v>
      </c>
      <c r="I813" s="153"/>
      <c r="L813" s="149"/>
      <c r="M813" s="154"/>
      <c r="T813" s="155"/>
      <c r="AT813" s="151" t="s">
        <v>238</v>
      </c>
      <c r="AU813" s="151" t="s">
        <v>86</v>
      </c>
      <c r="AV813" s="12" t="s">
        <v>80</v>
      </c>
      <c r="AW813" s="12" t="s">
        <v>33</v>
      </c>
      <c r="AX813" s="12" t="s">
        <v>73</v>
      </c>
      <c r="AY813" s="151" t="s">
        <v>227</v>
      </c>
    </row>
    <row r="814" spans="2:51" s="13" customFormat="1" ht="11.25">
      <c r="B814" s="156"/>
      <c r="D814" s="150" t="s">
        <v>238</v>
      </c>
      <c r="E814" s="157" t="s">
        <v>21</v>
      </c>
      <c r="F814" s="158" t="s">
        <v>3178</v>
      </c>
      <c r="H814" s="159">
        <v>2.76</v>
      </c>
      <c r="I814" s="160"/>
      <c r="L814" s="156"/>
      <c r="M814" s="161"/>
      <c r="T814" s="162"/>
      <c r="AT814" s="157" t="s">
        <v>238</v>
      </c>
      <c r="AU814" s="157" t="s">
        <v>86</v>
      </c>
      <c r="AV814" s="13" t="s">
        <v>86</v>
      </c>
      <c r="AW814" s="13" t="s">
        <v>33</v>
      </c>
      <c r="AX814" s="13" t="s">
        <v>73</v>
      </c>
      <c r="AY814" s="157" t="s">
        <v>227</v>
      </c>
    </row>
    <row r="815" spans="2:51" s="13" customFormat="1" ht="11.25">
      <c r="B815" s="156"/>
      <c r="D815" s="150" t="s">
        <v>238</v>
      </c>
      <c r="E815" s="157" t="s">
        <v>21</v>
      </c>
      <c r="F815" s="158" t="s">
        <v>3179</v>
      </c>
      <c r="H815" s="159">
        <v>7.4809999999999999</v>
      </c>
      <c r="I815" s="160"/>
      <c r="L815" s="156"/>
      <c r="M815" s="161"/>
      <c r="T815" s="162"/>
      <c r="AT815" s="157" t="s">
        <v>238</v>
      </c>
      <c r="AU815" s="157" t="s">
        <v>86</v>
      </c>
      <c r="AV815" s="13" t="s">
        <v>86</v>
      </c>
      <c r="AW815" s="13" t="s">
        <v>33</v>
      </c>
      <c r="AX815" s="13" t="s">
        <v>73</v>
      </c>
      <c r="AY815" s="157" t="s">
        <v>227</v>
      </c>
    </row>
    <row r="816" spans="2:51" s="15" customFormat="1" ht="11.25">
      <c r="B816" s="193"/>
      <c r="D816" s="150" t="s">
        <v>238</v>
      </c>
      <c r="E816" s="194" t="s">
        <v>21</v>
      </c>
      <c r="F816" s="195" t="s">
        <v>765</v>
      </c>
      <c r="H816" s="196">
        <v>774.178</v>
      </c>
      <c r="I816" s="197"/>
      <c r="L816" s="193"/>
      <c r="M816" s="198"/>
      <c r="T816" s="199"/>
      <c r="AT816" s="194" t="s">
        <v>238</v>
      </c>
      <c r="AU816" s="194" t="s">
        <v>86</v>
      </c>
      <c r="AV816" s="15" t="s">
        <v>120</v>
      </c>
      <c r="AW816" s="15" t="s">
        <v>33</v>
      </c>
      <c r="AX816" s="15" t="s">
        <v>73</v>
      </c>
      <c r="AY816" s="194" t="s">
        <v>227</v>
      </c>
    </row>
    <row r="817" spans="2:65" s="14" customFormat="1" ht="11.25">
      <c r="B817" s="163"/>
      <c r="D817" s="150" t="s">
        <v>238</v>
      </c>
      <c r="E817" s="164" t="s">
        <v>21</v>
      </c>
      <c r="F817" s="165" t="s">
        <v>241</v>
      </c>
      <c r="H817" s="166">
        <v>2436.7199999999998</v>
      </c>
      <c r="I817" s="167"/>
      <c r="L817" s="163"/>
      <c r="M817" s="168"/>
      <c r="T817" s="169"/>
      <c r="AT817" s="164" t="s">
        <v>238</v>
      </c>
      <c r="AU817" s="164" t="s">
        <v>86</v>
      </c>
      <c r="AV817" s="14" t="s">
        <v>234</v>
      </c>
      <c r="AW817" s="14" t="s">
        <v>33</v>
      </c>
      <c r="AX817" s="14" t="s">
        <v>80</v>
      </c>
      <c r="AY817" s="164" t="s">
        <v>227</v>
      </c>
    </row>
    <row r="818" spans="2:65" s="1" customFormat="1" ht="37.9" customHeight="1">
      <c r="B818" s="33"/>
      <c r="C818" s="132" t="s">
        <v>1222</v>
      </c>
      <c r="D818" s="132" t="s">
        <v>229</v>
      </c>
      <c r="E818" s="133" t="s">
        <v>3205</v>
      </c>
      <c r="F818" s="134" t="s">
        <v>3206</v>
      </c>
      <c r="G818" s="135" t="s">
        <v>232</v>
      </c>
      <c r="H818" s="136">
        <v>2436.7199999999998</v>
      </c>
      <c r="I818" s="137"/>
      <c r="J818" s="138">
        <f>ROUND(I818*H818,2)</f>
        <v>0</v>
      </c>
      <c r="K818" s="134" t="s">
        <v>233</v>
      </c>
      <c r="L818" s="33"/>
      <c r="M818" s="139" t="s">
        <v>21</v>
      </c>
      <c r="N818" s="140" t="s">
        <v>45</v>
      </c>
      <c r="P818" s="141">
        <f>O818*H818</f>
        <v>0</v>
      </c>
      <c r="Q818" s="141">
        <v>0</v>
      </c>
      <c r="R818" s="141">
        <f>Q818*H818</f>
        <v>0</v>
      </c>
      <c r="S818" s="141">
        <v>0</v>
      </c>
      <c r="T818" s="142">
        <f>S818*H818</f>
        <v>0</v>
      </c>
      <c r="AR818" s="143" t="s">
        <v>234</v>
      </c>
      <c r="AT818" s="143" t="s">
        <v>229</v>
      </c>
      <c r="AU818" s="143" t="s">
        <v>86</v>
      </c>
      <c r="AY818" s="18" t="s">
        <v>227</v>
      </c>
      <c r="BE818" s="144">
        <f>IF(N818="základní",J818,0)</f>
        <v>0</v>
      </c>
      <c r="BF818" s="144">
        <f>IF(N818="snížená",J818,0)</f>
        <v>0</v>
      </c>
      <c r="BG818" s="144">
        <f>IF(N818="zákl. přenesená",J818,0)</f>
        <v>0</v>
      </c>
      <c r="BH818" s="144">
        <f>IF(N818="sníž. přenesená",J818,0)</f>
        <v>0</v>
      </c>
      <c r="BI818" s="144">
        <f>IF(N818="nulová",J818,0)</f>
        <v>0</v>
      </c>
      <c r="BJ818" s="18" t="s">
        <v>86</v>
      </c>
      <c r="BK818" s="144">
        <f>ROUND(I818*H818,2)</f>
        <v>0</v>
      </c>
      <c r="BL818" s="18" t="s">
        <v>234</v>
      </c>
      <c r="BM818" s="143" t="s">
        <v>3207</v>
      </c>
    </row>
    <row r="819" spans="2:65" s="1" customFormat="1" ht="11.25">
      <c r="B819" s="33"/>
      <c r="D819" s="145" t="s">
        <v>236</v>
      </c>
      <c r="F819" s="146" t="s">
        <v>3208</v>
      </c>
      <c r="I819" s="147"/>
      <c r="L819" s="33"/>
      <c r="M819" s="148"/>
      <c r="T819" s="54"/>
      <c r="AT819" s="18" t="s">
        <v>236</v>
      </c>
      <c r="AU819" s="18" t="s">
        <v>86</v>
      </c>
    </row>
    <row r="820" spans="2:65" s="1" customFormat="1" ht="37.9" customHeight="1">
      <c r="B820" s="33"/>
      <c r="C820" s="132" t="s">
        <v>1227</v>
      </c>
      <c r="D820" s="132" t="s">
        <v>229</v>
      </c>
      <c r="E820" s="133" t="s">
        <v>3209</v>
      </c>
      <c r="F820" s="134" t="s">
        <v>3210</v>
      </c>
      <c r="G820" s="135" t="s">
        <v>232</v>
      </c>
      <c r="H820" s="136">
        <v>1200.002</v>
      </c>
      <c r="I820" s="137"/>
      <c r="J820" s="138">
        <f>ROUND(I820*H820,2)</f>
        <v>0</v>
      </c>
      <c r="K820" s="134" t="s">
        <v>233</v>
      </c>
      <c r="L820" s="33"/>
      <c r="M820" s="139" t="s">
        <v>21</v>
      </c>
      <c r="N820" s="140" t="s">
        <v>45</v>
      </c>
      <c r="P820" s="141">
        <f>O820*H820</f>
        <v>0</v>
      </c>
      <c r="Q820" s="141">
        <v>1E-3</v>
      </c>
      <c r="R820" s="141">
        <f>Q820*H820</f>
        <v>1.200002</v>
      </c>
      <c r="S820" s="141">
        <v>0</v>
      </c>
      <c r="T820" s="142">
        <f>S820*H820</f>
        <v>0</v>
      </c>
      <c r="AR820" s="143" t="s">
        <v>234</v>
      </c>
      <c r="AT820" s="143" t="s">
        <v>229</v>
      </c>
      <c r="AU820" s="143" t="s">
        <v>86</v>
      </c>
      <c r="AY820" s="18" t="s">
        <v>227</v>
      </c>
      <c r="BE820" s="144">
        <f>IF(N820="základní",J820,0)</f>
        <v>0</v>
      </c>
      <c r="BF820" s="144">
        <f>IF(N820="snížená",J820,0)</f>
        <v>0</v>
      </c>
      <c r="BG820" s="144">
        <f>IF(N820="zákl. přenesená",J820,0)</f>
        <v>0</v>
      </c>
      <c r="BH820" s="144">
        <f>IF(N820="sníž. přenesená",J820,0)</f>
        <v>0</v>
      </c>
      <c r="BI820" s="144">
        <f>IF(N820="nulová",J820,0)</f>
        <v>0</v>
      </c>
      <c r="BJ820" s="18" t="s">
        <v>86</v>
      </c>
      <c r="BK820" s="144">
        <f>ROUND(I820*H820,2)</f>
        <v>0</v>
      </c>
      <c r="BL820" s="18" t="s">
        <v>234</v>
      </c>
      <c r="BM820" s="143" t="s">
        <v>3211</v>
      </c>
    </row>
    <row r="821" spans="2:65" s="1" customFormat="1" ht="11.25">
      <c r="B821" s="33"/>
      <c r="D821" s="145" t="s">
        <v>236</v>
      </c>
      <c r="F821" s="146" t="s">
        <v>3212</v>
      </c>
      <c r="I821" s="147"/>
      <c r="L821" s="33"/>
      <c r="M821" s="148"/>
      <c r="T821" s="54"/>
      <c r="AT821" s="18" t="s">
        <v>236</v>
      </c>
      <c r="AU821" s="18" t="s">
        <v>86</v>
      </c>
    </row>
    <row r="822" spans="2:65" s="12" customFormat="1" ht="11.25">
      <c r="B822" s="149"/>
      <c r="D822" s="150" t="s">
        <v>238</v>
      </c>
      <c r="E822" s="151" t="s">
        <v>21</v>
      </c>
      <c r="F822" s="152" t="s">
        <v>814</v>
      </c>
      <c r="H822" s="151" t="s">
        <v>21</v>
      </c>
      <c r="I822" s="153"/>
      <c r="L822" s="149"/>
      <c r="M822" s="154"/>
      <c r="T822" s="155"/>
      <c r="AT822" s="151" t="s">
        <v>238</v>
      </c>
      <c r="AU822" s="151" t="s">
        <v>86</v>
      </c>
      <c r="AV822" s="12" t="s">
        <v>80</v>
      </c>
      <c r="AW822" s="12" t="s">
        <v>33</v>
      </c>
      <c r="AX822" s="12" t="s">
        <v>73</v>
      </c>
      <c r="AY822" s="151" t="s">
        <v>227</v>
      </c>
    </row>
    <row r="823" spans="2:65" s="12" customFormat="1" ht="11.25">
      <c r="B823" s="149"/>
      <c r="D823" s="150" t="s">
        <v>238</v>
      </c>
      <c r="E823" s="151" t="s">
        <v>21</v>
      </c>
      <c r="F823" s="152" t="s">
        <v>3168</v>
      </c>
      <c r="H823" s="151" t="s">
        <v>21</v>
      </c>
      <c r="I823" s="153"/>
      <c r="L823" s="149"/>
      <c r="M823" s="154"/>
      <c r="T823" s="155"/>
      <c r="AT823" s="151" t="s">
        <v>238</v>
      </c>
      <c r="AU823" s="151" t="s">
        <v>86</v>
      </c>
      <c r="AV823" s="12" t="s">
        <v>80</v>
      </c>
      <c r="AW823" s="12" t="s">
        <v>33</v>
      </c>
      <c r="AX823" s="12" t="s">
        <v>73</v>
      </c>
      <c r="AY823" s="151" t="s">
        <v>227</v>
      </c>
    </row>
    <row r="824" spans="2:65" s="13" customFormat="1" ht="11.25">
      <c r="B824" s="156"/>
      <c r="D824" s="150" t="s">
        <v>238</v>
      </c>
      <c r="E824" s="157" t="s">
        <v>21</v>
      </c>
      <c r="F824" s="158" t="s">
        <v>3189</v>
      </c>
      <c r="H824" s="159">
        <v>48.654000000000003</v>
      </c>
      <c r="I824" s="160"/>
      <c r="L824" s="156"/>
      <c r="M824" s="161"/>
      <c r="T824" s="162"/>
      <c r="AT824" s="157" t="s">
        <v>238</v>
      </c>
      <c r="AU824" s="157" t="s">
        <v>86</v>
      </c>
      <c r="AV824" s="13" t="s">
        <v>86</v>
      </c>
      <c r="AW824" s="13" t="s">
        <v>33</v>
      </c>
      <c r="AX824" s="13" t="s">
        <v>73</v>
      </c>
      <c r="AY824" s="157" t="s">
        <v>227</v>
      </c>
    </row>
    <row r="825" spans="2:65" s="15" customFormat="1" ht="11.25">
      <c r="B825" s="193"/>
      <c r="D825" s="150" t="s">
        <v>238</v>
      </c>
      <c r="E825" s="194" t="s">
        <v>21</v>
      </c>
      <c r="F825" s="195" t="s">
        <v>765</v>
      </c>
      <c r="H825" s="196">
        <v>48.654000000000003</v>
      </c>
      <c r="I825" s="197"/>
      <c r="L825" s="193"/>
      <c r="M825" s="198"/>
      <c r="T825" s="199"/>
      <c r="AT825" s="194" t="s">
        <v>238</v>
      </c>
      <c r="AU825" s="194" t="s">
        <v>86</v>
      </c>
      <c r="AV825" s="15" t="s">
        <v>120</v>
      </c>
      <c r="AW825" s="15" t="s">
        <v>33</v>
      </c>
      <c r="AX825" s="15" t="s">
        <v>73</v>
      </c>
      <c r="AY825" s="194" t="s">
        <v>227</v>
      </c>
    </row>
    <row r="826" spans="2:65" s="12" customFormat="1" ht="11.25">
      <c r="B826" s="149"/>
      <c r="D826" s="150" t="s">
        <v>238</v>
      </c>
      <c r="E826" s="151" t="s">
        <v>21</v>
      </c>
      <c r="F826" s="152" t="s">
        <v>3144</v>
      </c>
      <c r="H826" s="151" t="s">
        <v>21</v>
      </c>
      <c r="I826" s="153"/>
      <c r="L826" s="149"/>
      <c r="M826" s="154"/>
      <c r="T826" s="155"/>
      <c r="AT826" s="151" t="s">
        <v>238</v>
      </c>
      <c r="AU826" s="151" t="s">
        <v>86</v>
      </c>
      <c r="AV826" s="12" t="s">
        <v>80</v>
      </c>
      <c r="AW826" s="12" t="s">
        <v>33</v>
      </c>
      <c r="AX826" s="12" t="s">
        <v>73</v>
      </c>
      <c r="AY826" s="151" t="s">
        <v>227</v>
      </c>
    </row>
    <row r="827" spans="2:65" s="13" customFormat="1" ht="11.25">
      <c r="B827" s="156"/>
      <c r="D827" s="150" t="s">
        <v>238</v>
      </c>
      <c r="E827" s="157" t="s">
        <v>21</v>
      </c>
      <c r="F827" s="158" t="s">
        <v>3190</v>
      </c>
      <c r="H827" s="159">
        <v>369.46199999999999</v>
      </c>
      <c r="I827" s="160"/>
      <c r="L827" s="156"/>
      <c r="M827" s="161"/>
      <c r="T827" s="162"/>
      <c r="AT827" s="157" t="s">
        <v>238</v>
      </c>
      <c r="AU827" s="157" t="s">
        <v>86</v>
      </c>
      <c r="AV827" s="13" t="s">
        <v>86</v>
      </c>
      <c r="AW827" s="13" t="s">
        <v>33</v>
      </c>
      <c r="AX827" s="13" t="s">
        <v>73</v>
      </c>
      <c r="AY827" s="157" t="s">
        <v>227</v>
      </c>
    </row>
    <row r="828" spans="2:65" s="12" customFormat="1" ht="11.25">
      <c r="B828" s="149"/>
      <c r="D828" s="150" t="s">
        <v>238</v>
      </c>
      <c r="E828" s="151" t="s">
        <v>21</v>
      </c>
      <c r="F828" s="152" t="s">
        <v>3191</v>
      </c>
      <c r="H828" s="151" t="s">
        <v>21</v>
      </c>
      <c r="I828" s="153"/>
      <c r="L828" s="149"/>
      <c r="M828" s="154"/>
      <c r="T828" s="155"/>
      <c r="AT828" s="151" t="s">
        <v>238</v>
      </c>
      <c r="AU828" s="151" t="s">
        <v>86</v>
      </c>
      <c r="AV828" s="12" t="s">
        <v>80</v>
      </c>
      <c r="AW828" s="12" t="s">
        <v>33</v>
      </c>
      <c r="AX828" s="12" t="s">
        <v>73</v>
      </c>
      <c r="AY828" s="151" t="s">
        <v>227</v>
      </c>
    </row>
    <row r="829" spans="2:65" s="13" customFormat="1" ht="11.25">
      <c r="B829" s="156"/>
      <c r="D829" s="150" t="s">
        <v>238</v>
      </c>
      <c r="E829" s="157" t="s">
        <v>21</v>
      </c>
      <c r="F829" s="158" t="s">
        <v>3192</v>
      </c>
      <c r="H829" s="159">
        <v>18.72</v>
      </c>
      <c r="I829" s="160"/>
      <c r="L829" s="156"/>
      <c r="M829" s="161"/>
      <c r="T829" s="162"/>
      <c r="AT829" s="157" t="s">
        <v>238</v>
      </c>
      <c r="AU829" s="157" t="s">
        <v>86</v>
      </c>
      <c r="AV829" s="13" t="s">
        <v>86</v>
      </c>
      <c r="AW829" s="13" t="s">
        <v>33</v>
      </c>
      <c r="AX829" s="13" t="s">
        <v>73</v>
      </c>
      <c r="AY829" s="157" t="s">
        <v>227</v>
      </c>
    </row>
    <row r="830" spans="2:65" s="15" customFormat="1" ht="11.25">
      <c r="B830" s="193"/>
      <c r="D830" s="150" t="s">
        <v>238</v>
      </c>
      <c r="E830" s="194" t="s">
        <v>21</v>
      </c>
      <c r="F830" s="195" t="s">
        <v>765</v>
      </c>
      <c r="H830" s="196">
        <v>388.18200000000002</v>
      </c>
      <c r="I830" s="197"/>
      <c r="L830" s="193"/>
      <c r="M830" s="198"/>
      <c r="T830" s="199"/>
      <c r="AT830" s="194" t="s">
        <v>238</v>
      </c>
      <c r="AU830" s="194" t="s">
        <v>86</v>
      </c>
      <c r="AV830" s="15" t="s">
        <v>120</v>
      </c>
      <c r="AW830" s="15" t="s">
        <v>33</v>
      </c>
      <c r="AX830" s="15" t="s">
        <v>73</v>
      </c>
      <c r="AY830" s="194" t="s">
        <v>227</v>
      </c>
    </row>
    <row r="831" spans="2:65" s="12" customFormat="1" ht="11.25">
      <c r="B831" s="149"/>
      <c r="D831" s="150" t="s">
        <v>238</v>
      </c>
      <c r="E831" s="151" t="s">
        <v>21</v>
      </c>
      <c r="F831" s="152" t="s">
        <v>3147</v>
      </c>
      <c r="H831" s="151" t="s">
        <v>21</v>
      </c>
      <c r="I831" s="153"/>
      <c r="L831" s="149"/>
      <c r="M831" s="154"/>
      <c r="T831" s="155"/>
      <c r="AT831" s="151" t="s">
        <v>238</v>
      </c>
      <c r="AU831" s="151" t="s">
        <v>86</v>
      </c>
      <c r="AV831" s="12" t="s">
        <v>80</v>
      </c>
      <c r="AW831" s="12" t="s">
        <v>33</v>
      </c>
      <c r="AX831" s="12" t="s">
        <v>73</v>
      </c>
      <c r="AY831" s="151" t="s">
        <v>227</v>
      </c>
    </row>
    <row r="832" spans="2:65" s="13" customFormat="1" ht="11.25">
      <c r="B832" s="156"/>
      <c r="D832" s="150" t="s">
        <v>238</v>
      </c>
      <c r="E832" s="157" t="s">
        <v>21</v>
      </c>
      <c r="F832" s="158" t="s">
        <v>3193</v>
      </c>
      <c r="H832" s="159">
        <v>748.47299999999996</v>
      </c>
      <c r="I832" s="160"/>
      <c r="L832" s="156"/>
      <c r="M832" s="161"/>
      <c r="T832" s="162"/>
      <c r="AT832" s="157" t="s">
        <v>238</v>
      </c>
      <c r="AU832" s="157" t="s">
        <v>86</v>
      </c>
      <c r="AV832" s="13" t="s">
        <v>86</v>
      </c>
      <c r="AW832" s="13" t="s">
        <v>33</v>
      </c>
      <c r="AX832" s="13" t="s">
        <v>73</v>
      </c>
      <c r="AY832" s="157" t="s">
        <v>227</v>
      </c>
    </row>
    <row r="833" spans="2:65" s="12" customFormat="1" ht="11.25">
      <c r="B833" s="149"/>
      <c r="D833" s="150" t="s">
        <v>238</v>
      </c>
      <c r="E833" s="151" t="s">
        <v>21</v>
      </c>
      <c r="F833" s="152" t="s">
        <v>3191</v>
      </c>
      <c r="H833" s="151" t="s">
        <v>21</v>
      </c>
      <c r="I833" s="153"/>
      <c r="L833" s="149"/>
      <c r="M833" s="154"/>
      <c r="T833" s="155"/>
      <c r="AT833" s="151" t="s">
        <v>238</v>
      </c>
      <c r="AU833" s="151" t="s">
        <v>86</v>
      </c>
      <c r="AV833" s="12" t="s">
        <v>80</v>
      </c>
      <c r="AW833" s="12" t="s">
        <v>33</v>
      </c>
      <c r="AX833" s="12" t="s">
        <v>73</v>
      </c>
      <c r="AY833" s="151" t="s">
        <v>227</v>
      </c>
    </row>
    <row r="834" spans="2:65" s="13" customFormat="1" ht="11.25">
      <c r="B834" s="156"/>
      <c r="D834" s="150" t="s">
        <v>238</v>
      </c>
      <c r="E834" s="157" t="s">
        <v>21</v>
      </c>
      <c r="F834" s="158" t="s">
        <v>3194</v>
      </c>
      <c r="H834" s="159">
        <v>11.97</v>
      </c>
      <c r="I834" s="160"/>
      <c r="L834" s="156"/>
      <c r="M834" s="161"/>
      <c r="T834" s="162"/>
      <c r="AT834" s="157" t="s">
        <v>238</v>
      </c>
      <c r="AU834" s="157" t="s">
        <v>86</v>
      </c>
      <c r="AV834" s="13" t="s">
        <v>86</v>
      </c>
      <c r="AW834" s="13" t="s">
        <v>33</v>
      </c>
      <c r="AX834" s="13" t="s">
        <v>73</v>
      </c>
      <c r="AY834" s="157" t="s">
        <v>227</v>
      </c>
    </row>
    <row r="835" spans="2:65" s="13" customFormat="1" ht="11.25">
      <c r="B835" s="156"/>
      <c r="D835" s="150" t="s">
        <v>238</v>
      </c>
      <c r="E835" s="157" t="s">
        <v>21</v>
      </c>
      <c r="F835" s="158" t="s">
        <v>3195</v>
      </c>
      <c r="H835" s="159">
        <v>2.7229999999999999</v>
      </c>
      <c r="I835" s="160"/>
      <c r="L835" s="156"/>
      <c r="M835" s="161"/>
      <c r="T835" s="162"/>
      <c r="AT835" s="157" t="s">
        <v>238</v>
      </c>
      <c r="AU835" s="157" t="s">
        <v>86</v>
      </c>
      <c r="AV835" s="13" t="s">
        <v>86</v>
      </c>
      <c r="AW835" s="13" t="s">
        <v>33</v>
      </c>
      <c r="AX835" s="13" t="s">
        <v>73</v>
      </c>
      <c r="AY835" s="157" t="s">
        <v>227</v>
      </c>
    </row>
    <row r="836" spans="2:65" s="15" customFormat="1" ht="11.25">
      <c r="B836" s="193"/>
      <c r="D836" s="150" t="s">
        <v>238</v>
      </c>
      <c r="E836" s="194" t="s">
        <v>21</v>
      </c>
      <c r="F836" s="195" t="s">
        <v>765</v>
      </c>
      <c r="H836" s="196">
        <v>763.16600000000005</v>
      </c>
      <c r="I836" s="197"/>
      <c r="L836" s="193"/>
      <c r="M836" s="198"/>
      <c r="T836" s="199"/>
      <c r="AT836" s="194" t="s">
        <v>238</v>
      </c>
      <c r="AU836" s="194" t="s">
        <v>86</v>
      </c>
      <c r="AV836" s="15" t="s">
        <v>120</v>
      </c>
      <c r="AW836" s="15" t="s">
        <v>33</v>
      </c>
      <c r="AX836" s="15" t="s">
        <v>73</v>
      </c>
      <c r="AY836" s="194" t="s">
        <v>227</v>
      </c>
    </row>
    <row r="837" spans="2:65" s="14" customFormat="1" ht="11.25">
      <c r="B837" s="163"/>
      <c r="D837" s="150" t="s">
        <v>238</v>
      </c>
      <c r="E837" s="164" t="s">
        <v>21</v>
      </c>
      <c r="F837" s="165" t="s">
        <v>241</v>
      </c>
      <c r="H837" s="166">
        <v>1200.002</v>
      </c>
      <c r="I837" s="167"/>
      <c r="L837" s="163"/>
      <c r="M837" s="168"/>
      <c r="T837" s="169"/>
      <c r="AT837" s="164" t="s">
        <v>238</v>
      </c>
      <c r="AU837" s="164" t="s">
        <v>86</v>
      </c>
      <c r="AV837" s="14" t="s">
        <v>234</v>
      </c>
      <c r="AW837" s="14" t="s">
        <v>33</v>
      </c>
      <c r="AX837" s="14" t="s">
        <v>80</v>
      </c>
      <c r="AY837" s="164" t="s">
        <v>227</v>
      </c>
    </row>
    <row r="838" spans="2:65" s="1" customFormat="1" ht="37.9" customHeight="1">
      <c r="B838" s="33"/>
      <c r="C838" s="132" t="s">
        <v>1232</v>
      </c>
      <c r="D838" s="132" t="s">
        <v>229</v>
      </c>
      <c r="E838" s="133" t="s">
        <v>3213</v>
      </c>
      <c r="F838" s="134" t="s">
        <v>3214</v>
      </c>
      <c r="G838" s="135" t="s">
        <v>232</v>
      </c>
      <c r="H838" s="136">
        <v>1200.002</v>
      </c>
      <c r="I838" s="137"/>
      <c r="J838" s="138">
        <f>ROUND(I838*H838,2)</f>
        <v>0</v>
      </c>
      <c r="K838" s="134" t="s">
        <v>233</v>
      </c>
      <c r="L838" s="33"/>
      <c r="M838" s="139" t="s">
        <v>21</v>
      </c>
      <c r="N838" s="140" t="s">
        <v>45</v>
      </c>
      <c r="P838" s="141">
        <f>O838*H838</f>
        <v>0</v>
      </c>
      <c r="Q838" s="141">
        <v>0</v>
      </c>
      <c r="R838" s="141">
        <f>Q838*H838</f>
        <v>0</v>
      </c>
      <c r="S838" s="141">
        <v>0</v>
      </c>
      <c r="T838" s="142">
        <f>S838*H838</f>
        <v>0</v>
      </c>
      <c r="AR838" s="143" t="s">
        <v>234</v>
      </c>
      <c r="AT838" s="143" t="s">
        <v>229</v>
      </c>
      <c r="AU838" s="143" t="s">
        <v>86</v>
      </c>
      <c r="AY838" s="18" t="s">
        <v>227</v>
      </c>
      <c r="BE838" s="144">
        <f>IF(N838="základní",J838,0)</f>
        <v>0</v>
      </c>
      <c r="BF838" s="144">
        <f>IF(N838="snížená",J838,0)</f>
        <v>0</v>
      </c>
      <c r="BG838" s="144">
        <f>IF(N838="zákl. přenesená",J838,0)</f>
        <v>0</v>
      </c>
      <c r="BH838" s="144">
        <f>IF(N838="sníž. přenesená",J838,0)</f>
        <v>0</v>
      </c>
      <c r="BI838" s="144">
        <f>IF(N838="nulová",J838,0)</f>
        <v>0</v>
      </c>
      <c r="BJ838" s="18" t="s">
        <v>86</v>
      </c>
      <c r="BK838" s="144">
        <f>ROUND(I838*H838,2)</f>
        <v>0</v>
      </c>
      <c r="BL838" s="18" t="s">
        <v>234</v>
      </c>
      <c r="BM838" s="143" t="s">
        <v>3215</v>
      </c>
    </row>
    <row r="839" spans="2:65" s="1" customFormat="1" ht="11.25">
      <c r="B839" s="33"/>
      <c r="D839" s="145" t="s">
        <v>236</v>
      </c>
      <c r="F839" s="146" t="s">
        <v>3216</v>
      </c>
      <c r="I839" s="147"/>
      <c r="L839" s="33"/>
      <c r="M839" s="148"/>
      <c r="T839" s="54"/>
      <c r="AT839" s="18" t="s">
        <v>236</v>
      </c>
      <c r="AU839" s="18" t="s">
        <v>86</v>
      </c>
    </row>
    <row r="840" spans="2:65" s="1" customFormat="1" ht="78" customHeight="1">
      <c r="B840" s="33"/>
      <c r="C840" s="132" t="s">
        <v>1237</v>
      </c>
      <c r="D840" s="132" t="s">
        <v>229</v>
      </c>
      <c r="E840" s="133" t="s">
        <v>3217</v>
      </c>
      <c r="F840" s="134" t="s">
        <v>3218</v>
      </c>
      <c r="G840" s="135" t="s">
        <v>273</v>
      </c>
      <c r="H840" s="136">
        <v>150.113</v>
      </c>
      <c r="I840" s="137"/>
      <c r="J840" s="138">
        <f>ROUND(I840*H840,2)</f>
        <v>0</v>
      </c>
      <c r="K840" s="134" t="s">
        <v>233</v>
      </c>
      <c r="L840" s="33"/>
      <c r="M840" s="139" t="s">
        <v>21</v>
      </c>
      <c r="N840" s="140" t="s">
        <v>45</v>
      </c>
      <c r="P840" s="141">
        <f>O840*H840</f>
        <v>0</v>
      </c>
      <c r="Q840" s="141">
        <v>1.05555</v>
      </c>
      <c r="R840" s="141">
        <f>Q840*H840</f>
        <v>158.45177715</v>
      </c>
      <c r="S840" s="141">
        <v>0</v>
      </c>
      <c r="T840" s="142">
        <f>S840*H840</f>
        <v>0</v>
      </c>
      <c r="AR840" s="143" t="s">
        <v>234</v>
      </c>
      <c r="AT840" s="143" t="s">
        <v>229</v>
      </c>
      <c r="AU840" s="143" t="s">
        <v>86</v>
      </c>
      <c r="AY840" s="18" t="s">
        <v>227</v>
      </c>
      <c r="BE840" s="144">
        <f>IF(N840="základní",J840,0)</f>
        <v>0</v>
      </c>
      <c r="BF840" s="144">
        <f>IF(N840="snížená",J840,0)</f>
        <v>0</v>
      </c>
      <c r="BG840" s="144">
        <f>IF(N840="zákl. přenesená",J840,0)</f>
        <v>0</v>
      </c>
      <c r="BH840" s="144">
        <f>IF(N840="sníž. přenesená",J840,0)</f>
        <v>0</v>
      </c>
      <c r="BI840" s="144">
        <f>IF(N840="nulová",J840,0)</f>
        <v>0</v>
      </c>
      <c r="BJ840" s="18" t="s">
        <v>86</v>
      </c>
      <c r="BK840" s="144">
        <f>ROUND(I840*H840,2)</f>
        <v>0</v>
      </c>
      <c r="BL840" s="18" t="s">
        <v>234</v>
      </c>
      <c r="BM840" s="143" t="s">
        <v>3219</v>
      </c>
    </row>
    <row r="841" spans="2:65" s="1" customFormat="1" ht="11.25">
      <c r="B841" s="33"/>
      <c r="D841" s="145" t="s">
        <v>236</v>
      </c>
      <c r="F841" s="146" t="s">
        <v>3220</v>
      </c>
      <c r="I841" s="147"/>
      <c r="L841" s="33"/>
      <c r="M841" s="148"/>
      <c r="T841" s="54"/>
      <c r="AT841" s="18" t="s">
        <v>236</v>
      </c>
      <c r="AU841" s="18" t="s">
        <v>86</v>
      </c>
    </row>
    <row r="842" spans="2:65" s="12" customFormat="1" ht="11.25">
      <c r="B842" s="149"/>
      <c r="D842" s="150" t="s">
        <v>238</v>
      </c>
      <c r="E842" s="151" t="s">
        <v>21</v>
      </c>
      <c r="F842" s="152" t="s">
        <v>3221</v>
      </c>
      <c r="H842" s="151" t="s">
        <v>21</v>
      </c>
      <c r="I842" s="153"/>
      <c r="L842" s="149"/>
      <c r="M842" s="154"/>
      <c r="T842" s="155"/>
      <c r="AT842" s="151" t="s">
        <v>238</v>
      </c>
      <c r="AU842" s="151" t="s">
        <v>86</v>
      </c>
      <c r="AV842" s="12" t="s">
        <v>80</v>
      </c>
      <c r="AW842" s="12" t="s">
        <v>33</v>
      </c>
      <c r="AX842" s="12" t="s">
        <v>73</v>
      </c>
      <c r="AY842" s="151" t="s">
        <v>227</v>
      </c>
    </row>
    <row r="843" spans="2:65" s="12" customFormat="1" ht="11.25">
      <c r="B843" s="149"/>
      <c r="D843" s="150" t="s">
        <v>238</v>
      </c>
      <c r="E843" s="151" t="s">
        <v>21</v>
      </c>
      <c r="F843" s="152" t="s">
        <v>3222</v>
      </c>
      <c r="H843" s="151" t="s">
        <v>21</v>
      </c>
      <c r="I843" s="153"/>
      <c r="L843" s="149"/>
      <c r="M843" s="154"/>
      <c r="T843" s="155"/>
      <c r="AT843" s="151" t="s">
        <v>238</v>
      </c>
      <c r="AU843" s="151" t="s">
        <v>86</v>
      </c>
      <c r="AV843" s="12" t="s">
        <v>80</v>
      </c>
      <c r="AW843" s="12" t="s">
        <v>33</v>
      </c>
      <c r="AX843" s="12" t="s">
        <v>73</v>
      </c>
      <c r="AY843" s="151" t="s">
        <v>227</v>
      </c>
    </row>
    <row r="844" spans="2:65" s="13" customFormat="1" ht="11.25">
      <c r="B844" s="156"/>
      <c r="D844" s="150" t="s">
        <v>238</v>
      </c>
      <c r="E844" s="157" t="s">
        <v>21</v>
      </c>
      <c r="F844" s="158" t="s">
        <v>3223</v>
      </c>
      <c r="H844" s="159">
        <v>22.702999999999999</v>
      </c>
      <c r="I844" s="160"/>
      <c r="L844" s="156"/>
      <c r="M844" s="161"/>
      <c r="T844" s="162"/>
      <c r="AT844" s="157" t="s">
        <v>238</v>
      </c>
      <c r="AU844" s="157" t="s">
        <v>86</v>
      </c>
      <c r="AV844" s="13" t="s">
        <v>86</v>
      </c>
      <c r="AW844" s="13" t="s">
        <v>33</v>
      </c>
      <c r="AX844" s="13" t="s">
        <v>73</v>
      </c>
      <c r="AY844" s="157" t="s">
        <v>227</v>
      </c>
    </row>
    <row r="845" spans="2:65" s="12" customFormat="1" ht="11.25">
      <c r="B845" s="149"/>
      <c r="D845" s="150" t="s">
        <v>238</v>
      </c>
      <c r="E845" s="151" t="s">
        <v>21</v>
      </c>
      <c r="F845" s="152" t="s">
        <v>3224</v>
      </c>
      <c r="H845" s="151" t="s">
        <v>21</v>
      </c>
      <c r="I845" s="153"/>
      <c r="L845" s="149"/>
      <c r="M845" s="154"/>
      <c r="T845" s="155"/>
      <c r="AT845" s="151" t="s">
        <v>238</v>
      </c>
      <c r="AU845" s="151" t="s">
        <v>86</v>
      </c>
      <c r="AV845" s="12" t="s">
        <v>80</v>
      </c>
      <c r="AW845" s="12" t="s">
        <v>33</v>
      </c>
      <c r="AX845" s="12" t="s">
        <v>73</v>
      </c>
      <c r="AY845" s="151" t="s">
        <v>227</v>
      </c>
    </row>
    <row r="846" spans="2:65" s="13" customFormat="1" ht="11.25">
      <c r="B846" s="156"/>
      <c r="D846" s="150" t="s">
        <v>238</v>
      </c>
      <c r="E846" s="157" t="s">
        <v>21</v>
      </c>
      <c r="F846" s="158" t="s">
        <v>3225</v>
      </c>
      <c r="H846" s="159">
        <v>17.3</v>
      </c>
      <c r="I846" s="160"/>
      <c r="L846" s="156"/>
      <c r="M846" s="161"/>
      <c r="T846" s="162"/>
      <c r="AT846" s="157" t="s">
        <v>238</v>
      </c>
      <c r="AU846" s="157" t="s">
        <v>86</v>
      </c>
      <c r="AV846" s="13" t="s">
        <v>86</v>
      </c>
      <c r="AW846" s="13" t="s">
        <v>33</v>
      </c>
      <c r="AX846" s="13" t="s">
        <v>73</v>
      </c>
      <c r="AY846" s="157" t="s">
        <v>227</v>
      </c>
    </row>
    <row r="847" spans="2:65" s="15" customFormat="1" ht="11.25">
      <c r="B847" s="193"/>
      <c r="D847" s="150" t="s">
        <v>238</v>
      </c>
      <c r="E847" s="194" t="s">
        <v>21</v>
      </c>
      <c r="F847" s="195" t="s">
        <v>765</v>
      </c>
      <c r="H847" s="196">
        <v>40.003</v>
      </c>
      <c r="I847" s="197"/>
      <c r="L847" s="193"/>
      <c r="M847" s="198"/>
      <c r="T847" s="199"/>
      <c r="AT847" s="194" t="s">
        <v>238</v>
      </c>
      <c r="AU847" s="194" t="s">
        <v>86</v>
      </c>
      <c r="AV847" s="15" t="s">
        <v>120</v>
      </c>
      <c r="AW847" s="15" t="s">
        <v>33</v>
      </c>
      <c r="AX847" s="15" t="s">
        <v>73</v>
      </c>
      <c r="AY847" s="194" t="s">
        <v>227</v>
      </c>
    </row>
    <row r="848" spans="2:65" s="12" customFormat="1" ht="11.25">
      <c r="B848" s="149"/>
      <c r="D848" s="150" t="s">
        <v>238</v>
      </c>
      <c r="E848" s="151" t="s">
        <v>21</v>
      </c>
      <c r="F848" s="152" t="s">
        <v>3226</v>
      </c>
      <c r="H848" s="151" t="s">
        <v>21</v>
      </c>
      <c r="I848" s="153"/>
      <c r="L848" s="149"/>
      <c r="M848" s="154"/>
      <c r="T848" s="155"/>
      <c r="AT848" s="151" t="s">
        <v>238</v>
      </c>
      <c r="AU848" s="151" t="s">
        <v>86</v>
      </c>
      <c r="AV848" s="12" t="s">
        <v>80</v>
      </c>
      <c r="AW848" s="12" t="s">
        <v>33</v>
      </c>
      <c r="AX848" s="12" t="s">
        <v>73</v>
      </c>
      <c r="AY848" s="151" t="s">
        <v>227</v>
      </c>
    </row>
    <row r="849" spans="2:65" s="12" customFormat="1" ht="11.25">
      <c r="B849" s="149"/>
      <c r="D849" s="150" t="s">
        <v>238</v>
      </c>
      <c r="E849" s="151" t="s">
        <v>21</v>
      </c>
      <c r="F849" s="152" t="s">
        <v>3227</v>
      </c>
      <c r="H849" s="151" t="s">
        <v>21</v>
      </c>
      <c r="I849" s="153"/>
      <c r="L849" s="149"/>
      <c r="M849" s="154"/>
      <c r="T849" s="155"/>
      <c r="AT849" s="151" t="s">
        <v>238</v>
      </c>
      <c r="AU849" s="151" t="s">
        <v>86</v>
      </c>
      <c r="AV849" s="12" t="s">
        <v>80</v>
      </c>
      <c r="AW849" s="12" t="s">
        <v>33</v>
      </c>
      <c r="AX849" s="12" t="s">
        <v>73</v>
      </c>
      <c r="AY849" s="151" t="s">
        <v>227</v>
      </c>
    </row>
    <row r="850" spans="2:65" s="13" customFormat="1" ht="11.25">
      <c r="B850" s="156"/>
      <c r="D850" s="150" t="s">
        <v>238</v>
      </c>
      <c r="E850" s="157" t="s">
        <v>21</v>
      </c>
      <c r="F850" s="158" t="s">
        <v>3228</v>
      </c>
      <c r="H850" s="159">
        <v>24.02</v>
      </c>
      <c r="I850" s="160"/>
      <c r="L850" s="156"/>
      <c r="M850" s="161"/>
      <c r="T850" s="162"/>
      <c r="AT850" s="157" t="s">
        <v>238</v>
      </c>
      <c r="AU850" s="157" t="s">
        <v>86</v>
      </c>
      <c r="AV850" s="13" t="s">
        <v>86</v>
      </c>
      <c r="AW850" s="13" t="s">
        <v>33</v>
      </c>
      <c r="AX850" s="13" t="s">
        <v>73</v>
      </c>
      <c r="AY850" s="157" t="s">
        <v>227</v>
      </c>
    </row>
    <row r="851" spans="2:65" s="12" customFormat="1" ht="11.25">
      <c r="B851" s="149"/>
      <c r="D851" s="150" t="s">
        <v>238</v>
      </c>
      <c r="E851" s="151" t="s">
        <v>21</v>
      </c>
      <c r="F851" s="152" t="s">
        <v>3229</v>
      </c>
      <c r="H851" s="151" t="s">
        <v>21</v>
      </c>
      <c r="I851" s="153"/>
      <c r="L851" s="149"/>
      <c r="M851" s="154"/>
      <c r="T851" s="155"/>
      <c r="AT851" s="151" t="s">
        <v>238</v>
      </c>
      <c r="AU851" s="151" t="s">
        <v>86</v>
      </c>
      <c r="AV851" s="12" t="s">
        <v>80</v>
      </c>
      <c r="AW851" s="12" t="s">
        <v>33</v>
      </c>
      <c r="AX851" s="12" t="s">
        <v>73</v>
      </c>
      <c r="AY851" s="151" t="s">
        <v>227</v>
      </c>
    </row>
    <row r="852" spans="2:65" s="13" customFormat="1" ht="11.25">
      <c r="B852" s="156"/>
      <c r="D852" s="150" t="s">
        <v>238</v>
      </c>
      <c r="E852" s="157" t="s">
        <v>21</v>
      </c>
      <c r="F852" s="158" t="s">
        <v>3230</v>
      </c>
      <c r="H852" s="159">
        <v>8.0419999999999998</v>
      </c>
      <c r="I852" s="160"/>
      <c r="L852" s="156"/>
      <c r="M852" s="161"/>
      <c r="T852" s="162"/>
      <c r="AT852" s="157" t="s">
        <v>238</v>
      </c>
      <c r="AU852" s="157" t="s">
        <v>86</v>
      </c>
      <c r="AV852" s="13" t="s">
        <v>86</v>
      </c>
      <c r="AW852" s="13" t="s">
        <v>33</v>
      </c>
      <c r="AX852" s="13" t="s">
        <v>73</v>
      </c>
      <c r="AY852" s="157" t="s">
        <v>227</v>
      </c>
    </row>
    <row r="853" spans="2:65" s="12" customFormat="1" ht="11.25">
      <c r="B853" s="149"/>
      <c r="D853" s="150" t="s">
        <v>238</v>
      </c>
      <c r="E853" s="151" t="s">
        <v>21</v>
      </c>
      <c r="F853" s="152" t="s">
        <v>3231</v>
      </c>
      <c r="H853" s="151" t="s">
        <v>21</v>
      </c>
      <c r="I853" s="153"/>
      <c r="L853" s="149"/>
      <c r="M853" s="154"/>
      <c r="T853" s="155"/>
      <c r="AT853" s="151" t="s">
        <v>238</v>
      </c>
      <c r="AU853" s="151" t="s">
        <v>86</v>
      </c>
      <c r="AV853" s="12" t="s">
        <v>80</v>
      </c>
      <c r="AW853" s="12" t="s">
        <v>33</v>
      </c>
      <c r="AX853" s="12" t="s">
        <v>73</v>
      </c>
      <c r="AY853" s="151" t="s">
        <v>227</v>
      </c>
    </row>
    <row r="854" spans="2:65" s="13" customFormat="1" ht="11.25">
      <c r="B854" s="156"/>
      <c r="D854" s="150" t="s">
        <v>238</v>
      </c>
      <c r="E854" s="157" t="s">
        <v>21</v>
      </c>
      <c r="F854" s="158" t="s">
        <v>3232</v>
      </c>
      <c r="H854" s="159">
        <v>24.224</v>
      </c>
      <c r="I854" s="160"/>
      <c r="L854" s="156"/>
      <c r="M854" s="161"/>
      <c r="T854" s="162"/>
      <c r="AT854" s="157" t="s">
        <v>238</v>
      </c>
      <c r="AU854" s="157" t="s">
        <v>86</v>
      </c>
      <c r="AV854" s="13" t="s">
        <v>86</v>
      </c>
      <c r="AW854" s="13" t="s">
        <v>33</v>
      </c>
      <c r="AX854" s="13" t="s">
        <v>73</v>
      </c>
      <c r="AY854" s="157" t="s">
        <v>227</v>
      </c>
    </row>
    <row r="855" spans="2:65" s="12" customFormat="1" ht="11.25">
      <c r="B855" s="149"/>
      <c r="D855" s="150" t="s">
        <v>238</v>
      </c>
      <c r="E855" s="151" t="s">
        <v>21</v>
      </c>
      <c r="F855" s="152" t="s">
        <v>3233</v>
      </c>
      <c r="H855" s="151" t="s">
        <v>21</v>
      </c>
      <c r="I855" s="153"/>
      <c r="L855" s="149"/>
      <c r="M855" s="154"/>
      <c r="T855" s="155"/>
      <c r="AT855" s="151" t="s">
        <v>238</v>
      </c>
      <c r="AU855" s="151" t="s">
        <v>86</v>
      </c>
      <c r="AV855" s="12" t="s">
        <v>80</v>
      </c>
      <c r="AW855" s="12" t="s">
        <v>33</v>
      </c>
      <c r="AX855" s="12" t="s">
        <v>73</v>
      </c>
      <c r="AY855" s="151" t="s">
        <v>227</v>
      </c>
    </row>
    <row r="856" spans="2:65" s="13" customFormat="1" ht="11.25">
      <c r="B856" s="156"/>
      <c r="D856" s="150" t="s">
        <v>238</v>
      </c>
      <c r="E856" s="157" t="s">
        <v>21</v>
      </c>
      <c r="F856" s="158" t="s">
        <v>3234</v>
      </c>
      <c r="H856" s="159">
        <v>7.7880000000000003</v>
      </c>
      <c r="I856" s="160"/>
      <c r="L856" s="156"/>
      <c r="M856" s="161"/>
      <c r="T856" s="162"/>
      <c r="AT856" s="157" t="s">
        <v>238</v>
      </c>
      <c r="AU856" s="157" t="s">
        <v>86</v>
      </c>
      <c r="AV856" s="13" t="s">
        <v>86</v>
      </c>
      <c r="AW856" s="13" t="s">
        <v>33</v>
      </c>
      <c r="AX856" s="13" t="s">
        <v>73</v>
      </c>
      <c r="AY856" s="157" t="s">
        <v>227</v>
      </c>
    </row>
    <row r="857" spans="2:65" s="12" customFormat="1" ht="11.25">
      <c r="B857" s="149"/>
      <c r="D857" s="150" t="s">
        <v>238</v>
      </c>
      <c r="E857" s="151" t="s">
        <v>21</v>
      </c>
      <c r="F857" s="152" t="s">
        <v>3235</v>
      </c>
      <c r="H857" s="151" t="s">
        <v>21</v>
      </c>
      <c r="I857" s="153"/>
      <c r="L857" s="149"/>
      <c r="M857" s="154"/>
      <c r="T857" s="155"/>
      <c r="AT857" s="151" t="s">
        <v>238</v>
      </c>
      <c r="AU857" s="151" t="s">
        <v>86</v>
      </c>
      <c r="AV857" s="12" t="s">
        <v>80</v>
      </c>
      <c r="AW857" s="12" t="s">
        <v>33</v>
      </c>
      <c r="AX857" s="12" t="s">
        <v>73</v>
      </c>
      <c r="AY857" s="151" t="s">
        <v>227</v>
      </c>
    </row>
    <row r="858" spans="2:65" s="13" customFormat="1" ht="11.25">
      <c r="B858" s="156"/>
      <c r="D858" s="150" t="s">
        <v>238</v>
      </c>
      <c r="E858" s="157" t="s">
        <v>21</v>
      </c>
      <c r="F858" s="158" t="s">
        <v>3236</v>
      </c>
      <c r="H858" s="159">
        <v>40.012</v>
      </c>
      <c r="I858" s="160"/>
      <c r="L858" s="156"/>
      <c r="M858" s="161"/>
      <c r="T858" s="162"/>
      <c r="AT858" s="157" t="s">
        <v>238</v>
      </c>
      <c r="AU858" s="157" t="s">
        <v>86</v>
      </c>
      <c r="AV858" s="13" t="s">
        <v>86</v>
      </c>
      <c r="AW858" s="13" t="s">
        <v>33</v>
      </c>
      <c r="AX858" s="13" t="s">
        <v>73</v>
      </c>
      <c r="AY858" s="157" t="s">
        <v>227</v>
      </c>
    </row>
    <row r="859" spans="2:65" s="12" customFormat="1" ht="11.25">
      <c r="B859" s="149"/>
      <c r="D859" s="150" t="s">
        <v>238</v>
      </c>
      <c r="E859" s="151" t="s">
        <v>21</v>
      </c>
      <c r="F859" s="152" t="s">
        <v>3237</v>
      </c>
      <c r="H859" s="151" t="s">
        <v>21</v>
      </c>
      <c r="I859" s="153"/>
      <c r="L859" s="149"/>
      <c r="M859" s="154"/>
      <c r="T859" s="155"/>
      <c r="AT859" s="151" t="s">
        <v>238</v>
      </c>
      <c r="AU859" s="151" t="s">
        <v>86</v>
      </c>
      <c r="AV859" s="12" t="s">
        <v>80</v>
      </c>
      <c r="AW859" s="12" t="s">
        <v>33</v>
      </c>
      <c r="AX859" s="12" t="s">
        <v>73</v>
      </c>
      <c r="AY859" s="151" t="s">
        <v>227</v>
      </c>
    </row>
    <row r="860" spans="2:65" s="13" customFormat="1" ht="11.25">
      <c r="B860" s="156"/>
      <c r="D860" s="150" t="s">
        <v>238</v>
      </c>
      <c r="E860" s="157" t="s">
        <v>21</v>
      </c>
      <c r="F860" s="158" t="s">
        <v>3238</v>
      </c>
      <c r="H860" s="159">
        <v>6.024</v>
      </c>
      <c r="I860" s="160"/>
      <c r="L860" s="156"/>
      <c r="M860" s="161"/>
      <c r="T860" s="162"/>
      <c r="AT860" s="157" t="s">
        <v>238</v>
      </c>
      <c r="AU860" s="157" t="s">
        <v>86</v>
      </c>
      <c r="AV860" s="13" t="s">
        <v>86</v>
      </c>
      <c r="AW860" s="13" t="s">
        <v>33</v>
      </c>
      <c r="AX860" s="13" t="s">
        <v>73</v>
      </c>
      <c r="AY860" s="157" t="s">
        <v>227</v>
      </c>
    </row>
    <row r="861" spans="2:65" s="15" customFormat="1" ht="11.25">
      <c r="B861" s="193"/>
      <c r="D861" s="150" t="s">
        <v>238</v>
      </c>
      <c r="E861" s="194" t="s">
        <v>21</v>
      </c>
      <c r="F861" s="195" t="s">
        <v>765</v>
      </c>
      <c r="H861" s="196">
        <v>110.11</v>
      </c>
      <c r="I861" s="197"/>
      <c r="L861" s="193"/>
      <c r="M861" s="198"/>
      <c r="T861" s="199"/>
      <c r="AT861" s="194" t="s">
        <v>238</v>
      </c>
      <c r="AU861" s="194" t="s">
        <v>86</v>
      </c>
      <c r="AV861" s="15" t="s">
        <v>120</v>
      </c>
      <c r="AW861" s="15" t="s">
        <v>33</v>
      </c>
      <c r="AX861" s="15" t="s">
        <v>73</v>
      </c>
      <c r="AY861" s="194" t="s">
        <v>227</v>
      </c>
    </row>
    <row r="862" spans="2:65" s="14" customFormat="1" ht="11.25">
      <c r="B862" s="163"/>
      <c r="D862" s="150" t="s">
        <v>238</v>
      </c>
      <c r="E862" s="164" t="s">
        <v>21</v>
      </c>
      <c r="F862" s="165" t="s">
        <v>241</v>
      </c>
      <c r="H862" s="166">
        <v>150.113</v>
      </c>
      <c r="I862" s="167"/>
      <c r="L862" s="163"/>
      <c r="M862" s="168"/>
      <c r="T862" s="169"/>
      <c r="AT862" s="164" t="s">
        <v>238</v>
      </c>
      <c r="AU862" s="164" t="s">
        <v>86</v>
      </c>
      <c r="AV862" s="14" t="s">
        <v>234</v>
      </c>
      <c r="AW862" s="14" t="s">
        <v>33</v>
      </c>
      <c r="AX862" s="14" t="s">
        <v>80</v>
      </c>
      <c r="AY862" s="164" t="s">
        <v>227</v>
      </c>
    </row>
    <row r="863" spans="2:65" s="1" customFormat="1" ht="55.5" customHeight="1">
      <c r="B863" s="33"/>
      <c r="C863" s="132" t="s">
        <v>1248</v>
      </c>
      <c r="D863" s="132" t="s">
        <v>229</v>
      </c>
      <c r="E863" s="133" t="s">
        <v>3239</v>
      </c>
      <c r="F863" s="134" t="s">
        <v>3240</v>
      </c>
      <c r="G863" s="135" t="s">
        <v>244</v>
      </c>
      <c r="H863" s="136">
        <v>126.33</v>
      </c>
      <c r="I863" s="137"/>
      <c r="J863" s="138">
        <f>ROUND(I863*H863,2)</f>
        <v>0</v>
      </c>
      <c r="K863" s="134" t="s">
        <v>233</v>
      </c>
      <c r="L863" s="33"/>
      <c r="M863" s="139" t="s">
        <v>21</v>
      </c>
      <c r="N863" s="140" t="s">
        <v>45</v>
      </c>
      <c r="P863" s="141">
        <f>O863*H863</f>
        <v>0</v>
      </c>
      <c r="Q863" s="141">
        <v>2.5019399999999998</v>
      </c>
      <c r="R863" s="141">
        <f>Q863*H863</f>
        <v>316.07008019999995</v>
      </c>
      <c r="S863" s="141">
        <v>0</v>
      </c>
      <c r="T863" s="142">
        <f>S863*H863</f>
        <v>0</v>
      </c>
      <c r="AR863" s="143" t="s">
        <v>234</v>
      </c>
      <c r="AT863" s="143" t="s">
        <v>229</v>
      </c>
      <c r="AU863" s="143" t="s">
        <v>86</v>
      </c>
      <c r="AY863" s="18" t="s">
        <v>227</v>
      </c>
      <c r="BE863" s="144">
        <f>IF(N863="základní",J863,0)</f>
        <v>0</v>
      </c>
      <c r="BF863" s="144">
        <f>IF(N863="snížená",J863,0)</f>
        <v>0</v>
      </c>
      <c r="BG863" s="144">
        <f>IF(N863="zákl. přenesená",J863,0)</f>
        <v>0</v>
      </c>
      <c r="BH863" s="144">
        <f>IF(N863="sníž. přenesená",J863,0)</f>
        <v>0</v>
      </c>
      <c r="BI863" s="144">
        <f>IF(N863="nulová",J863,0)</f>
        <v>0</v>
      </c>
      <c r="BJ863" s="18" t="s">
        <v>86</v>
      </c>
      <c r="BK863" s="144">
        <f>ROUND(I863*H863,2)</f>
        <v>0</v>
      </c>
      <c r="BL863" s="18" t="s">
        <v>234</v>
      </c>
      <c r="BM863" s="143" t="s">
        <v>3241</v>
      </c>
    </row>
    <row r="864" spans="2:65" s="1" customFormat="1" ht="11.25">
      <c r="B864" s="33"/>
      <c r="D864" s="145" t="s">
        <v>236</v>
      </c>
      <c r="F864" s="146" t="s">
        <v>3242</v>
      </c>
      <c r="I864" s="147"/>
      <c r="L864" s="33"/>
      <c r="M864" s="148"/>
      <c r="T864" s="54"/>
      <c r="AT864" s="18" t="s">
        <v>236</v>
      </c>
      <c r="AU864" s="18" t="s">
        <v>86</v>
      </c>
    </row>
    <row r="865" spans="2:51" s="12" customFormat="1" ht="11.25">
      <c r="B865" s="149"/>
      <c r="D865" s="150" t="s">
        <v>238</v>
      </c>
      <c r="E865" s="151" t="s">
        <v>21</v>
      </c>
      <c r="F865" s="152" t="s">
        <v>748</v>
      </c>
      <c r="H865" s="151" t="s">
        <v>21</v>
      </c>
      <c r="I865" s="153"/>
      <c r="L865" s="149"/>
      <c r="M865" s="154"/>
      <c r="T865" s="155"/>
      <c r="AT865" s="151" t="s">
        <v>238</v>
      </c>
      <c r="AU865" s="151" t="s">
        <v>86</v>
      </c>
      <c r="AV865" s="12" t="s">
        <v>80</v>
      </c>
      <c r="AW865" s="12" t="s">
        <v>33</v>
      </c>
      <c r="AX865" s="12" t="s">
        <v>73</v>
      </c>
      <c r="AY865" s="151" t="s">
        <v>227</v>
      </c>
    </row>
    <row r="866" spans="2:51" s="12" customFormat="1" ht="11.25">
      <c r="B866" s="149"/>
      <c r="D866" s="150" t="s">
        <v>238</v>
      </c>
      <c r="E866" s="151" t="s">
        <v>21</v>
      </c>
      <c r="F866" s="152" t="s">
        <v>3243</v>
      </c>
      <c r="H866" s="151" t="s">
        <v>21</v>
      </c>
      <c r="I866" s="153"/>
      <c r="L866" s="149"/>
      <c r="M866" s="154"/>
      <c r="T866" s="155"/>
      <c r="AT866" s="151" t="s">
        <v>238</v>
      </c>
      <c r="AU866" s="151" t="s">
        <v>86</v>
      </c>
      <c r="AV866" s="12" t="s">
        <v>80</v>
      </c>
      <c r="AW866" s="12" t="s">
        <v>33</v>
      </c>
      <c r="AX866" s="12" t="s">
        <v>73</v>
      </c>
      <c r="AY866" s="151" t="s">
        <v>227</v>
      </c>
    </row>
    <row r="867" spans="2:51" s="13" customFormat="1" ht="11.25">
      <c r="B867" s="156"/>
      <c r="D867" s="150" t="s">
        <v>238</v>
      </c>
      <c r="E867" s="157" t="s">
        <v>21</v>
      </c>
      <c r="F867" s="158" t="s">
        <v>3244</v>
      </c>
      <c r="H867" s="159">
        <v>1.256</v>
      </c>
      <c r="I867" s="160"/>
      <c r="L867" s="156"/>
      <c r="M867" s="161"/>
      <c r="T867" s="162"/>
      <c r="AT867" s="157" t="s">
        <v>238</v>
      </c>
      <c r="AU867" s="157" t="s">
        <v>86</v>
      </c>
      <c r="AV867" s="13" t="s">
        <v>86</v>
      </c>
      <c r="AW867" s="13" t="s">
        <v>33</v>
      </c>
      <c r="AX867" s="13" t="s">
        <v>73</v>
      </c>
      <c r="AY867" s="157" t="s">
        <v>227</v>
      </c>
    </row>
    <row r="868" spans="2:51" s="12" customFormat="1" ht="11.25">
      <c r="B868" s="149"/>
      <c r="D868" s="150" t="s">
        <v>238</v>
      </c>
      <c r="E868" s="151" t="s">
        <v>21</v>
      </c>
      <c r="F868" s="152" t="s">
        <v>3245</v>
      </c>
      <c r="H868" s="151" t="s">
        <v>21</v>
      </c>
      <c r="I868" s="153"/>
      <c r="L868" s="149"/>
      <c r="M868" s="154"/>
      <c r="T868" s="155"/>
      <c r="AT868" s="151" t="s">
        <v>238</v>
      </c>
      <c r="AU868" s="151" t="s">
        <v>86</v>
      </c>
      <c r="AV868" s="12" t="s">
        <v>80</v>
      </c>
      <c r="AW868" s="12" t="s">
        <v>33</v>
      </c>
      <c r="AX868" s="12" t="s">
        <v>73</v>
      </c>
      <c r="AY868" s="151" t="s">
        <v>227</v>
      </c>
    </row>
    <row r="869" spans="2:51" s="13" customFormat="1" ht="22.5">
      <c r="B869" s="156"/>
      <c r="D869" s="150" t="s">
        <v>238</v>
      </c>
      <c r="E869" s="157" t="s">
        <v>21</v>
      </c>
      <c r="F869" s="158" t="s">
        <v>3246</v>
      </c>
      <c r="H869" s="159">
        <v>17.757000000000001</v>
      </c>
      <c r="I869" s="160"/>
      <c r="L869" s="156"/>
      <c r="M869" s="161"/>
      <c r="T869" s="162"/>
      <c r="AT869" s="157" t="s">
        <v>238</v>
      </c>
      <c r="AU869" s="157" t="s">
        <v>86</v>
      </c>
      <c r="AV869" s="13" t="s">
        <v>86</v>
      </c>
      <c r="AW869" s="13" t="s">
        <v>33</v>
      </c>
      <c r="AX869" s="13" t="s">
        <v>73</v>
      </c>
      <c r="AY869" s="157" t="s">
        <v>227</v>
      </c>
    </row>
    <row r="870" spans="2:51" s="15" customFormat="1" ht="11.25">
      <c r="B870" s="193"/>
      <c r="D870" s="150" t="s">
        <v>238</v>
      </c>
      <c r="E870" s="194" t="s">
        <v>21</v>
      </c>
      <c r="F870" s="195" t="s">
        <v>765</v>
      </c>
      <c r="H870" s="196">
        <v>19.013000000000002</v>
      </c>
      <c r="I870" s="197"/>
      <c r="L870" s="193"/>
      <c r="M870" s="198"/>
      <c r="T870" s="199"/>
      <c r="AT870" s="194" t="s">
        <v>238</v>
      </c>
      <c r="AU870" s="194" t="s">
        <v>86</v>
      </c>
      <c r="AV870" s="15" t="s">
        <v>120</v>
      </c>
      <c r="AW870" s="15" t="s">
        <v>33</v>
      </c>
      <c r="AX870" s="15" t="s">
        <v>73</v>
      </c>
      <c r="AY870" s="194" t="s">
        <v>227</v>
      </c>
    </row>
    <row r="871" spans="2:51" s="12" customFormat="1" ht="11.25">
      <c r="B871" s="149"/>
      <c r="D871" s="150" t="s">
        <v>238</v>
      </c>
      <c r="E871" s="151" t="s">
        <v>21</v>
      </c>
      <c r="F871" s="152" t="s">
        <v>766</v>
      </c>
      <c r="H871" s="151" t="s">
        <v>21</v>
      </c>
      <c r="I871" s="153"/>
      <c r="L871" s="149"/>
      <c r="M871" s="154"/>
      <c r="T871" s="155"/>
      <c r="AT871" s="151" t="s">
        <v>238</v>
      </c>
      <c r="AU871" s="151" t="s">
        <v>86</v>
      </c>
      <c r="AV871" s="12" t="s">
        <v>80</v>
      </c>
      <c r="AW871" s="12" t="s">
        <v>33</v>
      </c>
      <c r="AX871" s="12" t="s">
        <v>73</v>
      </c>
      <c r="AY871" s="151" t="s">
        <v>227</v>
      </c>
    </row>
    <row r="872" spans="2:51" s="12" customFormat="1" ht="11.25">
      <c r="B872" s="149"/>
      <c r="D872" s="150" t="s">
        <v>238</v>
      </c>
      <c r="E872" s="151" t="s">
        <v>21</v>
      </c>
      <c r="F872" s="152" t="s">
        <v>3247</v>
      </c>
      <c r="H872" s="151" t="s">
        <v>21</v>
      </c>
      <c r="I872" s="153"/>
      <c r="L872" s="149"/>
      <c r="M872" s="154"/>
      <c r="T872" s="155"/>
      <c r="AT872" s="151" t="s">
        <v>238</v>
      </c>
      <c r="AU872" s="151" t="s">
        <v>86</v>
      </c>
      <c r="AV872" s="12" t="s">
        <v>80</v>
      </c>
      <c r="AW872" s="12" t="s">
        <v>33</v>
      </c>
      <c r="AX872" s="12" t="s">
        <v>73</v>
      </c>
      <c r="AY872" s="151" t="s">
        <v>227</v>
      </c>
    </row>
    <row r="873" spans="2:51" s="13" customFormat="1" ht="11.25">
      <c r="B873" s="156"/>
      <c r="D873" s="150" t="s">
        <v>238</v>
      </c>
      <c r="E873" s="157" t="s">
        <v>21</v>
      </c>
      <c r="F873" s="158" t="s">
        <v>3244</v>
      </c>
      <c r="H873" s="159">
        <v>1.256</v>
      </c>
      <c r="I873" s="160"/>
      <c r="L873" s="156"/>
      <c r="M873" s="161"/>
      <c r="T873" s="162"/>
      <c r="AT873" s="157" t="s">
        <v>238</v>
      </c>
      <c r="AU873" s="157" t="s">
        <v>86</v>
      </c>
      <c r="AV873" s="13" t="s">
        <v>86</v>
      </c>
      <c r="AW873" s="13" t="s">
        <v>33</v>
      </c>
      <c r="AX873" s="13" t="s">
        <v>73</v>
      </c>
      <c r="AY873" s="157" t="s">
        <v>227</v>
      </c>
    </row>
    <row r="874" spans="2:51" s="12" customFormat="1" ht="11.25">
      <c r="B874" s="149"/>
      <c r="D874" s="150" t="s">
        <v>238</v>
      </c>
      <c r="E874" s="151" t="s">
        <v>21</v>
      </c>
      <c r="F874" s="152" t="s">
        <v>3248</v>
      </c>
      <c r="H874" s="151" t="s">
        <v>21</v>
      </c>
      <c r="I874" s="153"/>
      <c r="L874" s="149"/>
      <c r="M874" s="154"/>
      <c r="T874" s="155"/>
      <c r="AT874" s="151" t="s">
        <v>238</v>
      </c>
      <c r="AU874" s="151" t="s">
        <v>86</v>
      </c>
      <c r="AV874" s="12" t="s">
        <v>80</v>
      </c>
      <c r="AW874" s="12" t="s">
        <v>33</v>
      </c>
      <c r="AX874" s="12" t="s">
        <v>73</v>
      </c>
      <c r="AY874" s="151" t="s">
        <v>227</v>
      </c>
    </row>
    <row r="875" spans="2:51" s="13" customFormat="1" ht="22.5">
      <c r="B875" s="156"/>
      <c r="D875" s="150" t="s">
        <v>238</v>
      </c>
      <c r="E875" s="157" t="s">
        <v>21</v>
      </c>
      <c r="F875" s="158" t="s">
        <v>3249</v>
      </c>
      <c r="H875" s="159">
        <v>13.461</v>
      </c>
      <c r="I875" s="160"/>
      <c r="L875" s="156"/>
      <c r="M875" s="161"/>
      <c r="T875" s="162"/>
      <c r="AT875" s="157" t="s">
        <v>238</v>
      </c>
      <c r="AU875" s="157" t="s">
        <v>86</v>
      </c>
      <c r="AV875" s="13" t="s">
        <v>86</v>
      </c>
      <c r="AW875" s="13" t="s">
        <v>33</v>
      </c>
      <c r="AX875" s="13" t="s">
        <v>73</v>
      </c>
      <c r="AY875" s="157" t="s">
        <v>227</v>
      </c>
    </row>
    <row r="876" spans="2:51" s="15" customFormat="1" ht="11.25">
      <c r="B876" s="193"/>
      <c r="D876" s="150" t="s">
        <v>238</v>
      </c>
      <c r="E876" s="194" t="s">
        <v>21</v>
      </c>
      <c r="F876" s="195" t="s">
        <v>765</v>
      </c>
      <c r="H876" s="196">
        <v>14.717000000000001</v>
      </c>
      <c r="I876" s="197"/>
      <c r="L876" s="193"/>
      <c r="M876" s="198"/>
      <c r="T876" s="199"/>
      <c r="AT876" s="194" t="s">
        <v>238</v>
      </c>
      <c r="AU876" s="194" t="s">
        <v>86</v>
      </c>
      <c r="AV876" s="15" t="s">
        <v>120</v>
      </c>
      <c r="AW876" s="15" t="s">
        <v>33</v>
      </c>
      <c r="AX876" s="15" t="s">
        <v>73</v>
      </c>
      <c r="AY876" s="194" t="s">
        <v>227</v>
      </c>
    </row>
    <row r="877" spans="2:51" s="12" customFormat="1" ht="11.25">
      <c r="B877" s="149"/>
      <c r="D877" s="150" t="s">
        <v>238</v>
      </c>
      <c r="E877" s="151" t="s">
        <v>21</v>
      </c>
      <c r="F877" s="152" t="s">
        <v>771</v>
      </c>
      <c r="H877" s="151" t="s">
        <v>21</v>
      </c>
      <c r="I877" s="153"/>
      <c r="L877" s="149"/>
      <c r="M877" s="154"/>
      <c r="T877" s="155"/>
      <c r="AT877" s="151" t="s">
        <v>238</v>
      </c>
      <c r="AU877" s="151" t="s">
        <v>86</v>
      </c>
      <c r="AV877" s="12" t="s">
        <v>80</v>
      </c>
      <c r="AW877" s="12" t="s">
        <v>33</v>
      </c>
      <c r="AX877" s="12" t="s">
        <v>73</v>
      </c>
      <c r="AY877" s="151" t="s">
        <v>227</v>
      </c>
    </row>
    <row r="878" spans="2:51" s="12" customFormat="1" ht="11.25">
      <c r="B878" s="149"/>
      <c r="D878" s="150" t="s">
        <v>238</v>
      </c>
      <c r="E878" s="151" t="s">
        <v>21</v>
      </c>
      <c r="F878" s="152" t="s">
        <v>3250</v>
      </c>
      <c r="H878" s="151" t="s">
        <v>21</v>
      </c>
      <c r="I878" s="153"/>
      <c r="L878" s="149"/>
      <c r="M878" s="154"/>
      <c r="T878" s="155"/>
      <c r="AT878" s="151" t="s">
        <v>238</v>
      </c>
      <c r="AU878" s="151" t="s">
        <v>86</v>
      </c>
      <c r="AV878" s="12" t="s">
        <v>80</v>
      </c>
      <c r="AW878" s="12" t="s">
        <v>33</v>
      </c>
      <c r="AX878" s="12" t="s">
        <v>73</v>
      </c>
      <c r="AY878" s="151" t="s">
        <v>227</v>
      </c>
    </row>
    <row r="879" spans="2:51" s="13" customFormat="1" ht="11.25">
      <c r="B879" s="156"/>
      <c r="D879" s="150" t="s">
        <v>238</v>
      </c>
      <c r="E879" s="157" t="s">
        <v>21</v>
      </c>
      <c r="F879" s="158" t="s">
        <v>3251</v>
      </c>
      <c r="H879" s="159">
        <v>7.4219999999999997</v>
      </c>
      <c r="I879" s="160"/>
      <c r="L879" s="156"/>
      <c r="M879" s="161"/>
      <c r="T879" s="162"/>
      <c r="AT879" s="157" t="s">
        <v>238</v>
      </c>
      <c r="AU879" s="157" t="s">
        <v>86</v>
      </c>
      <c r="AV879" s="13" t="s">
        <v>86</v>
      </c>
      <c r="AW879" s="13" t="s">
        <v>33</v>
      </c>
      <c r="AX879" s="13" t="s">
        <v>73</v>
      </c>
      <c r="AY879" s="157" t="s">
        <v>227</v>
      </c>
    </row>
    <row r="880" spans="2:51" s="12" customFormat="1" ht="11.25">
      <c r="B880" s="149"/>
      <c r="D880" s="150" t="s">
        <v>238</v>
      </c>
      <c r="E880" s="151" t="s">
        <v>21</v>
      </c>
      <c r="F880" s="152" t="s">
        <v>3252</v>
      </c>
      <c r="H880" s="151" t="s">
        <v>21</v>
      </c>
      <c r="I880" s="153"/>
      <c r="L880" s="149"/>
      <c r="M880" s="154"/>
      <c r="T880" s="155"/>
      <c r="AT880" s="151" t="s">
        <v>238</v>
      </c>
      <c r="AU880" s="151" t="s">
        <v>86</v>
      </c>
      <c r="AV880" s="12" t="s">
        <v>80</v>
      </c>
      <c r="AW880" s="12" t="s">
        <v>33</v>
      </c>
      <c r="AX880" s="12" t="s">
        <v>73</v>
      </c>
      <c r="AY880" s="151" t="s">
        <v>227</v>
      </c>
    </row>
    <row r="881" spans="2:65" s="13" customFormat="1" ht="11.25">
      <c r="B881" s="156"/>
      <c r="D881" s="150" t="s">
        <v>238</v>
      </c>
      <c r="E881" s="157" t="s">
        <v>21</v>
      </c>
      <c r="F881" s="158" t="s">
        <v>3253</v>
      </c>
      <c r="H881" s="159">
        <v>74.546000000000006</v>
      </c>
      <c r="I881" s="160"/>
      <c r="L881" s="156"/>
      <c r="M881" s="161"/>
      <c r="T881" s="162"/>
      <c r="AT881" s="157" t="s">
        <v>238</v>
      </c>
      <c r="AU881" s="157" t="s">
        <v>86</v>
      </c>
      <c r="AV881" s="13" t="s">
        <v>86</v>
      </c>
      <c r="AW881" s="13" t="s">
        <v>33</v>
      </c>
      <c r="AX881" s="13" t="s">
        <v>73</v>
      </c>
      <c r="AY881" s="157" t="s">
        <v>227</v>
      </c>
    </row>
    <row r="882" spans="2:65" s="12" customFormat="1" ht="11.25">
      <c r="B882" s="149"/>
      <c r="D882" s="150" t="s">
        <v>238</v>
      </c>
      <c r="E882" s="151" t="s">
        <v>21</v>
      </c>
      <c r="F882" s="152" t="s">
        <v>3254</v>
      </c>
      <c r="H882" s="151" t="s">
        <v>21</v>
      </c>
      <c r="I882" s="153"/>
      <c r="L882" s="149"/>
      <c r="M882" s="154"/>
      <c r="T882" s="155"/>
      <c r="AT882" s="151" t="s">
        <v>238</v>
      </c>
      <c r="AU882" s="151" t="s">
        <v>86</v>
      </c>
      <c r="AV882" s="12" t="s">
        <v>80</v>
      </c>
      <c r="AW882" s="12" t="s">
        <v>33</v>
      </c>
      <c r="AX882" s="12" t="s">
        <v>73</v>
      </c>
      <c r="AY882" s="151" t="s">
        <v>227</v>
      </c>
    </row>
    <row r="883" spans="2:65" s="13" customFormat="1" ht="11.25">
      <c r="B883" s="156"/>
      <c r="D883" s="150" t="s">
        <v>238</v>
      </c>
      <c r="E883" s="157" t="s">
        <v>21</v>
      </c>
      <c r="F883" s="158" t="s">
        <v>3255</v>
      </c>
      <c r="H883" s="159">
        <v>10.632</v>
      </c>
      <c r="I883" s="160"/>
      <c r="L883" s="156"/>
      <c r="M883" s="161"/>
      <c r="T883" s="162"/>
      <c r="AT883" s="157" t="s">
        <v>238</v>
      </c>
      <c r="AU883" s="157" t="s">
        <v>86</v>
      </c>
      <c r="AV883" s="13" t="s">
        <v>86</v>
      </c>
      <c r="AW883" s="13" t="s">
        <v>33</v>
      </c>
      <c r="AX883" s="13" t="s">
        <v>73</v>
      </c>
      <c r="AY883" s="157" t="s">
        <v>227</v>
      </c>
    </row>
    <row r="884" spans="2:65" s="15" customFormat="1" ht="11.25">
      <c r="B884" s="193"/>
      <c r="D884" s="150" t="s">
        <v>238</v>
      </c>
      <c r="E884" s="194" t="s">
        <v>21</v>
      </c>
      <c r="F884" s="195" t="s">
        <v>765</v>
      </c>
      <c r="H884" s="196">
        <v>92.6</v>
      </c>
      <c r="I884" s="197"/>
      <c r="L884" s="193"/>
      <c r="M884" s="198"/>
      <c r="T884" s="199"/>
      <c r="AT884" s="194" t="s">
        <v>238</v>
      </c>
      <c r="AU884" s="194" t="s">
        <v>86</v>
      </c>
      <c r="AV884" s="15" t="s">
        <v>120</v>
      </c>
      <c r="AW884" s="15" t="s">
        <v>33</v>
      </c>
      <c r="AX884" s="15" t="s">
        <v>73</v>
      </c>
      <c r="AY884" s="194" t="s">
        <v>227</v>
      </c>
    </row>
    <row r="885" spans="2:65" s="14" customFormat="1" ht="11.25">
      <c r="B885" s="163"/>
      <c r="D885" s="150" t="s">
        <v>238</v>
      </c>
      <c r="E885" s="164" t="s">
        <v>21</v>
      </c>
      <c r="F885" s="165" t="s">
        <v>241</v>
      </c>
      <c r="H885" s="166">
        <v>126.33</v>
      </c>
      <c r="I885" s="167"/>
      <c r="L885" s="163"/>
      <c r="M885" s="168"/>
      <c r="T885" s="169"/>
      <c r="AT885" s="164" t="s">
        <v>238</v>
      </c>
      <c r="AU885" s="164" t="s">
        <v>86</v>
      </c>
      <c r="AV885" s="14" t="s">
        <v>234</v>
      </c>
      <c r="AW885" s="14" t="s">
        <v>33</v>
      </c>
      <c r="AX885" s="14" t="s">
        <v>80</v>
      </c>
      <c r="AY885" s="164" t="s">
        <v>227</v>
      </c>
    </row>
    <row r="886" spans="2:65" s="1" customFormat="1" ht="55.5" customHeight="1">
      <c r="B886" s="33"/>
      <c r="C886" s="132" t="s">
        <v>1253</v>
      </c>
      <c r="D886" s="132" t="s">
        <v>229</v>
      </c>
      <c r="E886" s="133" t="s">
        <v>3256</v>
      </c>
      <c r="F886" s="134" t="s">
        <v>3257</v>
      </c>
      <c r="G886" s="135" t="s">
        <v>244</v>
      </c>
      <c r="H886" s="136">
        <v>50.929000000000002</v>
      </c>
      <c r="I886" s="137"/>
      <c r="J886" s="138">
        <f>ROUND(I886*H886,2)</f>
        <v>0</v>
      </c>
      <c r="K886" s="134" t="s">
        <v>233</v>
      </c>
      <c r="L886" s="33"/>
      <c r="M886" s="139" t="s">
        <v>21</v>
      </c>
      <c r="N886" s="140" t="s">
        <v>45</v>
      </c>
      <c r="P886" s="141">
        <f>O886*H886</f>
        <v>0</v>
      </c>
      <c r="Q886" s="141">
        <v>2.5019399999999998</v>
      </c>
      <c r="R886" s="141">
        <f>Q886*H886</f>
        <v>127.42130225999999</v>
      </c>
      <c r="S886" s="141">
        <v>0</v>
      </c>
      <c r="T886" s="142">
        <f>S886*H886</f>
        <v>0</v>
      </c>
      <c r="AR886" s="143" t="s">
        <v>234</v>
      </c>
      <c r="AT886" s="143" t="s">
        <v>229</v>
      </c>
      <c r="AU886" s="143" t="s">
        <v>86</v>
      </c>
      <c r="AY886" s="18" t="s">
        <v>227</v>
      </c>
      <c r="BE886" s="144">
        <f>IF(N886="základní",J886,0)</f>
        <v>0</v>
      </c>
      <c r="BF886" s="144">
        <f>IF(N886="snížená",J886,0)</f>
        <v>0</v>
      </c>
      <c r="BG886" s="144">
        <f>IF(N886="zákl. přenesená",J886,0)</f>
        <v>0</v>
      </c>
      <c r="BH886" s="144">
        <f>IF(N886="sníž. přenesená",J886,0)</f>
        <v>0</v>
      </c>
      <c r="BI886" s="144">
        <f>IF(N886="nulová",J886,0)</f>
        <v>0</v>
      </c>
      <c r="BJ886" s="18" t="s">
        <v>86</v>
      </c>
      <c r="BK886" s="144">
        <f>ROUND(I886*H886,2)</f>
        <v>0</v>
      </c>
      <c r="BL886" s="18" t="s">
        <v>234</v>
      </c>
      <c r="BM886" s="143" t="s">
        <v>3258</v>
      </c>
    </row>
    <row r="887" spans="2:65" s="1" customFormat="1" ht="11.25">
      <c r="B887" s="33"/>
      <c r="D887" s="145" t="s">
        <v>236</v>
      </c>
      <c r="F887" s="146" t="s">
        <v>3259</v>
      </c>
      <c r="I887" s="147"/>
      <c r="L887" s="33"/>
      <c r="M887" s="148"/>
      <c r="T887" s="54"/>
      <c r="AT887" s="18" t="s">
        <v>236</v>
      </c>
      <c r="AU887" s="18" t="s">
        <v>86</v>
      </c>
    </row>
    <row r="888" spans="2:65" s="12" customFormat="1" ht="11.25">
      <c r="B888" s="149"/>
      <c r="D888" s="150" t="s">
        <v>238</v>
      </c>
      <c r="E888" s="151" t="s">
        <v>21</v>
      </c>
      <c r="F888" s="152" t="s">
        <v>814</v>
      </c>
      <c r="H888" s="151" t="s">
        <v>21</v>
      </c>
      <c r="I888" s="153"/>
      <c r="L888" s="149"/>
      <c r="M888" s="154"/>
      <c r="T888" s="155"/>
      <c r="AT888" s="151" t="s">
        <v>238</v>
      </c>
      <c r="AU888" s="151" t="s">
        <v>86</v>
      </c>
      <c r="AV888" s="12" t="s">
        <v>80</v>
      </c>
      <c r="AW888" s="12" t="s">
        <v>33</v>
      </c>
      <c r="AX888" s="12" t="s">
        <v>73</v>
      </c>
      <c r="AY888" s="151" t="s">
        <v>227</v>
      </c>
    </row>
    <row r="889" spans="2:65" s="12" customFormat="1" ht="11.25">
      <c r="B889" s="149"/>
      <c r="D889" s="150" t="s">
        <v>238</v>
      </c>
      <c r="E889" s="151" t="s">
        <v>21</v>
      </c>
      <c r="F889" s="152" t="s">
        <v>3260</v>
      </c>
      <c r="H889" s="151" t="s">
        <v>21</v>
      </c>
      <c r="I889" s="153"/>
      <c r="L889" s="149"/>
      <c r="M889" s="154"/>
      <c r="T889" s="155"/>
      <c r="AT889" s="151" t="s">
        <v>238</v>
      </c>
      <c r="AU889" s="151" t="s">
        <v>86</v>
      </c>
      <c r="AV889" s="12" t="s">
        <v>80</v>
      </c>
      <c r="AW889" s="12" t="s">
        <v>33</v>
      </c>
      <c r="AX889" s="12" t="s">
        <v>73</v>
      </c>
      <c r="AY889" s="151" t="s">
        <v>227</v>
      </c>
    </row>
    <row r="890" spans="2:65" s="13" customFormat="1" ht="11.25">
      <c r="B890" s="156"/>
      <c r="D890" s="150" t="s">
        <v>238</v>
      </c>
      <c r="E890" s="157" t="s">
        <v>21</v>
      </c>
      <c r="F890" s="158" t="s">
        <v>3261</v>
      </c>
      <c r="H890" s="159">
        <v>5.0149999999999997</v>
      </c>
      <c r="I890" s="160"/>
      <c r="L890" s="156"/>
      <c r="M890" s="161"/>
      <c r="T890" s="162"/>
      <c r="AT890" s="157" t="s">
        <v>238</v>
      </c>
      <c r="AU890" s="157" t="s">
        <v>86</v>
      </c>
      <c r="AV890" s="13" t="s">
        <v>86</v>
      </c>
      <c r="AW890" s="13" t="s">
        <v>33</v>
      </c>
      <c r="AX890" s="13" t="s">
        <v>73</v>
      </c>
      <c r="AY890" s="157" t="s">
        <v>227</v>
      </c>
    </row>
    <row r="891" spans="2:65" s="12" customFormat="1" ht="11.25">
      <c r="B891" s="149"/>
      <c r="D891" s="150" t="s">
        <v>238</v>
      </c>
      <c r="E891" s="151" t="s">
        <v>21</v>
      </c>
      <c r="F891" s="152" t="s">
        <v>3262</v>
      </c>
      <c r="H891" s="151" t="s">
        <v>21</v>
      </c>
      <c r="I891" s="153"/>
      <c r="L891" s="149"/>
      <c r="M891" s="154"/>
      <c r="T891" s="155"/>
      <c r="AT891" s="151" t="s">
        <v>238</v>
      </c>
      <c r="AU891" s="151" t="s">
        <v>86</v>
      </c>
      <c r="AV891" s="12" t="s">
        <v>80</v>
      </c>
      <c r="AW891" s="12" t="s">
        <v>33</v>
      </c>
      <c r="AX891" s="12" t="s">
        <v>73</v>
      </c>
      <c r="AY891" s="151" t="s">
        <v>227</v>
      </c>
    </row>
    <row r="892" spans="2:65" s="13" customFormat="1" ht="11.25">
      <c r="B892" s="156"/>
      <c r="D892" s="150" t="s">
        <v>238</v>
      </c>
      <c r="E892" s="157" t="s">
        <v>21</v>
      </c>
      <c r="F892" s="158" t="s">
        <v>3263</v>
      </c>
      <c r="H892" s="159">
        <v>44.136000000000003</v>
      </c>
      <c r="I892" s="160"/>
      <c r="L892" s="156"/>
      <c r="M892" s="161"/>
      <c r="T892" s="162"/>
      <c r="AT892" s="157" t="s">
        <v>238</v>
      </c>
      <c r="AU892" s="157" t="s">
        <v>86</v>
      </c>
      <c r="AV892" s="13" t="s">
        <v>86</v>
      </c>
      <c r="AW892" s="13" t="s">
        <v>33</v>
      </c>
      <c r="AX892" s="13" t="s">
        <v>73</v>
      </c>
      <c r="AY892" s="157" t="s">
        <v>227</v>
      </c>
    </row>
    <row r="893" spans="2:65" s="12" customFormat="1" ht="11.25">
      <c r="B893" s="149"/>
      <c r="D893" s="150" t="s">
        <v>238</v>
      </c>
      <c r="E893" s="151" t="s">
        <v>21</v>
      </c>
      <c r="F893" s="152" t="s">
        <v>3264</v>
      </c>
      <c r="H893" s="151" t="s">
        <v>21</v>
      </c>
      <c r="I893" s="153"/>
      <c r="L893" s="149"/>
      <c r="M893" s="154"/>
      <c r="T893" s="155"/>
      <c r="AT893" s="151" t="s">
        <v>238</v>
      </c>
      <c r="AU893" s="151" t="s">
        <v>86</v>
      </c>
      <c r="AV893" s="12" t="s">
        <v>80</v>
      </c>
      <c r="AW893" s="12" t="s">
        <v>33</v>
      </c>
      <c r="AX893" s="12" t="s">
        <v>73</v>
      </c>
      <c r="AY893" s="151" t="s">
        <v>227</v>
      </c>
    </row>
    <row r="894" spans="2:65" s="13" customFormat="1" ht="11.25">
      <c r="B894" s="156"/>
      <c r="D894" s="150" t="s">
        <v>238</v>
      </c>
      <c r="E894" s="157" t="s">
        <v>21</v>
      </c>
      <c r="F894" s="158" t="s">
        <v>3265</v>
      </c>
      <c r="H894" s="159">
        <v>1.22</v>
      </c>
      <c r="I894" s="160"/>
      <c r="L894" s="156"/>
      <c r="M894" s="161"/>
      <c r="T894" s="162"/>
      <c r="AT894" s="157" t="s">
        <v>238</v>
      </c>
      <c r="AU894" s="157" t="s">
        <v>86</v>
      </c>
      <c r="AV894" s="13" t="s">
        <v>86</v>
      </c>
      <c r="AW894" s="13" t="s">
        <v>33</v>
      </c>
      <c r="AX894" s="13" t="s">
        <v>73</v>
      </c>
      <c r="AY894" s="157" t="s">
        <v>227</v>
      </c>
    </row>
    <row r="895" spans="2:65" s="12" customFormat="1" ht="11.25">
      <c r="B895" s="149"/>
      <c r="D895" s="150" t="s">
        <v>238</v>
      </c>
      <c r="E895" s="151" t="s">
        <v>21</v>
      </c>
      <c r="F895" s="152" t="s">
        <v>3266</v>
      </c>
      <c r="H895" s="151" t="s">
        <v>21</v>
      </c>
      <c r="I895" s="153"/>
      <c r="L895" s="149"/>
      <c r="M895" s="154"/>
      <c r="T895" s="155"/>
      <c r="AT895" s="151" t="s">
        <v>238</v>
      </c>
      <c r="AU895" s="151" t="s">
        <v>86</v>
      </c>
      <c r="AV895" s="12" t="s">
        <v>80</v>
      </c>
      <c r="AW895" s="12" t="s">
        <v>33</v>
      </c>
      <c r="AX895" s="12" t="s">
        <v>73</v>
      </c>
      <c r="AY895" s="151" t="s">
        <v>227</v>
      </c>
    </row>
    <row r="896" spans="2:65" s="13" customFormat="1" ht="11.25">
      <c r="B896" s="156"/>
      <c r="D896" s="150" t="s">
        <v>238</v>
      </c>
      <c r="E896" s="157" t="s">
        <v>21</v>
      </c>
      <c r="F896" s="158" t="s">
        <v>3267</v>
      </c>
      <c r="H896" s="159">
        <v>0.55800000000000005</v>
      </c>
      <c r="I896" s="160"/>
      <c r="L896" s="156"/>
      <c r="M896" s="161"/>
      <c r="T896" s="162"/>
      <c r="AT896" s="157" t="s">
        <v>238</v>
      </c>
      <c r="AU896" s="157" t="s">
        <v>86</v>
      </c>
      <c r="AV896" s="13" t="s">
        <v>86</v>
      </c>
      <c r="AW896" s="13" t="s">
        <v>33</v>
      </c>
      <c r="AX896" s="13" t="s">
        <v>73</v>
      </c>
      <c r="AY896" s="157" t="s">
        <v>227</v>
      </c>
    </row>
    <row r="897" spans="2:65" s="14" customFormat="1" ht="11.25">
      <c r="B897" s="163"/>
      <c r="D897" s="150" t="s">
        <v>238</v>
      </c>
      <c r="E897" s="164" t="s">
        <v>21</v>
      </c>
      <c r="F897" s="165" t="s">
        <v>241</v>
      </c>
      <c r="H897" s="166">
        <v>50.929000000000002</v>
      </c>
      <c r="I897" s="167"/>
      <c r="L897" s="163"/>
      <c r="M897" s="168"/>
      <c r="T897" s="169"/>
      <c r="AT897" s="164" t="s">
        <v>238</v>
      </c>
      <c r="AU897" s="164" t="s">
        <v>86</v>
      </c>
      <c r="AV897" s="14" t="s">
        <v>234</v>
      </c>
      <c r="AW897" s="14" t="s">
        <v>33</v>
      </c>
      <c r="AX897" s="14" t="s">
        <v>80</v>
      </c>
      <c r="AY897" s="164" t="s">
        <v>227</v>
      </c>
    </row>
    <row r="898" spans="2:65" s="1" customFormat="1" ht="37.9" customHeight="1">
      <c r="B898" s="33"/>
      <c r="C898" s="132" t="s">
        <v>1259</v>
      </c>
      <c r="D898" s="132" t="s">
        <v>229</v>
      </c>
      <c r="E898" s="133" t="s">
        <v>3268</v>
      </c>
      <c r="F898" s="134" t="s">
        <v>3269</v>
      </c>
      <c r="G898" s="135" t="s">
        <v>232</v>
      </c>
      <c r="H898" s="136">
        <v>1247.4159999999999</v>
      </c>
      <c r="I898" s="137"/>
      <c r="J898" s="138">
        <f>ROUND(I898*H898,2)</f>
        <v>0</v>
      </c>
      <c r="K898" s="134" t="s">
        <v>233</v>
      </c>
      <c r="L898" s="33"/>
      <c r="M898" s="139" t="s">
        <v>21</v>
      </c>
      <c r="N898" s="140" t="s">
        <v>45</v>
      </c>
      <c r="P898" s="141">
        <f>O898*H898</f>
        <v>0</v>
      </c>
      <c r="Q898" s="141">
        <v>4.6499999999999996E-3</v>
      </c>
      <c r="R898" s="141">
        <f>Q898*H898</f>
        <v>5.8004843999999993</v>
      </c>
      <c r="S898" s="141">
        <v>0</v>
      </c>
      <c r="T898" s="142">
        <f>S898*H898</f>
        <v>0</v>
      </c>
      <c r="AR898" s="143" t="s">
        <v>234</v>
      </c>
      <c r="AT898" s="143" t="s">
        <v>229</v>
      </c>
      <c r="AU898" s="143" t="s">
        <v>86</v>
      </c>
      <c r="AY898" s="18" t="s">
        <v>227</v>
      </c>
      <c r="BE898" s="144">
        <f>IF(N898="základní",J898,0)</f>
        <v>0</v>
      </c>
      <c r="BF898" s="144">
        <f>IF(N898="snížená",J898,0)</f>
        <v>0</v>
      </c>
      <c r="BG898" s="144">
        <f>IF(N898="zákl. přenesená",J898,0)</f>
        <v>0</v>
      </c>
      <c r="BH898" s="144">
        <f>IF(N898="sníž. přenesená",J898,0)</f>
        <v>0</v>
      </c>
      <c r="BI898" s="144">
        <f>IF(N898="nulová",J898,0)</f>
        <v>0</v>
      </c>
      <c r="BJ898" s="18" t="s">
        <v>86</v>
      </c>
      <c r="BK898" s="144">
        <f>ROUND(I898*H898,2)</f>
        <v>0</v>
      </c>
      <c r="BL898" s="18" t="s">
        <v>234</v>
      </c>
      <c r="BM898" s="143" t="s">
        <v>3270</v>
      </c>
    </row>
    <row r="899" spans="2:65" s="1" customFormat="1" ht="11.25">
      <c r="B899" s="33"/>
      <c r="D899" s="145" t="s">
        <v>236</v>
      </c>
      <c r="F899" s="146" t="s">
        <v>3271</v>
      </c>
      <c r="I899" s="147"/>
      <c r="L899" s="33"/>
      <c r="M899" s="148"/>
      <c r="T899" s="54"/>
      <c r="AT899" s="18" t="s">
        <v>236</v>
      </c>
      <c r="AU899" s="18" t="s">
        <v>86</v>
      </c>
    </row>
    <row r="900" spans="2:65" s="12" customFormat="1" ht="11.25">
      <c r="B900" s="149"/>
      <c r="D900" s="150" t="s">
        <v>238</v>
      </c>
      <c r="E900" s="151" t="s">
        <v>21</v>
      </c>
      <c r="F900" s="152" t="s">
        <v>814</v>
      </c>
      <c r="H900" s="151" t="s">
        <v>21</v>
      </c>
      <c r="I900" s="153"/>
      <c r="L900" s="149"/>
      <c r="M900" s="154"/>
      <c r="T900" s="155"/>
      <c r="AT900" s="151" t="s">
        <v>238</v>
      </c>
      <c r="AU900" s="151" t="s">
        <v>86</v>
      </c>
      <c r="AV900" s="12" t="s">
        <v>80</v>
      </c>
      <c r="AW900" s="12" t="s">
        <v>33</v>
      </c>
      <c r="AX900" s="12" t="s">
        <v>73</v>
      </c>
      <c r="AY900" s="151" t="s">
        <v>227</v>
      </c>
    </row>
    <row r="901" spans="2:65" s="12" customFormat="1" ht="11.25">
      <c r="B901" s="149"/>
      <c r="D901" s="150" t="s">
        <v>238</v>
      </c>
      <c r="E901" s="151" t="s">
        <v>21</v>
      </c>
      <c r="F901" s="152" t="s">
        <v>3260</v>
      </c>
      <c r="H901" s="151" t="s">
        <v>21</v>
      </c>
      <c r="I901" s="153"/>
      <c r="L901" s="149"/>
      <c r="M901" s="154"/>
      <c r="T901" s="155"/>
      <c r="AT901" s="151" t="s">
        <v>238</v>
      </c>
      <c r="AU901" s="151" t="s">
        <v>86</v>
      </c>
      <c r="AV901" s="12" t="s">
        <v>80</v>
      </c>
      <c r="AW901" s="12" t="s">
        <v>33</v>
      </c>
      <c r="AX901" s="12" t="s">
        <v>73</v>
      </c>
      <c r="AY901" s="151" t="s">
        <v>227</v>
      </c>
    </row>
    <row r="902" spans="2:65" s="13" customFormat="1" ht="11.25">
      <c r="B902" s="156"/>
      <c r="D902" s="150" t="s">
        <v>238</v>
      </c>
      <c r="E902" s="157" t="s">
        <v>21</v>
      </c>
      <c r="F902" s="158" t="s">
        <v>3272</v>
      </c>
      <c r="H902" s="159">
        <v>14.26</v>
      </c>
      <c r="I902" s="160"/>
      <c r="L902" s="156"/>
      <c r="M902" s="161"/>
      <c r="T902" s="162"/>
      <c r="AT902" s="157" t="s">
        <v>238</v>
      </c>
      <c r="AU902" s="157" t="s">
        <v>86</v>
      </c>
      <c r="AV902" s="13" t="s">
        <v>86</v>
      </c>
      <c r="AW902" s="13" t="s">
        <v>33</v>
      </c>
      <c r="AX902" s="13" t="s">
        <v>73</v>
      </c>
      <c r="AY902" s="157" t="s">
        <v>227</v>
      </c>
    </row>
    <row r="903" spans="2:65" s="12" customFormat="1" ht="11.25">
      <c r="B903" s="149"/>
      <c r="D903" s="150" t="s">
        <v>238</v>
      </c>
      <c r="E903" s="151" t="s">
        <v>21</v>
      </c>
      <c r="F903" s="152" t="s">
        <v>3262</v>
      </c>
      <c r="H903" s="151" t="s">
        <v>21</v>
      </c>
      <c r="I903" s="153"/>
      <c r="L903" s="149"/>
      <c r="M903" s="154"/>
      <c r="T903" s="155"/>
      <c r="AT903" s="151" t="s">
        <v>238</v>
      </c>
      <c r="AU903" s="151" t="s">
        <v>86</v>
      </c>
      <c r="AV903" s="12" t="s">
        <v>80</v>
      </c>
      <c r="AW903" s="12" t="s">
        <v>33</v>
      </c>
      <c r="AX903" s="12" t="s">
        <v>73</v>
      </c>
      <c r="AY903" s="151" t="s">
        <v>227</v>
      </c>
    </row>
    <row r="904" spans="2:65" s="13" customFormat="1" ht="11.25">
      <c r="B904" s="156"/>
      <c r="D904" s="150" t="s">
        <v>238</v>
      </c>
      <c r="E904" s="157" t="s">
        <v>21</v>
      </c>
      <c r="F904" s="158" t="s">
        <v>3273</v>
      </c>
      <c r="H904" s="159">
        <v>177.77</v>
      </c>
      <c r="I904" s="160"/>
      <c r="L904" s="156"/>
      <c r="M904" s="161"/>
      <c r="T904" s="162"/>
      <c r="AT904" s="157" t="s">
        <v>238</v>
      </c>
      <c r="AU904" s="157" t="s">
        <v>86</v>
      </c>
      <c r="AV904" s="13" t="s">
        <v>86</v>
      </c>
      <c r="AW904" s="13" t="s">
        <v>33</v>
      </c>
      <c r="AX904" s="13" t="s">
        <v>73</v>
      </c>
      <c r="AY904" s="157" t="s">
        <v>227</v>
      </c>
    </row>
    <row r="905" spans="2:65" s="12" customFormat="1" ht="11.25">
      <c r="B905" s="149"/>
      <c r="D905" s="150" t="s">
        <v>238</v>
      </c>
      <c r="E905" s="151" t="s">
        <v>21</v>
      </c>
      <c r="F905" s="152" t="s">
        <v>3264</v>
      </c>
      <c r="H905" s="151" t="s">
        <v>21</v>
      </c>
      <c r="I905" s="153"/>
      <c r="L905" s="149"/>
      <c r="M905" s="154"/>
      <c r="T905" s="155"/>
      <c r="AT905" s="151" t="s">
        <v>238</v>
      </c>
      <c r="AU905" s="151" t="s">
        <v>86</v>
      </c>
      <c r="AV905" s="12" t="s">
        <v>80</v>
      </c>
      <c r="AW905" s="12" t="s">
        <v>33</v>
      </c>
      <c r="AX905" s="12" t="s">
        <v>73</v>
      </c>
      <c r="AY905" s="151" t="s">
        <v>227</v>
      </c>
    </row>
    <row r="906" spans="2:65" s="13" customFormat="1" ht="11.25">
      <c r="B906" s="156"/>
      <c r="D906" s="150" t="s">
        <v>238</v>
      </c>
      <c r="E906" s="157" t="s">
        <v>21</v>
      </c>
      <c r="F906" s="158" t="s">
        <v>3274</v>
      </c>
      <c r="H906" s="159">
        <v>12.611000000000001</v>
      </c>
      <c r="I906" s="160"/>
      <c r="L906" s="156"/>
      <c r="M906" s="161"/>
      <c r="T906" s="162"/>
      <c r="AT906" s="157" t="s">
        <v>238</v>
      </c>
      <c r="AU906" s="157" t="s">
        <v>86</v>
      </c>
      <c r="AV906" s="13" t="s">
        <v>86</v>
      </c>
      <c r="AW906" s="13" t="s">
        <v>33</v>
      </c>
      <c r="AX906" s="13" t="s">
        <v>73</v>
      </c>
      <c r="AY906" s="157" t="s">
        <v>227</v>
      </c>
    </row>
    <row r="907" spans="2:65" s="12" customFormat="1" ht="11.25">
      <c r="B907" s="149"/>
      <c r="D907" s="150" t="s">
        <v>238</v>
      </c>
      <c r="E907" s="151" t="s">
        <v>21</v>
      </c>
      <c r="F907" s="152" t="s">
        <v>3266</v>
      </c>
      <c r="H907" s="151" t="s">
        <v>21</v>
      </c>
      <c r="I907" s="153"/>
      <c r="L907" s="149"/>
      <c r="M907" s="154"/>
      <c r="T907" s="155"/>
      <c r="AT907" s="151" t="s">
        <v>238</v>
      </c>
      <c r="AU907" s="151" t="s">
        <v>86</v>
      </c>
      <c r="AV907" s="12" t="s">
        <v>80</v>
      </c>
      <c r="AW907" s="12" t="s">
        <v>33</v>
      </c>
      <c r="AX907" s="12" t="s">
        <v>73</v>
      </c>
      <c r="AY907" s="151" t="s">
        <v>227</v>
      </c>
    </row>
    <row r="908" spans="2:65" s="13" customFormat="1" ht="11.25">
      <c r="B908" s="156"/>
      <c r="D908" s="150" t="s">
        <v>238</v>
      </c>
      <c r="E908" s="157" t="s">
        <v>21</v>
      </c>
      <c r="F908" s="158" t="s">
        <v>3275</v>
      </c>
      <c r="H908" s="159">
        <v>6.1379999999999999</v>
      </c>
      <c r="I908" s="160"/>
      <c r="L908" s="156"/>
      <c r="M908" s="161"/>
      <c r="T908" s="162"/>
      <c r="AT908" s="157" t="s">
        <v>238</v>
      </c>
      <c r="AU908" s="157" t="s">
        <v>86</v>
      </c>
      <c r="AV908" s="13" t="s">
        <v>86</v>
      </c>
      <c r="AW908" s="13" t="s">
        <v>33</v>
      </c>
      <c r="AX908" s="13" t="s">
        <v>73</v>
      </c>
      <c r="AY908" s="157" t="s">
        <v>227</v>
      </c>
    </row>
    <row r="909" spans="2:65" s="15" customFormat="1" ht="11.25">
      <c r="B909" s="193"/>
      <c r="D909" s="150" t="s">
        <v>238</v>
      </c>
      <c r="E909" s="194" t="s">
        <v>21</v>
      </c>
      <c r="F909" s="195" t="s">
        <v>765</v>
      </c>
      <c r="H909" s="196">
        <v>210.779</v>
      </c>
      <c r="I909" s="197"/>
      <c r="L909" s="193"/>
      <c r="M909" s="198"/>
      <c r="T909" s="199"/>
      <c r="AT909" s="194" t="s">
        <v>238</v>
      </c>
      <c r="AU909" s="194" t="s">
        <v>86</v>
      </c>
      <c r="AV909" s="15" t="s">
        <v>120</v>
      </c>
      <c r="AW909" s="15" t="s">
        <v>33</v>
      </c>
      <c r="AX909" s="15" t="s">
        <v>73</v>
      </c>
      <c r="AY909" s="194" t="s">
        <v>227</v>
      </c>
    </row>
    <row r="910" spans="2:65" s="12" customFormat="1" ht="11.25">
      <c r="B910" s="149"/>
      <c r="D910" s="150" t="s">
        <v>238</v>
      </c>
      <c r="E910" s="151" t="s">
        <v>21</v>
      </c>
      <c r="F910" s="152" t="s">
        <v>748</v>
      </c>
      <c r="H910" s="151" t="s">
        <v>21</v>
      </c>
      <c r="I910" s="153"/>
      <c r="L910" s="149"/>
      <c r="M910" s="154"/>
      <c r="T910" s="155"/>
      <c r="AT910" s="151" t="s">
        <v>238</v>
      </c>
      <c r="AU910" s="151" t="s">
        <v>86</v>
      </c>
      <c r="AV910" s="12" t="s">
        <v>80</v>
      </c>
      <c r="AW910" s="12" t="s">
        <v>33</v>
      </c>
      <c r="AX910" s="12" t="s">
        <v>73</v>
      </c>
      <c r="AY910" s="151" t="s">
        <v>227</v>
      </c>
    </row>
    <row r="911" spans="2:65" s="12" customFormat="1" ht="11.25">
      <c r="B911" s="149"/>
      <c r="D911" s="150" t="s">
        <v>238</v>
      </c>
      <c r="E911" s="151" t="s">
        <v>21</v>
      </c>
      <c r="F911" s="152" t="s">
        <v>3243</v>
      </c>
      <c r="H911" s="151" t="s">
        <v>21</v>
      </c>
      <c r="I911" s="153"/>
      <c r="L911" s="149"/>
      <c r="M911" s="154"/>
      <c r="T911" s="155"/>
      <c r="AT911" s="151" t="s">
        <v>238</v>
      </c>
      <c r="AU911" s="151" t="s">
        <v>86</v>
      </c>
      <c r="AV911" s="12" t="s">
        <v>80</v>
      </c>
      <c r="AW911" s="12" t="s">
        <v>33</v>
      </c>
      <c r="AX911" s="12" t="s">
        <v>73</v>
      </c>
      <c r="AY911" s="151" t="s">
        <v>227</v>
      </c>
    </row>
    <row r="912" spans="2:65" s="13" customFormat="1" ht="11.25">
      <c r="B912" s="156"/>
      <c r="D912" s="150" t="s">
        <v>238</v>
      </c>
      <c r="E912" s="157" t="s">
        <v>21</v>
      </c>
      <c r="F912" s="158" t="s">
        <v>3276</v>
      </c>
      <c r="H912" s="159">
        <v>10.468999999999999</v>
      </c>
      <c r="I912" s="160"/>
      <c r="L912" s="156"/>
      <c r="M912" s="161"/>
      <c r="T912" s="162"/>
      <c r="AT912" s="157" t="s">
        <v>238</v>
      </c>
      <c r="AU912" s="157" t="s">
        <v>86</v>
      </c>
      <c r="AV912" s="13" t="s">
        <v>86</v>
      </c>
      <c r="AW912" s="13" t="s">
        <v>33</v>
      </c>
      <c r="AX912" s="13" t="s">
        <v>73</v>
      </c>
      <c r="AY912" s="157" t="s">
        <v>227</v>
      </c>
    </row>
    <row r="913" spans="2:51" s="12" customFormat="1" ht="11.25">
      <c r="B913" s="149"/>
      <c r="D913" s="150" t="s">
        <v>238</v>
      </c>
      <c r="E913" s="151" t="s">
        <v>21</v>
      </c>
      <c r="F913" s="152" t="s">
        <v>3245</v>
      </c>
      <c r="H913" s="151" t="s">
        <v>21</v>
      </c>
      <c r="I913" s="153"/>
      <c r="L913" s="149"/>
      <c r="M913" s="154"/>
      <c r="T913" s="155"/>
      <c r="AT913" s="151" t="s">
        <v>238</v>
      </c>
      <c r="AU913" s="151" t="s">
        <v>86</v>
      </c>
      <c r="AV913" s="12" t="s">
        <v>80</v>
      </c>
      <c r="AW913" s="12" t="s">
        <v>33</v>
      </c>
      <c r="AX913" s="12" t="s">
        <v>73</v>
      </c>
      <c r="AY913" s="151" t="s">
        <v>227</v>
      </c>
    </row>
    <row r="914" spans="2:51" s="13" customFormat="1" ht="11.25">
      <c r="B914" s="156"/>
      <c r="D914" s="150" t="s">
        <v>238</v>
      </c>
      <c r="E914" s="157" t="s">
        <v>21</v>
      </c>
      <c r="F914" s="158" t="s">
        <v>3277</v>
      </c>
      <c r="H914" s="159">
        <v>147.97800000000001</v>
      </c>
      <c r="I914" s="160"/>
      <c r="L914" s="156"/>
      <c r="M914" s="161"/>
      <c r="T914" s="162"/>
      <c r="AT914" s="157" t="s">
        <v>238</v>
      </c>
      <c r="AU914" s="157" t="s">
        <v>86</v>
      </c>
      <c r="AV914" s="13" t="s">
        <v>86</v>
      </c>
      <c r="AW914" s="13" t="s">
        <v>33</v>
      </c>
      <c r="AX914" s="13" t="s">
        <v>73</v>
      </c>
      <c r="AY914" s="157" t="s">
        <v>227</v>
      </c>
    </row>
    <row r="915" spans="2:51" s="15" customFormat="1" ht="11.25">
      <c r="B915" s="193"/>
      <c r="D915" s="150" t="s">
        <v>238</v>
      </c>
      <c r="E915" s="194" t="s">
        <v>21</v>
      </c>
      <c r="F915" s="195" t="s">
        <v>765</v>
      </c>
      <c r="H915" s="196">
        <v>158.447</v>
      </c>
      <c r="I915" s="197"/>
      <c r="L915" s="193"/>
      <c r="M915" s="198"/>
      <c r="T915" s="199"/>
      <c r="AT915" s="194" t="s">
        <v>238</v>
      </c>
      <c r="AU915" s="194" t="s">
        <v>86</v>
      </c>
      <c r="AV915" s="15" t="s">
        <v>120</v>
      </c>
      <c r="AW915" s="15" t="s">
        <v>33</v>
      </c>
      <c r="AX915" s="15" t="s">
        <v>73</v>
      </c>
      <c r="AY915" s="194" t="s">
        <v>227</v>
      </c>
    </row>
    <row r="916" spans="2:51" s="12" customFormat="1" ht="11.25">
      <c r="B916" s="149"/>
      <c r="D916" s="150" t="s">
        <v>238</v>
      </c>
      <c r="E916" s="151" t="s">
        <v>21</v>
      </c>
      <c r="F916" s="152" t="s">
        <v>766</v>
      </c>
      <c r="H916" s="151" t="s">
        <v>21</v>
      </c>
      <c r="I916" s="153"/>
      <c r="L916" s="149"/>
      <c r="M916" s="154"/>
      <c r="T916" s="155"/>
      <c r="AT916" s="151" t="s">
        <v>238</v>
      </c>
      <c r="AU916" s="151" t="s">
        <v>86</v>
      </c>
      <c r="AV916" s="12" t="s">
        <v>80</v>
      </c>
      <c r="AW916" s="12" t="s">
        <v>33</v>
      </c>
      <c r="AX916" s="12" t="s">
        <v>73</v>
      </c>
      <c r="AY916" s="151" t="s">
        <v>227</v>
      </c>
    </row>
    <row r="917" spans="2:51" s="12" customFormat="1" ht="11.25">
      <c r="B917" s="149"/>
      <c r="D917" s="150" t="s">
        <v>238</v>
      </c>
      <c r="E917" s="151" t="s">
        <v>21</v>
      </c>
      <c r="F917" s="152" t="s">
        <v>3247</v>
      </c>
      <c r="H917" s="151" t="s">
        <v>21</v>
      </c>
      <c r="I917" s="153"/>
      <c r="L917" s="149"/>
      <c r="M917" s="154"/>
      <c r="T917" s="155"/>
      <c r="AT917" s="151" t="s">
        <v>238</v>
      </c>
      <c r="AU917" s="151" t="s">
        <v>86</v>
      </c>
      <c r="AV917" s="12" t="s">
        <v>80</v>
      </c>
      <c r="AW917" s="12" t="s">
        <v>33</v>
      </c>
      <c r="AX917" s="12" t="s">
        <v>73</v>
      </c>
      <c r="AY917" s="151" t="s">
        <v>227</v>
      </c>
    </row>
    <row r="918" spans="2:51" s="13" customFormat="1" ht="11.25">
      <c r="B918" s="156"/>
      <c r="D918" s="150" t="s">
        <v>238</v>
      </c>
      <c r="E918" s="157" t="s">
        <v>21</v>
      </c>
      <c r="F918" s="158" t="s">
        <v>3276</v>
      </c>
      <c r="H918" s="159">
        <v>10.468999999999999</v>
      </c>
      <c r="I918" s="160"/>
      <c r="L918" s="156"/>
      <c r="M918" s="161"/>
      <c r="T918" s="162"/>
      <c r="AT918" s="157" t="s">
        <v>238</v>
      </c>
      <c r="AU918" s="157" t="s">
        <v>86</v>
      </c>
      <c r="AV918" s="13" t="s">
        <v>86</v>
      </c>
      <c r="AW918" s="13" t="s">
        <v>33</v>
      </c>
      <c r="AX918" s="13" t="s">
        <v>73</v>
      </c>
      <c r="AY918" s="157" t="s">
        <v>227</v>
      </c>
    </row>
    <row r="919" spans="2:51" s="12" customFormat="1" ht="11.25">
      <c r="B919" s="149"/>
      <c r="D919" s="150" t="s">
        <v>238</v>
      </c>
      <c r="E919" s="151" t="s">
        <v>21</v>
      </c>
      <c r="F919" s="152" t="s">
        <v>3248</v>
      </c>
      <c r="H919" s="151" t="s">
        <v>21</v>
      </c>
      <c r="I919" s="153"/>
      <c r="L919" s="149"/>
      <c r="M919" s="154"/>
      <c r="T919" s="155"/>
      <c r="AT919" s="151" t="s">
        <v>238</v>
      </c>
      <c r="AU919" s="151" t="s">
        <v>86</v>
      </c>
      <c r="AV919" s="12" t="s">
        <v>80</v>
      </c>
      <c r="AW919" s="12" t="s">
        <v>33</v>
      </c>
      <c r="AX919" s="12" t="s">
        <v>73</v>
      </c>
      <c r="AY919" s="151" t="s">
        <v>227</v>
      </c>
    </row>
    <row r="920" spans="2:51" s="13" customFormat="1" ht="11.25">
      <c r="B920" s="156"/>
      <c r="D920" s="150" t="s">
        <v>238</v>
      </c>
      <c r="E920" s="157" t="s">
        <v>21</v>
      </c>
      <c r="F920" s="158" t="s">
        <v>3278</v>
      </c>
      <c r="H920" s="159">
        <v>112.17400000000001</v>
      </c>
      <c r="I920" s="160"/>
      <c r="L920" s="156"/>
      <c r="M920" s="161"/>
      <c r="T920" s="162"/>
      <c r="AT920" s="157" t="s">
        <v>238</v>
      </c>
      <c r="AU920" s="157" t="s">
        <v>86</v>
      </c>
      <c r="AV920" s="13" t="s">
        <v>86</v>
      </c>
      <c r="AW920" s="13" t="s">
        <v>33</v>
      </c>
      <c r="AX920" s="13" t="s">
        <v>73</v>
      </c>
      <c r="AY920" s="157" t="s">
        <v>227</v>
      </c>
    </row>
    <row r="921" spans="2:51" s="15" customFormat="1" ht="11.25">
      <c r="B921" s="193"/>
      <c r="D921" s="150" t="s">
        <v>238</v>
      </c>
      <c r="E921" s="194" t="s">
        <v>21</v>
      </c>
      <c r="F921" s="195" t="s">
        <v>765</v>
      </c>
      <c r="H921" s="196">
        <v>122.643</v>
      </c>
      <c r="I921" s="197"/>
      <c r="L921" s="193"/>
      <c r="M921" s="198"/>
      <c r="T921" s="199"/>
      <c r="AT921" s="194" t="s">
        <v>238</v>
      </c>
      <c r="AU921" s="194" t="s">
        <v>86</v>
      </c>
      <c r="AV921" s="15" t="s">
        <v>120</v>
      </c>
      <c r="AW921" s="15" t="s">
        <v>33</v>
      </c>
      <c r="AX921" s="15" t="s">
        <v>73</v>
      </c>
      <c r="AY921" s="194" t="s">
        <v>227</v>
      </c>
    </row>
    <row r="922" spans="2:51" s="12" customFormat="1" ht="11.25">
      <c r="B922" s="149"/>
      <c r="D922" s="150" t="s">
        <v>238</v>
      </c>
      <c r="E922" s="151" t="s">
        <v>21</v>
      </c>
      <c r="F922" s="152" t="s">
        <v>771</v>
      </c>
      <c r="H922" s="151" t="s">
        <v>21</v>
      </c>
      <c r="I922" s="153"/>
      <c r="L922" s="149"/>
      <c r="M922" s="154"/>
      <c r="T922" s="155"/>
      <c r="AT922" s="151" t="s">
        <v>238</v>
      </c>
      <c r="AU922" s="151" t="s">
        <v>86</v>
      </c>
      <c r="AV922" s="12" t="s">
        <v>80</v>
      </c>
      <c r="AW922" s="12" t="s">
        <v>33</v>
      </c>
      <c r="AX922" s="12" t="s">
        <v>73</v>
      </c>
      <c r="AY922" s="151" t="s">
        <v>227</v>
      </c>
    </row>
    <row r="923" spans="2:51" s="12" customFormat="1" ht="11.25">
      <c r="B923" s="149"/>
      <c r="D923" s="150" t="s">
        <v>238</v>
      </c>
      <c r="E923" s="151" t="s">
        <v>21</v>
      </c>
      <c r="F923" s="152" t="s">
        <v>3250</v>
      </c>
      <c r="H923" s="151" t="s">
        <v>21</v>
      </c>
      <c r="I923" s="153"/>
      <c r="L923" s="149"/>
      <c r="M923" s="154"/>
      <c r="T923" s="155"/>
      <c r="AT923" s="151" t="s">
        <v>238</v>
      </c>
      <c r="AU923" s="151" t="s">
        <v>86</v>
      </c>
      <c r="AV923" s="12" t="s">
        <v>80</v>
      </c>
      <c r="AW923" s="12" t="s">
        <v>33</v>
      </c>
      <c r="AX923" s="12" t="s">
        <v>73</v>
      </c>
      <c r="AY923" s="151" t="s">
        <v>227</v>
      </c>
    </row>
    <row r="924" spans="2:51" s="13" customFormat="1" ht="11.25">
      <c r="B924" s="156"/>
      <c r="D924" s="150" t="s">
        <v>238</v>
      </c>
      <c r="E924" s="157" t="s">
        <v>21</v>
      </c>
      <c r="F924" s="158" t="s">
        <v>3279</v>
      </c>
      <c r="H924" s="159">
        <v>61.851999999999997</v>
      </c>
      <c r="I924" s="160"/>
      <c r="L924" s="156"/>
      <c r="M924" s="161"/>
      <c r="T924" s="162"/>
      <c r="AT924" s="157" t="s">
        <v>238</v>
      </c>
      <c r="AU924" s="157" t="s">
        <v>86</v>
      </c>
      <c r="AV924" s="13" t="s">
        <v>86</v>
      </c>
      <c r="AW924" s="13" t="s">
        <v>33</v>
      </c>
      <c r="AX924" s="13" t="s">
        <v>73</v>
      </c>
      <c r="AY924" s="157" t="s">
        <v>227</v>
      </c>
    </row>
    <row r="925" spans="2:51" s="12" customFormat="1" ht="11.25">
      <c r="B925" s="149"/>
      <c r="D925" s="150" t="s">
        <v>238</v>
      </c>
      <c r="E925" s="151" t="s">
        <v>21</v>
      </c>
      <c r="F925" s="152" t="s">
        <v>3252</v>
      </c>
      <c r="H925" s="151" t="s">
        <v>21</v>
      </c>
      <c r="I925" s="153"/>
      <c r="L925" s="149"/>
      <c r="M925" s="154"/>
      <c r="T925" s="155"/>
      <c r="AT925" s="151" t="s">
        <v>238</v>
      </c>
      <c r="AU925" s="151" t="s">
        <v>86</v>
      </c>
      <c r="AV925" s="12" t="s">
        <v>80</v>
      </c>
      <c r="AW925" s="12" t="s">
        <v>33</v>
      </c>
      <c r="AX925" s="12" t="s">
        <v>73</v>
      </c>
      <c r="AY925" s="151" t="s">
        <v>227</v>
      </c>
    </row>
    <row r="926" spans="2:51" s="13" customFormat="1" ht="11.25">
      <c r="B926" s="156"/>
      <c r="D926" s="150" t="s">
        <v>238</v>
      </c>
      <c r="E926" s="157" t="s">
        <v>21</v>
      </c>
      <c r="F926" s="158" t="s">
        <v>3280</v>
      </c>
      <c r="H926" s="159">
        <v>621.21600000000001</v>
      </c>
      <c r="I926" s="160"/>
      <c r="L926" s="156"/>
      <c r="M926" s="161"/>
      <c r="T926" s="162"/>
      <c r="AT926" s="157" t="s">
        <v>238</v>
      </c>
      <c r="AU926" s="157" t="s">
        <v>86</v>
      </c>
      <c r="AV926" s="13" t="s">
        <v>86</v>
      </c>
      <c r="AW926" s="13" t="s">
        <v>33</v>
      </c>
      <c r="AX926" s="13" t="s">
        <v>73</v>
      </c>
      <c r="AY926" s="157" t="s">
        <v>227</v>
      </c>
    </row>
    <row r="927" spans="2:51" s="12" customFormat="1" ht="11.25">
      <c r="B927" s="149"/>
      <c r="D927" s="150" t="s">
        <v>238</v>
      </c>
      <c r="E927" s="151" t="s">
        <v>21</v>
      </c>
      <c r="F927" s="152" t="s">
        <v>3254</v>
      </c>
      <c r="H927" s="151" t="s">
        <v>21</v>
      </c>
      <c r="I927" s="153"/>
      <c r="L927" s="149"/>
      <c r="M927" s="154"/>
      <c r="T927" s="155"/>
      <c r="AT927" s="151" t="s">
        <v>238</v>
      </c>
      <c r="AU927" s="151" t="s">
        <v>86</v>
      </c>
      <c r="AV927" s="12" t="s">
        <v>80</v>
      </c>
      <c r="AW927" s="12" t="s">
        <v>33</v>
      </c>
      <c r="AX927" s="12" t="s">
        <v>73</v>
      </c>
      <c r="AY927" s="151" t="s">
        <v>227</v>
      </c>
    </row>
    <row r="928" spans="2:51" s="13" customFormat="1" ht="11.25">
      <c r="B928" s="156"/>
      <c r="D928" s="150" t="s">
        <v>238</v>
      </c>
      <c r="E928" s="157" t="s">
        <v>21</v>
      </c>
      <c r="F928" s="158" t="s">
        <v>3281</v>
      </c>
      <c r="H928" s="159">
        <v>72.478999999999999</v>
      </c>
      <c r="I928" s="160"/>
      <c r="L928" s="156"/>
      <c r="M928" s="161"/>
      <c r="T928" s="162"/>
      <c r="AT928" s="157" t="s">
        <v>238</v>
      </c>
      <c r="AU928" s="157" t="s">
        <v>86</v>
      </c>
      <c r="AV928" s="13" t="s">
        <v>86</v>
      </c>
      <c r="AW928" s="13" t="s">
        <v>33</v>
      </c>
      <c r="AX928" s="13" t="s">
        <v>73</v>
      </c>
      <c r="AY928" s="157" t="s">
        <v>227</v>
      </c>
    </row>
    <row r="929" spans="2:65" s="15" customFormat="1" ht="11.25">
      <c r="B929" s="193"/>
      <c r="D929" s="150" t="s">
        <v>238</v>
      </c>
      <c r="E929" s="194" t="s">
        <v>21</v>
      </c>
      <c r="F929" s="195" t="s">
        <v>765</v>
      </c>
      <c r="H929" s="196">
        <v>755.54700000000003</v>
      </c>
      <c r="I929" s="197"/>
      <c r="L929" s="193"/>
      <c r="M929" s="198"/>
      <c r="T929" s="199"/>
      <c r="AT929" s="194" t="s">
        <v>238</v>
      </c>
      <c r="AU929" s="194" t="s">
        <v>86</v>
      </c>
      <c r="AV929" s="15" t="s">
        <v>120</v>
      </c>
      <c r="AW929" s="15" t="s">
        <v>33</v>
      </c>
      <c r="AX929" s="15" t="s">
        <v>73</v>
      </c>
      <c r="AY929" s="194" t="s">
        <v>227</v>
      </c>
    </row>
    <row r="930" spans="2:65" s="14" customFormat="1" ht="11.25">
      <c r="B930" s="163"/>
      <c r="D930" s="150" t="s">
        <v>238</v>
      </c>
      <c r="E930" s="164" t="s">
        <v>21</v>
      </c>
      <c r="F930" s="165" t="s">
        <v>241</v>
      </c>
      <c r="H930" s="166">
        <v>1247.4159999999999</v>
      </c>
      <c r="I930" s="167"/>
      <c r="L930" s="163"/>
      <c r="M930" s="168"/>
      <c r="T930" s="169"/>
      <c r="AT930" s="164" t="s">
        <v>238</v>
      </c>
      <c r="AU930" s="164" t="s">
        <v>86</v>
      </c>
      <c r="AV930" s="14" t="s">
        <v>234</v>
      </c>
      <c r="AW930" s="14" t="s">
        <v>33</v>
      </c>
      <c r="AX930" s="14" t="s">
        <v>80</v>
      </c>
      <c r="AY930" s="164" t="s">
        <v>227</v>
      </c>
    </row>
    <row r="931" spans="2:65" s="1" customFormat="1" ht="37.9" customHeight="1">
      <c r="B931" s="33"/>
      <c r="C931" s="132" t="s">
        <v>1277</v>
      </c>
      <c r="D931" s="132" t="s">
        <v>229</v>
      </c>
      <c r="E931" s="133" t="s">
        <v>3282</v>
      </c>
      <c r="F931" s="134" t="s">
        <v>3283</v>
      </c>
      <c r="G931" s="135" t="s">
        <v>232</v>
      </c>
      <c r="H931" s="136">
        <v>1247.4159999999999</v>
      </c>
      <c r="I931" s="137"/>
      <c r="J931" s="138">
        <f>ROUND(I931*H931,2)</f>
        <v>0</v>
      </c>
      <c r="K931" s="134" t="s">
        <v>233</v>
      </c>
      <c r="L931" s="33"/>
      <c r="M931" s="139" t="s">
        <v>21</v>
      </c>
      <c r="N931" s="140" t="s">
        <v>45</v>
      </c>
      <c r="P931" s="141">
        <f>O931*H931</f>
        <v>0</v>
      </c>
      <c r="Q931" s="141">
        <v>0</v>
      </c>
      <c r="R931" s="141">
        <f>Q931*H931</f>
        <v>0</v>
      </c>
      <c r="S931" s="141">
        <v>0</v>
      </c>
      <c r="T931" s="142">
        <f>S931*H931</f>
        <v>0</v>
      </c>
      <c r="AR931" s="143" t="s">
        <v>234</v>
      </c>
      <c r="AT931" s="143" t="s">
        <v>229</v>
      </c>
      <c r="AU931" s="143" t="s">
        <v>86</v>
      </c>
      <c r="AY931" s="18" t="s">
        <v>227</v>
      </c>
      <c r="BE931" s="144">
        <f>IF(N931="základní",J931,0)</f>
        <v>0</v>
      </c>
      <c r="BF931" s="144">
        <f>IF(N931="snížená",J931,0)</f>
        <v>0</v>
      </c>
      <c r="BG931" s="144">
        <f>IF(N931="zákl. přenesená",J931,0)</f>
        <v>0</v>
      </c>
      <c r="BH931" s="144">
        <f>IF(N931="sníž. přenesená",J931,0)</f>
        <v>0</v>
      </c>
      <c r="BI931" s="144">
        <f>IF(N931="nulová",J931,0)</f>
        <v>0</v>
      </c>
      <c r="BJ931" s="18" t="s">
        <v>86</v>
      </c>
      <c r="BK931" s="144">
        <f>ROUND(I931*H931,2)</f>
        <v>0</v>
      </c>
      <c r="BL931" s="18" t="s">
        <v>234</v>
      </c>
      <c r="BM931" s="143" t="s">
        <v>3284</v>
      </c>
    </row>
    <row r="932" spans="2:65" s="1" customFormat="1" ht="11.25">
      <c r="B932" s="33"/>
      <c r="D932" s="145" t="s">
        <v>236</v>
      </c>
      <c r="F932" s="146" t="s">
        <v>3285</v>
      </c>
      <c r="I932" s="147"/>
      <c r="L932" s="33"/>
      <c r="M932" s="148"/>
      <c r="T932" s="54"/>
      <c r="AT932" s="18" t="s">
        <v>236</v>
      </c>
      <c r="AU932" s="18" t="s">
        <v>86</v>
      </c>
    </row>
    <row r="933" spans="2:65" s="1" customFormat="1" ht="33" customHeight="1">
      <c r="B933" s="33"/>
      <c r="C933" s="132" t="s">
        <v>1281</v>
      </c>
      <c r="D933" s="132" t="s">
        <v>229</v>
      </c>
      <c r="E933" s="133" t="s">
        <v>3286</v>
      </c>
      <c r="F933" s="134" t="s">
        <v>3287</v>
      </c>
      <c r="G933" s="135" t="s">
        <v>232</v>
      </c>
      <c r="H933" s="136">
        <v>210.779</v>
      </c>
      <c r="I933" s="137"/>
      <c r="J933" s="138">
        <f>ROUND(I933*H933,2)</f>
        <v>0</v>
      </c>
      <c r="K933" s="134" t="s">
        <v>233</v>
      </c>
      <c r="L933" s="33"/>
      <c r="M933" s="139" t="s">
        <v>21</v>
      </c>
      <c r="N933" s="140" t="s">
        <v>45</v>
      </c>
      <c r="P933" s="141">
        <f>O933*H933</f>
        <v>0</v>
      </c>
      <c r="Q933" s="141">
        <v>3.3999999999999998E-3</v>
      </c>
      <c r="R933" s="141">
        <f>Q933*H933</f>
        <v>0.71664859999999997</v>
      </c>
      <c r="S933" s="141">
        <v>0</v>
      </c>
      <c r="T933" s="142">
        <f>S933*H933</f>
        <v>0</v>
      </c>
      <c r="AR933" s="143" t="s">
        <v>234</v>
      </c>
      <c r="AT933" s="143" t="s">
        <v>229</v>
      </c>
      <c r="AU933" s="143" t="s">
        <v>86</v>
      </c>
      <c r="AY933" s="18" t="s">
        <v>227</v>
      </c>
      <c r="BE933" s="144">
        <f>IF(N933="základní",J933,0)</f>
        <v>0</v>
      </c>
      <c r="BF933" s="144">
        <f>IF(N933="snížená",J933,0)</f>
        <v>0</v>
      </c>
      <c r="BG933" s="144">
        <f>IF(N933="zákl. přenesená",J933,0)</f>
        <v>0</v>
      </c>
      <c r="BH933" s="144">
        <f>IF(N933="sníž. přenesená",J933,0)</f>
        <v>0</v>
      </c>
      <c r="BI933" s="144">
        <f>IF(N933="nulová",J933,0)</f>
        <v>0</v>
      </c>
      <c r="BJ933" s="18" t="s">
        <v>86</v>
      </c>
      <c r="BK933" s="144">
        <f>ROUND(I933*H933,2)</f>
        <v>0</v>
      </c>
      <c r="BL933" s="18" t="s">
        <v>234</v>
      </c>
      <c r="BM933" s="143" t="s">
        <v>3288</v>
      </c>
    </row>
    <row r="934" spans="2:65" s="1" customFormat="1" ht="11.25">
      <c r="B934" s="33"/>
      <c r="D934" s="145" t="s">
        <v>236</v>
      </c>
      <c r="F934" s="146" t="s">
        <v>3289</v>
      </c>
      <c r="I934" s="147"/>
      <c r="L934" s="33"/>
      <c r="M934" s="148"/>
      <c r="T934" s="54"/>
      <c r="AT934" s="18" t="s">
        <v>236</v>
      </c>
      <c r="AU934" s="18" t="s">
        <v>86</v>
      </c>
    </row>
    <row r="935" spans="2:65" s="12" customFormat="1" ht="11.25">
      <c r="B935" s="149"/>
      <c r="D935" s="150" t="s">
        <v>238</v>
      </c>
      <c r="E935" s="151" t="s">
        <v>21</v>
      </c>
      <c r="F935" s="152" t="s">
        <v>814</v>
      </c>
      <c r="H935" s="151" t="s">
        <v>21</v>
      </c>
      <c r="I935" s="153"/>
      <c r="L935" s="149"/>
      <c r="M935" s="154"/>
      <c r="T935" s="155"/>
      <c r="AT935" s="151" t="s">
        <v>238</v>
      </c>
      <c r="AU935" s="151" t="s">
        <v>86</v>
      </c>
      <c r="AV935" s="12" t="s">
        <v>80</v>
      </c>
      <c r="AW935" s="12" t="s">
        <v>33</v>
      </c>
      <c r="AX935" s="12" t="s">
        <v>73</v>
      </c>
      <c r="AY935" s="151" t="s">
        <v>227</v>
      </c>
    </row>
    <row r="936" spans="2:65" s="12" customFormat="1" ht="11.25">
      <c r="B936" s="149"/>
      <c r="D936" s="150" t="s">
        <v>238</v>
      </c>
      <c r="E936" s="151" t="s">
        <v>21</v>
      </c>
      <c r="F936" s="152" t="s">
        <v>3260</v>
      </c>
      <c r="H936" s="151" t="s">
        <v>21</v>
      </c>
      <c r="I936" s="153"/>
      <c r="L936" s="149"/>
      <c r="M936" s="154"/>
      <c r="T936" s="155"/>
      <c r="AT936" s="151" t="s">
        <v>238</v>
      </c>
      <c r="AU936" s="151" t="s">
        <v>86</v>
      </c>
      <c r="AV936" s="12" t="s">
        <v>80</v>
      </c>
      <c r="AW936" s="12" t="s">
        <v>33</v>
      </c>
      <c r="AX936" s="12" t="s">
        <v>73</v>
      </c>
      <c r="AY936" s="151" t="s">
        <v>227</v>
      </c>
    </row>
    <row r="937" spans="2:65" s="13" customFormat="1" ht="11.25">
      <c r="B937" s="156"/>
      <c r="D937" s="150" t="s">
        <v>238</v>
      </c>
      <c r="E937" s="157" t="s">
        <v>21</v>
      </c>
      <c r="F937" s="158" t="s">
        <v>3272</v>
      </c>
      <c r="H937" s="159">
        <v>14.26</v>
      </c>
      <c r="I937" s="160"/>
      <c r="L937" s="156"/>
      <c r="M937" s="161"/>
      <c r="T937" s="162"/>
      <c r="AT937" s="157" t="s">
        <v>238</v>
      </c>
      <c r="AU937" s="157" t="s">
        <v>86</v>
      </c>
      <c r="AV937" s="13" t="s">
        <v>86</v>
      </c>
      <c r="AW937" s="13" t="s">
        <v>33</v>
      </c>
      <c r="AX937" s="13" t="s">
        <v>73</v>
      </c>
      <c r="AY937" s="157" t="s">
        <v>227</v>
      </c>
    </row>
    <row r="938" spans="2:65" s="12" customFormat="1" ht="11.25">
      <c r="B938" s="149"/>
      <c r="D938" s="150" t="s">
        <v>238</v>
      </c>
      <c r="E938" s="151" t="s">
        <v>21</v>
      </c>
      <c r="F938" s="152" t="s">
        <v>3262</v>
      </c>
      <c r="H938" s="151" t="s">
        <v>21</v>
      </c>
      <c r="I938" s="153"/>
      <c r="L938" s="149"/>
      <c r="M938" s="154"/>
      <c r="T938" s="155"/>
      <c r="AT938" s="151" t="s">
        <v>238</v>
      </c>
      <c r="AU938" s="151" t="s">
        <v>86</v>
      </c>
      <c r="AV938" s="12" t="s">
        <v>80</v>
      </c>
      <c r="AW938" s="12" t="s">
        <v>33</v>
      </c>
      <c r="AX938" s="12" t="s">
        <v>73</v>
      </c>
      <c r="AY938" s="151" t="s">
        <v>227</v>
      </c>
    </row>
    <row r="939" spans="2:65" s="13" customFormat="1" ht="11.25">
      <c r="B939" s="156"/>
      <c r="D939" s="150" t="s">
        <v>238</v>
      </c>
      <c r="E939" s="157" t="s">
        <v>21</v>
      </c>
      <c r="F939" s="158" t="s">
        <v>3273</v>
      </c>
      <c r="H939" s="159">
        <v>177.77</v>
      </c>
      <c r="I939" s="160"/>
      <c r="L939" s="156"/>
      <c r="M939" s="161"/>
      <c r="T939" s="162"/>
      <c r="AT939" s="157" t="s">
        <v>238</v>
      </c>
      <c r="AU939" s="157" t="s">
        <v>86</v>
      </c>
      <c r="AV939" s="13" t="s">
        <v>86</v>
      </c>
      <c r="AW939" s="13" t="s">
        <v>33</v>
      </c>
      <c r="AX939" s="13" t="s">
        <v>73</v>
      </c>
      <c r="AY939" s="157" t="s">
        <v>227</v>
      </c>
    </row>
    <row r="940" spans="2:65" s="12" customFormat="1" ht="11.25">
      <c r="B940" s="149"/>
      <c r="D940" s="150" t="s">
        <v>238</v>
      </c>
      <c r="E940" s="151" t="s">
        <v>21</v>
      </c>
      <c r="F940" s="152" t="s">
        <v>3264</v>
      </c>
      <c r="H940" s="151" t="s">
        <v>21</v>
      </c>
      <c r="I940" s="153"/>
      <c r="L940" s="149"/>
      <c r="M940" s="154"/>
      <c r="T940" s="155"/>
      <c r="AT940" s="151" t="s">
        <v>238</v>
      </c>
      <c r="AU940" s="151" t="s">
        <v>86</v>
      </c>
      <c r="AV940" s="12" t="s">
        <v>80</v>
      </c>
      <c r="AW940" s="12" t="s">
        <v>33</v>
      </c>
      <c r="AX940" s="12" t="s">
        <v>73</v>
      </c>
      <c r="AY940" s="151" t="s">
        <v>227</v>
      </c>
    </row>
    <row r="941" spans="2:65" s="13" customFormat="1" ht="11.25">
      <c r="B941" s="156"/>
      <c r="D941" s="150" t="s">
        <v>238</v>
      </c>
      <c r="E941" s="157" t="s">
        <v>21</v>
      </c>
      <c r="F941" s="158" t="s">
        <v>3274</v>
      </c>
      <c r="H941" s="159">
        <v>12.611000000000001</v>
      </c>
      <c r="I941" s="160"/>
      <c r="L941" s="156"/>
      <c r="M941" s="161"/>
      <c r="T941" s="162"/>
      <c r="AT941" s="157" t="s">
        <v>238</v>
      </c>
      <c r="AU941" s="157" t="s">
        <v>86</v>
      </c>
      <c r="AV941" s="13" t="s">
        <v>86</v>
      </c>
      <c r="AW941" s="13" t="s">
        <v>33</v>
      </c>
      <c r="AX941" s="13" t="s">
        <v>73</v>
      </c>
      <c r="AY941" s="157" t="s">
        <v>227</v>
      </c>
    </row>
    <row r="942" spans="2:65" s="12" customFormat="1" ht="11.25">
      <c r="B942" s="149"/>
      <c r="D942" s="150" t="s">
        <v>238</v>
      </c>
      <c r="E942" s="151" t="s">
        <v>21</v>
      </c>
      <c r="F942" s="152" t="s">
        <v>3266</v>
      </c>
      <c r="H942" s="151" t="s">
        <v>21</v>
      </c>
      <c r="I942" s="153"/>
      <c r="L942" s="149"/>
      <c r="M942" s="154"/>
      <c r="T942" s="155"/>
      <c r="AT942" s="151" t="s">
        <v>238</v>
      </c>
      <c r="AU942" s="151" t="s">
        <v>86</v>
      </c>
      <c r="AV942" s="12" t="s">
        <v>80</v>
      </c>
      <c r="AW942" s="12" t="s">
        <v>33</v>
      </c>
      <c r="AX942" s="12" t="s">
        <v>73</v>
      </c>
      <c r="AY942" s="151" t="s">
        <v>227</v>
      </c>
    </row>
    <row r="943" spans="2:65" s="13" customFormat="1" ht="11.25">
      <c r="B943" s="156"/>
      <c r="D943" s="150" t="s">
        <v>238</v>
      </c>
      <c r="E943" s="157" t="s">
        <v>21</v>
      </c>
      <c r="F943" s="158" t="s">
        <v>3275</v>
      </c>
      <c r="H943" s="159">
        <v>6.1379999999999999</v>
      </c>
      <c r="I943" s="160"/>
      <c r="L943" s="156"/>
      <c r="M943" s="161"/>
      <c r="T943" s="162"/>
      <c r="AT943" s="157" t="s">
        <v>238</v>
      </c>
      <c r="AU943" s="157" t="s">
        <v>86</v>
      </c>
      <c r="AV943" s="13" t="s">
        <v>86</v>
      </c>
      <c r="AW943" s="13" t="s">
        <v>33</v>
      </c>
      <c r="AX943" s="13" t="s">
        <v>73</v>
      </c>
      <c r="AY943" s="157" t="s">
        <v>227</v>
      </c>
    </row>
    <row r="944" spans="2:65" s="14" customFormat="1" ht="11.25">
      <c r="B944" s="163"/>
      <c r="D944" s="150" t="s">
        <v>238</v>
      </c>
      <c r="E944" s="164" t="s">
        <v>21</v>
      </c>
      <c r="F944" s="165" t="s">
        <v>241</v>
      </c>
      <c r="H944" s="166">
        <v>210.779</v>
      </c>
      <c r="I944" s="167"/>
      <c r="L944" s="163"/>
      <c r="M944" s="168"/>
      <c r="T944" s="169"/>
      <c r="AT944" s="164" t="s">
        <v>238</v>
      </c>
      <c r="AU944" s="164" t="s">
        <v>86</v>
      </c>
      <c r="AV944" s="14" t="s">
        <v>234</v>
      </c>
      <c r="AW944" s="14" t="s">
        <v>33</v>
      </c>
      <c r="AX944" s="14" t="s">
        <v>80</v>
      </c>
      <c r="AY944" s="164" t="s">
        <v>227</v>
      </c>
    </row>
    <row r="945" spans="2:65" s="1" customFormat="1" ht="37.9" customHeight="1">
      <c r="B945" s="33"/>
      <c r="C945" s="132" t="s">
        <v>1286</v>
      </c>
      <c r="D945" s="132" t="s">
        <v>229</v>
      </c>
      <c r="E945" s="133" t="s">
        <v>3290</v>
      </c>
      <c r="F945" s="134" t="s">
        <v>3291</v>
      </c>
      <c r="G945" s="135" t="s">
        <v>232</v>
      </c>
      <c r="H945" s="136">
        <v>65.795000000000002</v>
      </c>
      <c r="I945" s="137"/>
      <c r="J945" s="138">
        <f>ROUND(I945*H945,2)</f>
        <v>0</v>
      </c>
      <c r="K945" s="134" t="s">
        <v>233</v>
      </c>
      <c r="L945" s="33"/>
      <c r="M945" s="139" t="s">
        <v>21</v>
      </c>
      <c r="N945" s="140" t="s">
        <v>45</v>
      </c>
      <c r="P945" s="141">
        <f>O945*H945</f>
        <v>0</v>
      </c>
      <c r="Q945" s="141">
        <v>1.7600000000000001E-3</v>
      </c>
      <c r="R945" s="141">
        <f>Q945*H945</f>
        <v>0.1157992</v>
      </c>
      <c r="S945" s="141">
        <v>0</v>
      </c>
      <c r="T945" s="142">
        <f>S945*H945</f>
        <v>0</v>
      </c>
      <c r="AR945" s="143" t="s">
        <v>234</v>
      </c>
      <c r="AT945" s="143" t="s">
        <v>229</v>
      </c>
      <c r="AU945" s="143" t="s">
        <v>86</v>
      </c>
      <c r="AY945" s="18" t="s">
        <v>227</v>
      </c>
      <c r="BE945" s="144">
        <f>IF(N945="základní",J945,0)</f>
        <v>0</v>
      </c>
      <c r="BF945" s="144">
        <f>IF(N945="snížená",J945,0)</f>
        <v>0</v>
      </c>
      <c r="BG945" s="144">
        <f>IF(N945="zákl. přenesená",J945,0)</f>
        <v>0</v>
      </c>
      <c r="BH945" s="144">
        <f>IF(N945="sníž. přenesená",J945,0)</f>
        <v>0</v>
      </c>
      <c r="BI945" s="144">
        <f>IF(N945="nulová",J945,0)</f>
        <v>0</v>
      </c>
      <c r="BJ945" s="18" t="s">
        <v>86</v>
      </c>
      <c r="BK945" s="144">
        <f>ROUND(I945*H945,2)</f>
        <v>0</v>
      </c>
      <c r="BL945" s="18" t="s">
        <v>234</v>
      </c>
      <c r="BM945" s="143" t="s">
        <v>3292</v>
      </c>
    </row>
    <row r="946" spans="2:65" s="1" customFormat="1" ht="11.25">
      <c r="B946" s="33"/>
      <c r="D946" s="145" t="s">
        <v>236</v>
      </c>
      <c r="F946" s="146" t="s">
        <v>3293</v>
      </c>
      <c r="I946" s="147"/>
      <c r="L946" s="33"/>
      <c r="M946" s="148"/>
      <c r="T946" s="54"/>
      <c r="AT946" s="18" t="s">
        <v>236</v>
      </c>
      <c r="AU946" s="18" t="s">
        <v>86</v>
      </c>
    </row>
    <row r="947" spans="2:65" s="12" customFormat="1" ht="11.25">
      <c r="B947" s="149"/>
      <c r="D947" s="150" t="s">
        <v>238</v>
      </c>
      <c r="E947" s="151" t="s">
        <v>21</v>
      </c>
      <c r="F947" s="152" t="s">
        <v>814</v>
      </c>
      <c r="H947" s="151" t="s">
        <v>21</v>
      </c>
      <c r="I947" s="153"/>
      <c r="L947" s="149"/>
      <c r="M947" s="154"/>
      <c r="T947" s="155"/>
      <c r="AT947" s="151" t="s">
        <v>238</v>
      </c>
      <c r="AU947" s="151" t="s">
        <v>86</v>
      </c>
      <c r="AV947" s="12" t="s">
        <v>80</v>
      </c>
      <c r="AW947" s="12" t="s">
        <v>33</v>
      </c>
      <c r="AX947" s="12" t="s">
        <v>73</v>
      </c>
      <c r="AY947" s="151" t="s">
        <v>227</v>
      </c>
    </row>
    <row r="948" spans="2:65" s="12" customFormat="1" ht="11.25">
      <c r="B948" s="149"/>
      <c r="D948" s="150" t="s">
        <v>238</v>
      </c>
      <c r="E948" s="151" t="s">
        <v>21</v>
      </c>
      <c r="F948" s="152" t="s">
        <v>3260</v>
      </c>
      <c r="H948" s="151" t="s">
        <v>21</v>
      </c>
      <c r="I948" s="153"/>
      <c r="L948" s="149"/>
      <c r="M948" s="154"/>
      <c r="T948" s="155"/>
      <c r="AT948" s="151" t="s">
        <v>238</v>
      </c>
      <c r="AU948" s="151" t="s">
        <v>86</v>
      </c>
      <c r="AV948" s="12" t="s">
        <v>80</v>
      </c>
      <c r="AW948" s="12" t="s">
        <v>33</v>
      </c>
      <c r="AX948" s="12" t="s">
        <v>73</v>
      </c>
      <c r="AY948" s="151" t="s">
        <v>227</v>
      </c>
    </row>
    <row r="949" spans="2:65" s="13" customFormat="1" ht="11.25">
      <c r="B949" s="156"/>
      <c r="D949" s="150" t="s">
        <v>238</v>
      </c>
      <c r="E949" s="157" t="s">
        <v>21</v>
      </c>
      <c r="F949" s="158" t="s">
        <v>3294</v>
      </c>
      <c r="H949" s="159">
        <v>6.6959999999999997</v>
      </c>
      <c r="I949" s="160"/>
      <c r="L949" s="156"/>
      <c r="M949" s="161"/>
      <c r="T949" s="162"/>
      <c r="AT949" s="157" t="s">
        <v>238</v>
      </c>
      <c r="AU949" s="157" t="s">
        <v>86</v>
      </c>
      <c r="AV949" s="13" t="s">
        <v>86</v>
      </c>
      <c r="AW949" s="13" t="s">
        <v>33</v>
      </c>
      <c r="AX949" s="13" t="s">
        <v>73</v>
      </c>
      <c r="AY949" s="157" t="s">
        <v>227</v>
      </c>
    </row>
    <row r="950" spans="2:65" s="12" customFormat="1" ht="11.25">
      <c r="B950" s="149"/>
      <c r="D950" s="150" t="s">
        <v>238</v>
      </c>
      <c r="E950" s="151" t="s">
        <v>21</v>
      </c>
      <c r="F950" s="152" t="s">
        <v>3262</v>
      </c>
      <c r="H950" s="151" t="s">
        <v>21</v>
      </c>
      <c r="I950" s="153"/>
      <c r="L950" s="149"/>
      <c r="M950" s="154"/>
      <c r="T950" s="155"/>
      <c r="AT950" s="151" t="s">
        <v>238</v>
      </c>
      <c r="AU950" s="151" t="s">
        <v>86</v>
      </c>
      <c r="AV950" s="12" t="s">
        <v>80</v>
      </c>
      <c r="AW950" s="12" t="s">
        <v>33</v>
      </c>
      <c r="AX950" s="12" t="s">
        <v>73</v>
      </c>
      <c r="AY950" s="151" t="s">
        <v>227</v>
      </c>
    </row>
    <row r="951" spans="2:65" s="13" customFormat="1" ht="11.25">
      <c r="B951" s="156"/>
      <c r="D951" s="150" t="s">
        <v>238</v>
      </c>
      <c r="E951" s="157" t="s">
        <v>21</v>
      </c>
      <c r="F951" s="158" t="s">
        <v>3295</v>
      </c>
      <c r="H951" s="159">
        <v>55.17</v>
      </c>
      <c r="I951" s="160"/>
      <c r="L951" s="156"/>
      <c r="M951" s="161"/>
      <c r="T951" s="162"/>
      <c r="AT951" s="157" t="s">
        <v>238</v>
      </c>
      <c r="AU951" s="157" t="s">
        <v>86</v>
      </c>
      <c r="AV951" s="13" t="s">
        <v>86</v>
      </c>
      <c r="AW951" s="13" t="s">
        <v>33</v>
      </c>
      <c r="AX951" s="13" t="s">
        <v>73</v>
      </c>
      <c r="AY951" s="157" t="s">
        <v>227</v>
      </c>
    </row>
    <row r="952" spans="2:65" s="12" customFormat="1" ht="11.25">
      <c r="B952" s="149"/>
      <c r="D952" s="150" t="s">
        <v>238</v>
      </c>
      <c r="E952" s="151" t="s">
        <v>21</v>
      </c>
      <c r="F952" s="152" t="s">
        <v>3264</v>
      </c>
      <c r="H952" s="151" t="s">
        <v>21</v>
      </c>
      <c r="I952" s="153"/>
      <c r="L952" s="149"/>
      <c r="M952" s="154"/>
      <c r="T952" s="155"/>
      <c r="AT952" s="151" t="s">
        <v>238</v>
      </c>
      <c r="AU952" s="151" t="s">
        <v>86</v>
      </c>
      <c r="AV952" s="12" t="s">
        <v>80</v>
      </c>
      <c r="AW952" s="12" t="s">
        <v>33</v>
      </c>
      <c r="AX952" s="12" t="s">
        <v>73</v>
      </c>
      <c r="AY952" s="151" t="s">
        <v>227</v>
      </c>
    </row>
    <row r="953" spans="2:65" s="13" customFormat="1" ht="11.25">
      <c r="B953" s="156"/>
      <c r="D953" s="150" t="s">
        <v>238</v>
      </c>
      <c r="E953" s="157" t="s">
        <v>21</v>
      </c>
      <c r="F953" s="158" t="s">
        <v>3296</v>
      </c>
      <c r="H953" s="159">
        <v>2.4409999999999998</v>
      </c>
      <c r="I953" s="160"/>
      <c r="L953" s="156"/>
      <c r="M953" s="161"/>
      <c r="T953" s="162"/>
      <c r="AT953" s="157" t="s">
        <v>238</v>
      </c>
      <c r="AU953" s="157" t="s">
        <v>86</v>
      </c>
      <c r="AV953" s="13" t="s">
        <v>86</v>
      </c>
      <c r="AW953" s="13" t="s">
        <v>33</v>
      </c>
      <c r="AX953" s="13" t="s">
        <v>73</v>
      </c>
      <c r="AY953" s="157" t="s">
        <v>227</v>
      </c>
    </row>
    <row r="954" spans="2:65" s="12" customFormat="1" ht="11.25">
      <c r="B954" s="149"/>
      <c r="D954" s="150" t="s">
        <v>238</v>
      </c>
      <c r="E954" s="151" t="s">
        <v>21</v>
      </c>
      <c r="F954" s="152" t="s">
        <v>3266</v>
      </c>
      <c r="H954" s="151" t="s">
        <v>21</v>
      </c>
      <c r="I954" s="153"/>
      <c r="L954" s="149"/>
      <c r="M954" s="154"/>
      <c r="T954" s="155"/>
      <c r="AT954" s="151" t="s">
        <v>238</v>
      </c>
      <c r="AU954" s="151" t="s">
        <v>86</v>
      </c>
      <c r="AV954" s="12" t="s">
        <v>80</v>
      </c>
      <c r="AW954" s="12" t="s">
        <v>33</v>
      </c>
      <c r="AX954" s="12" t="s">
        <v>73</v>
      </c>
      <c r="AY954" s="151" t="s">
        <v>227</v>
      </c>
    </row>
    <row r="955" spans="2:65" s="13" customFormat="1" ht="11.25">
      <c r="B955" s="156"/>
      <c r="D955" s="150" t="s">
        <v>238</v>
      </c>
      <c r="E955" s="157" t="s">
        <v>21</v>
      </c>
      <c r="F955" s="158" t="s">
        <v>3297</v>
      </c>
      <c r="H955" s="159">
        <v>1.488</v>
      </c>
      <c r="I955" s="160"/>
      <c r="L955" s="156"/>
      <c r="M955" s="161"/>
      <c r="T955" s="162"/>
      <c r="AT955" s="157" t="s">
        <v>238</v>
      </c>
      <c r="AU955" s="157" t="s">
        <v>86</v>
      </c>
      <c r="AV955" s="13" t="s">
        <v>86</v>
      </c>
      <c r="AW955" s="13" t="s">
        <v>33</v>
      </c>
      <c r="AX955" s="13" t="s">
        <v>73</v>
      </c>
      <c r="AY955" s="157" t="s">
        <v>227</v>
      </c>
    </row>
    <row r="956" spans="2:65" s="14" customFormat="1" ht="11.25">
      <c r="B956" s="163"/>
      <c r="D956" s="150" t="s">
        <v>238</v>
      </c>
      <c r="E956" s="164" t="s">
        <v>21</v>
      </c>
      <c r="F956" s="165" t="s">
        <v>241</v>
      </c>
      <c r="H956" s="166">
        <v>65.795000000000002</v>
      </c>
      <c r="I956" s="167"/>
      <c r="L956" s="163"/>
      <c r="M956" s="168"/>
      <c r="T956" s="169"/>
      <c r="AT956" s="164" t="s">
        <v>238</v>
      </c>
      <c r="AU956" s="164" t="s">
        <v>86</v>
      </c>
      <c r="AV956" s="14" t="s">
        <v>234</v>
      </c>
      <c r="AW956" s="14" t="s">
        <v>33</v>
      </c>
      <c r="AX956" s="14" t="s">
        <v>80</v>
      </c>
      <c r="AY956" s="164" t="s">
        <v>227</v>
      </c>
    </row>
    <row r="957" spans="2:65" s="1" customFormat="1" ht="37.9" customHeight="1">
      <c r="B957" s="33"/>
      <c r="C957" s="132" t="s">
        <v>1291</v>
      </c>
      <c r="D957" s="132" t="s">
        <v>229</v>
      </c>
      <c r="E957" s="133" t="s">
        <v>3298</v>
      </c>
      <c r="F957" s="134" t="s">
        <v>3299</v>
      </c>
      <c r="G957" s="135" t="s">
        <v>232</v>
      </c>
      <c r="H957" s="136">
        <v>65.795000000000002</v>
      </c>
      <c r="I957" s="137"/>
      <c r="J957" s="138">
        <f>ROUND(I957*H957,2)</f>
        <v>0</v>
      </c>
      <c r="K957" s="134" t="s">
        <v>233</v>
      </c>
      <c r="L957" s="33"/>
      <c r="M957" s="139" t="s">
        <v>21</v>
      </c>
      <c r="N957" s="140" t="s">
        <v>45</v>
      </c>
      <c r="P957" s="141">
        <f>O957*H957</f>
        <v>0</v>
      </c>
      <c r="Q957" s="141">
        <v>0</v>
      </c>
      <c r="R957" s="141">
        <f>Q957*H957</f>
        <v>0</v>
      </c>
      <c r="S957" s="141">
        <v>0</v>
      </c>
      <c r="T957" s="142">
        <f>S957*H957</f>
        <v>0</v>
      </c>
      <c r="AR957" s="143" t="s">
        <v>234</v>
      </c>
      <c r="AT957" s="143" t="s">
        <v>229</v>
      </c>
      <c r="AU957" s="143" t="s">
        <v>86</v>
      </c>
      <c r="AY957" s="18" t="s">
        <v>227</v>
      </c>
      <c r="BE957" s="144">
        <f>IF(N957="základní",J957,0)</f>
        <v>0</v>
      </c>
      <c r="BF957" s="144">
        <f>IF(N957="snížená",J957,0)</f>
        <v>0</v>
      </c>
      <c r="BG957" s="144">
        <f>IF(N957="zákl. přenesená",J957,0)</f>
        <v>0</v>
      </c>
      <c r="BH957" s="144">
        <f>IF(N957="sníž. přenesená",J957,0)</f>
        <v>0</v>
      </c>
      <c r="BI957" s="144">
        <f>IF(N957="nulová",J957,0)</f>
        <v>0</v>
      </c>
      <c r="BJ957" s="18" t="s">
        <v>86</v>
      </c>
      <c r="BK957" s="144">
        <f>ROUND(I957*H957,2)</f>
        <v>0</v>
      </c>
      <c r="BL957" s="18" t="s">
        <v>234</v>
      </c>
      <c r="BM957" s="143" t="s">
        <v>3300</v>
      </c>
    </row>
    <row r="958" spans="2:65" s="1" customFormat="1" ht="11.25">
      <c r="B958" s="33"/>
      <c r="D958" s="145" t="s">
        <v>236</v>
      </c>
      <c r="F958" s="146" t="s">
        <v>3301</v>
      </c>
      <c r="I958" s="147"/>
      <c r="L958" s="33"/>
      <c r="M958" s="148"/>
      <c r="T958" s="54"/>
      <c r="AT958" s="18" t="s">
        <v>236</v>
      </c>
      <c r="AU958" s="18" t="s">
        <v>86</v>
      </c>
    </row>
    <row r="959" spans="2:65" s="1" customFormat="1" ht="66.75" customHeight="1">
      <c r="B959" s="33"/>
      <c r="C959" s="132" t="s">
        <v>804</v>
      </c>
      <c r="D959" s="132" t="s">
        <v>229</v>
      </c>
      <c r="E959" s="133" t="s">
        <v>3302</v>
      </c>
      <c r="F959" s="134" t="s">
        <v>3303</v>
      </c>
      <c r="G959" s="135" t="s">
        <v>273</v>
      </c>
      <c r="H959" s="136">
        <v>8.2929999999999993</v>
      </c>
      <c r="I959" s="137"/>
      <c r="J959" s="138">
        <f>ROUND(I959*H959,2)</f>
        <v>0</v>
      </c>
      <c r="K959" s="134" t="s">
        <v>233</v>
      </c>
      <c r="L959" s="33"/>
      <c r="M959" s="139" t="s">
        <v>21</v>
      </c>
      <c r="N959" s="140" t="s">
        <v>45</v>
      </c>
      <c r="P959" s="141">
        <f>O959*H959</f>
        <v>0</v>
      </c>
      <c r="Q959" s="141">
        <v>1.0551200000000001</v>
      </c>
      <c r="R959" s="141">
        <f>Q959*H959</f>
        <v>8.7501101600000002</v>
      </c>
      <c r="S959" s="141">
        <v>0</v>
      </c>
      <c r="T959" s="142">
        <f>S959*H959</f>
        <v>0</v>
      </c>
      <c r="AR959" s="143" t="s">
        <v>234</v>
      </c>
      <c r="AT959" s="143" t="s">
        <v>229</v>
      </c>
      <c r="AU959" s="143" t="s">
        <v>86</v>
      </c>
      <c r="AY959" s="18" t="s">
        <v>227</v>
      </c>
      <c r="BE959" s="144">
        <f>IF(N959="základní",J959,0)</f>
        <v>0</v>
      </c>
      <c r="BF959" s="144">
        <f>IF(N959="snížená",J959,0)</f>
        <v>0</v>
      </c>
      <c r="BG959" s="144">
        <f>IF(N959="zákl. přenesená",J959,0)</f>
        <v>0</v>
      </c>
      <c r="BH959" s="144">
        <f>IF(N959="sníž. přenesená",J959,0)</f>
        <v>0</v>
      </c>
      <c r="BI959" s="144">
        <f>IF(N959="nulová",J959,0)</f>
        <v>0</v>
      </c>
      <c r="BJ959" s="18" t="s">
        <v>86</v>
      </c>
      <c r="BK959" s="144">
        <f>ROUND(I959*H959,2)</f>
        <v>0</v>
      </c>
      <c r="BL959" s="18" t="s">
        <v>234</v>
      </c>
      <c r="BM959" s="143" t="s">
        <v>3304</v>
      </c>
    </row>
    <row r="960" spans="2:65" s="1" customFormat="1" ht="11.25">
      <c r="B960" s="33"/>
      <c r="D960" s="145" t="s">
        <v>236</v>
      </c>
      <c r="F960" s="146" t="s">
        <v>3305</v>
      </c>
      <c r="I960" s="147"/>
      <c r="L960" s="33"/>
      <c r="M960" s="148"/>
      <c r="T960" s="54"/>
      <c r="AT960" s="18" t="s">
        <v>236</v>
      </c>
      <c r="AU960" s="18" t="s">
        <v>86</v>
      </c>
    </row>
    <row r="961" spans="2:65" s="12" customFormat="1" ht="11.25">
      <c r="B961" s="149"/>
      <c r="D961" s="150" t="s">
        <v>238</v>
      </c>
      <c r="E961" s="151" t="s">
        <v>21</v>
      </c>
      <c r="F961" s="152" t="s">
        <v>3306</v>
      </c>
      <c r="H961" s="151" t="s">
        <v>21</v>
      </c>
      <c r="I961" s="153"/>
      <c r="L961" s="149"/>
      <c r="M961" s="154"/>
      <c r="T961" s="155"/>
      <c r="AT961" s="151" t="s">
        <v>238</v>
      </c>
      <c r="AU961" s="151" t="s">
        <v>86</v>
      </c>
      <c r="AV961" s="12" t="s">
        <v>80</v>
      </c>
      <c r="AW961" s="12" t="s">
        <v>33</v>
      </c>
      <c r="AX961" s="12" t="s">
        <v>73</v>
      </c>
      <c r="AY961" s="151" t="s">
        <v>227</v>
      </c>
    </row>
    <row r="962" spans="2:65" s="13" customFormat="1" ht="11.25">
      <c r="B962" s="156"/>
      <c r="D962" s="150" t="s">
        <v>238</v>
      </c>
      <c r="E962" s="157" t="s">
        <v>21</v>
      </c>
      <c r="F962" s="158" t="s">
        <v>3307</v>
      </c>
      <c r="H962" s="159">
        <v>8.2929999999999993</v>
      </c>
      <c r="I962" s="160"/>
      <c r="L962" s="156"/>
      <c r="M962" s="161"/>
      <c r="T962" s="162"/>
      <c r="AT962" s="157" t="s">
        <v>238</v>
      </c>
      <c r="AU962" s="157" t="s">
        <v>86</v>
      </c>
      <c r="AV962" s="13" t="s">
        <v>86</v>
      </c>
      <c r="AW962" s="13" t="s">
        <v>33</v>
      </c>
      <c r="AX962" s="13" t="s">
        <v>73</v>
      </c>
      <c r="AY962" s="157" t="s">
        <v>227</v>
      </c>
    </row>
    <row r="963" spans="2:65" s="14" customFormat="1" ht="11.25">
      <c r="B963" s="163"/>
      <c r="D963" s="150" t="s">
        <v>238</v>
      </c>
      <c r="E963" s="164" t="s">
        <v>21</v>
      </c>
      <c r="F963" s="165" t="s">
        <v>241</v>
      </c>
      <c r="H963" s="166">
        <v>8.2929999999999993</v>
      </c>
      <c r="I963" s="167"/>
      <c r="L963" s="163"/>
      <c r="M963" s="168"/>
      <c r="T963" s="169"/>
      <c r="AT963" s="164" t="s">
        <v>238</v>
      </c>
      <c r="AU963" s="164" t="s">
        <v>86</v>
      </c>
      <c r="AV963" s="14" t="s">
        <v>234</v>
      </c>
      <c r="AW963" s="14" t="s">
        <v>33</v>
      </c>
      <c r="AX963" s="14" t="s">
        <v>80</v>
      </c>
      <c r="AY963" s="164" t="s">
        <v>227</v>
      </c>
    </row>
    <row r="964" spans="2:65" s="1" customFormat="1" ht="24.2" customHeight="1">
      <c r="B964" s="33"/>
      <c r="C964" s="132" t="s">
        <v>1306</v>
      </c>
      <c r="D964" s="132" t="s">
        <v>229</v>
      </c>
      <c r="E964" s="133" t="s">
        <v>3308</v>
      </c>
      <c r="F964" s="134" t="s">
        <v>3309</v>
      </c>
      <c r="G964" s="135" t="s">
        <v>244</v>
      </c>
      <c r="H964" s="136">
        <v>18.132999999999999</v>
      </c>
      <c r="I964" s="137"/>
      <c r="J964" s="138">
        <f>ROUND(I964*H964,2)</f>
        <v>0</v>
      </c>
      <c r="K964" s="134" t="s">
        <v>233</v>
      </c>
      <c r="L964" s="33"/>
      <c r="M964" s="139" t="s">
        <v>21</v>
      </c>
      <c r="N964" s="140" t="s">
        <v>45</v>
      </c>
      <c r="P964" s="141">
        <f>O964*H964</f>
        <v>0</v>
      </c>
      <c r="Q964" s="141">
        <v>2.5019800000000001</v>
      </c>
      <c r="R964" s="141">
        <f>Q964*H964</f>
        <v>45.36840334</v>
      </c>
      <c r="S964" s="141">
        <v>0</v>
      </c>
      <c r="T964" s="142">
        <f>S964*H964</f>
        <v>0</v>
      </c>
      <c r="AR964" s="143" t="s">
        <v>234</v>
      </c>
      <c r="AT964" s="143" t="s">
        <v>229</v>
      </c>
      <c r="AU964" s="143" t="s">
        <v>86</v>
      </c>
      <c r="AY964" s="18" t="s">
        <v>227</v>
      </c>
      <c r="BE964" s="144">
        <f>IF(N964="základní",J964,0)</f>
        <v>0</v>
      </c>
      <c r="BF964" s="144">
        <f>IF(N964="snížená",J964,0)</f>
        <v>0</v>
      </c>
      <c r="BG964" s="144">
        <f>IF(N964="zákl. přenesená",J964,0)</f>
        <v>0</v>
      </c>
      <c r="BH964" s="144">
        <f>IF(N964="sníž. přenesená",J964,0)</f>
        <v>0</v>
      </c>
      <c r="BI964" s="144">
        <f>IF(N964="nulová",J964,0)</f>
        <v>0</v>
      </c>
      <c r="BJ964" s="18" t="s">
        <v>86</v>
      </c>
      <c r="BK964" s="144">
        <f>ROUND(I964*H964,2)</f>
        <v>0</v>
      </c>
      <c r="BL964" s="18" t="s">
        <v>234</v>
      </c>
      <c r="BM964" s="143" t="s">
        <v>3310</v>
      </c>
    </row>
    <row r="965" spans="2:65" s="1" customFormat="1" ht="11.25">
      <c r="B965" s="33"/>
      <c r="D965" s="145" t="s">
        <v>236</v>
      </c>
      <c r="F965" s="146" t="s">
        <v>3311</v>
      </c>
      <c r="I965" s="147"/>
      <c r="L965" s="33"/>
      <c r="M965" s="148"/>
      <c r="T965" s="54"/>
      <c r="AT965" s="18" t="s">
        <v>236</v>
      </c>
      <c r="AU965" s="18" t="s">
        <v>86</v>
      </c>
    </row>
    <row r="966" spans="2:65" s="12" customFormat="1" ht="11.25">
      <c r="B966" s="149"/>
      <c r="D966" s="150" t="s">
        <v>238</v>
      </c>
      <c r="E966" s="151" t="s">
        <v>21</v>
      </c>
      <c r="F966" s="152" t="s">
        <v>3312</v>
      </c>
      <c r="H966" s="151" t="s">
        <v>21</v>
      </c>
      <c r="I966" s="153"/>
      <c r="L966" s="149"/>
      <c r="M966" s="154"/>
      <c r="T966" s="155"/>
      <c r="AT966" s="151" t="s">
        <v>238</v>
      </c>
      <c r="AU966" s="151" t="s">
        <v>86</v>
      </c>
      <c r="AV966" s="12" t="s">
        <v>80</v>
      </c>
      <c r="AW966" s="12" t="s">
        <v>33</v>
      </c>
      <c r="AX966" s="12" t="s">
        <v>73</v>
      </c>
      <c r="AY966" s="151" t="s">
        <v>227</v>
      </c>
    </row>
    <row r="967" spans="2:65" s="13" customFormat="1" ht="11.25">
      <c r="B967" s="156"/>
      <c r="D967" s="150" t="s">
        <v>238</v>
      </c>
      <c r="E967" s="157" t="s">
        <v>21</v>
      </c>
      <c r="F967" s="158" t="s">
        <v>3313</v>
      </c>
      <c r="H967" s="159">
        <v>1.7969999999999999</v>
      </c>
      <c r="I967" s="160"/>
      <c r="L967" s="156"/>
      <c r="M967" s="161"/>
      <c r="T967" s="162"/>
      <c r="AT967" s="157" t="s">
        <v>238</v>
      </c>
      <c r="AU967" s="157" t="s">
        <v>86</v>
      </c>
      <c r="AV967" s="13" t="s">
        <v>86</v>
      </c>
      <c r="AW967" s="13" t="s">
        <v>33</v>
      </c>
      <c r="AX967" s="13" t="s">
        <v>73</v>
      </c>
      <c r="AY967" s="157" t="s">
        <v>227</v>
      </c>
    </row>
    <row r="968" spans="2:65" s="12" customFormat="1" ht="11.25">
      <c r="B968" s="149"/>
      <c r="D968" s="150" t="s">
        <v>238</v>
      </c>
      <c r="E968" s="151" t="s">
        <v>21</v>
      </c>
      <c r="F968" s="152" t="s">
        <v>3314</v>
      </c>
      <c r="H968" s="151" t="s">
        <v>21</v>
      </c>
      <c r="I968" s="153"/>
      <c r="L968" s="149"/>
      <c r="M968" s="154"/>
      <c r="T968" s="155"/>
      <c r="AT968" s="151" t="s">
        <v>238</v>
      </c>
      <c r="AU968" s="151" t="s">
        <v>86</v>
      </c>
      <c r="AV968" s="12" t="s">
        <v>80</v>
      </c>
      <c r="AW968" s="12" t="s">
        <v>33</v>
      </c>
      <c r="AX968" s="12" t="s">
        <v>73</v>
      </c>
      <c r="AY968" s="151" t="s">
        <v>227</v>
      </c>
    </row>
    <row r="969" spans="2:65" s="13" customFormat="1" ht="11.25">
      <c r="B969" s="156"/>
      <c r="D969" s="150" t="s">
        <v>238</v>
      </c>
      <c r="E969" s="157" t="s">
        <v>21</v>
      </c>
      <c r="F969" s="158" t="s">
        <v>3315</v>
      </c>
      <c r="H969" s="159">
        <v>14.278</v>
      </c>
      <c r="I969" s="160"/>
      <c r="L969" s="156"/>
      <c r="M969" s="161"/>
      <c r="T969" s="162"/>
      <c r="AT969" s="157" t="s">
        <v>238</v>
      </c>
      <c r="AU969" s="157" t="s">
        <v>86</v>
      </c>
      <c r="AV969" s="13" t="s">
        <v>86</v>
      </c>
      <c r="AW969" s="13" t="s">
        <v>33</v>
      </c>
      <c r="AX969" s="13" t="s">
        <v>73</v>
      </c>
      <c r="AY969" s="157" t="s">
        <v>227</v>
      </c>
    </row>
    <row r="970" spans="2:65" s="13" customFormat="1" ht="11.25">
      <c r="B970" s="156"/>
      <c r="D970" s="150" t="s">
        <v>238</v>
      </c>
      <c r="E970" s="157" t="s">
        <v>21</v>
      </c>
      <c r="F970" s="158" t="s">
        <v>3316</v>
      </c>
      <c r="H970" s="159">
        <v>2.0579999999999998</v>
      </c>
      <c r="I970" s="160"/>
      <c r="L970" s="156"/>
      <c r="M970" s="161"/>
      <c r="T970" s="162"/>
      <c r="AT970" s="157" t="s">
        <v>238</v>
      </c>
      <c r="AU970" s="157" t="s">
        <v>86</v>
      </c>
      <c r="AV970" s="13" t="s">
        <v>86</v>
      </c>
      <c r="AW970" s="13" t="s">
        <v>33</v>
      </c>
      <c r="AX970" s="13" t="s">
        <v>73</v>
      </c>
      <c r="AY970" s="157" t="s">
        <v>227</v>
      </c>
    </row>
    <row r="971" spans="2:65" s="14" customFormat="1" ht="11.25">
      <c r="B971" s="163"/>
      <c r="D971" s="150" t="s">
        <v>238</v>
      </c>
      <c r="E971" s="164" t="s">
        <v>21</v>
      </c>
      <c r="F971" s="165" t="s">
        <v>241</v>
      </c>
      <c r="H971" s="166">
        <v>18.132999999999999</v>
      </c>
      <c r="I971" s="167"/>
      <c r="L971" s="163"/>
      <c r="M971" s="168"/>
      <c r="T971" s="169"/>
      <c r="AT971" s="164" t="s">
        <v>238</v>
      </c>
      <c r="AU971" s="164" t="s">
        <v>86</v>
      </c>
      <c r="AV971" s="14" t="s">
        <v>234</v>
      </c>
      <c r="AW971" s="14" t="s">
        <v>33</v>
      </c>
      <c r="AX971" s="14" t="s">
        <v>80</v>
      </c>
      <c r="AY971" s="164" t="s">
        <v>227</v>
      </c>
    </row>
    <row r="972" spans="2:65" s="1" customFormat="1" ht="24.2" customHeight="1">
      <c r="B972" s="33"/>
      <c r="C972" s="132" t="s">
        <v>1312</v>
      </c>
      <c r="D972" s="132" t="s">
        <v>229</v>
      </c>
      <c r="E972" s="133" t="s">
        <v>3317</v>
      </c>
      <c r="F972" s="134" t="s">
        <v>3318</v>
      </c>
      <c r="G972" s="135" t="s">
        <v>232</v>
      </c>
      <c r="H972" s="136">
        <v>192.40799999999999</v>
      </c>
      <c r="I972" s="137"/>
      <c r="J972" s="138">
        <f>ROUND(I972*H972,2)</f>
        <v>0</v>
      </c>
      <c r="K972" s="134" t="s">
        <v>233</v>
      </c>
      <c r="L972" s="33"/>
      <c r="M972" s="139" t="s">
        <v>21</v>
      </c>
      <c r="N972" s="140" t="s">
        <v>45</v>
      </c>
      <c r="P972" s="141">
        <f>O972*H972</f>
        <v>0</v>
      </c>
      <c r="Q972" s="141">
        <v>1.1169999999999999E-2</v>
      </c>
      <c r="R972" s="141">
        <f>Q972*H972</f>
        <v>2.1491973599999996</v>
      </c>
      <c r="S972" s="141">
        <v>0</v>
      </c>
      <c r="T972" s="142">
        <f>S972*H972</f>
        <v>0</v>
      </c>
      <c r="AR972" s="143" t="s">
        <v>234</v>
      </c>
      <c r="AT972" s="143" t="s">
        <v>229</v>
      </c>
      <c r="AU972" s="143" t="s">
        <v>86</v>
      </c>
      <c r="AY972" s="18" t="s">
        <v>227</v>
      </c>
      <c r="BE972" s="144">
        <f>IF(N972="základní",J972,0)</f>
        <v>0</v>
      </c>
      <c r="BF972" s="144">
        <f>IF(N972="snížená",J972,0)</f>
        <v>0</v>
      </c>
      <c r="BG972" s="144">
        <f>IF(N972="zákl. přenesená",J972,0)</f>
        <v>0</v>
      </c>
      <c r="BH972" s="144">
        <f>IF(N972="sníž. přenesená",J972,0)</f>
        <v>0</v>
      </c>
      <c r="BI972" s="144">
        <f>IF(N972="nulová",J972,0)</f>
        <v>0</v>
      </c>
      <c r="BJ972" s="18" t="s">
        <v>86</v>
      </c>
      <c r="BK972" s="144">
        <f>ROUND(I972*H972,2)</f>
        <v>0</v>
      </c>
      <c r="BL972" s="18" t="s">
        <v>234</v>
      </c>
      <c r="BM972" s="143" t="s">
        <v>3319</v>
      </c>
    </row>
    <row r="973" spans="2:65" s="1" customFormat="1" ht="11.25">
      <c r="B973" s="33"/>
      <c r="D973" s="145" t="s">
        <v>236</v>
      </c>
      <c r="F973" s="146" t="s">
        <v>3320</v>
      </c>
      <c r="I973" s="147"/>
      <c r="L973" s="33"/>
      <c r="M973" s="148"/>
      <c r="T973" s="54"/>
      <c r="AT973" s="18" t="s">
        <v>236</v>
      </c>
      <c r="AU973" s="18" t="s">
        <v>86</v>
      </c>
    </row>
    <row r="974" spans="2:65" s="12" customFormat="1" ht="11.25">
      <c r="B974" s="149"/>
      <c r="D974" s="150" t="s">
        <v>238</v>
      </c>
      <c r="E974" s="151" t="s">
        <v>21</v>
      </c>
      <c r="F974" s="152" t="s">
        <v>3312</v>
      </c>
      <c r="H974" s="151" t="s">
        <v>21</v>
      </c>
      <c r="I974" s="153"/>
      <c r="L974" s="149"/>
      <c r="M974" s="154"/>
      <c r="T974" s="155"/>
      <c r="AT974" s="151" t="s">
        <v>238</v>
      </c>
      <c r="AU974" s="151" t="s">
        <v>86</v>
      </c>
      <c r="AV974" s="12" t="s">
        <v>80</v>
      </c>
      <c r="AW974" s="12" t="s">
        <v>33</v>
      </c>
      <c r="AX974" s="12" t="s">
        <v>73</v>
      </c>
      <c r="AY974" s="151" t="s">
        <v>227</v>
      </c>
    </row>
    <row r="975" spans="2:65" s="13" customFormat="1" ht="11.25">
      <c r="B975" s="156"/>
      <c r="D975" s="150" t="s">
        <v>238</v>
      </c>
      <c r="E975" s="157" t="s">
        <v>21</v>
      </c>
      <c r="F975" s="158" t="s">
        <v>3321</v>
      </c>
      <c r="H975" s="159">
        <v>17.472000000000001</v>
      </c>
      <c r="I975" s="160"/>
      <c r="L975" s="156"/>
      <c r="M975" s="161"/>
      <c r="T975" s="162"/>
      <c r="AT975" s="157" t="s">
        <v>238</v>
      </c>
      <c r="AU975" s="157" t="s">
        <v>86</v>
      </c>
      <c r="AV975" s="13" t="s">
        <v>86</v>
      </c>
      <c r="AW975" s="13" t="s">
        <v>33</v>
      </c>
      <c r="AX975" s="13" t="s">
        <v>73</v>
      </c>
      <c r="AY975" s="157" t="s">
        <v>227</v>
      </c>
    </row>
    <row r="976" spans="2:65" s="12" customFormat="1" ht="11.25">
      <c r="B976" s="149"/>
      <c r="D976" s="150" t="s">
        <v>238</v>
      </c>
      <c r="E976" s="151" t="s">
        <v>21</v>
      </c>
      <c r="F976" s="152" t="s">
        <v>3314</v>
      </c>
      <c r="H976" s="151" t="s">
        <v>21</v>
      </c>
      <c r="I976" s="153"/>
      <c r="L976" s="149"/>
      <c r="M976" s="154"/>
      <c r="T976" s="155"/>
      <c r="AT976" s="151" t="s">
        <v>238</v>
      </c>
      <c r="AU976" s="151" t="s">
        <v>86</v>
      </c>
      <c r="AV976" s="12" t="s">
        <v>80</v>
      </c>
      <c r="AW976" s="12" t="s">
        <v>33</v>
      </c>
      <c r="AX976" s="12" t="s">
        <v>73</v>
      </c>
      <c r="AY976" s="151" t="s">
        <v>227</v>
      </c>
    </row>
    <row r="977" spans="2:65" s="13" customFormat="1" ht="11.25">
      <c r="B977" s="156"/>
      <c r="D977" s="150" t="s">
        <v>238</v>
      </c>
      <c r="E977" s="157" t="s">
        <v>21</v>
      </c>
      <c r="F977" s="158" t="s">
        <v>3322</v>
      </c>
      <c r="H977" s="159">
        <v>163.17599999999999</v>
      </c>
      <c r="I977" s="160"/>
      <c r="L977" s="156"/>
      <c r="M977" s="161"/>
      <c r="T977" s="162"/>
      <c r="AT977" s="157" t="s">
        <v>238</v>
      </c>
      <c r="AU977" s="157" t="s">
        <v>86</v>
      </c>
      <c r="AV977" s="13" t="s">
        <v>86</v>
      </c>
      <c r="AW977" s="13" t="s">
        <v>33</v>
      </c>
      <c r="AX977" s="13" t="s">
        <v>73</v>
      </c>
      <c r="AY977" s="157" t="s">
        <v>227</v>
      </c>
    </row>
    <row r="978" spans="2:65" s="13" customFormat="1" ht="11.25">
      <c r="B978" s="156"/>
      <c r="D978" s="150" t="s">
        <v>238</v>
      </c>
      <c r="E978" s="157" t="s">
        <v>21</v>
      </c>
      <c r="F978" s="158" t="s">
        <v>3323</v>
      </c>
      <c r="H978" s="159">
        <v>11.76</v>
      </c>
      <c r="I978" s="160"/>
      <c r="L978" s="156"/>
      <c r="M978" s="161"/>
      <c r="T978" s="162"/>
      <c r="AT978" s="157" t="s">
        <v>238</v>
      </c>
      <c r="AU978" s="157" t="s">
        <v>86</v>
      </c>
      <c r="AV978" s="13" t="s">
        <v>86</v>
      </c>
      <c r="AW978" s="13" t="s">
        <v>33</v>
      </c>
      <c r="AX978" s="13" t="s">
        <v>73</v>
      </c>
      <c r="AY978" s="157" t="s">
        <v>227</v>
      </c>
    </row>
    <row r="979" spans="2:65" s="14" customFormat="1" ht="11.25">
      <c r="B979" s="163"/>
      <c r="D979" s="150" t="s">
        <v>238</v>
      </c>
      <c r="E979" s="164" t="s">
        <v>21</v>
      </c>
      <c r="F979" s="165" t="s">
        <v>241</v>
      </c>
      <c r="H979" s="166">
        <v>192.40799999999999</v>
      </c>
      <c r="I979" s="167"/>
      <c r="L979" s="163"/>
      <c r="M979" s="168"/>
      <c r="T979" s="169"/>
      <c r="AT979" s="164" t="s">
        <v>238</v>
      </c>
      <c r="AU979" s="164" t="s">
        <v>86</v>
      </c>
      <c r="AV979" s="14" t="s">
        <v>234</v>
      </c>
      <c r="AW979" s="14" t="s">
        <v>33</v>
      </c>
      <c r="AX979" s="14" t="s">
        <v>80</v>
      </c>
      <c r="AY979" s="164" t="s">
        <v>227</v>
      </c>
    </row>
    <row r="980" spans="2:65" s="1" customFormat="1" ht="24.2" customHeight="1">
      <c r="B980" s="33"/>
      <c r="C980" s="132" t="s">
        <v>1318</v>
      </c>
      <c r="D980" s="132" t="s">
        <v>229</v>
      </c>
      <c r="E980" s="133" t="s">
        <v>3324</v>
      </c>
      <c r="F980" s="134" t="s">
        <v>3325</v>
      </c>
      <c r="G980" s="135" t="s">
        <v>232</v>
      </c>
      <c r="H980" s="136">
        <v>192.40799999999999</v>
      </c>
      <c r="I980" s="137"/>
      <c r="J980" s="138">
        <f>ROUND(I980*H980,2)</f>
        <v>0</v>
      </c>
      <c r="K980" s="134" t="s">
        <v>233</v>
      </c>
      <c r="L980" s="33"/>
      <c r="M980" s="139" t="s">
        <v>21</v>
      </c>
      <c r="N980" s="140" t="s">
        <v>45</v>
      </c>
      <c r="P980" s="141">
        <f>O980*H980</f>
        <v>0</v>
      </c>
      <c r="Q980" s="141">
        <v>0</v>
      </c>
      <c r="R980" s="141">
        <f>Q980*H980</f>
        <v>0</v>
      </c>
      <c r="S980" s="141">
        <v>0</v>
      </c>
      <c r="T980" s="142">
        <f>S980*H980</f>
        <v>0</v>
      </c>
      <c r="AR980" s="143" t="s">
        <v>234</v>
      </c>
      <c r="AT980" s="143" t="s">
        <v>229</v>
      </c>
      <c r="AU980" s="143" t="s">
        <v>86</v>
      </c>
      <c r="AY980" s="18" t="s">
        <v>227</v>
      </c>
      <c r="BE980" s="144">
        <f>IF(N980="základní",J980,0)</f>
        <v>0</v>
      </c>
      <c r="BF980" s="144">
        <f>IF(N980="snížená",J980,0)</f>
        <v>0</v>
      </c>
      <c r="BG980" s="144">
        <f>IF(N980="zákl. přenesená",J980,0)</f>
        <v>0</v>
      </c>
      <c r="BH980" s="144">
        <f>IF(N980="sníž. přenesená",J980,0)</f>
        <v>0</v>
      </c>
      <c r="BI980" s="144">
        <f>IF(N980="nulová",J980,0)</f>
        <v>0</v>
      </c>
      <c r="BJ980" s="18" t="s">
        <v>86</v>
      </c>
      <c r="BK980" s="144">
        <f>ROUND(I980*H980,2)</f>
        <v>0</v>
      </c>
      <c r="BL980" s="18" t="s">
        <v>234</v>
      </c>
      <c r="BM980" s="143" t="s">
        <v>3326</v>
      </c>
    </row>
    <row r="981" spans="2:65" s="1" customFormat="1" ht="11.25">
      <c r="B981" s="33"/>
      <c r="D981" s="145" t="s">
        <v>236</v>
      </c>
      <c r="F981" s="146" t="s">
        <v>3327</v>
      </c>
      <c r="I981" s="147"/>
      <c r="L981" s="33"/>
      <c r="M981" s="148"/>
      <c r="T981" s="54"/>
      <c r="AT981" s="18" t="s">
        <v>236</v>
      </c>
      <c r="AU981" s="18" t="s">
        <v>86</v>
      </c>
    </row>
    <row r="982" spans="2:65" s="1" customFormat="1" ht="37.9" customHeight="1">
      <c r="B982" s="33"/>
      <c r="C982" s="132" t="s">
        <v>1322</v>
      </c>
      <c r="D982" s="132" t="s">
        <v>229</v>
      </c>
      <c r="E982" s="133" t="s">
        <v>3328</v>
      </c>
      <c r="F982" s="134" t="s">
        <v>3329</v>
      </c>
      <c r="G982" s="135" t="s">
        <v>396</v>
      </c>
      <c r="H982" s="136">
        <v>6</v>
      </c>
      <c r="I982" s="137"/>
      <c r="J982" s="138">
        <f>ROUND(I982*H982,2)</f>
        <v>0</v>
      </c>
      <c r="K982" s="134" t="s">
        <v>233</v>
      </c>
      <c r="L982" s="33"/>
      <c r="M982" s="139" t="s">
        <v>21</v>
      </c>
      <c r="N982" s="140" t="s">
        <v>45</v>
      </c>
      <c r="P982" s="141">
        <f>O982*H982</f>
        <v>0</v>
      </c>
      <c r="Q982" s="141">
        <v>0.11081000000000001</v>
      </c>
      <c r="R982" s="141">
        <f>Q982*H982</f>
        <v>0.66486000000000001</v>
      </c>
      <c r="S982" s="141">
        <v>0</v>
      </c>
      <c r="T982" s="142">
        <f>S982*H982</f>
        <v>0</v>
      </c>
      <c r="AR982" s="143" t="s">
        <v>234</v>
      </c>
      <c r="AT982" s="143" t="s">
        <v>229</v>
      </c>
      <c r="AU982" s="143" t="s">
        <v>86</v>
      </c>
      <c r="AY982" s="18" t="s">
        <v>227</v>
      </c>
      <c r="BE982" s="144">
        <f>IF(N982="základní",J982,0)</f>
        <v>0</v>
      </c>
      <c r="BF982" s="144">
        <f>IF(N982="snížená",J982,0)</f>
        <v>0</v>
      </c>
      <c r="BG982" s="144">
        <f>IF(N982="zákl. přenesená",J982,0)</f>
        <v>0</v>
      </c>
      <c r="BH982" s="144">
        <f>IF(N982="sníž. přenesená",J982,0)</f>
        <v>0</v>
      </c>
      <c r="BI982" s="144">
        <f>IF(N982="nulová",J982,0)</f>
        <v>0</v>
      </c>
      <c r="BJ982" s="18" t="s">
        <v>86</v>
      </c>
      <c r="BK982" s="144">
        <f>ROUND(I982*H982,2)</f>
        <v>0</v>
      </c>
      <c r="BL982" s="18" t="s">
        <v>234</v>
      </c>
      <c r="BM982" s="143" t="s">
        <v>3330</v>
      </c>
    </row>
    <row r="983" spans="2:65" s="1" customFormat="1" ht="11.25">
      <c r="B983" s="33"/>
      <c r="D983" s="145" t="s">
        <v>236</v>
      </c>
      <c r="F983" s="146" t="s">
        <v>3331</v>
      </c>
      <c r="I983" s="147"/>
      <c r="L983" s="33"/>
      <c r="M983" s="148"/>
      <c r="T983" s="54"/>
      <c r="AT983" s="18" t="s">
        <v>236</v>
      </c>
      <c r="AU983" s="18" t="s">
        <v>86</v>
      </c>
    </row>
    <row r="984" spans="2:65" s="12" customFormat="1" ht="11.25">
      <c r="B984" s="149"/>
      <c r="D984" s="150" t="s">
        <v>238</v>
      </c>
      <c r="E984" s="151" t="s">
        <v>21</v>
      </c>
      <c r="F984" s="152" t="s">
        <v>3332</v>
      </c>
      <c r="H984" s="151" t="s">
        <v>21</v>
      </c>
      <c r="I984" s="153"/>
      <c r="L984" s="149"/>
      <c r="M984" s="154"/>
      <c r="T984" s="155"/>
      <c r="AT984" s="151" t="s">
        <v>238</v>
      </c>
      <c r="AU984" s="151" t="s">
        <v>86</v>
      </c>
      <c r="AV984" s="12" t="s">
        <v>80</v>
      </c>
      <c r="AW984" s="12" t="s">
        <v>33</v>
      </c>
      <c r="AX984" s="12" t="s">
        <v>73</v>
      </c>
      <c r="AY984" s="151" t="s">
        <v>227</v>
      </c>
    </row>
    <row r="985" spans="2:65" s="13" customFormat="1" ht="11.25">
      <c r="B985" s="156"/>
      <c r="D985" s="150" t="s">
        <v>238</v>
      </c>
      <c r="E985" s="157" t="s">
        <v>21</v>
      </c>
      <c r="F985" s="158" t="s">
        <v>3333</v>
      </c>
      <c r="H985" s="159">
        <v>1</v>
      </c>
      <c r="I985" s="160"/>
      <c r="L985" s="156"/>
      <c r="M985" s="161"/>
      <c r="T985" s="162"/>
      <c r="AT985" s="157" t="s">
        <v>238</v>
      </c>
      <c r="AU985" s="157" t="s">
        <v>86</v>
      </c>
      <c r="AV985" s="13" t="s">
        <v>86</v>
      </c>
      <c r="AW985" s="13" t="s">
        <v>33</v>
      </c>
      <c r="AX985" s="13" t="s">
        <v>73</v>
      </c>
      <c r="AY985" s="157" t="s">
        <v>227</v>
      </c>
    </row>
    <row r="986" spans="2:65" s="13" customFormat="1" ht="11.25">
      <c r="B986" s="156"/>
      <c r="D986" s="150" t="s">
        <v>238</v>
      </c>
      <c r="E986" s="157" t="s">
        <v>21</v>
      </c>
      <c r="F986" s="158" t="s">
        <v>3334</v>
      </c>
      <c r="H986" s="159">
        <v>1</v>
      </c>
      <c r="I986" s="160"/>
      <c r="L986" s="156"/>
      <c r="M986" s="161"/>
      <c r="T986" s="162"/>
      <c r="AT986" s="157" t="s">
        <v>238</v>
      </c>
      <c r="AU986" s="157" t="s">
        <v>86</v>
      </c>
      <c r="AV986" s="13" t="s">
        <v>86</v>
      </c>
      <c r="AW986" s="13" t="s">
        <v>33</v>
      </c>
      <c r="AX986" s="13" t="s">
        <v>73</v>
      </c>
      <c r="AY986" s="157" t="s">
        <v>227</v>
      </c>
    </row>
    <row r="987" spans="2:65" s="13" customFormat="1" ht="11.25">
      <c r="B987" s="156"/>
      <c r="D987" s="150" t="s">
        <v>238</v>
      </c>
      <c r="E987" s="157" t="s">
        <v>21</v>
      </c>
      <c r="F987" s="158" t="s">
        <v>3335</v>
      </c>
      <c r="H987" s="159">
        <v>2</v>
      </c>
      <c r="I987" s="160"/>
      <c r="L987" s="156"/>
      <c r="M987" s="161"/>
      <c r="T987" s="162"/>
      <c r="AT987" s="157" t="s">
        <v>238</v>
      </c>
      <c r="AU987" s="157" t="s">
        <v>86</v>
      </c>
      <c r="AV987" s="13" t="s">
        <v>86</v>
      </c>
      <c r="AW987" s="13" t="s">
        <v>33</v>
      </c>
      <c r="AX987" s="13" t="s">
        <v>73</v>
      </c>
      <c r="AY987" s="157" t="s">
        <v>227</v>
      </c>
    </row>
    <row r="988" spans="2:65" s="13" customFormat="1" ht="11.25">
      <c r="B988" s="156"/>
      <c r="D988" s="150" t="s">
        <v>238</v>
      </c>
      <c r="E988" s="157" t="s">
        <v>21</v>
      </c>
      <c r="F988" s="158" t="s">
        <v>3336</v>
      </c>
      <c r="H988" s="159">
        <v>2</v>
      </c>
      <c r="I988" s="160"/>
      <c r="L988" s="156"/>
      <c r="M988" s="161"/>
      <c r="T988" s="162"/>
      <c r="AT988" s="157" t="s">
        <v>238</v>
      </c>
      <c r="AU988" s="157" t="s">
        <v>86</v>
      </c>
      <c r="AV988" s="13" t="s">
        <v>86</v>
      </c>
      <c r="AW988" s="13" t="s">
        <v>33</v>
      </c>
      <c r="AX988" s="13" t="s">
        <v>73</v>
      </c>
      <c r="AY988" s="157" t="s">
        <v>227</v>
      </c>
    </row>
    <row r="989" spans="2:65" s="14" customFormat="1" ht="11.25">
      <c r="B989" s="163"/>
      <c r="D989" s="150" t="s">
        <v>238</v>
      </c>
      <c r="E989" s="164" t="s">
        <v>21</v>
      </c>
      <c r="F989" s="165" t="s">
        <v>241</v>
      </c>
      <c r="H989" s="166">
        <v>6</v>
      </c>
      <c r="I989" s="167"/>
      <c r="L989" s="163"/>
      <c r="M989" s="168"/>
      <c r="T989" s="169"/>
      <c r="AT989" s="164" t="s">
        <v>238</v>
      </c>
      <c r="AU989" s="164" t="s">
        <v>86</v>
      </c>
      <c r="AV989" s="14" t="s">
        <v>234</v>
      </c>
      <c r="AW989" s="14" t="s">
        <v>33</v>
      </c>
      <c r="AX989" s="14" t="s">
        <v>80</v>
      </c>
      <c r="AY989" s="164" t="s">
        <v>227</v>
      </c>
    </row>
    <row r="990" spans="2:65" s="1" customFormat="1" ht="24.2" customHeight="1">
      <c r="B990" s="33"/>
      <c r="C990" s="170" t="s">
        <v>1326</v>
      </c>
      <c r="D990" s="170" t="s">
        <v>291</v>
      </c>
      <c r="E990" s="171" t="s">
        <v>3337</v>
      </c>
      <c r="F990" s="172" t="s">
        <v>3338</v>
      </c>
      <c r="G990" s="173" t="s">
        <v>244</v>
      </c>
      <c r="H990" s="174">
        <v>15.25</v>
      </c>
      <c r="I990" s="175"/>
      <c r="J990" s="176">
        <f>ROUND(I990*H990,2)</f>
        <v>0</v>
      </c>
      <c r="K990" s="172" t="s">
        <v>233</v>
      </c>
      <c r="L990" s="177"/>
      <c r="M990" s="178" t="s">
        <v>21</v>
      </c>
      <c r="N990" s="179" t="s">
        <v>45</v>
      </c>
      <c r="P990" s="141">
        <f>O990*H990</f>
        <v>0</v>
      </c>
      <c r="Q990" s="141">
        <v>2.57</v>
      </c>
      <c r="R990" s="141">
        <f>Q990*H990</f>
        <v>39.192499999999995</v>
      </c>
      <c r="S990" s="141">
        <v>0</v>
      </c>
      <c r="T990" s="142">
        <f>S990*H990</f>
        <v>0</v>
      </c>
      <c r="AR990" s="143" t="s">
        <v>283</v>
      </c>
      <c r="AT990" s="143" t="s">
        <v>291</v>
      </c>
      <c r="AU990" s="143" t="s">
        <v>86</v>
      </c>
      <c r="AY990" s="18" t="s">
        <v>227</v>
      </c>
      <c r="BE990" s="144">
        <f>IF(N990="základní",J990,0)</f>
        <v>0</v>
      </c>
      <c r="BF990" s="144">
        <f>IF(N990="snížená",J990,0)</f>
        <v>0</v>
      </c>
      <c r="BG990" s="144">
        <f>IF(N990="zákl. přenesená",J990,0)</f>
        <v>0</v>
      </c>
      <c r="BH990" s="144">
        <f>IF(N990="sníž. přenesená",J990,0)</f>
        <v>0</v>
      </c>
      <c r="BI990" s="144">
        <f>IF(N990="nulová",J990,0)</f>
        <v>0</v>
      </c>
      <c r="BJ990" s="18" t="s">
        <v>86</v>
      </c>
      <c r="BK990" s="144">
        <f>ROUND(I990*H990,2)</f>
        <v>0</v>
      </c>
      <c r="BL990" s="18" t="s">
        <v>234</v>
      </c>
      <c r="BM990" s="143" t="s">
        <v>3339</v>
      </c>
    </row>
    <row r="991" spans="2:65" s="12" customFormat="1" ht="11.25">
      <c r="B991" s="149"/>
      <c r="D991" s="150" t="s">
        <v>238</v>
      </c>
      <c r="E991" s="151" t="s">
        <v>21</v>
      </c>
      <c r="F991" s="152" t="s">
        <v>3332</v>
      </c>
      <c r="H991" s="151" t="s">
        <v>21</v>
      </c>
      <c r="I991" s="153"/>
      <c r="L991" s="149"/>
      <c r="M991" s="154"/>
      <c r="T991" s="155"/>
      <c r="AT991" s="151" t="s">
        <v>238</v>
      </c>
      <c r="AU991" s="151" t="s">
        <v>86</v>
      </c>
      <c r="AV991" s="12" t="s">
        <v>80</v>
      </c>
      <c r="AW991" s="12" t="s">
        <v>33</v>
      </c>
      <c r="AX991" s="12" t="s">
        <v>73</v>
      </c>
      <c r="AY991" s="151" t="s">
        <v>227</v>
      </c>
    </row>
    <row r="992" spans="2:65" s="13" customFormat="1" ht="11.25">
      <c r="B992" s="156"/>
      <c r="D992" s="150" t="s">
        <v>238</v>
      </c>
      <c r="E992" s="157" t="s">
        <v>21</v>
      </c>
      <c r="F992" s="158" t="s">
        <v>3340</v>
      </c>
      <c r="H992" s="159">
        <v>1.5</v>
      </c>
      <c r="I992" s="160"/>
      <c r="L992" s="156"/>
      <c r="M992" s="161"/>
      <c r="T992" s="162"/>
      <c r="AT992" s="157" t="s">
        <v>238</v>
      </c>
      <c r="AU992" s="157" t="s">
        <v>86</v>
      </c>
      <c r="AV992" s="13" t="s">
        <v>86</v>
      </c>
      <c r="AW992" s="13" t="s">
        <v>33</v>
      </c>
      <c r="AX992" s="13" t="s">
        <v>73</v>
      </c>
      <c r="AY992" s="157" t="s">
        <v>227</v>
      </c>
    </row>
    <row r="993" spans="2:65" s="13" customFormat="1" ht="11.25">
      <c r="B993" s="156"/>
      <c r="D993" s="150" t="s">
        <v>238</v>
      </c>
      <c r="E993" s="157" t="s">
        <v>21</v>
      </c>
      <c r="F993" s="158" t="s">
        <v>3341</v>
      </c>
      <c r="H993" s="159">
        <v>1.55</v>
      </c>
      <c r="I993" s="160"/>
      <c r="L993" s="156"/>
      <c r="M993" s="161"/>
      <c r="T993" s="162"/>
      <c r="AT993" s="157" t="s">
        <v>238</v>
      </c>
      <c r="AU993" s="157" t="s">
        <v>86</v>
      </c>
      <c r="AV993" s="13" t="s">
        <v>86</v>
      </c>
      <c r="AW993" s="13" t="s">
        <v>33</v>
      </c>
      <c r="AX993" s="13" t="s">
        <v>73</v>
      </c>
      <c r="AY993" s="157" t="s">
        <v>227</v>
      </c>
    </row>
    <row r="994" spans="2:65" s="13" customFormat="1" ht="11.25">
      <c r="B994" s="156"/>
      <c r="D994" s="150" t="s">
        <v>238</v>
      </c>
      <c r="E994" s="157" t="s">
        <v>21</v>
      </c>
      <c r="F994" s="158" t="s">
        <v>3342</v>
      </c>
      <c r="H994" s="159">
        <v>6</v>
      </c>
      <c r="I994" s="160"/>
      <c r="L994" s="156"/>
      <c r="M994" s="161"/>
      <c r="T994" s="162"/>
      <c r="AT994" s="157" t="s">
        <v>238</v>
      </c>
      <c r="AU994" s="157" t="s">
        <v>86</v>
      </c>
      <c r="AV994" s="13" t="s">
        <v>86</v>
      </c>
      <c r="AW994" s="13" t="s">
        <v>33</v>
      </c>
      <c r="AX994" s="13" t="s">
        <v>73</v>
      </c>
      <c r="AY994" s="157" t="s">
        <v>227</v>
      </c>
    </row>
    <row r="995" spans="2:65" s="13" customFormat="1" ht="11.25">
      <c r="B995" s="156"/>
      <c r="D995" s="150" t="s">
        <v>238</v>
      </c>
      <c r="E995" s="157" t="s">
        <v>21</v>
      </c>
      <c r="F995" s="158" t="s">
        <v>3343</v>
      </c>
      <c r="H995" s="159">
        <v>6.2</v>
      </c>
      <c r="I995" s="160"/>
      <c r="L995" s="156"/>
      <c r="M995" s="161"/>
      <c r="T995" s="162"/>
      <c r="AT995" s="157" t="s">
        <v>238</v>
      </c>
      <c r="AU995" s="157" t="s">
        <v>86</v>
      </c>
      <c r="AV995" s="13" t="s">
        <v>86</v>
      </c>
      <c r="AW995" s="13" t="s">
        <v>33</v>
      </c>
      <c r="AX995" s="13" t="s">
        <v>73</v>
      </c>
      <c r="AY995" s="157" t="s">
        <v>227</v>
      </c>
    </row>
    <row r="996" spans="2:65" s="14" customFormat="1" ht="11.25">
      <c r="B996" s="163"/>
      <c r="D996" s="150" t="s">
        <v>238</v>
      </c>
      <c r="E996" s="164" t="s">
        <v>21</v>
      </c>
      <c r="F996" s="165" t="s">
        <v>241</v>
      </c>
      <c r="H996" s="166">
        <v>15.25</v>
      </c>
      <c r="I996" s="167"/>
      <c r="L996" s="163"/>
      <c r="M996" s="168"/>
      <c r="T996" s="169"/>
      <c r="AT996" s="164" t="s">
        <v>238</v>
      </c>
      <c r="AU996" s="164" t="s">
        <v>86</v>
      </c>
      <c r="AV996" s="14" t="s">
        <v>234</v>
      </c>
      <c r="AW996" s="14" t="s">
        <v>33</v>
      </c>
      <c r="AX996" s="14" t="s">
        <v>80</v>
      </c>
      <c r="AY996" s="164" t="s">
        <v>227</v>
      </c>
    </row>
    <row r="997" spans="2:65" s="11" customFormat="1" ht="22.9" customHeight="1">
      <c r="B997" s="120"/>
      <c r="D997" s="121" t="s">
        <v>72</v>
      </c>
      <c r="E997" s="130" t="s">
        <v>290</v>
      </c>
      <c r="F997" s="130" t="s">
        <v>1498</v>
      </c>
      <c r="I997" s="123"/>
      <c r="J997" s="131">
        <f>BK997</f>
        <v>0</v>
      </c>
      <c r="L997" s="120"/>
      <c r="M997" s="125"/>
      <c r="P997" s="126">
        <f>SUM(P998:P1017)</f>
        <v>0</v>
      </c>
      <c r="R997" s="126">
        <f>SUM(R998:R1017)</f>
        <v>0.88414639999999989</v>
      </c>
      <c r="T997" s="127">
        <f>SUM(T998:T1017)</f>
        <v>0</v>
      </c>
      <c r="AR997" s="121" t="s">
        <v>80</v>
      </c>
      <c r="AT997" s="128" t="s">
        <v>72</v>
      </c>
      <c r="AU997" s="128" t="s">
        <v>80</v>
      </c>
      <c r="AY997" s="121" t="s">
        <v>227</v>
      </c>
      <c r="BK997" s="129">
        <f>SUM(BK998:BK1017)</f>
        <v>0</v>
      </c>
    </row>
    <row r="998" spans="2:65" s="1" customFormat="1" ht="33" customHeight="1">
      <c r="B998" s="33"/>
      <c r="C998" s="132" t="s">
        <v>1335</v>
      </c>
      <c r="D998" s="132" t="s">
        <v>229</v>
      </c>
      <c r="E998" s="133" t="s">
        <v>3344</v>
      </c>
      <c r="F998" s="134" t="s">
        <v>3345</v>
      </c>
      <c r="G998" s="135" t="s">
        <v>232</v>
      </c>
      <c r="H998" s="136">
        <v>1.92</v>
      </c>
      <c r="I998" s="137"/>
      <c r="J998" s="138">
        <f>ROUND(I998*H998,2)</f>
        <v>0</v>
      </c>
      <c r="K998" s="134" t="s">
        <v>233</v>
      </c>
      <c r="L998" s="33"/>
      <c r="M998" s="139" t="s">
        <v>21</v>
      </c>
      <c r="N998" s="140" t="s">
        <v>45</v>
      </c>
      <c r="P998" s="141">
        <f>O998*H998</f>
        <v>0</v>
      </c>
      <c r="Q998" s="141">
        <v>2.4199999999999998E-3</v>
      </c>
      <c r="R998" s="141">
        <f>Q998*H998</f>
        <v>4.6463999999999993E-3</v>
      </c>
      <c r="S998" s="141">
        <v>0</v>
      </c>
      <c r="T998" s="142">
        <f>S998*H998</f>
        <v>0</v>
      </c>
      <c r="AR998" s="143" t="s">
        <v>234</v>
      </c>
      <c r="AT998" s="143" t="s">
        <v>229</v>
      </c>
      <c r="AU998" s="143" t="s">
        <v>86</v>
      </c>
      <c r="AY998" s="18" t="s">
        <v>227</v>
      </c>
      <c r="BE998" s="144">
        <f>IF(N998="základní",J998,0)</f>
        <v>0</v>
      </c>
      <c r="BF998" s="144">
        <f>IF(N998="snížená",J998,0)</f>
        <v>0</v>
      </c>
      <c r="BG998" s="144">
        <f>IF(N998="zákl. přenesená",J998,0)</f>
        <v>0</v>
      </c>
      <c r="BH998" s="144">
        <f>IF(N998="sníž. přenesená",J998,0)</f>
        <v>0</v>
      </c>
      <c r="BI998" s="144">
        <f>IF(N998="nulová",J998,0)</f>
        <v>0</v>
      </c>
      <c r="BJ998" s="18" t="s">
        <v>86</v>
      </c>
      <c r="BK998" s="144">
        <f>ROUND(I998*H998,2)</f>
        <v>0</v>
      </c>
      <c r="BL998" s="18" t="s">
        <v>234</v>
      </c>
      <c r="BM998" s="143" t="s">
        <v>3346</v>
      </c>
    </row>
    <row r="999" spans="2:65" s="1" customFormat="1" ht="11.25">
      <c r="B999" s="33"/>
      <c r="D999" s="145" t="s">
        <v>236</v>
      </c>
      <c r="F999" s="146" t="s">
        <v>3347</v>
      </c>
      <c r="I999" s="147"/>
      <c r="L999" s="33"/>
      <c r="M999" s="148"/>
      <c r="T999" s="54"/>
      <c r="AT999" s="18" t="s">
        <v>236</v>
      </c>
      <c r="AU999" s="18" t="s">
        <v>86</v>
      </c>
    </row>
    <row r="1000" spans="2:65" s="12" customFormat="1" ht="11.25">
      <c r="B1000" s="149"/>
      <c r="D1000" s="150" t="s">
        <v>238</v>
      </c>
      <c r="E1000" s="151" t="s">
        <v>21</v>
      </c>
      <c r="F1000" s="152" t="s">
        <v>3348</v>
      </c>
      <c r="H1000" s="151" t="s">
        <v>21</v>
      </c>
      <c r="I1000" s="153"/>
      <c r="L1000" s="149"/>
      <c r="M1000" s="154"/>
      <c r="T1000" s="155"/>
      <c r="AT1000" s="151" t="s">
        <v>238</v>
      </c>
      <c r="AU1000" s="151" t="s">
        <v>86</v>
      </c>
      <c r="AV1000" s="12" t="s">
        <v>80</v>
      </c>
      <c r="AW1000" s="12" t="s">
        <v>33</v>
      </c>
      <c r="AX1000" s="12" t="s">
        <v>73</v>
      </c>
      <c r="AY1000" s="151" t="s">
        <v>227</v>
      </c>
    </row>
    <row r="1001" spans="2:65" s="13" customFormat="1" ht="11.25">
      <c r="B1001" s="156"/>
      <c r="D1001" s="150" t="s">
        <v>238</v>
      </c>
      <c r="E1001" s="157" t="s">
        <v>21</v>
      </c>
      <c r="F1001" s="158" t="s">
        <v>3349</v>
      </c>
      <c r="H1001" s="159">
        <v>1.92</v>
      </c>
      <c r="I1001" s="160"/>
      <c r="L1001" s="156"/>
      <c r="M1001" s="161"/>
      <c r="T1001" s="162"/>
      <c r="AT1001" s="157" t="s">
        <v>238</v>
      </c>
      <c r="AU1001" s="157" t="s">
        <v>86</v>
      </c>
      <c r="AV1001" s="13" t="s">
        <v>86</v>
      </c>
      <c r="AW1001" s="13" t="s">
        <v>33</v>
      </c>
      <c r="AX1001" s="13" t="s">
        <v>73</v>
      </c>
      <c r="AY1001" s="157" t="s">
        <v>227</v>
      </c>
    </row>
    <row r="1002" spans="2:65" s="14" customFormat="1" ht="11.25">
      <c r="B1002" s="163"/>
      <c r="D1002" s="150" t="s">
        <v>238</v>
      </c>
      <c r="E1002" s="164" t="s">
        <v>21</v>
      </c>
      <c r="F1002" s="165" t="s">
        <v>241</v>
      </c>
      <c r="H1002" s="166">
        <v>1.92</v>
      </c>
      <c r="I1002" s="167"/>
      <c r="L1002" s="163"/>
      <c r="M1002" s="168"/>
      <c r="T1002" s="169"/>
      <c r="AT1002" s="164" t="s">
        <v>238</v>
      </c>
      <c r="AU1002" s="164" t="s">
        <v>86</v>
      </c>
      <c r="AV1002" s="14" t="s">
        <v>234</v>
      </c>
      <c r="AW1002" s="14" t="s">
        <v>33</v>
      </c>
      <c r="AX1002" s="14" t="s">
        <v>80</v>
      </c>
      <c r="AY1002" s="164" t="s">
        <v>227</v>
      </c>
    </row>
    <row r="1003" spans="2:65" s="1" customFormat="1" ht="24.2" customHeight="1">
      <c r="B1003" s="33"/>
      <c r="C1003" s="132" t="s">
        <v>1342</v>
      </c>
      <c r="D1003" s="132" t="s">
        <v>229</v>
      </c>
      <c r="E1003" s="133" t="s">
        <v>3350</v>
      </c>
      <c r="F1003" s="134" t="s">
        <v>3351</v>
      </c>
      <c r="G1003" s="135" t="s">
        <v>326</v>
      </c>
      <c r="H1003" s="136">
        <v>275</v>
      </c>
      <c r="I1003" s="137"/>
      <c r="J1003" s="138">
        <f>ROUND(I1003*H1003,2)</f>
        <v>0</v>
      </c>
      <c r="K1003" s="134" t="s">
        <v>233</v>
      </c>
      <c r="L1003" s="33"/>
      <c r="M1003" s="139" t="s">
        <v>21</v>
      </c>
      <c r="N1003" s="140" t="s">
        <v>45</v>
      </c>
      <c r="P1003" s="141">
        <f>O1003*H1003</f>
        <v>0</v>
      </c>
      <c r="Q1003" s="141">
        <v>6.9999999999999999E-4</v>
      </c>
      <c r="R1003" s="141">
        <f>Q1003*H1003</f>
        <v>0.1925</v>
      </c>
      <c r="S1003" s="141">
        <v>0</v>
      </c>
      <c r="T1003" s="142">
        <f>S1003*H1003</f>
        <v>0</v>
      </c>
      <c r="AR1003" s="143" t="s">
        <v>234</v>
      </c>
      <c r="AT1003" s="143" t="s">
        <v>229</v>
      </c>
      <c r="AU1003" s="143" t="s">
        <v>86</v>
      </c>
      <c r="AY1003" s="18" t="s">
        <v>227</v>
      </c>
      <c r="BE1003" s="144">
        <f>IF(N1003="základní",J1003,0)</f>
        <v>0</v>
      </c>
      <c r="BF1003" s="144">
        <f>IF(N1003="snížená",J1003,0)</f>
        <v>0</v>
      </c>
      <c r="BG1003" s="144">
        <f>IF(N1003="zákl. přenesená",J1003,0)</f>
        <v>0</v>
      </c>
      <c r="BH1003" s="144">
        <f>IF(N1003="sníž. přenesená",J1003,0)</f>
        <v>0</v>
      </c>
      <c r="BI1003" s="144">
        <f>IF(N1003="nulová",J1003,0)</f>
        <v>0</v>
      </c>
      <c r="BJ1003" s="18" t="s">
        <v>86</v>
      </c>
      <c r="BK1003" s="144">
        <f>ROUND(I1003*H1003,2)</f>
        <v>0</v>
      </c>
      <c r="BL1003" s="18" t="s">
        <v>234</v>
      </c>
      <c r="BM1003" s="143" t="s">
        <v>3352</v>
      </c>
    </row>
    <row r="1004" spans="2:65" s="1" customFormat="1" ht="11.25">
      <c r="B1004" s="33"/>
      <c r="D1004" s="145" t="s">
        <v>236</v>
      </c>
      <c r="F1004" s="146" t="s">
        <v>3353</v>
      </c>
      <c r="I1004" s="147"/>
      <c r="L1004" s="33"/>
      <c r="M1004" s="148"/>
      <c r="T1004" s="54"/>
      <c r="AT1004" s="18" t="s">
        <v>236</v>
      </c>
      <c r="AU1004" s="18" t="s">
        <v>86</v>
      </c>
    </row>
    <row r="1005" spans="2:65" s="12" customFormat="1" ht="11.25">
      <c r="B1005" s="149"/>
      <c r="D1005" s="150" t="s">
        <v>238</v>
      </c>
      <c r="E1005" s="151" t="s">
        <v>21</v>
      </c>
      <c r="F1005" s="152" t="s">
        <v>3354</v>
      </c>
      <c r="H1005" s="151" t="s">
        <v>21</v>
      </c>
      <c r="I1005" s="153"/>
      <c r="L1005" s="149"/>
      <c r="M1005" s="154"/>
      <c r="T1005" s="155"/>
      <c r="AT1005" s="151" t="s">
        <v>238</v>
      </c>
      <c r="AU1005" s="151" t="s">
        <v>86</v>
      </c>
      <c r="AV1005" s="12" t="s">
        <v>80</v>
      </c>
      <c r="AW1005" s="12" t="s">
        <v>33</v>
      </c>
      <c r="AX1005" s="12" t="s">
        <v>73</v>
      </c>
      <c r="AY1005" s="151" t="s">
        <v>227</v>
      </c>
    </row>
    <row r="1006" spans="2:65" s="13" customFormat="1" ht="11.25">
      <c r="B1006" s="156"/>
      <c r="D1006" s="150" t="s">
        <v>238</v>
      </c>
      <c r="E1006" s="157" t="s">
        <v>21</v>
      </c>
      <c r="F1006" s="158" t="s">
        <v>3355</v>
      </c>
      <c r="H1006" s="159">
        <v>275</v>
      </c>
      <c r="I1006" s="160"/>
      <c r="L1006" s="156"/>
      <c r="M1006" s="161"/>
      <c r="T1006" s="162"/>
      <c r="AT1006" s="157" t="s">
        <v>238</v>
      </c>
      <c r="AU1006" s="157" t="s">
        <v>86</v>
      </c>
      <c r="AV1006" s="13" t="s">
        <v>86</v>
      </c>
      <c r="AW1006" s="13" t="s">
        <v>33</v>
      </c>
      <c r="AX1006" s="13" t="s">
        <v>73</v>
      </c>
      <c r="AY1006" s="157" t="s">
        <v>227</v>
      </c>
    </row>
    <row r="1007" spans="2:65" s="14" customFormat="1" ht="11.25">
      <c r="B1007" s="163"/>
      <c r="D1007" s="150" t="s">
        <v>238</v>
      </c>
      <c r="E1007" s="164" t="s">
        <v>21</v>
      </c>
      <c r="F1007" s="165" t="s">
        <v>241</v>
      </c>
      <c r="H1007" s="166">
        <v>275</v>
      </c>
      <c r="I1007" s="167"/>
      <c r="L1007" s="163"/>
      <c r="M1007" s="168"/>
      <c r="T1007" s="169"/>
      <c r="AT1007" s="164" t="s">
        <v>238</v>
      </c>
      <c r="AU1007" s="164" t="s">
        <v>86</v>
      </c>
      <c r="AV1007" s="14" t="s">
        <v>234</v>
      </c>
      <c r="AW1007" s="14" t="s">
        <v>33</v>
      </c>
      <c r="AX1007" s="14" t="s">
        <v>80</v>
      </c>
      <c r="AY1007" s="164" t="s">
        <v>227</v>
      </c>
    </row>
    <row r="1008" spans="2:65" s="1" customFormat="1" ht="55.5" customHeight="1">
      <c r="B1008" s="33"/>
      <c r="C1008" s="132" t="s">
        <v>1349</v>
      </c>
      <c r="D1008" s="132" t="s">
        <v>229</v>
      </c>
      <c r="E1008" s="133" t="s">
        <v>3356</v>
      </c>
      <c r="F1008" s="134" t="s">
        <v>3357</v>
      </c>
      <c r="G1008" s="135" t="s">
        <v>326</v>
      </c>
      <c r="H1008" s="136">
        <v>550</v>
      </c>
      <c r="I1008" s="137"/>
      <c r="J1008" s="138">
        <f>ROUND(I1008*H1008,2)</f>
        <v>0</v>
      </c>
      <c r="K1008" s="134" t="s">
        <v>233</v>
      </c>
      <c r="L1008" s="33"/>
      <c r="M1008" s="139" t="s">
        <v>21</v>
      </c>
      <c r="N1008" s="140" t="s">
        <v>45</v>
      </c>
      <c r="P1008" s="141">
        <f>O1008*H1008</f>
        <v>0</v>
      </c>
      <c r="Q1008" s="141">
        <v>1.1199999999999999E-3</v>
      </c>
      <c r="R1008" s="141">
        <f>Q1008*H1008</f>
        <v>0.61599999999999999</v>
      </c>
      <c r="S1008" s="141">
        <v>0</v>
      </c>
      <c r="T1008" s="142">
        <f>S1008*H1008</f>
        <v>0</v>
      </c>
      <c r="AR1008" s="143" t="s">
        <v>234</v>
      </c>
      <c r="AT1008" s="143" t="s">
        <v>229</v>
      </c>
      <c r="AU1008" s="143" t="s">
        <v>86</v>
      </c>
      <c r="AY1008" s="18" t="s">
        <v>227</v>
      </c>
      <c r="BE1008" s="144">
        <f>IF(N1008="základní",J1008,0)</f>
        <v>0</v>
      </c>
      <c r="BF1008" s="144">
        <f>IF(N1008="snížená",J1008,0)</f>
        <v>0</v>
      </c>
      <c r="BG1008" s="144">
        <f>IF(N1008="zákl. přenesená",J1008,0)</f>
        <v>0</v>
      </c>
      <c r="BH1008" s="144">
        <f>IF(N1008="sníž. přenesená",J1008,0)</f>
        <v>0</v>
      </c>
      <c r="BI1008" s="144">
        <f>IF(N1008="nulová",J1008,0)</f>
        <v>0</v>
      </c>
      <c r="BJ1008" s="18" t="s">
        <v>86</v>
      </c>
      <c r="BK1008" s="144">
        <f>ROUND(I1008*H1008,2)</f>
        <v>0</v>
      </c>
      <c r="BL1008" s="18" t="s">
        <v>234</v>
      </c>
      <c r="BM1008" s="143" t="s">
        <v>3358</v>
      </c>
    </row>
    <row r="1009" spans="2:65" s="1" customFormat="1" ht="11.25">
      <c r="B1009" s="33"/>
      <c r="D1009" s="145" t="s">
        <v>236</v>
      </c>
      <c r="F1009" s="146" t="s">
        <v>3359</v>
      </c>
      <c r="I1009" s="147"/>
      <c r="L1009" s="33"/>
      <c r="M1009" s="148"/>
      <c r="T1009" s="54"/>
      <c r="AT1009" s="18" t="s">
        <v>236</v>
      </c>
      <c r="AU1009" s="18" t="s">
        <v>86</v>
      </c>
    </row>
    <row r="1010" spans="2:65" s="12" customFormat="1" ht="11.25">
      <c r="B1010" s="149"/>
      <c r="D1010" s="150" t="s">
        <v>238</v>
      </c>
      <c r="E1010" s="151" t="s">
        <v>21</v>
      </c>
      <c r="F1010" s="152" t="s">
        <v>3354</v>
      </c>
      <c r="H1010" s="151" t="s">
        <v>21</v>
      </c>
      <c r="I1010" s="153"/>
      <c r="L1010" s="149"/>
      <c r="M1010" s="154"/>
      <c r="T1010" s="155"/>
      <c r="AT1010" s="151" t="s">
        <v>238</v>
      </c>
      <c r="AU1010" s="151" t="s">
        <v>86</v>
      </c>
      <c r="AV1010" s="12" t="s">
        <v>80</v>
      </c>
      <c r="AW1010" s="12" t="s">
        <v>33</v>
      </c>
      <c r="AX1010" s="12" t="s">
        <v>73</v>
      </c>
      <c r="AY1010" s="151" t="s">
        <v>227</v>
      </c>
    </row>
    <row r="1011" spans="2:65" s="13" customFormat="1" ht="11.25">
      <c r="B1011" s="156"/>
      <c r="D1011" s="150" t="s">
        <v>238</v>
      </c>
      <c r="E1011" s="157" t="s">
        <v>21</v>
      </c>
      <c r="F1011" s="158" t="s">
        <v>3360</v>
      </c>
      <c r="H1011" s="159">
        <v>275</v>
      </c>
      <c r="I1011" s="160"/>
      <c r="L1011" s="156"/>
      <c r="M1011" s="161"/>
      <c r="T1011" s="162"/>
      <c r="AT1011" s="157" t="s">
        <v>238</v>
      </c>
      <c r="AU1011" s="157" t="s">
        <v>86</v>
      </c>
      <c r="AV1011" s="13" t="s">
        <v>86</v>
      </c>
      <c r="AW1011" s="13" t="s">
        <v>33</v>
      </c>
      <c r="AX1011" s="13" t="s">
        <v>73</v>
      </c>
      <c r="AY1011" s="157" t="s">
        <v>227</v>
      </c>
    </row>
    <row r="1012" spans="2:65" s="13" customFormat="1" ht="11.25">
      <c r="B1012" s="156"/>
      <c r="D1012" s="150" t="s">
        <v>238</v>
      </c>
      <c r="E1012" s="157" t="s">
        <v>21</v>
      </c>
      <c r="F1012" s="158" t="s">
        <v>3355</v>
      </c>
      <c r="H1012" s="159">
        <v>275</v>
      </c>
      <c r="I1012" s="160"/>
      <c r="L1012" s="156"/>
      <c r="M1012" s="161"/>
      <c r="T1012" s="162"/>
      <c r="AT1012" s="157" t="s">
        <v>238</v>
      </c>
      <c r="AU1012" s="157" t="s">
        <v>86</v>
      </c>
      <c r="AV1012" s="13" t="s">
        <v>86</v>
      </c>
      <c r="AW1012" s="13" t="s">
        <v>33</v>
      </c>
      <c r="AX1012" s="13" t="s">
        <v>73</v>
      </c>
      <c r="AY1012" s="157" t="s">
        <v>227</v>
      </c>
    </row>
    <row r="1013" spans="2:65" s="14" customFormat="1" ht="11.25">
      <c r="B1013" s="163"/>
      <c r="D1013" s="150" t="s">
        <v>238</v>
      </c>
      <c r="E1013" s="164" t="s">
        <v>21</v>
      </c>
      <c r="F1013" s="165" t="s">
        <v>241</v>
      </c>
      <c r="H1013" s="166">
        <v>550</v>
      </c>
      <c r="I1013" s="167"/>
      <c r="L1013" s="163"/>
      <c r="M1013" s="168"/>
      <c r="T1013" s="169"/>
      <c r="AT1013" s="164" t="s">
        <v>238</v>
      </c>
      <c r="AU1013" s="164" t="s">
        <v>86</v>
      </c>
      <c r="AV1013" s="14" t="s">
        <v>234</v>
      </c>
      <c r="AW1013" s="14" t="s">
        <v>33</v>
      </c>
      <c r="AX1013" s="14" t="s">
        <v>80</v>
      </c>
      <c r="AY1013" s="164" t="s">
        <v>227</v>
      </c>
    </row>
    <row r="1014" spans="2:65" s="1" customFormat="1" ht="66.75" customHeight="1">
      <c r="B1014" s="33"/>
      <c r="C1014" s="132" t="s">
        <v>1363</v>
      </c>
      <c r="D1014" s="132" t="s">
        <v>229</v>
      </c>
      <c r="E1014" s="133" t="s">
        <v>3361</v>
      </c>
      <c r="F1014" s="134" t="s">
        <v>3362</v>
      </c>
      <c r="G1014" s="135" t="s">
        <v>326</v>
      </c>
      <c r="H1014" s="136">
        <v>100</v>
      </c>
      <c r="I1014" s="137"/>
      <c r="J1014" s="138">
        <f>ROUND(I1014*H1014,2)</f>
        <v>0</v>
      </c>
      <c r="K1014" s="134" t="s">
        <v>233</v>
      </c>
      <c r="L1014" s="33"/>
      <c r="M1014" s="139" t="s">
        <v>21</v>
      </c>
      <c r="N1014" s="140" t="s">
        <v>45</v>
      </c>
      <c r="P1014" s="141">
        <f>O1014*H1014</f>
        <v>0</v>
      </c>
      <c r="Q1014" s="141">
        <v>7.1000000000000002E-4</v>
      </c>
      <c r="R1014" s="141">
        <f>Q1014*H1014</f>
        <v>7.1000000000000008E-2</v>
      </c>
      <c r="S1014" s="141">
        <v>0</v>
      </c>
      <c r="T1014" s="142">
        <f>S1014*H1014</f>
        <v>0</v>
      </c>
      <c r="AR1014" s="143" t="s">
        <v>234</v>
      </c>
      <c r="AT1014" s="143" t="s">
        <v>229</v>
      </c>
      <c r="AU1014" s="143" t="s">
        <v>86</v>
      </c>
      <c r="AY1014" s="18" t="s">
        <v>227</v>
      </c>
      <c r="BE1014" s="144">
        <f>IF(N1014="základní",J1014,0)</f>
        <v>0</v>
      </c>
      <c r="BF1014" s="144">
        <f>IF(N1014="snížená",J1014,0)</f>
        <v>0</v>
      </c>
      <c r="BG1014" s="144">
        <f>IF(N1014="zákl. přenesená",J1014,0)</f>
        <v>0</v>
      </c>
      <c r="BH1014" s="144">
        <f>IF(N1014="sníž. přenesená",J1014,0)</f>
        <v>0</v>
      </c>
      <c r="BI1014" s="144">
        <f>IF(N1014="nulová",J1014,0)</f>
        <v>0</v>
      </c>
      <c r="BJ1014" s="18" t="s">
        <v>86</v>
      </c>
      <c r="BK1014" s="144">
        <f>ROUND(I1014*H1014,2)</f>
        <v>0</v>
      </c>
      <c r="BL1014" s="18" t="s">
        <v>234</v>
      </c>
      <c r="BM1014" s="143" t="s">
        <v>3363</v>
      </c>
    </row>
    <row r="1015" spans="2:65" s="1" customFormat="1" ht="11.25">
      <c r="B1015" s="33"/>
      <c r="D1015" s="145" t="s">
        <v>236</v>
      </c>
      <c r="F1015" s="146" t="s">
        <v>3364</v>
      </c>
      <c r="I1015" s="147"/>
      <c r="L1015" s="33"/>
      <c r="M1015" s="148"/>
      <c r="T1015" s="54"/>
      <c r="AT1015" s="18" t="s">
        <v>236</v>
      </c>
      <c r="AU1015" s="18" t="s">
        <v>86</v>
      </c>
    </row>
    <row r="1016" spans="2:65" s="13" customFormat="1" ht="11.25">
      <c r="B1016" s="156"/>
      <c r="D1016" s="150" t="s">
        <v>238</v>
      </c>
      <c r="E1016" s="157" t="s">
        <v>21</v>
      </c>
      <c r="F1016" s="158" t="s">
        <v>1593</v>
      </c>
      <c r="H1016" s="159">
        <v>100</v>
      </c>
      <c r="I1016" s="160"/>
      <c r="L1016" s="156"/>
      <c r="M1016" s="161"/>
      <c r="T1016" s="162"/>
      <c r="AT1016" s="157" t="s">
        <v>238</v>
      </c>
      <c r="AU1016" s="157" t="s">
        <v>86</v>
      </c>
      <c r="AV1016" s="13" t="s">
        <v>86</v>
      </c>
      <c r="AW1016" s="13" t="s">
        <v>33</v>
      </c>
      <c r="AX1016" s="13" t="s">
        <v>73</v>
      </c>
      <c r="AY1016" s="157" t="s">
        <v>227</v>
      </c>
    </row>
    <row r="1017" spans="2:65" s="14" customFormat="1" ht="11.25">
      <c r="B1017" s="163"/>
      <c r="D1017" s="150" t="s">
        <v>238</v>
      </c>
      <c r="E1017" s="164" t="s">
        <v>21</v>
      </c>
      <c r="F1017" s="165" t="s">
        <v>241</v>
      </c>
      <c r="H1017" s="166">
        <v>100</v>
      </c>
      <c r="I1017" s="167"/>
      <c r="L1017" s="163"/>
      <c r="M1017" s="168"/>
      <c r="T1017" s="169"/>
      <c r="AT1017" s="164" t="s">
        <v>238</v>
      </c>
      <c r="AU1017" s="164" t="s">
        <v>86</v>
      </c>
      <c r="AV1017" s="14" t="s">
        <v>234</v>
      </c>
      <c r="AW1017" s="14" t="s">
        <v>33</v>
      </c>
      <c r="AX1017" s="14" t="s">
        <v>80</v>
      </c>
      <c r="AY1017" s="164" t="s">
        <v>227</v>
      </c>
    </row>
    <row r="1018" spans="2:65" s="11" customFormat="1" ht="22.9" customHeight="1">
      <c r="B1018" s="120"/>
      <c r="D1018" s="121" t="s">
        <v>72</v>
      </c>
      <c r="E1018" s="130" t="s">
        <v>306</v>
      </c>
      <c r="F1018" s="130" t="s">
        <v>307</v>
      </c>
      <c r="I1018" s="123"/>
      <c r="J1018" s="131">
        <f>BK1018</f>
        <v>0</v>
      </c>
      <c r="L1018" s="120"/>
      <c r="M1018" s="125"/>
      <c r="P1018" s="126">
        <f>SUM(P1019:P1020)</f>
        <v>0</v>
      </c>
      <c r="R1018" s="126">
        <f>SUM(R1019:R1020)</f>
        <v>0</v>
      </c>
      <c r="T1018" s="127">
        <f>SUM(T1019:T1020)</f>
        <v>0</v>
      </c>
      <c r="AR1018" s="121" t="s">
        <v>80</v>
      </c>
      <c r="AT1018" s="128" t="s">
        <v>72</v>
      </c>
      <c r="AU1018" s="128" t="s">
        <v>80</v>
      </c>
      <c r="AY1018" s="121" t="s">
        <v>227</v>
      </c>
      <c r="BK1018" s="129">
        <f>SUM(BK1019:BK1020)</f>
        <v>0</v>
      </c>
    </row>
    <row r="1019" spans="2:65" s="1" customFormat="1" ht="62.65" customHeight="1">
      <c r="B1019" s="33"/>
      <c r="C1019" s="132" t="s">
        <v>1369</v>
      </c>
      <c r="D1019" s="132" t="s">
        <v>229</v>
      </c>
      <c r="E1019" s="133" t="s">
        <v>565</v>
      </c>
      <c r="F1019" s="134" t="s">
        <v>566</v>
      </c>
      <c r="G1019" s="135" t="s">
        <v>273</v>
      </c>
      <c r="H1019" s="136">
        <v>5722.9560000000001</v>
      </c>
      <c r="I1019" s="137"/>
      <c r="J1019" s="138">
        <f>ROUND(I1019*H1019,2)</f>
        <v>0</v>
      </c>
      <c r="K1019" s="134" t="s">
        <v>233</v>
      </c>
      <c r="L1019" s="33"/>
      <c r="M1019" s="139" t="s">
        <v>21</v>
      </c>
      <c r="N1019" s="140" t="s">
        <v>45</v>
      </c>
      <c r="P1019" s="141">
        <f>O1019*H1019</f>
        <v>0</v>
      </c>
      <c r="Q1019" s="141">
        <v>0</v>
      </c>
      <c r="R1019" s="141">
        <f>Q1019*H1019</f>
        <v>0</v>
      </c>
      <c r="S1019" s="141">
        <v>0</v>
      </c>
      <c r="T1019" s="142">
        <f>S1019*H1019</f>
        <v>0</v>
      </c>
      <c r="AR1019" s="143" t="s">
        <v>234</v>
      </c>
      <c r="AT1019" s="143" t="s">
        <v>229</v>
      </c>
      <c r="AU1019" s="143" t="s">
        <v>86</v>
      </c>
      <c r="AY1019" s="18" t="s">
        <v>227</v>
      </c>
      <c r="BE1019" s="144">
        <f>IF(N1019="základní",J1019,0)</f>
        <v>0</v>
      </c>
      <c r="BF1019" s="144">
        <f>IF(N1019="snížená",J1019,0)</f>
        <v>0</v>
      </c>
      <c r="BG1019" s="144">
        <f>IF(N1019="zákl. přenesená",J1019,0)</f>
        <v>0</v>
      </c>
      <c r="BH1019" s="144">
        <f>IF(N1019="sníž. přenesená",J1019,0)</f>
        <v>0</v>
      </c>
      <c r="BI1019" s="144">
        <f>IF(N1019="nulová",J1019,0)</f>
        <v>0</v>
      </c>
      <c r="BJ1019" s="18" t="s">
        <v>86</v>
      </c>
      <c r="BK1019" s="144">
        <f>ROUND(I1019*H1019,2)</f>
        <v>0</v>
      </c>
      <c r="BL1019" s="18" t="s">
        <v>234</v>
      </c>
      <c r="BM1019" s="143" t="s">
        <v>3365</v>
      </c>
    </row>
    <row r="1020" spans="2:65" s="1" customFormat="1" ht="11.25">
      <c r="B1020" s="33"/>
      <c r="D1020" s="145" t="s">
        <v>236</v>
      </c>
      <c r="F1020" s="146" t="s">
        <v>568</v>
      </c>
      <c r="I1020" s="147"/>
      <c r="L1020" s="33"/>
      <c r="M1020" s="180"/>
      <c r="N1020" s="181"/>
      <c r="O1020" s="181"/>
      <c r="P1020" s="181"/>
      <c r="Q1020" s="181"/>
      <c r="R1020" s="181"/>
      <c r="S1020" s="181"/>
      <c r="T1020" s="182"/>
      <c r="AT1020" s="18" t="s">
        <v>236</v>
      </c>
      <c r="AU1020" s="18" t="s">
        <v>86</v>
      </c>
    </row>
    <row r="1021" spans="2:65" s="1" customFormat="1" ht="6.95" customHeight="1">
      <c r="B1021" s="42"/>
      <c r="C1021" s="43"/>
      <c r="D1021" s="43"/>
      <c r="E1021" s="43"/>
      <c r="F1021" s="43"/>
      <c r="G1021" s="43"/>
      <c r="H1021" s="43"/>
      <c r="I1021" s="43"/>
      <c r="J1021" s="43"/>
      <c r="K1021" s="43"/>
      <c r="L1021" s="33"/>
    </row>
  </sheetData>
  <sheetProtection algorithmName="SHA-512" hashValue="eyYqv0t+iLwF0yPMc5+UhNHrXtoUG71OBkkkqgqRVgSxofobplYmjN+Iub5OO7NgzDr4ryhXzUwPd7+uf0O8Eg==" saltValue="sGhgTiPkaAzvpWMGZSX+nh6kGZSRTroBE5/MSh/Pnvj735CRhnJKxPqkddwX2f0/J3gMfzEzBuXtUC7GSDidsQ==" spinCount="100000" sheet="1" objects="1" scenarios="1" formatColumns="0" formatRows="0" autoFilter="0"/>
  <autoFilter ref="C90:K1020" xr:uid="{00000000-0009-0000-0000-000007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hyperlinks>
    <hyperlink ref="F95" r:id="rId1" xr:uid="{00000000-0004-0000-0700-000000000000}"/>
    <hyperlink ref="F113" r:id="rId2" xr:uid="{00000000-0004-0000-0700-000001000000}"/>
    <hyperlink ref="F130" r:id="rId3" xr:uid="{00000000-0004-0000-0700-000002000000}"/>
    <hyperlink ref="F135" r:id="rId4" xr:uid="{00000000-0004-0000-0700-000003000000}"/>
    <hyperlink ref="F150" r:id="rId5" xr:uid="{00000000-0004-0000-0700-000004000000}"/>
    <hyperlink ref="F152" r:id="rId6" xr:uid="{00000000-0004-0000-0700-000005000000}"/>
    <hyperlink ref="F163" r:id="rId7" xr:uid="{00000000-0004-0000-0700-000006000000}"/>
    <hyperlink ref="F198" r:id="rId8" xr:uid="{00000000-0004-0000-0700-000007000000}"/>
    <hyperlink ref="F233" r:id="rId9" xr:uid="{00000000-0004-0000-0700-000008000000}"/>
    <hyperlink ref="F268" r:id="rId10" xr:uid="{00000000-0004-0000-0700-000009000000}"/>
    <hyperlink ref="F270" r:id="rId11" xr:uid="{00000000-0004-0000-0700-00000A000000}"/>
    <hyperlink ref="F275" r:id="rId12" xr:uid="{00000000-0004-0000-0700-00000B000000}"/>
    <hyperlink ref="F282" r:id="rId13" xr:uid="{00000000-0004-0000-0700-00000C000000}"/>
    <hyperlink ref="F288" r:id="rId14" xr:uid="{00000000-0004-0000-0700-00000D000000}"/>
    <hyperlink ref="F294" r:id="rId15" xr:uid="{00000000-0004-0000-0700-00000E000000}"/>
    <hyperlink ref="F296" r:id="rId16" xr:uid="{00000000-0004-0000-0700-00000F000000}"/>
    <hyperlink ref="F327" r:id="rId17" xr:uid="{00000000-0004-0000-0700-000010000000}"/>
    <hyperlink ref="F357" r:id="rId18" xr:uid="{00000000-0004-0000-0700-000011000000}"/>
    <hyperlink ref="F359" r:id="rId19" xr:uid="{00000000-0004-0000-0700-000012000000}"/>
    <hyperlink ref="F380" r:id="rId20" xr:uid="{00000000-0004-0000-0700-000013000000}"/>
    <hyperlink ref="F391" r:id="rId21" xr:uid="{00000000-0004-0000-0700-000014000000}"/>
    <hyperlink ref="F420" r:id="rId22" xr:uid="{00000000-0004-0000-0700-000015000000}"/>
    <hyperlink ref="F431" r:id="rId23" xr:uid="{00000000-0004-0000-0700-000016000000}"/>
    <hyperlink ref="F468" r:id="rId24" xr:uid="{00000000-0004-0000-0700-000017000000}"/>
    <hyperlink ref="F470" r:id="rId25" xr:uid="{00000000-0004-0000-0700-000018000000}"/>
    <hyperlink ref="F505" r:id="rId26" xr:uid="{00000000-0004-0000-0700-000019000000}"/>
    <hyperlink ref="F538" r:id="rId27" xr:uid="{00000000-0004-0000-0700-00001A000000}"/>
    <hyperlink ref="F548" r:id="rId28" xr:uid="{00000000-0004-0000-0700-00001B000000}"/>
    <hyperlink ref="F577" r:id="rId29" xr:uid="{00000000-0004-0000-0700-00001C000000}"/>
    <hyperlink ref="F579" r:id="rId30" xr:uid="{00000000-0004-0000-0700-00001D000000}"/>
    <hyperlink ref="F594" r:id="rId31" xr:uid="{00000000-0004-0000-0700-00001E000000}"/>
    <hyperlink ref="F596" r:id="rId32" xr:uid="{00000000-0004-0000-0700-00001F000000}"/>
    <hyperlink ref="F604" r:id="rId33" xr:uid="{00000000-0004-0000-0700-000020000000}"/>
    <hyperlink ref="F639" r:id="rId34" xr:uid="{00000000-0004-0000-0700-000021000000}"/>
    <hyperlink ref="F644" r:id="rId35" xr:uid="{00000000-0004-0000-0700-000022000000}"/>
    <hyperlink ref="F646" r:id="rId36" xr:uid="{00000000-0004-0000-0700-000023000000}"/>
    <hyperlink ref="F651" r:id="rId37" xr:uid="{00000000-0004-0000-0700-000024000000}"/>
    <hyperlink ref="F658" r:id="rId38" xr:uid="{00000000-0004-0000-0700-000025000000}"/>
    <hyperlink ref="F710" r:id="rId39" xr:uid="{00000000-0004-0000-0700-000026000000}"/>
    <hyperlink ref="F755" r:id="rId40" xr:uid="{00000000-0004-0000-0700-000027000000}"/>
    <hyperlink ref="F757" r:id="rId41" xr:uid="{00000000-0004-0000-0700-000028000000}"/>
    <hyperlink ref="F775" r:id="rId42" xr:uid="{00000000-0004-0000-0700-000029000000}"/>
    <hyperlink ref="F777" r:id="rId43" xr:uid="{00000000-0004-0000-0700-00002A000000}"/>
    <hyperlink ref="F819" r:id="rId44" xr:uid="{00000000-0004-0000-0700-00002B000000}"/>
    <hyperlink ref="F821" r:id="rId45" xr:uid="{00000000-0004-0000-0700-00002C000000}"/>
    <hyperlink ref="F839" r:id="rId46" xr:uid="{00000000-0004-0000-0700-00002D000000}"/>
    <hyperlink ref="F841" r:id="rId47" xr:uid="{00000000-0004-0000-0700-00002E000000}"/>
    <hyperlink ref="F864" r:id="rId48" xr:uid="{00000000-0004-0000-0700-00002F000000}"/>
    <hyperlink ref="F887" r:id="rId49" xr:uid="{00000000-0004-0000-0700-000030000000}"/>
    <hyperlink ref="F899" r:id="rId50" xr:uid="{00000000-0004-0000-0700-000031000000}"/>
    <hyperlink ref="F932" r:id="rId51" xr:uid="{00000000-0004-0000-0700-000032000000}"/>
    <hyperlink ref="F934" r:id="rId52" xr:uid="{00000000-0004-0000-0700-000033000000}"/>
    <hyperlink ref="F946" r:id="rId53" xr:uid="{00000000-0004-0000-0700-000034000000}"/>
    <hyperlink ref="F958" r:id="rId54" xr:uid="{00000000-0004-0000-0700-000035000000}"/>
    <hyperlink ref="F960" r:id="rId55" xr:uid="{00000000-0004-0000-0700-000036000000}"/>
    <hyperlink ref="F965" r:id="rId56" xr:uid="{00000000-0004-0000-0700-000037000000}"/>
    <hyperlink ref="F973" r:id="rId57" xr:uid="{00000000-0004-0000-0700-000038000000}"/>
    <hyperlink ref="F981" r:id="rId58" xr:uid="{00000000-0004-0000-0700-000039000000}"/>
    <hyperlink ref="F983" r:id="rId59" xr:uid="{00000000-0004-0000-0700-00003A000000}"/>
    <hyperlink ref="F999" r:id="rId60" xr:uid="{00000000-0004-0000-0700-00003B000000}"/>
    <hyperlink ref="F1004" r:id="rId61" xr:uid="{00000000-0004-0000-0700-00003C000000}"/>
    <hyperlink ref="F1009" r:id="rId62" xr:uid="{00000000-0004-0000-0700-00003D000000}"/>
    <hyperlink ref="F1015" r:id="rId63" xr:uid="{00000000-0004-0000-0700-00003E000000}"/>
    <hyperlink ref="F1020" r:id="rId64" xr:uid="{00000000-0004-0000-0700-00003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AT2" s="18" t="s">
        <v>121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86</v>
      </c>
    </row>
    <row r="4" spans="2:46" ht="24.95" customHeight="1">
      <c r="B4" s="21"/>
      <c r="D4" s="22" t="s">
        <v>200</v>
      </c>
      <c r="L4" s="21"/>
      <c r="M4" s="91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38" t="str">
        <f>'Rekapitulace stavby'!K6</f>
        <v>Kolovraty - dostupné bydlení</v>
      </c>
      <c r="F7" s="339"/>
      <c r="G7" s="339"/>
      <c r="H7" s="339"/>
      <c r="L7" s="21"/>
    </row>
    <row r="8" spans="2:46" ht="12.75">
      <c r="B8" s="21"/>
      <c r="D8" s="28" t="s">
        <v>201</v>
      </c>
      <c r="L8" s="21"/>
    </row>
    <row r="9" spans="2:46" ht="16.5" customHeight="1">
      <c r="B9" s="21"/>
      <c r="E9" s="338" t="s">
        <v>607</v>
      </c>
      <c r="F9" s="300"/>
      <c r="G9" s="300"/>
      <c r="H9" s="300"/>
      <c r="L9" s="21"/>
    </row>
    <row r="10" spans="2:46" ht="12" customHeight="1">
      <c r="B10" s="21"/>
      <c r="D10" s="28" t="s">
        <v>203</v>
      </c>
      <c r="L10" s="21"/>
    </row>
    <row r="11" spans="2:46" s="1" customFormat="1" ht="16.5" customHeight="1">
      <c r="B11" s="33"/>
      <c r="E11" s="334" t="s">
        <v>3366</v>
      </c>
      <c r="F11" s="340"/>
      <c r="G11" s="340"/>
      <c r="H11" s="340"/>
      <c r="L11" s="33"/>
    </row>
    <row r="12" spans="2:46" s="1" customFormat="1" ht="12" customHeight="1">
      <c r="B12" s="33"/>
      <c r="D12" s="28" t="s">
        <v>3367</v>
      </c>
      <c r="L12" s="33"/>
    </row>
    <row r="13" spans="2:46" s="1" customFormat="1" ht="16.5" customHeight="1">
      <c r="B13" s="33"/>
      <c r="E13" s="321" t="s">
        <v>3368</v>
      </c>
      <c r="F13" s="340"/>
      <c r="G13" s="340"/>
      <c r="H13" s="340"/>
      <c r="L13" s="33"/>
    </row>
    <row r="14" spans="2:46" s="1" customFormat="1" ht="11.25">
      <c r="B14" s="33"/>
      <c r="L14" s="33"/>
    </row>
    <row r="15" spans="2:46" s="1" customFormat="1" ht="12" customHeight="1">
      <c r="B15" s="33"/>
      <c r="D15" s="28" t="s">
        <v>18</v>
      </c>
      <c r="F15" s="26" t="s">
        <v>21</v>
      </c>
      <c r="I15" s="28" t="s">
        <v>20</v>
      </c>
      <c r="J15" s="26" t="s">
        <v>21</v>
      </c>
      <c r="L15" s="33"/>
    </row>
    <row r="16" spans="2:46" s="1" customFormat="1" ht="12" customHeight="1">
      <c r="B16" s="33"/>
      <c r="D16" s="28" t="s">
        <v>22</v>
      </c>
      <c r="F16" s="26" t="s">
        <v>23</v>
      </c>
      <c r="I16" s="28" t="s">
        <v>24</v>
      </c>
      <c r="J16" s="50" t="str">
        <f>'Rekapitulace stavby'!AN8</f>
        <v>28. 6. 2021</v>
      </c>
      <c r="L16" s="33"/>
    </row>
    <row r="17" spans="2:12" s="1" customFormat="1" ht="10.9" customHeight="1">
      <c r="B17" s="33"/>
      <c r="L17" s="33"/>
    </row>
    <row r="18" spans="2:12" s="1" customFormat="1" ht="12" customHeight="1">
      <c r="B18" s="33"/>
      <c r="D18" s="28" t="s">
        <v>26</v>
      </c>
      <c r="I18" s="28" t="s">
        <v>27</v>
      </c>
      <c r="J18" s="26" t="s">
        <v>21</v>
      </c>
      <c r="L18" s="33"/>
    </row>
    <row r="19" spans="2:12" s="1" customFormat="1" ht="18" customHeight="1">
      <c r="B19" s="33"/>
      <c r="E19" s="26" t="s">
        <v>28</v>
      </c>
      <c r="I19" s="28" t="s">
        <v>29</v>
      </c>
      <c r="J19" s="26" t="s">
        <v>21</v>
      </c>
      <c r="L19" s="33"/>
    </row>
    <row r="20" spans="2:12" s="1" customFormat="1" ht="6.95" customHeight="1">
      <c r="B20" s="33"/>
      <c r="L20" s="33"/>
    </row>
    <row r="21" spans="2:12" s="1" customFormat="1" ht="12" customHeight="1">
      <c r="B21" s="33"/>
      <c r="D21" s="28" t="s">
        <v>30</v>
      </c>
      <c r="I21" s="28" t="s">
        <v>27</v>
      </c>
      <c r="J21" s="29" t="str">
        <f>'Rekapitulace stavby'!AN13</f>
        <v>Vyplň údaj</v>
      </c>
      <c r="L21" s="33"/>
    </row>
    <row r="22" spans="2:12" s="1" customFormat="1" ht="18" customHeight="1">
      <c r="B22" s="33"/>
      <c r="E22" s="341" t="str">
        <f>'Rekapitulace stavby'!E14</f>
        <v>Vyplň údaj</v>
      </c>
      <c r="F22" s="299"/>
      <c r="G22" s="299"/>
      <c r="H22" s="299"/>
      <c r="I22" s="28" t="s">
        <v>29</v>
      </c>
      <c r="J22" s="29" t="str">
        <f>'Rekapitulace stavby'!AN14</f>
        <v>Vyplň údaj</v>
      </c>
      <c r="L22" s="33"/>
    </row>
    <row r="23" spans="2:12" s="1" customFormat="1" ht="6.95" customHeight="1">
      <c r="B23" s="33"/>
      <c r="L23" s="33"/>
    </row>
    <row r="24" spans="2:12" s="1" customFormat="1" ht="12" customHeight="1">
      <c r="B24" s="33"/>
      <c r="D24" s="28" t="s">
        <v>32</v>
      </c>
      <c r="I24" s="28" t="s">
        <v>27</v>
      </c>
      <c r="J24" s="26" t="s">
        <v>21</v>
      </c>
      <c r="L24" s="33"/>
    </row>
    <row r="25" spans="2:12" s="1" customFormat="1" ht="18" customHeight="1">
      <c r="B25" s="33"/>
      <c r="E25" s="26" t="s">
        <v>28</v>
      </c>
      <c r="I25" s="28" t="s">
        <v>29</v>
      </c>
      <c r="J25" s="26" t="s">
        <v>21</v>
      </c>
      <c r="L25" s="33"/>
    </row>
    <row r="26" spans="2:12" s="1" customFormat="1" ht="6.95" customHeight="1">
      <c r="B26" s="33"/>
      <c r="L26" s="33"/>
    </row>
    <row r="27" spans="2:12" s="1" customFormat="1" ht="12" customHeight="1">
      <c r="B27" s="33"/>
      <c r="D27" s="28" t="s">
        <v>34</v>
      </c>
      <c r="I27" s="28" t="s">
        <v>27</v>
      </c>
      <c r="J27" s="26" t="s">
        <v>35</v>
      </c>
      <c r="L27" s="33"/>
    </row>
    <row r="28" spans="2:12" s="1" customFormat="1" ht="18" customHeight="1">
      <c r="B28" s="33"/>
      <c r="E28" s="26" t="s">
        <v>36</v>
      </c>
      <c r="I28" s="28" t="s">
        <v>29</v>
      </c>
      <c r="J28" s="26" t="s">
        <v>21</v>
      </c>
      <c r="L28" s="33"/>
    </row>
    <row r="29" spans="2:12" s="1" customFormat="1" ht="6.95" customHeight="1">
      <c r="B29" s="33"/>
      <c r="L29" s="33"/>
    </row>
    <row r="30" spans="2:12" s="1" customFormat="1" ht="12" customHeight="1">
      <c r="B30" s="33"/>
      <c r="D30" s="28" t="s">
        <v>37</v>
      </c>
      <c r="L30" s="33"/>
    </row>
    <row r="31" spans="2:12" s="7" customFormat="1" ht="71.25" customHeight="1">
      <c r="B31" s="92"/>
      <c r="E31" s="304" t="s">
        <v>38</v>
      </c>
      <c r="F31" s="304"/>
      <c r="G31" s="304"/>
      <c r="H31" s="304"/>
      <c r="L31" s="92"/>
    </row>
    <row r="32" spans="2:12" s="1" customFormat="1" ht="6.95" customHeight="1">
      <c r="B32" s="33"/>
      <c r="L32" s="33"/>
    </row>
    <row r="33" spans="2:12" s="1" customFormat="1" ht="6.95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25.35" customHeight="1">
      <c r="B34" s="33"/>
      <c r="D34" s="93" t="s">
        <v>39</v>
      </c>
      <c r="J34" s="64">
        <f>ROUND(J97, 2)</f>
        <v>0</v>
      </c>
      <c r="L34" s="33"/>
    </row>
    <row r="35" spans="2:12" s="1" customFormat="1" ht="6.95" customHeight="1">
      <c r="B35" s="33"/>
      <c r="D35" s="51"/>
      <c r="E35" s="51"/>
      <c r="F35" s="51"/>
      <c r="G35" s="51"/>
      <c r="H35" s="51"/>
      <c r="I35" s="51"/>
      <c r="J35" s="51"/>
      <c r="K35" s="51"/>
      <c r="L35" s="33"/>
    </row>
    <row r="36" spans="2:12" s="1" customFormat="1" ht="14.45" customHeight="1">
      <c r="B36" s="33"/>
      <c r="F36" s="36" t="s">
        <v>41</v>
      </c>
      <c r="I36" s="36" t="s">
        <v>40</v>
      </c>
      <c r="J36" s="36" t="s">
        <v>42</v>
      </c>
      <c r="L36" s="33"/>
    </row>
    <row r="37" spans="2:12" s="1" customFormat="1" ht="14.45" customHeight="1">
      <c r="B37" s="33"/>
      <c r="D37" s="53" t="s">
        <v>43</v>
      </c>
      <c r="E37" s="28" t="s">
        <v>44</v>
      </c>
      <c r="F37" s="84">
        <f>ROUND((SUM(BE97:BE210)),  2)</f>
        <v>0</v>
      </c>
      <c r="I37" s="94">
        <v>0.21</v>
      </c>
      <c r="J37" s="84">
        <f>ROUND(((SUM(BE97:BE210))*I37),  2)</f>
        <v>0</v>
      </c>
      <c r="L37" s="33"/>
    </row>
    <row r="38" spans="2:12" s="1" customFormat="1" ht="14.45" customHeight="1">
      <c r="B38" s="33"/>
      <c r="E38" s="28" t="s">
        <v>45</v>
      </c>
      <c r="F38" s="84">
        <f>ROUND((SUM(BF97:BF210)),  2)</f>
        <v>0</v>
      </c>
      <c r="I38" s="94">
        <v>0.12</v>
      </c>
      <c r="J38" s="84">
        <f>ROUND(((SUM(BF97:BF210))*I38),  2)</f>
        <v>0</v>
      </c>
      <c r="L38" s="33"/>
    </row>
    <row r="39" spans="2:12" s="1" customFormat="1" ht="14.45" hidden="1" customHeight="1">
      <c r="B39" s="33"/>
      <c r="E39" s="28" t="s">
        <v>46</v>
      </c>
      <c r="F39" s="84">
        <f>ROUND((SUM(BG97:BG210)),  2)</f>
        <v>0</v>
      </c>
      <c r="I39" s="94">
        <v>0.21</v>
      </c>
      <c r="J39" s="84">
        <f>0</f>
        <v>0</v>
      </c>
      <c r="L39" s="33"/>
    </row>
    <row r="40" spans="2:12" s="1" customFormat="1" ht="14.45" hidden="1" customHeight="1">
      <c r="B40" s="33"/>
      <c r="E40" s="28" t="s">
        <v>47</v>
      </c>
      <c r="F40" s="84">
        <f>ROUND((SUM(BH97:BH210)),  2)</f>
        <v>0</v>
      </c>
      <c r="I40" s="94">
        <v>0.12</v>
      </c>
      <c r="J40" s="84">
        <f>0</f>
        <v>0</v>
      </c>
      <c r="L40" s="33"/>
    </row>
    <row r="41" spans="2:12" s="1" customFormat="1" ht="14.45" hidden="1" customHeight="1">
      <c r="B41" s="33"/>
      <c r="E41" s="28" t="s">
        <v>48</v>
      </c>
      <c r="F41" s="84">
        <f>ROUND((SUM(BI97:BI210)),  2)</f>
        <v>0</v>
      </c>
      <c r="I41" s="94">
        <v>0</v>
      </c>
      <c r="J41" s="84">
        <f>0</f>
        <v>0</v>
      </c>
      <c r="L41" s="33"/>
    </row>
    <row r="42" spans="2:12" s="1" customFormat="1" ht="6.95" customHeight="1">
      <c r="B42" s="33"/>
      <c r="L42" s="33"/>
    </row>
    <row r="43" spans="2:12" s="1" customFormat="1" ht="25.35" customHeight="1">
      <c r="B43" s="33"/>
      <c r="C43" s="95"/>
      <c r="D43" s="96" t="s">
        <v>49</v>
      </c>
      <c r="E43" s="55"/>
      <c r="F43" s="55"/>
      <c r="G43" s="97" t="s">
        <v>50</v>
      </c>
      <c r="H43" s="98" t="s">
        <v>51</v>
      </c>
      <c r="I43" s="55"/>
      <c r="J43" s="99">
        <f>SUM(J34:J41)</f>
        <v>0</v>
      </c>
      <c r="K43" s="100"/>
      <c r="L43" s="33"/>
    </row>
    <row r="44" spans="2:12" s="1" customFormat="1" ht="14.45" customHeight="1">
      <c r="B44" s="42"/>
      <c r="C44" s="43"/>
      <c r="D44" s="43"/>
      <c r="E44" s="43"/>
      <c r="F44" s="43"/>
      <c r="G44" s="43"/>
      <c r="H44" s="43"/>
      <c r="I44" s="43"/>
      <c r="J44" s="43"/>
      <c r="K44" s="43"/>
      <c r="L44" s="33"/>
    </row>
    <row r="48" spans="2:12" s="1" customFormat="1" ht="6.95" customHeight="1">
      <c r="B48" s="44"/>
      <c r="C48" s="45"/>
      <c r="D48" s="45"/>
      <c r="E48" s="45"/>
      <c r="F48" s="45"/>
      <c r="G48" s="45"/>
      <c r="H48" s="45"/>
      <c r="I48" s="45"/>
      <c r="J48" s="45"/>
      <c r="K48" s="45"/>
      <c r="L48" s="33"/>
    </row>
    <row r="49" spans="2:12" s="1" customFormat="1" ht="24.95" customHeight="1">
      <c r="B49" s="33"/>
      <c r="C49" s="22" t="s">
        <v>205</v>
      </c>
      <c r="L49" s="33"/>
    </row>
    <row r="50" spans="2:12" s="1" customFormat="1" ht="6.95" customHeight="1">
      <c r="B50" s="33"/>
      <c r="L50" s="33"/>
    </row>
    <row r="51" spans="2:12" s="1" customFormat="1" ht="12" customHeight="1">
      <c r="B51" s="33"/>
      <c r="C51" s="28" t="s">
        <v>16</v>
      </c>
      <c r="L51" s="33"/>
    </row>
    <row r="52" spans="2:12" s="1" customFormat="1" ht="16.5" customHeight="1">
      <c r="B52" s="33"/>
      <c r="E52" s="338" t="str">
        <f>E7</f>
        <v>Kolovraty - dostupné bydlení</v>
      </c>
      <c r="F52" s="339"/>
      <c r="G52" s="339"/>
      <c r="H52" s="339"/>
      <c r="L52" s="33"/>
    </row>
    <row r="53" spans="2:12" ht="12" customHeight="1">
      <c r="B53" s="21"/>
      <c r="C53" s="28" t="s">
        <v>201</v>
      </c>
      <c r="L53" s="21"/>
    </row>
    <row r="54" spans="2:12" ht="16.5" customHeight="1">
      <c r="B54" s="21"/>
      <c r="E54" s="338" t="s">
        <v>607</v>
      </c>
      <c r="F54" s="300"/>
      <c r="G54" s="300"/>
      <c r="H54" s="300"/>
      <c r="L54" s="21"/>
    </row>
    <row r="55" spans="2:12" ht="12" customHeight="1">
      <c r="B55" s="21"/>
      <c r="C55" s="28" t="s">
        <v>203</v>
      </c>
      <c r="L55" s="21"/>
    </row>
    <row r="56" spans="2:12" s="1" customFormat="1" ht="16.5" customHeight="1">
      <c r="B56" s="33"/>
      <c r="E56" s="334" t="s">
        <v>3366</v>
      </c>
      <c r="F56" s="340"/>
      <c r="G56" s="340"/>
      <c r="H56" s="340"/>
      <c r="L56" s="33"/>
    </row>
    <row r="57" spans="2:12" s="1" customFormat="1" ht="12" customHeight="1">
      <c r="B57" s="33"/>
      <c r="C57" s="28" t="s">
        <v>3367</v>
      </c>
      <c r="L57" s="33"/>
    </row>
    <row r="58" spans="2:12" s="1" customFormat="1" ht="16.5" customHeight="1">
      <c r="B58" s="33"/>
      <c r="E58" s="321" t="str">
        <f>E13</f>
        <v>SO-04.03.01 - Dešťová kanalizace</v>
      </c>
      <c r="F58" s="340"/>
      <c r="G58" s="340"/>
      <c r="H58" s="340"/>
      <c r="L58" s="33"/>
    </row>
    <row r="59" spans="2:12" s="1" customFormat="1" ht="6.95" customHeight="1">
      <c r="B59" s="33"/>
      <c r="L59" s="33"/>
    </row>
    <row r="60" spans="2:12" s="1" customFormat="1" ht="12" customHeight="1">
      <c r="B60" s="33"/>
      <c r="C60" s="28" t="s">
        <v>22</v>
      </c>
      <c r="F60" s="26" t="str">
        <f>F16</f>
        <v>Kolovraty</v>
      </c>
      <c r="I60" s="28" t="s">
        <v>24</v>
      </c>
      <c r="J60" s="50" t="str">
        <f>IF(J16="","",J16)</f>
        <v>28. 6. 2021</v>
      </c>
      <c r="L60" s="33"/>
    </row>
    <row r="61" spans="2:12" s="1" customFormat="1" ht="6.95" customHeight="1">
      <c r="B61" s="33"/>
      <c r="L61" s="33"/>
    </row>
    <row r="62" spans="2:12" s="1" customFormat="1" ht="15.2" customHeight="1">
      <c r="B62" s="33"/>
      <c r="C62" s="28" t="s">
        <v>26</v>
      </c>
      <c r="F62" s="26" t="str">
        <f>E19</f>
        <v>atelier HETA s.r.o.</v>
      </c>
      <c r="I62" s="28" t="s">
        <v>32</v>
      </c>
      <c r="J62" s="31" t="str">
        <f>E25</f>
        <v>atelier HETA s.r.o.</v>
      </c>
      <c r="L62" s="33"/>
    </row>
    <row r="63" spans="2:12" s="1" customFormat="1" ht="15.2" customHeight="1">
      <c r="B63" s="33"/>
      <c r="C63" s="28" t="s">
        <v>30</v>
      </c>
      <c r="F63" s="26" t="str">
        <f>IF(E22="","",E22)</f>
        <v>Vyplň údaj</v>
      </c>
      <c r="I63" s="28" t="s">
        <v>34</v>
      </c>
      <c r="J63" s="31" t="str">
        <f>E28</f>
        <v>Toman Martin</v>
      </c>
      <c r="L63" s="33"/>
    </row>
    <row r="64" spans="2:12" s="1" customFormat="1" ht="10.35" customHeight="1">
      <c r="B64" s="33"/>
      <c r="L64" s="33"/>
    </row>
    <row r="65" spans="2:47" s="1" customFormat="1" ht="29.25" customHeight="1">
      <c r="B65" s="33"/>
      <c r="C65" s="101" t="s">
        <v>206</v>
      </c>
      <c r="D65" s="95"/>
      <c r="E65" s="95"/>
      <c r="F65" s="95"/>
      <c r="G65" s="95"/>
      <c r="H65" s="95"/>
      <c r="I65" s="95"/>
      <c r="J65" s="102" t="s">
        <v>207</v>
      </c>
      <c r="K65" s="95"/>
      <c r="L65" s="33"/>
    </row>
    <row r="66" spans="2:47" s="1" customFormat="1" ht="10.35" customHeight="1">
      <c r="B66" s="33"/>
      <c r="L66" s="33"/>
    </row>
    <row r="67" spans="2:47" s="1" customFormat="1" ht="22.9" customHeight="1">
      <c r="B67" s="33"/>
      <c r="C67" s="103" t="s">
        <v>71</v>
      </c>
      <c r="J67" s="64">
        <f>J97</f>
        <v>0</v>
      </c>
      <c r="L67" s="33"/>
      <c r="AU67" s="18" t="s">
        <v>208</v>
      </c>
    </row>
    <row r="68" spans="2:47" s="8" customFormat="1" ht="24.95" customHeight="1">
      <c r="B68" s="104"/>
      <c r="D68" s="105" t="s">
        <v>209</v>
      </c>
      <c r="E68" s="106"/>
      <c r="F68" s="106"/>
      <c r="G68" s="106"/>
      <c r="H68" s="106"/>
      <c r="I68" s="106"/>
      <c r="J68" s="107">
        <f>J98</f>
        <v>0</v>
      </c>
      <c r="L68" s="104"/>
    </row>
    <row r="69" spans="2:47" s="9" customFormat="1" ht="19.899999999999999" customHeight="1">
      <c r="B69" s="108"/>
      <c r="D69" s="109" t="s">
        <v>210</v>
      </c>
      <c r="E69" s="110"/>
      <c r="F69" s="110"/>
      <c r="G69" s="110"/>
      <c r="H69" s="110"/>
      <c r="I69" s="110"/>
      <c r="J69" s="111">
        <f>J99</f>
        <v>0</v>
      </c>
      <c r="L69" s="108"/>
    </row>
    <row r="70" spans="2:47" s="9" customFormat="1" ht="19.899999999999999" customHeight="1">
      <c r="B70" s="108"/>
      <c r="D70" s="109" t="s">
        <v>316</v>
      </c>
      <c r="E70" s="110"/>
      <c r="F70" s="110"/>
      <c r="G70" s="110"/>
      <c r="H70" s="110"/>
      <c r="I70" s="110"/>
      <c r="J70" s="111">
        <f>J113</f>
        <v>0</v>
      </c>
      <c r="L70" s="108"/>
    </row>
    <row r="71" spans="2:47" s="9" customFormat="1" ht="19.899999999999999" customHeight="1">
      <c r="B71" s="108"/>
      <c r="D71" s="109" t="s">
        <v>710</v>
      </c>
      <c r="E71" s="110"/>
      <c r="F71" s="110"/>
      <c r="G71" s="110"/>
      <c r="H71" s="110"/>
      <c r="I71" s="110"/>
      <c r="J71" s="111">
        <f>J192</f>
        <v>0</v>
      </c>
      <c r="L71" s="108"/>
    </row>
    <row r="72" spans="2:47" s="8" customFormat="1" ht="24.95" customHeight="1">
      <c r="B72" s="104"/>
      <c r="D72" s="105" t="s">
        <v>317</v>
      </c>
      <c r="E72" s="106"/>
      <c r="F72" s="106"/>
      <c r="G72" s="106"/>
      <c r="H72" s="106"/>
      <c r="I72" s="106"/>
      <c r="J72" s="107">
        <f>J195</f>
        <v>0</v>
      </c>
      <c r="L72" s="104"/>
    </row>
    <row r="73" spans="2:47" s="9" customFormat="1" ht="19.899999999999999" customHeight="1">
      <c r="B73" s="108"/>
      <c r="D73" s="109" t="s">
        <v>551</v>
      </c>
      <c r="E73" s="110"/>
      <c r="F73" s="110"/>
      <c r="G73" s="110"/>
      <c r="H73" s="110"/>
      <c r="I73" s="110"/>
      <c r="J73" s="111">
        <f>J196</f>
        <v>0</v>
      </c>
      <c r="L73" s="108"/>
    </row>
    <row r="74" spans="2:47" s="1" customFormat="1" ht="21.75" customHeight="1">
      <c r="B74" s="33"/>
      <c r="L74" s="33"/>
    </row>
    <row r="75" spans="2:47" s="1" customFormat="1" ht="6.95" customHeight="1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47" s="1" customFormat="1" ht="6.95" customHeight="1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47" s="1" customFormat="1" ht="24.95" customHeight="1">
      <c r="B80" s="33"/>
      <c r="C80" s="22" t="s">
        <v>212</v>
      </c>
      <c r="L80" s="33"/>
    </row>
    <row r="81" spans="2:20" s="1" customFormat="1" ht="6.95" customHeight="1">
      <c r="B81" s="33"/>
      <c r="L81" s="33"/>
    </row>
    <row r="82" spans="2:20" s="1" customFormat="1" ht="12" customHeight="1">
      <c r="B82" s="33"/>
      <c r="C82" s="28" t="s">
        <v>16</v>
      </c>
      <c r="L82" s="33"/>
    </row>
    <row r="83" spans="2:20" s="1" customFormat="1" ht="16.5" customHeight="1">
      <c r="B83" s="33"/>
      <c r="E83" s="338" t="str">
        <f>E7</f>
        <v>Kolovraty - dostupné bydlení</v>
      </c>
      <c r="F83" s="339"/>
      <c r="G83" s="339"/>
      <c r="H83" s="339"/>
      <c r="L83" s="33"/>
    </row>
    <row r="84" spans="2:20" ht="12" customHeight="1">
      <c r="B84" s="21"/>
      <c r="C84" s="28" t="s">
        <v>201</v>
      </c>
      <c r="L84" s="21"/>
    </row>
    <row r="85" spans="2:20" ht="16.5" customHeight="1">
      <c r="B85" s="21"/>
      <c r="E85" s="338" t="s">
        <v>607</v>
      </c>
      <c r="F85" s="300"/>
      <c r="G85" s="300"/>
      <c r="H85" s="300"/>
      <c r="L85" s="21"/>
    </row>
    <row r="86" spans="2:20" ht="12" customHeight="1">
      <c r="B86" s="21"/>
      <c r="C86" s="28" t="s">
        <v>203</v>
      </c>
      <c r="L86" s="21"/>
    </row>
    <row r="87" spans="2:20" s="1" customFormat="1" ht="16.5" customHeight="1">
      <c r="B87" s="33"/>
      <c r="E87" s="334" t="s">
        <v>3366</v>
      </c>
      <c r="F87" s="340"/>
      <c r="G87" s="340"/>
      <c r="H87" s="340"/>
      <c r="L87" s="33"/>
    </row>
    <row r="88" spans="2:20" s="1" customFormat="1" ht="12" customHeight="1">
      <c r="B88" s="33"/>
      <c r="C88" s="28" t="s">
        <v>3367</v>
      </c>
      <c r="L88" s="33"/>
    </row>
    <row r="89" spans="2:20" s="1" customFormat="1" ht="16.5" customHeight="1">
      <c r="B89" s="33"/>
      <c r="E89" s="321" t="str">
        <f>E13</f>
        <v>SO-04.03.01 - Dešťová kanalizace</v>
      </c>
      <c r="F89" s="340"/>
      <c r="G89" s="340"/>
      <c r="H89" s="340"/>
      <c r="L89" s="33"/>
    </row>
    <row r="90" spans="2:20" s="1" customFormat="1" ht="6.95" customHeight="1">
      <c r="B90" s="33"/>
      <c r="L90" s="33"/>
    </row>
    <row r="91" spans="2:20" s="1" customFormat="1" ht="12" customHeight="1">
      <c r="B91" s="33"/>
      <c r="C91" s="28" t="s">
        <v>22</v>
      </c>
      <c r="F91" s="26" t="str">
        <f>F16</f>
        <v>Kolovraty</v>
      </c>
      <c r="I91" s="28" t="s">
        <v>24</v>
      </c>
      <c r="J91" s="50" t="str">
        <f>IF(J16="","",J16)</f>
        <v>28. 6. 2021</v>
      </c>
      <c r="L91" s="33"/>
    </row>
    <row r="92" spans="2:20" s="1" customFormat="1" ht="6.95" customHeight="1">
      <c r="B92" s="33"/>
      <c r="L92" s="33"/>
    </row>
    <row r="93" spans="2:20" s="1" customFormat="1" ht="15.2" customHeight="1">
      <c r="B93" s="33"/>
      <c r="C93" s="28" t="s">
        <v>26</v>
      </c>
      <c r="F93" s="26" t="str">
        <f>E19</f>
        <v>atelier HETA s.r.o.</v>
      </c>
      <c r="I93" s="28" t="s">
        <v>32</v>
      </c>
      <c r="J93" s="31" t="str">
        <f>E25</f>
        <v>atelier HETA s.r.o.</v>
      </c>
      <c r="L93" s="33"/>
    </row>
    <row r="94" spans="2:20" s="1" customFormat="1" ht="15.2" customHeight="1">
      <c r="B94" s="33"/>
      <c r="C94" s="28" t="s">
        <v>30</v>
      </c>
      <c r="F94" s="26" t="str">
        <f>IF(E22="","",E22)</f>
        <v>Vyplň údaj</v>
      </c>
      <c r="I94" s="28" t="s">
        <v>34</v>
      </c>
      <c r="J94" s="31" t="str">
        <f>E28</f>
        <v>Toman Martin</v>
      </c>
      <c r="L94" s="33"/>
    </row>
    <row r="95" spans="2:20" s="1" customFormat="1" ht="10.35" customHeight="1">
      <c r="B95" s="33"/>
      <c r="L95" s="33"/>
    </row>
    <row r="96" spans="2:20" s="10" customFormat="1" ht="29.25" customHeight="1">
      <c r="B96" s="112"/>
      <c r="C96" s="113" t="s">
        <v>213</v>
      </c>
      <c r="D96" s="114" t="s">
        <v>58</v>
      </c>
      <c r="E96" s="114" t="s">
        <v>54</v>
      </c>
      <c r="F96" s="114" t="s">
        <v>55</v>
      </c>
      <c r="G96" s="114" t="s">
        <v>214</v>
      </c>
      <c r="H96" s="114" t="s">
        <v>215</v>
      </c>
      <c r="I96" s="114" t="s">
        <v>216</v>
      </c>
      <c r="J96" s="114" t="s">
        <v>207</v>
      </c>
      <c r="K96" s="115" t="s">
        <v>217</v>
      </c>
      <c r="L96" s="112"/>
      <c r="M96" s="57" t="s">
        <v>21</v>
      </c>
      <c r="N96" s="58" t="s">
        <v>43</v>
      </c>
      <c r="O96" s="58" t="s">
        <v>218</v>
      </c>
      <c r="P96" s="58" t="s">
        <v>219</v>
      </c>
      <c r="Q96" s="58" t="s">
        <v>220</v>
      </c>
      <c r="R96" s="58" t="s">
        <v>221</v>
      </c>
      <c r="S96" s="58" t="s">
        <v>222</v>
      </c>
      <c r="T96" s="59" t="s">
        <v>223</v>
      </c>
    </row>
    <row r="97" spans="2:65" s="1" customFormat="1" ht="22.9" customHeight="1">
      <c r="B97" s="33"/>
      <c r="C97" s="62" t="s">
        <v>224</v>
      </c>
      <c r="J97" s="116">
        <f>BK97</f>
        <v>0</v>
      </c>
      <c r="L97" s="33"/>
      <c r="M97" s="60"/>
      <c r="N97" s="51"/>
      <c r="O97" s="51"/>
      <c r="P97" s="117">
        <f>P98+P195</f>
        <v>0</v>
      </c>
      <c r="Q97" s="51"/>
      <c r="R97" s="117">
        <f>R98+R195</f>
        <v>120.11314596</v>
      </c>
      <c r="S97" s="51"/>
      <c r="T97" s="118">
        <f>T98+T195</f>
        <v>0</v>
      </c>
      <c r="AT97" s="18" t="s">
        <v>72</v>
      </c>
      <c r="AU97" s="18" t="s">
        <v>208</v>
      </c>
      <c r="BK97" s="119">
        <f>BK98+BK195</f>
        <v>0</v>
      </c>
    </row>
    <row r="98" spans="2:65" s="11" customFormat="1" ht="25.9" customHeight="1">
      <c r="B98" s="120"/>
      <c r="D98" s="121" t="s">
        <v>72</v>
      </c>
      <c r="E98" s="122" t="s">
        <v>225</v>
      </c>
      <c r="F98" s="122" t="s">
        <v>226</v>
      </c>
      <c r="I98" s="123"/>
      <c r="J98" s="124">
        <f>BK98</f>
        <v>0</v>
      </c>
      <c r="L98" s="120"/>
      <c r="M98" s="125"/>
      <c r="P98" s="126">
        <f>P99+P113+P192</f>
        <v>0</v>
      </c>
      <c r="R98" s="126">
        <f>R99+R113+R192</f>
        <v>119.78805</v>
      </c>
      <c r="T98" s="127">
        <f>T99+T113+T192</f>
        <v>0</v>
      </c>
      <c r="AR98" s="121" t="s">
        <v>80</v>
      </c>
      <c r="AT98" s="128" t="s">
        <v>72</v>
      </c>
      <c r="AU98" s="128" t="s">
        <v>73</v>
      </c>
      <c r="AY98" s="121" t="s">
        <v>227</v>
      </c>
      <c r="BK98" s="129">
        <f>BK99+BK113+BK192</f>
        <v>0</v>
      </c>
    </row>
    <row r="99" spans="2:65" s="11" customFormat="1" ht="22.9" customHeight="1">
      <c r="B99" s="120"/>
      <c r="D99" s="121" t="s">
        <v>72</v>
      </c>
      <c r="E99" s="130" t="s">
        <v>80</v>
      </c>
      <c r="F99" s="130" t="s">
        <v>228</v>
      </c>
      <c r="I99" s="123"/>
      <c r="J99" s="131">
        <f>BK99</f>
        <v>0</v>
      </c>
      <c r="L99" s="120"/>
      <c r="M99" s="125"/>
      <c r="P99" s="126">
        <f>SUM(P100:P112)</f>
        <v>0</v>
      </c>
      <c r="R99" s="126">
        <f>SUM(R100:R112)</f>
        <v>98.596000000000004</v>
      </c>
      <c r="T99" s="127">
        <f>SUM(T100:T112)</f>
        <v>0</v>
      </c>
      <c r="AR99" s="121" t="s">
        <v>80</v>
      </c>
      <c r="AT99" s="128" t="s">
        <v>72</v>
      </c>
      <c r="AU99" s="128" t="s">
        <v>80</v>
      </c>
      <c r="AY99" s="121" t="s">
        <v>227</v>
      </c>
      <c r="BK99" s="129">
        <f>SUM(BK100:BK112)</f>
        <v>0</v>
      </c>
    </row>
    <row r="100" spans="2:65" s="1" customFormat="1" ht="49.15" customHeight="1">
      <c r="B100" s="33"/>
      <c r="C100" s="132" t="s">
        <v>80</v>
      </c>
      <c r="D100" s="132" t="s">
        <v>229</v>
      </c>
      <c r="E100" s="133" t="s">
        <v>3369</v>
      </c>
      <c r="F100" s="134" t="s">
        <v>3370</v>
      </c>
      <c r="G100" s="135" t="s">
        <v>244</v>
      </c>
      <c r="H100" s="136">
        <v>94.08</v>
      </c>
      <c r="I100" s="137"/>
      <c r="J100" s="138">
        <f>ROUND(I100*H100,2)</f>
        <v>0</v>
      </c>
      <c r="K100" s="134" t="s">
        <v>233</v>
      </c>
      <c r="L100" s="33"/>
      <c r="M100" s="139" t="s">
        <v>21</v>
      </c>
      <c r="N100" s="140" t="s">
        <v>45</v>
      </c>
      <c r="P100" s="141">
        <f>O100*H100</f>
        <v>0</v>
      </c>
      <c r="Q100" s="141">
        <v>0</v>
      </c>
      <c r="R100" s="141">
        <f>Q100*H100</f>
        <v>0</v>
      </c>
      <c r="S100" s="141">
        <v>0</v>
      </c>
      <c r="T100" s="142">
        <f>S100*H100</f>
        <v>0</v>
      </c>
      <c r="AR100" s="143" t="s">
        <v>234</v>
      </c>
      <c r="AT100" s="143" t="s">
        <v>229</v>
      </c>
      <c r="AU100" s="143" t="s">
        <v>86</v>
      </c>
      <c r="AY100" s="18" t="s">
        <v>227</v>
      </c>
      <c r="BE100" s="144">
        <f>IF(N100="základní",J100,0)</f>
        <v>0</v>
      </c>
      <c r="BF100" s="144">
        <f>IF(N100="snížená",J100,0)</f>
        <v>0</v>
      </c>
      <c r="BG100" s="144">
        <f>IF(N100="zákl. přenesená",J100,0)</f>
        <v>0</v>
      </c>
      <c r="BH100" s="144">
        <f>IF(N100="sníž. přenesená",J100,0)</f>
        <v>0</v>
      </c>
      <c r="BI100" s="144">
        <f>IF(N100="nulová",J100,0)</f>
        <v>0</v>
      </c>
      <c r="BJ100" s="18" t="s">
        <v>86</v>
      </c>
      <c r="BK100" s="144">
        <f>ROUND(I100*H100,2)</f>
        <v>0</v>
      </c>
      <c r="BL100" s="18" t="s">
        <v>234</v>
      </c>
      <c r="BM100" s="143" t="s">
        <v>3371</v>
      </c>
    </row>
    <row r="101" spans="2:65" s="1" customFormat="1" ht="11.25">
      <c r="B101" s="33"/>
      <c r="D101" s="145" t="s">
        <v>236</v>
      </c>
      <c r="F101" s="146" t="s">
        <v>3372</v>
      </c>
      <c r="I101" s="147"/>
      <c r="L101" s="33"/>
      <c r="M101" s="148"/>
      <c r="T101" s="54"/>
      <c r="AT101" s="18" t="s">
        <v>236</v>
      </c>
      <c r="AU101" s="18" t="s">
        <v>86</v>
      </c>
    </row>
    <row r="102" spans="2:65" s="13" customFormat="1" ht="11.25">
      <c r="B102" s="156"/>
      <c r="D102" s="150" t="s">
        <v>238</v>
      </c>
      <c r="E102" s="157" t="s">
        <v>21</v>
      </c>
      <c r="F102" s="158" t="s">
        <v>3373</v>
      </c>
      <c r="H102" s="159">
        <v>94.08</v>
      </c>
      <c r="I102" s="160"/>
      <c r="L102" s="156"/>
      <c r="M102" s="161"/>
      <c r="T102" s="162"/>
      <c r="AT102" s="157" t="s">
        <v>238</v>
      </c>
      <c r="AU102" s="157" t="s">
        <v>86</v>
      </c>
      <c r="AV102" s="13" t="s">
        <v>86</v>
      </c>
      <c r="AW102" s="13" t="s">
        <v>33</v>
      </c>
      <c r="AX102" s="13" t="s">
        <v>80</v>
      </c>
      <c r="AY102" s="157" t="s">
        <v>227</v>
      </c>
    </row>
    <row r="103" spans="2:65" s="1" customFormat="1" ht="44.25" customHeight="1">
      <c r="B103" s="33"/>
      <c r="C103" s="132" t="s">
        <v>86</v>
      </c>
      <c r="D103" s="132" t="s">
        <v>229</v>
      </c>
      <c r="E103" s="133" t="s">
        <v>345</v>
      </c>
      <c r="F103" s="134" t="s">
        <v>346</v>
      </c>
      <c r="G103" s="135" t="s">
        <v>232</v>
      </c>
      <c r="H103" s="136">
        <v>12</v>
      </c>
      <c r="I103" s="137"/>
      <c r="J103" s="138">
        <f>ROUND(I103*H103,2)</f>
        <v>0</v>
      </c>
      <c r="K103" s="134" t="s">
        <v>233</v>
      </c>
      <c r="L103" s="33"/>
      <c r="M103" s="139" t="s">
        <v>21</v>
      </c>
      <c r="N103" s="140" t="s">
        <v>45</v>
      </c>
      <c r="P103" s="141">
        <f>O103*H103</f>
        <v>0</v>
      </c>
      <c r="Q103" s="141">
        <v>3.0000000000000001E-3</v>
      </c>
      <c r="R103" s="141">
        <f>Q103*H103</f>
        <v>3.6000000000000004E-2</v>
      </c>
      <c r="S103" s="141">
        <v>0</v>
      </c>
      <c r="T103" s="142">
        <f>S103*H103</f>
        <v>0</v>
      </c>
      <c r="AR103" s="143" t="s">
        <v>234</v>
      </c>
      <c r="AT103" s="143" t="s">
        <v>229</v>
      </c>
      <c r="AU103" s="143" t="s">
        <v>86</v>
      </c>
      <c r="AY103" s="18" t="s">
        <v>227</v>
      </c>
      <c r="BE103" s="144">
        <f>IF(N103="základní",J103,0)</f>
        <v>0</v>
      </c>
      <c r="BF103" s="144">
        <f>IF(N103="snížená",J103,0)</f>
        <v>0</v>
      </c>
      <c r="BG103" s="144">
        <f>IF(N103="zákl. přenesená",J103,0)</f>
        <v>0</v>
      </c>
      <c r="BH103" s="144">
        <f>IF(N103="sníž. přenesená",J103,0)</f>
        <v>0</v>
      </c>
      <c r="BI103" s="144">
        <f>IF(N103="nulová",J103,0)</f>
        <v>0</v>
      </c>
      <c r="BJ103" s="18" t="s">
        <v>86</v>
      </c>
      <c r="BK103" s="144">
        <f>ROUND(I103*H103,2)</f>
        <v>0</v>
      </c>
      <c r="BL103" s="18" t="s">
        <v>234</v>
      </c>
      <c r="BM103" s="143" t="s">
        <v>3374</v>
      </c>
    </row>
    <row r="104" spans="2:65" s="1" customFormat="1" ht="11.25">
      <c r="B104" s="33"/>
      <c r="D104" s="145" t="s">
        <v>236</v>
      </c>
      <c r="F104" s="146" t="s">
        <v>348</v>
      </c>
      <c r="I104" s="147"/>
      <c r="L104" s="33"/>
      <c r="M104" s="148"/>
      <c r="T104" s="54"/>
      <c r="AT104" s="18" t="s">
        <v>236</v>
      </c>
      <c r="AU104" s="18" t="s">
        <v>86</v>
      </c>
    </row>
    <row r="105" spans="2:65" s="13" customFormat="1" ht="11.25">
      <c r="B105" s="156"/>
      <c r="D105" s="150" t="s">
        <v>238</v>
      </c>
      <c r="E105" s="157" t="s">
        <v>21</v>
      </c>
      <c r="F105" s="158" t="s">
        <v>349</v>
      </c>
      <c r="H105" s="159">
        <v>12</v>
      </c>
      <c r="I105" s="160"/>
      <c r="L105" s="156"/>
      <c r="M105" s="161"/>
      <c r="T105" s="162"/>
      <c r="AT105" s="157" t="s">
        <v>238</v>
      </c>
      <c r="AU105" s="157" t="s">
        <v>86</v>
      </c>
      <c r="AV105" s="13" t="s">
        <v>86</v>
      </c>
      <c r="AW105" s="13" t="s">
        <v>33</v>
      </c>
      <c r="AX105" s="13" t="s">
        <v>80</v>
      </c>
      <c r="AY105" s="157" t="s">
        <v>227</v>
      </c>
    </row>
    <row r="106" spans="2:65" s="1" customFormat="1" ht="49.15" customHeight="1">
      <c r="B106" s="33"/>
      <c r="C106" s="132" t="s">
        <v>120</v>
      </c>
      <c r="D106" s="132" t="s">
        <v>229</v>
      </c>
      <c r="E106" s="133" t="s">
        <v>350</v>
      </c>
      <c r="F106" s="134" t="s">
        <v>351</v>
      </c>
      <c r="G106" s="135" t="s">
        <v>232</v>
      </c>
      <c r="H106" s="136">
        <v>12</v>
      </c>
      <c r="I106" s="137"/>
      <c r="J106" s="138">
        <f>ROUND(I106*H106,2)</f>
        <v>0</v>
      </c>
      <c r="K106" s="134" t="s">
        <v>233</v>
      </c>
      <c r="L106" s="33"/>
      <c r="M106" s="139" t="s">
        <v>21</v>
      </c>
      <c r="N106" s="140" t="s">
        <v>45</v>
      </c>
      <c r="P106" s="141">
        <f>O106*H106</f>
        <v>0</v>
      </c>
      <c r="Q106" s="141">
        <v>0</v>
      </c>
      <c r="R106" s="141">
        <f>Q106*H106</f>
        <v>0</v>
      </c>
      <c r="S106" s="141">
        <v>0</v>
      </c>
      <c r="T106" s="142">
        <f>S106*H106</f>
        <v>0</v>
      </c>
      <c r="AR106" s="143" t="s">
        <v>234</v>
      </c>
      <c r="AT106" s="143" t="s">
        <v>229</v>
      </c>
      <c r="AU106" s="143" t="s">
        <v>86</v>
      </c>
      <c r="AY106" s="18" t="s">
        <v>227</v>
      </c>
      <c r="BE106" s="144">
        <f>IF(N106="základní",J106,0)</f>
        <v>0</v>
      </c>
      <c r="BF106" s="144">
        <f>IF(N106="snížená",J106,0)</f>
        <v>0</v>
      </c>
      <c r="BG106" s="144">
        <f>IF(N106="zákl. přenesená",J106,0)</f>
        <v>0</v>
      </c>
      <c r="BH106" s="144">
        <f>IF(N106="sníž. přenesená",J106,0)</f>
        <v>0</v>
      </c>
      <c r="BI106" s="144">
        <f>IF(N106="nulová",J106,0)</f>
        <v>0</v>
      </c>
      <c r="BJ106" s="18" t="s">
        <v>86</v>
      </c>
      <c r="BK106" s="144">
        <f>ROUND(I106*H106,2)</f>
        <v>0</v>
      </c>
      <c r="BL106" s="18" t="s">
        <v>234</v>
      </c>
      <c r="BM106" s="143" t="s">
        <v>3375</v>
      </c>
    </row>
    <row r="107" spans="2:65" s="1" customFormat="1" ht="11.25">
      <c r="B107" s="33"/>
      <c r="D107" s="145" t="s">
        <v>236</v>
      </c>
      <c r="F107" s="146" t="s">
        <v>353</v>
      </c>
      <c r="I107" s="147"/>
      <c r="L107" s="33"/>
      <c r="M107" s="148"/>
      <c r="T107" s="54"/>
      <c r="AT107" s="18" t="s">
        <v>236</v>
      </c>
      <c r="AU107" s="18" t="s">
        <v>86</v>
      </c>
    </row>
    <row r="108" spans="2:65" s="1" customFormat="1" ht="66.75" customHeight="1">
      <c r="B108" s="33"/>
      <c r="C108" s="132" t="s">
        <v>234</v>
      </c>
      <c r="D108" s="132" t="s">
        <v>229</v>
      </c>
      <c r="E108" s="133" t="s">
        <v>284</v>
      </c>
      <c r="F108" s="134" t="s">
        <v>285</v>
      </c>
      <c r="G108" s="135" t="s">
        <v>244</v>
      </c>
      <c r="H108" s="136">
        <v>49.28</v>
      </c>
      <c r="I108" s="137"/>
      <c r="J108" s="138">
        <f>ROUND(I108*H108,2)</f>
        <v>0</v>
      </c>
      <c r="K108" s="134" t="s">
        <v>233</v>
      </c>
      <c r="L108" s="33"/>
      <c r="M108" s="139" t="s">
        <v>21</v>
      </c>
      <c r="N108" s="140" t="s">
        <v>45</v>
      </c>
      <c r="P108" s="141">
        <f>O108*H108</f>
        <v>0</v>
      </c>
      <c r="Q108" s="141">
        <v>0</v>
      </c>
      <c r="R108" s="141">
        <f>Q108*H108</f>
        <v>0</v>
      </c>
      <c r="S108" s="141">
        <v>0</v>
      </c>
      <c r="T108" s="142">
        <f>S108*H108</f>
        <v>0</v>
      </c>
      <c r="AR108" s="143" t="s">
        <v>234</v>
      </c>
      <c r="AT108" s="143" t="s">
        <v>229</v>
      </c>
      <c r="AU108" s="143" t="s">
        <v>86</v>
      </c>
      <c r="AY108" s="18" t="s">
        <v>227</v>
      </c>
      <c r="BE108" s="144">
        <f>IF(N108="základní",J108,0)</f>
        <v>0</v>
      </c>
      <c r="BF108" s="144">
        <f>IF(N108="snížená",J108,0)</f>
        <v>0</v>
      </c>
      <c r="BG108" s="144">
        <f>IF(N108="zákl. přenesená",J108,0)</f>
        <v>0</v>
      </c>
      <c r="BH108" s="144">
        <f>IF(N108="sníž. přenesená",J108,0)</f>
        <v>0</v>
      </c>
      <c r="BI108" s="144">
        <f>IF(N108="nulová",J108,0)</f>
        <v>0</v>
      </c>
      <c r="BJ108" s="18" t="s">
        <v>86</v>
      </c>
      <c r="BK108" s="144">
        <f>ROUND(I108*H108,2)</f>
        <v>0</v>
      </c>
      <c r="BL108" s="18" t="s">
        <v>234</v>
      </c>
      <c r="BM108" s="143" t="s">
        <v>3376</v>
      </c>
    </row>
    <row r="109" spans="2:65" s="1" customFormat="1" ht="11.25">
      <c r="B109" s="33"/>
      <c r="D109" s="145" t="s">
        <v>236</v>
      </c>
      <c r="F109" s="146" t="s">
        <v>287</v>
      </c>
      <c r="I109" s="147"/>
      <c r="L109" s="33"/>
      <c r="M109" s="148"/>
      <c r="T109" s="54"/>
      <c r="AT109" s="18" t="s">
        <v>236</v>
      </c>
      <c r="AU109" s="18" t="s">
        <v>86</v>
      </c>
    </row>
    <row r="110" spans="2:65" s="1" customFormat="1" ht="16.5" customHeight="1">
      <c r="B110" s="33"/>
      <c r="C110" s="170" t="s">
        <v>264</v>
      </c>
      <c r="D110" s="170" t="s">
        <v>291</v>
      </c>
      <c r="E110" s="171" t="s">
        <v>365</v>
      </c>
      <c r="F110" s="172" t="s">
        <v>366</v>
      </c>
      <c r="G110" s="173" t="s">
        <v>273</v>
      </c>
      <c r="H110" s="174">
        <v>98.56</v>
      </c>
      <c r="I110" s="175"/>
      <c r="J110" s="176">
        <f>ROUND(I110*H110,2)</f>
        <v>0</v>
      </c>
      <c r="K110" s="172" t="s">
        <v>233</v>
      </c>
      <c r="L110" s="177"/>
      <c r="M110" s="178" t="s">
        <v>21</v>
      </c>
      <c r="N110" s="179" t="s">
        <v>45</v>
      </c>
      <c r="P110" s="141">
        <f>O110*H110</f>
        <v>0</v>
      </c>
      <c r="Q110" s="141">
        <v>1</v>
      </c>
      <c r="R110" s="141">
        <f>Q110*H110</f>
        <v>98.56</v>
      </c>
      <c r="S110" s="141">
        <v>0</v>
      </c>
      <c r="T110" s="142">
        <f>S110*H110</f>
        <v>0</v>
      </c>
      <c r="AR110" s="143" t="s">
        <v>283</v>
      </c>
      <c r="AT110" s="143" t="s">
        <v>291</v>
      </c>
      <c r="AU110" s="143" t="s">
        <v>86</v>
      </c>
      <c r="AY110" s="18" t="s">
        <v>227</v>
      </c>
      <c r="BE110" s="144">
        <f>IF(N110="základní",J110,0)</f>
        <v>0</v>
      </c>
      <c r="BF110" s="144">
        <f>IF(N110="snížená",J110,0)</f>
        <v>0</v>
      </c>
      <c r="BG110" s="144">
        <f>IF(N110="zákl. přenesená",J110,0)</f>
        <v>0</v>
      </c>
      <c r="BH110" s="144">
        <f>IF(N110="sníž. přenesená",J110,0)</f>
        <v>0</v>
      </c>
      <c r="BI110" s="144">
        <f>IF(N110="nulová",J110,0)</f>
        <v>0</v>
      </c>
      <c r="BJ110" s="18" t="s">
        <v>86</v>
      </c>
      <c r="BK110" s="144">
        <f>ROUND(I110*H110,2)</f>
        <v>0</v>
      </c>
      <c r="BL110" s="18" t="s">
        <v>234</v>
      </c>
      <c r="BM110" s="143" t="s">
        <v>3377</v>
      </c>
    </row>
    <row r="111" spans="2:65" s="13" customFormat="1" ht="11.25">
      <c r="B111" s="156"/>
      <c r="D111" s="150" t="s">
        <v>238</v>
      </c>
      <c r="E111" s="157" t="s">
        <v>21</v>
      </c>
      <c r="F111" s="158" t="s">
        <v>3378</v>
      </c>
      <c r="H111" s="159">
        <v>49.28</v>
      </c>
      <c r="I111" s="160"/>
      <c r="L111" s="156"/>
      <c r="M111" s="161"/>
      <c r="T111" s="162"/>
      <c r="AT111" s="157" t="s">
        <v>238</v>
      </c>
      <c r="AU111" s="157" t="s">
        <v>86</v>
      </c>
      <c r="AV111" s="13" t="s">
        <v>86</v>
      </c>
      <c r="AW111" s="13" t="s">
        <v>33</v>
      </c>
      <c r="AX111" s="13" t="s">
        <v>73</v>
      </c>
      <c r="AY111" s="157" t="s">
        <v>227</v>
      </c>
    </row>
    <row r="112" spans="2:65" s="13" customFormat="1" ht="11.25">
      <c r="B112" s="156"/>
      <c r="D112" s="150" t="s">
        <v>238</v>
      </c>
      <c r="E112" s="157" t="s">
        <v>21</v>
      </c>
      <c r="F112" s="158" t="s">
        <v>3379</v>
      </c>
      <c r="H112" s="159">
        <v>98.56</v>
      </c>
      <c r="I112" s="160"/>
      <c r="L112" s="156"/>
      <c r="M112" s="161"/>
      <c r="T112" s="162"/>
      <c r="AT112" s="157" t="s">
        <v>238</v>
      </c>
      <c r="AU112" s="157" t="s">
        <v>86</v>
      </c>
      <c r="AV112" s="13" t="s">
        <v>86</v>
      </c>
      <c r="AW112" s="13" t="s">
        <v>33</v>
      </c>
      <c r="AX112" s="13" t="s">
        <v>80</v>
      </c>
      <c r="AY112" s="157" t="s">
        <v>227</v>
      </c>
    </row>
    <row r="113" spans="2:65" s="11" customFormat="1" ht="22.9" customHeight="1">
      <c r="B113" s="120"/>
      <c r="D113" s="121" t="s">
        <v>72</v>
      </c>
      <c r="E113" s="130" t="s">
        <v>283</v>
      </c>
      <c r="F113" s="130" t="s">
        <v>381</v>
      </c>
      <c r="I113" s="123"/>
      <c r="J113" s="131">
        <f>BK113</f>
        <v>0</v>
      </c>
      <c r="L113" s="120"/>
      <c r="M113" s="125"/>
      <c r="P113" s="126">
        <f>SUM(P114:P191)</f>
        <v>0</v>
      </c>
      <c r="R113" s="126">
        <f>SUM(R114:R191)</f>
        <v>8.225810000000001</v>
      </c>
      <c r="T113" s="127">
        <f>SUM(T114:T191)</f>
        <v>0</v>
      </c>
      <c r="AR113" s="121" t="s">
        <v>80</v>
      </c>
      <c r="AT113" s="128" t="s">
        <v>72</v>
      </c>
      <c r="AU113" s="128" t="s">
        <v>80</v>
      </c>
      <c r="AY113" s="121" t="s">
        <v>227</v>
      </c>
      <c r="BK113" s="129">
        <f>SUM(BK114:BK191)</f>
        <v>0</v>
      </c>
    </row>
    <row r="114" spans="2:65" s="1" customFormat="1" ht="44.25" customHeight="1">
      <c r="B114" s="33"/>
      <c r="C114" s="132" t="s">
        <v>270</v>
      </c>
      <c r="D114" s="132" t="s">
        <v>229</v>
      </c>
      <c r="E114" s="133" t="s">
        <v>3380</v>
      </c>
      <c r="F114" s="134" t="s">
        <v>3381</v>
      </c>
      <c r="G114" s="135" t="s">
        <v>326</v>
      </c>
      <c r="H114" s="136">
        <v>633</v>
      </c>
      <c r="I114" s="137"/>
      <c r="J114" s="138">
        <f>ROUND(I114*H114,2)</f>
        <v>0</v>
      </c>
      <c r="K114" s="134" t="s">
        <v>1825</v>
      </c>
      <c r="L114" s="33"/>
      <c r="M114" s="139" t="s">
        <v>21</v>
      </c>
      <c r="N114" s="140" t="s">
        <v>45</v>
      </c>
      <c r="P114" s="141">
        <f>O114*H114</f>
        <v>0</v>
      </c>
      <c r="Q114" s="141">
        <v>1.4400000000000001E-3</v>
      </c>
      <c r="R114" s="141">
        <f>Q114*H114</f>
        <v>0.91152000000000011</v>
      </c>
      <c r="S114" s="141">
        <v>0</v>
      </c>
      <c r="T114" s="142">
        <f>S114*H114</f>
        <v>0</v>
      </c>
      <c r="AR114" s="143" t="s">
        <v>234</v>
      </c>
      <c r="AT114" s="143" t="s">
        <v>229</v>
      </c>
      <c r="AU114" s="143" t="s">
        <v>86</v>
      </c>
      <c r="AY114" s="18" t="s">
        <v>227</v>
      </c>
      <c r="BE114" s="144">
        <f>IF(N114="základní",J114,0)</f>
        <v>0</v>
      </c>
      <c r="BF114" s="144">
        <f>IF(N114="snížená",J114,0)</f>
        <v>0</v>
      </c>
      <c r="BG114" s="144">
        <f>IF(N114="zákl. přenesená",J114,0)</f>
        <v>0</v>
      </c>
      <c r="BH114" s="144">
        <f>IF(N114="sníž. přenesená",J114,0)</f>
        <v>0</v>
      </c>
      <c r="BI114" s="144">
        <f>IF(N114="nulová",J114,0)</f>
        <v>0</v>
      </c>
      <c r="BJ114" s="18" t="s">
        <v>86</v>
      </c>
      <c r="BK114" s="144">
        <f>ROUND(I114*H114,2)</f>
        <v>0</v>
      </c>
      <c r="BL114" s="18" t="s">
        <v>234</v>
      </c>
      <c r="BM114" s="143" t="s">
        <v>3382</v>
      </c>
    </row>
    <row r="115" spans="2:65" s="1" customFormat="1" ht="11.25">
      <c r="B115" s="33"/>
      <c r="D115" s="145" t="s">
        <v>236</v>
      </c>
      <c r="F115" s="146" t="s">
        <v>3383</v>
      </c>
      <c r="I115" s="147"/>
      <c r="L115" s="33"/>
      <c r="M115" s="148"/>
      <c r="T115" s="54"/>
      <c r="AT115" s="18" t="s">
        <v>236</v>
      </c>
      <c r="AU115" s="18" t="s">
        <v>86</v>
      </c>
    </row>
    <row r="116" spans="2:65" s="13" customFormat="1" ht="11.25">
      <c r="B116" s="156"/>
      <c r="D116" s="150" t="s">
        <v>238</v>
      </c>
      <c r="E116" s="157" t="s">
        <v>21</v>
      </c>
      <c r="F116" s="158" t="s">
        <v>1810</v>
      </c>
      <c r="H116" s="159">
        <v>135</v>
      </c>
      <c r="I116" s="160"/>
      <c r="L116" s="156"/>
      <c r="M116" s="161"/>
      <c r="T116" s="162"/>
      <c r="AT116" s="157" t="s">
        <v>238</v>
      </c>
      <c r="AU116" s="157" t="s">
        <v>86</v>
      </c>
      <c r="AV116" s="13" t="s">
        <v>86</v>
      </c>
      <c r="AW116" s="13" t="s">
        <v>33</v>
      </c>
      <c r="AX116" s="13" t="s">
        <v>73</v>
      </c>
      <c r="AY116" s="157" t="s">
        <v>227</v>
      </c>
    </row>
    <row r="117" spans="2:65" s="13" customFormat="1" ht="11.25">
      <c r="B117" s="156"/>
      <c r="D117" s="150" t="s">
        <v>238</v>
      </c>
      <c r="E117" s="157" t="s">
        <v>21</v>
      </c>
      <c r="F117" s="158" t="s">
        <v>1145</v>
      </c>
      <c r="H117" s="159">
        <v>36</v>
      </c>
      <c r="I117" s="160"/>
      <c r="L117" s="156"/>
      <c r="M117" s="161"/>
      <c r="T117" s="162"/>
      <c r="AT117" s="157" t="s">
        <v>238</v>
      </c>
      <c r="AU117" s="157" t="s">
        <v>86</v>
      </c>
      <c r="AV117" s="13" t="s">
        <v>86</v>
      </c>
      <c r="AW117" s="13" t="s">
        <v>33</v>
      </c>
      <c r="AX117" s="13" t="s">
        <v>73</v>
      </c>
      <c r="AY117" s="157" t="s">
        <v>227</v>
      </c>
    </row>
    <row r="118" spans="2:65" s="13" customFormat="1" ht="11.25">
      <c r="B118" s="156"/>
      <c r="D118" s="150" t="s">
        <v>238</v>
      </c>
      <c r="E118" s="157" t="s">
        <v>21</v>
      </c>
      <c r="F118" s="158" t="s">
        <v>1853</v>
      </c>
      <c r="H118" s="159">
        <v>143</v>
      </c>
      <c r="I118" s="160"/>
      <c r="L118" s="156"/>
      <c r="M118" s="161"/>
      <c r="T118" s="162"/>
      <c r="AT118" s="157" t="s">
        <v>238</v>
      </c>
      <c r="AU118" s="157" t="s">
        <v>86</v>
      </c>
      <c r="AV118" s="13" t="s">
        <v>86</v>
      </c>
      <c r="AW118" s="13" t="s">
        <v>33</v>
      </c>
      <c r="AX118" s="13" t="s">
        <v>73</v>
      </c>
      <c r="AY118" s="157" t="s">
        <v>227</v>
      </c>
    </row>
    <row r="119" spans="2:65" s="13" customFormat="1" ht="11.25">
      <c r="B119" s="156"/>
      <c r="D119" s="150" t="s">
        <v>238</v>
      </c>
      <c r="E119" s="157" t="s">
        <v>21</v>
      </c>
      <c r="F119" s="158" t="s">
        <v>1872</v>
      </c>
      <c r="H119" s="159">
        <v>146</v>
      </c>
      <c r="I119" s="160"/>
      <c r="L119" s="156"/>
      <c r="M119" s="161"/>
      <c r="T119" s="162"/>
      <c r="AT119" s="157" t="s">
        <v>238</v>
      </c>
      <c r="AU119" s="157" t="s">
        <v>86</v>
      </c>
      <c r="AV119" s="13" t="s">
        <v>86</v>
      </c>
      <c r="AW119" s="13" t="s">
        <v>33</v>
      </c>
      <c r="AX119" s="13" t="s">
        <v>73</v>
      </c>
      <c r="AY119" s="157" t="s">
        <v>227</v>
      </c>
    </row>
    <row r="120" spans="2:65" s="13" customFormat="1" ht="11.25">
      <c r="B120" s="156"/>
      <c r="D120" s="150" t="s">
        <v>238</v>
      </c>
      <c r="E120" s="157" t="s">
        <v>21</v>
      </c>
      <c r="F120" s="158" t="s">
        <v>2075</v>
      </c>
      <c r="H120" s="159">
        <v>173</v>
      </c>
      <c r="I120" s="160"/>
      <c r="L120" s="156"/>
      <c r="M120" s="161"/>
      <c r="T120" s="162"/>
      <c r="AT120" s="157" t="s">
        <v>238</v>
      </c>
      <c r="AU120" s="157" t="s">
        <v>86</v>
      </c>
      <c r="AV120" s="13" t="s">
        <v>86</v>
      </c>
      <c r="AW120" s="13" t="s">
        <v>33</v>
      </c>
      <c r="AX120" s="13" t="s">
        <v>73</v>
      </c>
      <c r="AY120" s="157" t="s">
        <v>227</v>
      </c>
    </row>
    <row r="121" spans="2:65" s="14" customFormat="1" ht="11.25">
      <c r="B121" s="163"/>
      <c r="D121" s="150" t="s">
        <v>238</v>
      </c>
      <c r="E121" s="164" t="s">
        <v>21</v>
      </c>
      <c r="F121" s="165" t="s">
        <v>241</v>
      </c>
      <c r="H121" s="166">
        <v>633</v>
      </c>
      <c r="I121" s="167"/>
      <c r="L121" s="163"/>
      <c r="M121" s="168"/>
      <c r="T121" s="169"/>
      <c r="AT121" s="164" t="s">
        <v>238</v>
      </c>
      <c r="AU121" s="164" t="s">
        <v>86</v>
      </c>
      <c r="AV121" s="14" t="s">
        <v>234</v>
      </c>
      <c r="AW121" s="14" t="s">
        <v>33</v>
      </c>
      <c r="AX121" s="14" t="s">
        <v>80</v>
      </c>
      <c r="AY121" s="164" t="s">
        <v>227</v>
      </c>
    </row>
    <row r="122" spans="2:65" s="1" customFormat="1" ht="44.25" customHeight="1">
      <c r="B122" s="33"/>
      <c r="C122" s="132" t="s">
        <v>278</v>
      </c>
      <c r="D122" s="132" t="s">
        <v>229</v>
      </c>
      <c r="E122" s="133" t="s">
        <v>3384</v>
      </c>
      <c r="F122" s="134" t="s">
        <v>3385</v>
      </c>
      <c r="G122" s="135" t="s">
        <v>326</v>
      </c>
      <c r="H122" s="136">
        <v>55</v>
      </c>
      <c r="I122" s="137"/>
      <c r="J122" s="138">
        <f>ROUND(I122*H122,2)</f>
        <v>0</v>
      </c>
      <c r="K122" s="134" t="s">
        <v>336</v>
      </c>
      <c r="L122" s="33"/>
      <c r="M122" s="139" t="s">
        <v>21</v>
      </c>
      <c r="N122" s="140" t="s">
        <v>45</v>
      </c>
      <c r="P122" s="141">
        <f>O122*H122</f>
        <v>0</v>
      </c>
      <c r="Q122" s="141">
        <v>1.4400000000000001E-3</v>
      </c>
      <c r="R122" s="141">
        <f>Q122*H122</f>
        <v>7.9200000000000007E-2</v>
      </c>
      <c r="S122" s="141">
        <v>0</v>
      </c>
      <c r="T122" s="142">
        <f>S122*H122</f>
        <v>0</v>
      </c>
      <c r="AR122" s="143" t="s">
        <v>234</v>
      </c>
      <c r="AT122" s="143" t="s">
        <v>229</v>
      </c>
      <c r="AU122" s="143" t="s">
        <v>86</v>
      </c>
      <c r="AY122" s="18" t="s">
        <v>227</v>
      </c>
      <c r="BE122" s="144">
        <f>IF(N122="základní",J122,0)</f>
        <v>0</v>
      </c>
      <c r="BF122" s="144">
        <f>IF(N122="snížená",J122,0)</f>
        <v>0</v>
      </c>
      <c r="BG122" s="144">
        <f>IF(N122="zákl. přenesená",J122,0)</f>
        <v>0</v>
      </c>
      <c r="BH122" s="144">
        <f>IF(N122="sníž. přenesená",J122,0)</f>
        <v>0</v>
      </c>
      <c r="BI122" s="144">
        <f>IF(N122="nulová",J122,0)</f>
        <v>0</v>
      </c>
      <c r="BJ122" s="18" t="s">
        <v>86</v>
      </c>
      <c r="BK122" s="144">
        <f>ROUND(I122*H122,2)</f>
        <v>0</v>
      </c>
      <c r="BL122" s="18" t="s">
        <v>234</v>
      </c>
      <c r="BM122" s="143" t="s">
        <v>3386</v>
      </c>
    </row>
    <row r="123" spans="2:65" s="13" customFormat="1" ht="11.25">
      <c r="B123" s="156"/>
      <c r="D123" s="150" t="s">
        <v>238</v>
      </c>
      <c r="E123" s="157" t="s">
        <v>21</v>
      </c>
      <c r="F123" s="158" t="s">
        <v>1291</v>
      </c>
      <c r="H123" s="159">
        <v>55</v>
      </c>
      <c r="I123" s="160"/>
      <c r="L123" s="156"/>
      <c r="M123" s="161"/>
      <c r="T123" s="162"/>
      <c r="AT123" s="157" t="s">
        <v>238</v>
      </c>
      <c r="AU123" s="157" t="s">
        <v>86</v>
      </c>
      <c r="AV123" s="13" t="s">
        <v>86</v>
      </c>
      <c r="AW123" s="13" t="s">
        <v>33</v>
      </c>
      <c r="AX123" s="13" t="s">
        <v>80</v>
      </c>
      <c r="AY123" s="157" t="s">
        <v>227</v>
      </c>
    </row>
    <row r="124" spans="2:65" s="1" customFormat="1" ht="44.25" customHeight="1">
      <c r="B124" s="33"/>
      <c r="C124" s="132" t="s">
        <v>283</v>
      </c>
      <c r="D124" s="132" t="s">
        <v>229</v>
      </c>
      <c r="E124" s="133" t="s">
        <v>3387</v>
      </c>
      <c r="F124" s="134" t="s">
        <v>3388</v>
      </c>
      <c r="G124" s="135" t="s">
        <v>326</v>
      </c>
      <c r="H124" s="136">
        <v>66.5</v>
      </c>
      <c r="I124" s="137"/>
      <c r="J124" s="138">
        <f>ROUND(I124*H124,2)</f>
        <v>0</v>
      </c>
      <c r="K124" s="134" t="s">
        <v>1825</v>
      </c>
      <c r="L124" s="33"/>
      <c r="M124" s="139" t="s">
        <v>21</v>
      </c>
      <c r="N124" s="140" t="s">
        <v>45</v>
      </c>
      <c r="P124" s="141">
        <f>O124*H124</f>
        <v>0</v>
      </c>
      <c r="Q124" s="141">
        <v>2.48E-3</v>
      </c>
      <c r="R124" s="141">
        <f>Q124*H124</f>
        <v>0.16492000000000001</v>
      </c>
      <c r="S124" s="141">
        <v>0</v>
      </c>
      <c r="T124" s="142">
        <f>S124*H124</f>
        <v>0</v>
      </c>
      <c r="AR124" s="143" t="s">
        <v>234</v>
      </c>
      <c r="AT124" s="143" t="s">
        <v>229</v>
      </c>
      <c r="AU124" s="143" t="s">
        <v>86</v>
      </c>
      <c r="AY124" s="18" t="s">
        <v>227</v>
      </c>
      <c r="BE124" s="144">
        <f>IF(N124="základní",J124,0)</f>
        <v>0</v>
      </c>
      <c r="BF124" s="144">
        <f>IF(N124="snížená",J124,0)</f>
        <v>0</v>
      </c>
      <c r="BG124" s="144">
        <f>IF(N124="zákl. přenesená",J124,0)</f>
        <v>0</v>
      </c>
      <c r="BH124" s="144">
        <f>IF(N124="sníž. přenesená",J124,0)</f>
        <v>0</v>
      </c>
      <c r="BI124" s="144">
        <f>IF(N124="nulová",J124,0)</f>
        <v>0</v>
      </c>
      <c r="BJ124" s="18" t="s">
        <v>86</v>
      </c>
      <c r="BK124" s="144">
        <f>ROUND(I124*H124,2)</f>
        <v>0</v>
      </c>
      <c r="BL124" s="18" t="s">
        <v>234</v>
      </c>
      <c r="BM124" s="143" t="s">
        <v>3389</v>
      </c>
    </row>
    <row r="125" spans="2:65" s="1" customFormat="1" ht="11.25">
      <c r="B125" s="33"/>
      <c r="D125" s="145" t="s">
        <v>236</v>
      </c>
      <c r="F125" s="146" t="s">
        <v>3390</v>
      </c>
      <c r="I125" s="147"/>
      <c r="L125" s="33"/>
      <c r="M125" s="148"/>
      <c r="T125" s="54"/>
      <c r="AT125" s="18" t="s">
        <v>236</v>
      </c>
      <c r="AU125" s="18" t="s">
        <v>86</v>
      </c>
    </row>
    <row r="126" spans="2:65" s="1" customFormat="1" ht="44.25" customHeight="1">
      <c r="B126" s="33"/>
      <c r="C126" s="132" t="s">
        <v>290</v>
      </c>
      <c r="D126" s="132" t="s">
        <v>229</v>
      </c>
      <c r="E126" s="133" t="s">
        <v>3391</v>
      </c>
      <c r="F126" s="134" t="s">
        <v>3392</v>
      </c>
      <c r="G126" s="135" t="s">
        <v>326</v>
      </c>
      <c r="H126" s="136">
        <v>173</v>
      </c>
      <c r="I126" s="137"/>
      <c r="J126" s="138">
        <f>ROUND(I126*H126,2)</f>
        <v>0</v>
      </c>
      <c r="K126" s="134" t="s">
        <v>1825</v>
      </c>
      <c r="L126" s="33"/>
      <c r="M126" s="139" t="s">
        <v>21</v>
      </c>
      <c r="N126" s="140" t="s">
        <v>45</v>
      </c>
      <c r="P126" s="141">
        <f>O126*H126</f>
        <v>0</v>
      </c>
      <c r="Q126" s="141">
        <v>3.9300000000000003E-3</v>
      </c>
      <c r="R126" s="141">
        <f>Q126*H126</f>
        <v>0.67989000000000011</v>
      </c>
      <c r="S126" s="141">
        <v>0</v>
      </c>
      <c r="T126" s="142">
        <f>S126*H126</f>
        <v>0</v>
      </c>
      <c r="AR126" s="143" t="s">
        <v>234</v>
      </c>
      <c r="AT126" s="143" t="s">
        <v>229</v>
      </c>
      <c r="AU126" s="143" t="s">
        <v>86</v>
      </c>
      <c r="AY126" s="18" t="s">
        <v>227</v>
      </c>
      <c r="BE126" s="144">
        <f>IF(N126="základní",J126,0)</f>
        <v>0</v>
      </c>
      <c r="BF126" s="144">
        <f>IF(N126="snížená",J126,0)</f>
        <v>0</v>
      </c>
      <c r="BG126" s="144">
        <f>IF(N126="zákl. přenesená",J126,0)</f>
        <v>0</v>
      </c>
      <c r="BH126" s="144">
        <f>IF(N126="sníž. přenesená",J126,0)</f>
        <v>0</v>
      </c>
      <c r="BI126" s="144">
        <f>IF(N126="nulová",J126,0)</f>
        <v>0</v>
      </c>
      <c r="BJ126" s="18" t="s">
        <v>86</v>
      </c>
      <c r="BK126" s="144">
        <f>ROUND(I126*H126,2)</f>
        <v>0</v>
      </c>
      <c r="BL126" s="18" t="s">
        <v>234</v>
      </c>
      <c r="BM126" s="143" t="s">
        <v>3393</v>
      </c>
    </row>
    <row r="127" spans="2:65" s="1" customFormat="1" ht="11.25">
      <c r="B127" s="33"/>
      <c r="D127" s="145" t="s">
        <v>236</v>
      </c>
      <c r="F127" s="146" t="s">
        <v>3394</v>
      </c>
      <c r="I127" s="147"/>
      <c r="L127" s="33"/>
      <c r="M127" s="148"/>
      <c r="T127" s="54"/>
      <c r="AT127" s="18" t="s">
        <v>236</v>
      </c>
      <c r="AU127" s="18" t="s">
        <v>86</v>
      </c>
    </row>
    <row r="128" spans="2:65" s="13" customFormat="1" ht="11.25">
      <c r="B128" s="156"/>
      <c r="D128" s="150" t="s">
        <v>238</v>
      </c>
      <c r="E128" s="157" t="s">
        <v>21</v>
      </c>
      <c r="F128" s="158" t="s">
        <v>3395</v>
      </c>
      <c r="H128" s="159">
        <v>173</v>
      </c>
      <c r="I128" s="160"/>
      <c r="L128" s="156"/>
      <c r="M128" s="161"/>
      <c r="T128" s="162"/>
      <c r="AT128" s="157" t="s">
        <v>238</v>
      </c>
      <c r="AU128" s="157" t="s">
        <v>86</v>
      </c>
      <c r="AV128" s="13" t="s">
        <v>86</v>
      </c>
      <c r="AW128" s="13" t="s">
        <v>33</v>
      </c>
      <c r="AX128" s="13" t="s">
        <v>80</v>
      </c>
      <c r="AY128" s="157" t="s">
        <v>227</v>
      </c>
    </row>
    <row r="129" spans="2:65" s="1" customFormat="1" ht="49.15" customHeight="1">
      <c r="B129" s="33"/>
      <c r="C129" s="132" t="s">
        <v>296</v>
      </c>
      <c r="D129" s="132" t="s">
        <v>229</v>
      </c>
      <c r="E129" s="133" t="s">
        <v>3396</v>
      </c>
      <c r="F129" s="134" t="s">
        <v>3397</v>
      </c>
      <c r="G129" s="135" t="s">
        <v>396</v>
      </c>
      <c r="H129" s="136">
        <v>379</v>
      </c>
      <c r="I129" s="137"/>
      <c r="J129" s="138">
        <f>ROUND(I129*H129,2)</f>
        <v>0</v>
      </c>
      <c r="K129" s="134" t="s">
        <v>1825</v>
      </c>
      <c r="L129" s="33"/>
      <c r="M129" s="139" t="s">
        <v>21</v>
      </c>
      <c r="N129" s="140" t="s">
        <v>45</v>
      </c>
      <c r="P129" s="141">
        <f>O129*H129</f>
        <v>0</v>
      </c>
      <c r="Q129" s="141">
        <v>0</v>
      </c>
      <c r="R129" s="141">
        <f>Q129*H129</f>
        <v>0</v>
      </c>
      <c r="S129" s="141">
        <v>0</v>
      </c>
      <c r="T129" s="142">
        <f>S129*H129</f>
        <v>0</v>
      </c>
      <c r="AR129" s="143" t="s">
        <v>234</v>
      </c>
      <c r="AT129" s="143" t="s">
        <v>229</v>
      </c>
      <c r="AU129" s="143" t="s">
        <v>86</v>
      </c>
      <c r="AY129" s="18" t="s">
        <v>227</v>
      </c>
      <c r="BE129" s="144">
        <f>IF(N129="základní",J129,0)</f>
        <v>0</v>
      </c>
      <c r="BF129" s="144">
        <f>IF(N129="snížená",J129,0)</f>
        <v>0</v>
      </c>
      <c r="BG129" s="144">
        <f>IF(N129="zákl. přenesená",J129,0)</f>
        <v>0</v>
      </c>
      <c r="BH129" s="144">
        <f>IF(N129="sníž. přenesená",J129,0)</f>
        <v>0</v>
      </c>
      <c r="BI129" s="144">
        <f>IF(N129="nulová",J129,0)</f>
        <v>0</v>
      </c>
      <c r="BJ129" s="18" t="s">
        <v>86</v>
      </c>
      <c r="BK129" s="144">
        <f>ROUND(I129*H129,2)</f>
        <v>0</v>
      </c>
      <c r="BL129" s="18" t="s">
        <v>234</v>
      </c>
      <c r="BM129" s="143" t="s">
        <v>3398</v>
      </c>
    </row>
    <row r="130" spans="2:65" s="1" customFormat="1" ht="11.25">
      <c r="B130" s="33"/>
      <c r="D130" s="145" t="s">
        <v>236</v>
      </c>
      <c r="F130" s="146" t="s">
        <v>3399</v>
      </c>
      <c r="I130" s="147"/>
      <c r="L130" s="33"/>
      <c r="M130" s="148"/>
      <c r="T130" s="54"/>
      <c r="AT130" s="18" t="s">
        <v>236</v>
      </c>
      <c r="AU130" s="18" t="s">
        <v>86</v>
      </c>
    </row>
    <row r="131" spans="2:65" s="1" customFormat="1" ht="16.5" customHeight="1">
      <c r="B131" s="33"/>
      <c r="C131" s="170" t="s">
        <v>308</v>
      </c>
      <c r="D131" s="170" t="s">
        <v>291</v>
      </c>
      <c r="E131" s="171" t="s">
        <v>3400</v>
      </c>
      <c r="F131" s="172" t="s">
        <v>3401</v>
      </c>
      <c r="G131" s="173" t="s">
        <v>396</v>
      </c>
      <c r="H131" s="174">
        <v>62</v>
      </c>
      <c r="I131" s="175"/>
      <c r="J131" s="176">
        <f>ROUND(I131*H131,2)</f>
        <v>0</v>
      </c>
      <c r="K131" s="172" t="s">
        <v>233</v>
      </c>
      <c r="L131" s="177"/>
      <c r="M131" s="178" t="s">
        <v>21</v>
      </c>
      <c r="N131" s="179" t="s">
        <v>45</v>
      </c>
      <c r="P131" s="141">
        <f>O131*H131</f>
        <v>0</v>
      </c>
      <c r="Q131" s="141">
        <v>2.7999999999999998E-4</v>
      </c>
      <c r="R131" s="141">
        <f>Q131*H131</f>
        <v>1.7359999999999997E-2</v>
      </c>
      <c r="S131" s="141">
        <v>0</v>
      </c>
      <c r="T131" s="142">
        <f>S131*H131</f>
        <v>0</v>
      </c>
      <c r="AR131" s="143" t="s">
        <v>283</v>
      </c>
      <c r="AT131" s="143" t="s">
        <v>291</v>
      </c>
      <c r="AU131" s="143" t="s">
        <v>86</v>
      </c>
      <c r="AY131" s="18" t="s">
        <v>227</v>
      </c>
      <c r="BE131" s="144">
        <f>IF(N131="základní",J131,0)</f>
        <v>0</v>
      </c>
      <c r="BF131" s="144">
        <f>IF(N131="snížená",J131,0)</f>
        <v>0</v>
      </c>
      <c r="BG131" s="144">
        <f>IF(N131="zákl. přenesená",J131,0)</f>
        <v>0</v>
      </c>
      <c r="BH131" s="144">
        <f>IF(N131="sníž. přenesená",J131,0)</f>
        <v>0</v>
      </c>
      <c r="BI131" s="144">
        <f>IF(N131="nulová",J131,0)</f>
        <v>0</v>
      </c>
      <c r="BJ131" s="18" t="s">
        <v>86</v>
      </c>
      <c r="BK131" s="144">
        <f>ROUND(I131*H131,2)</f>
        <v>0</v>
      </c>
      <c r="BL131" s="18" t="s">
        <v>234</v>
      </c>
      <c r="BM131" s="143" t="s">
        <v>3402</v>
      </c>
    </row>
    <row r="132" spans="2:65" s="1" customFormat="1" ht="19.5">
      <c r="B132" s="33"/>
      <c r="D132" s="150" t="s">
        <v>403</v>
      </c>
      <c r="F132" s="183" t="s">
        <v>3403</v>
      </c>
      <c r="I132" s="147"/>
      <c r="L132" s="33"/>
      <c r="M132" s="148"/>
      <c r="T132" s="54"/>
      <c r="AT132" s="18" t="s">
        <v>403</v>
      </c>
      <c r="AU132" s="18" t="s">
        <v>86</v>
      </c>
    </row>
    <row r="133" spans="2:65" s="13" customFormat="1" ht="11.25">
      <c r="B133" s="156"/>
      <c r="D133" s="150" t="s">
        <v>238</v>
      </c>
      <c r="E133" s="157" t="s">
        <v>21</v>
      </c>
      <c r="F133" s="158" t="s">
        <v>1232</v>
      </c>
      <c r="H133" s="159">
        <v>47</v>
      </c>
      <c r="I133" s="160"/>
      <c r="L133" s="156"/>
      <c r="M133" s="161"/>
      <c r="T133" s="162"/>
      <c r="AT133" s="157" t="s">
        <v>238</v>
      </c>
      <c r="AU133" s="157" t="s">
        <v>86</v>
      </c>
      <c r="AV133" s="13" t="s">
        <v>86</v>
      </c>
      <c r="AW133" s="13" t="s">
        <v>33</v>
      </c>
      <c r="AX133" s="13" t="s">
        <v>73</v>
      </c>
      <c r="AY133" s="157" t="s">
        <v>227</v>
      </c>
    </row>
    <row r="134" spans="2:65" s="13" customFormat="1" ht="11.25">
      <c r="B134" s="156"/>
      <c r="D134" s="150" t="s">
        <v>238</v>
      </c>
      <c r="E134" s="157" t="s">
        <v>21</v>
      </c>
      <c r="F134" s="158" t="s">
        <v>382</v>
      </c>
      <c r="H134" s="159">
        <v>15</v>
      </c>
      <c r="I134" s="160"/>
      <c r="L134" s="156"/>
      <c r="M134" s="161"/>
      <c r="T134" s="162"/>
      <c r="AT134" s="157" t="s">
        <v>238</v>
      </c>
      <c r="AU134" s="157" t="s">
        <v>86</v>
      </c>
      <c r="AV134" s="13" t="s">
        <v>86</v>
      </c>
      <c r="AW134" s="13" t="s">
        <v>33</v>
      </c>
      <c r="AX134" s="13" t="s">
        <v>73</v>
      </c>
      <c r="AY134" s="157" t="s">
        <v>227</v>
      </c>
    </row>
    <row r="135" spans="2:65" s="14" customFormat="1" ht="11.25">
      <c r="B135" s="163"/>
      <c r="D135" s="150" t="s">
        <v>238</v>
      </c>
      <c r="E135" s="164" t="s">
        <v>21</v>
      </c>
      <c r="F135" s="165" t="s">
        <v>241</v>
      </c>
      <c r="H135" s="166">
        <v>62</v>
      </c>
      <c r="I135" s="167"/>
      <c r="L135" s="163"/>
      <c r="M135" s="168"/>
      <c r="T135" s="169"/>
      <c r="AT135" s="164" t="s">
        <v>238</v>
      </c>
      <c r="AU135" s="164" t="s">
        <v>86</v>
      </c>
      <c r="AV135" s="14" t="s">
        <v>234</v>
      </c>
      <c r="AW135" s="14" t="s">
        <v>33</v>
      </c>
      <c r="AX135" s="14" t="s">
        <v>80</v>
      </c>
      <c r="AY135" s="164" t="s">
        <v>227</v>
      </c>
    </row>
    <row r="136" spans="2:65" s="1" customFormat="1" ht="16.5" customHeight="1">
      <c r="B136" s="33"/>
      <c r="C136" s="170" t="s">
        <v>8</v>
      </c>
      <c r="D136" s="170" t="s">
        <v>291</v>
      </c>
      <c r="E136" s="171" t="s">
        <v>3404</v>
      </c>
      <c r="F136" s="172" t="s">
        <v>3405</v>
      </c>
      <c r="G136" s="173" t="s">
        <v>396</v>
      </c>
      <c r="H136" s="174">
        <v>317</v>
      </c>
      <c r="I136" s="175"/>
      <c r="J136" s="176">
        <f>ROUND(I136*H136,2)</f>
        <v>0</v>
      </c>
      <c r="K136" s="172" t="s">
        <v>233</v>
      </c>
      <c r="L136" s="177"/>
      <c r="M136" s="178" t="s">
        <v>21</v>
      </c>
      <c r="N136" s="179" t="s">
        <v>45</v>
      </c>
      <c r="P136" s="141">
        <f>O136*H136</f>
        <v>0</v>
      </c>
      <c r="Q136" s="141">
        <v>2.5999999999999998E-4</v>
      </c>
      <c r="R136" s="141">
        <f>Q136*H136</f>
        <v>8.2419999999999993E-2</v>
      </c>
      <c r="S136" s="141">
        <v>0</v>
      </c>
      <c r="T136" s="142">
        <f>S136*H136</f>
        <v>0</v>
      </c>
      <c r="AR136" s="143" t="s">
        <v>283</v>
      </c>
      <c r="AT136" s="143" t="s">
        <v>291</v>
      </c>
      <c r="AU136" s="143" t="s">
        <v>86</v>
      </c>
      <c r="AY136" s="18" t="s">
        <v>227</v>
      </c>
      <c r="BE136" s="144">
        <f>IF(N136="základní",J136,0)</f>
        <v>0</v>
      </c>
      <c r="BF136" s="144">
        <f>IF(N136="snížená",J136,0)</f>
        <v>0</v>
      </c>
      <c r="BG136" s="144">
        <f>IF(N136="zákl. přenesená",J136,0)</f>
        <v>0</v>
      </c>
      <c r="BH136" s="144">
        <f>IF(N136="sníž. přenesená",J136,0)</f>
        <v>0</v>
      </c>
      <c r="BI136" s="144">
        <f>IF(N136="nulová",J136,0)</f>
        <v>0</v>
      </c>
      <c r="BJ136" s="18" t="s">
        <v>86</v>
      </c>
      <c r="BK136" s="144">
        <f>ROUND(I136*H136,2)</f>
        <v>0</v>
      </c>
      <c r="BL136" s="18" t="s">
        <v>234</v>
      </c>
      <c r="BM136" s="143" t="s">
        <v>3406</v>
      </c>
    </row>
    <row r="137" spans="2:65" s="1" customFormat="1" ht="19.5">
      <c r="B137" s="33"/>
      <c r="D137" s="150" t="s">
        <v>403</v>
      </c>
      <c r="F137" s="183" t="s">
        <v>3403</v>
      </c>
      <c r="I137" s="147"/>
      <c r="L137" s="33"/>
      <c r="M137" s="148"/>
      <c r="T137" s="54"/>
      <c r="AT137" s="18" t="s">
        <v>403</v>
      </c>
      <c r="AU137" s="18" t="s">
        <v>86</v>
      </c>
    </row>
    <row r="138" spans="2:65" s="1" customFormat="1" ht="37.9" customHeight="1">
      <c r="B138" s="33"/>
      <c r="C138" s="132" t="s">
        <v>370</v>
      </c>
      <c r="D138" s="132" t="s">
        <v>229</v>
      </c>
      <c r="E138" s="133" t="s">
        <v>3407</v>
      </c>
      <c r="F138" s="134" t="s">
        <v>3408</v>
      </c>
      <c r="G138" s="135" t="s">
        <v>396</v>
      </c>
      <c r="H138" s="136">
        <v>7</v>
      </c>
      <c r="I138" s="137"/>
      <c r="J138" s="138">
        <f>ROUND(I138*H138,2)</f>
        <v>0</v>
      </c>
      <c r="K138" s="134" t="s">
        <v>1825</v>
      </c>
      <c r="L138" s="33"/>
      <c r="M138" s="139" t="s">
        <v>21</v>
      </c>
      <c r="N138" s="140" t="s">
        <v>45</v>
      </c>
      <c r="P138" s="141">
        <f>O138*H138</f>
        <v>0</v>
      </c>
      <c r="Q138" s="141">
        <v>0</v>
      </c>
      <c r="R138" s="141">
        <f>Q138*H138</f>
        <v>0</v>
      </c>
      <c r="S138" s="141">
        <v>0</v>
      </c>
      <c r="T138" s="142">
        <f>S138*H138</f>
        <v>0</v>
      </c>
      <c r="AR138" s="143" t="s">
        <v>234</v>
      </c>
      <c r="AT138" s="143" t="s">
        <v>229</v>
      </c>
      <c r="AU138" s="143" t="s">
        <v>86</v>
      </c>
      <c r="AY138" s="18" t="s">
        <v>227</v>
      </c>
      <c r="BE138" s="144">
        <f>IF(N138="základní",J138,0)</f>
        <v>0</v>
      </c>
      <c r="BF138" s="144">
        <f>IF(N138="snížená",J138,0)</f>
        <v>0</v>
      </c>
      <c r="BG138" s="144">
        <f>IF(N138="zákl. přenesená",J138,0)</f>
        <v>0</v>
      </c>
      <c r="BH138" s="144">
        <f>IF(N138="sníž. přenesená",J138,0)</f>
        <v>0</v>
      </c>
      <c r="BI138" s="144">
        <f>IF(N138="nulová",J138,0)</f>
        <v>0</v>
      </c>
      <c r="BJ138" s="18" t="s">
        <v>86</v>
      </c>
      <c r="BK138" s="144">
        <f>ROUND(I138*H138,2)</f>
        <v>0</v>
      </c>
      <c r="BL138" s="18" t="s">
        <v>234</v>
      </c>
      <c r="BM138" s="143" t="s">
        <v>3409</v>
      </c>
    </row>
    <row r="139" spans="2:65" s="1" customFormat="1" ht="11.25">
      <c r="B139" s="33"/>
      <c r="D139" s="145" t="s">
        <v>236</v>
      </c>
      <c r="F139" s="146" t="s">
        <v>3410</v>
      </c>
      <c r="I139" s="147"/>
      <c r="L139" s="33"/>
      <c r="M139" s="148"/>
      <c r="T139" s="54"/>
      <c r="AT139" s="18" t="s">
        <v>236</v>
      </c>
      <c r="AU139" s="18" t="s">
        <v>86</v>
      </c>
    </row>
    <row r="140" spans="2:65" s="1" customFormat="1" ht="24.2" customHeight="1">
      <c r="B140" s="33"/>
      <c r="C140" s="170" t="s">
        <v>376</v>
      </c>
      <c r="D140" s="170" t="s">
        <v>291</v>
      </c>
      <c r="E140" s="171" t="s">
        <v>3411</v>
      </c>
      <c r="F140" s="172" t="s">
        <v>3412</v>
      </c>
      <c r="G140" s="173" t="s">
        <v>396</v>
      </c>
      <c r="H140" s="174">
        <v>6</v>
      </c>
      <c r="I140" s="175"/>
      <c r="J140" s="176">
        <f>ROUND(I140*H140,2)</f>
        <v>0</v>
      </c>
      <c r="K140" s="172" t="s">
        <v>233</v>
      </c>
      <c r="L140" s="177"/>
      <c r="M140" s="178" t="s">
        <v>21</v>
      </c>
      <c r="N140" s="179" t="s">
        <v>45</v>
      </c>
      <c r="P140" s="141">
        <f>O140*H140</f>
        <v>0</v>
      </c>
      <c r="Q140" s="141">
        <v>6.2E-4</v>
      </c>
      <c r="R140" s="141">
        <f>Q140*H140</f>
        <v>3.7200000000000002E-3</v>
      </c>
      <c r="S140" s="141">
        <v>0</v>
      </c>
      <c r="T140" s="142">
        <f>S140*H140</f>
        <v>0</v>
      </c>
      <c r="AR140" s="143" t="s">
        <v>283</v>
      </c>
      <c r="AT140" s="143" t="s">
        <v>291</v>
      </c>
      <c r="AU140" s="143" t="s">
        <v>86</v>
      </c>
      <c r="AY140" s="18" t="s">
        <v>227</v>
      </c>
      <c r="BE140" s="144">
        <f>IF(N140="základní",J140,0)</f>
        <v>0</v>
      </c>
      <c r="BF140" s="144">
        <f>IF(N140="snížená",J140,0)</f>
        <v>0</v>
      </c>
      <c r="BG140" s="144">
        <f>IF(N140="zákl. přenesená",J140,0)</f>
        <v>0</v>
      </c>
      <c r="BH140" s="144">
        <f>IF(N140="sníž. přenesená",J140,0)</f>
        <v>0</v>
      </c>
      <c r="BI140" s="144">
        <f>IF(N140="nulová",J140,0)</f>
        <v>0</v>
      </c>
      <c r="BJ140" s="18" t="s">
        <v>86</v>
      </c>
      <c r="BK140" s="144">
        <f>ROUND(I140*H140,2)</f>
        <v>0</v>
      </c>
      <c r="BL140" s="18" t="s">
        <v>234</v>
      </c>
      <c r="BM140" s="143" t="s">
        <v>3413</v>
      </c>
    </row>
    <row r="141" spans="2:65" s="1" customFormat="1" ht="16.5" customHeight="1">
      <c r="B141" s="33"/>
      <c r="C141" s="170" t="s">
        <v>382</v>
      </c>
      <c r="D141" s="170" t="s">
        <v>291</v>
      </c>
      <c r="E141" s="171" t="s">
        <v>3414</v>
      </c>
      <c r="F141" s="172" t="s">
        <v>3415</v>
      </c>
      <c r="G141" s="173" t="s">
        <v>396</v>
      </c>
      <c r="H141" s="174">
        <v>1</v>
      </c>
      <c r="I141" s="175"/>
      <c r="J141" s="176">
        <f>ROUND(I141*H141,2)</f>
        <v>0</v>
      </c>
      <c r="K141" s="172" t="s">
        <v>233</v>
      </c>
      <c r="L141" s="177"/>
      <c r="M141" s="178" t="s">
        <v>21</v>
      </c>
      <c r="N141" s="179" t="s">
        <v>45</v>
      </c>
      <c r="P141" s="141">
        <f>O141*H141</f>
        <v>0</v>
      </c>
      <c r="Q141" s="141">
        <v>2.7E-4</v>
      </c>
      <c r="R141" s="141">
        <f>Q141*H141</f>
        <v>2.7E-4</v>
      </c>
      <c r="S141" s="141">
        <v>0</v>
      </c>
      <c r="T141" s="142">
        <f>S141*H141</f>
        <v>0</v>
      </c>
      <c r="AR141" s="143" t="s">
        <v>283</v>
      </c>
      <c r="AT141" s="143" t="s">
        <v>291</v>
      </c>
      <c r="AU141" s="143" t="s">
        <v>86</v>
      </c>
      <c r="AY141" s="18" t="s">
        <v>227</v>
      </c>
      <c r="BE141" s="144">
        <f>IF(N141="základní",J141,0)</f>
        <v>0</v>
      </c>
      <c r="BF141" s="144">
        <f>IF(N141="snížená",J141,0)</f>
        <v>0</v>
      </c>
      <c r="BG141" s="144">
        <f>IF(N141="zákl. přenesená",J141,0)</f>
        <v>0</v>
      </c>
      <c r="BH141" s="144">
        <f>IF(N141="sníž. přenesená",J141,0)</f>
        <v>0</v>
      </c>
      <c r="BI141" s="144">
        <f>IF(N141="nulová",J141,0)</f>
        <v>0</v>
      </c>
      <c r="BJ141" s="18" t="s">
        <v>86</v>
      </c>
      <c r="BK141" s="144">
        <f>ROUND(I141*H141,2)</f>
        <v>0</v>
      </c>
      <c r="BL141" s="18" t="s">
        <v>234</v>
      </c>
      <c r="BM141" s="143" t="s">
        <v>3416</v>
      </c>
    </row>
    <row r="142" spans="2:65" s="1" customFormat="1" ht="49.15" customHeight="1">
      <c r="B142" s="33"/>
      <c r="C142" s="132" t="s">
        <v>388</v>
      </c>
      <c r="D142" s="132" t="s">
        <v>229</v>
      </c>
      <c r="E142" s="133" t="s">
        <v>3417</v>
      </c>
      <c r="F142" s="134" t="s">
        <v>3418</v>
      </c>
      <c r="G142" s="135" t="s">
        <v>396</v>
      </c>
      <c r="H142" s="136">
        <v>5</v>
      </c>
      <c r="I142" s="137"/>
      <c r="J142" s="138">
        <f>ROUND(I142*H142,2)</f>
        <v>0</v>
      </c>
      <c r="K142" s="134" t="s">
        <v>1825</v>
      </c>
      <c r="L142" s="33"/>
      <c r="M142" s="139" t="s">
        <v>21</v>
      </c>
      <c r="N142" s="140" t="s">
        <v>45</v>
      </c>
      <c r="P142" s="141">
        <f>O142*H142</f>
        <v>0</v>
      </c>
      <c r="Q142" s="141">
        <v>0</v>
      </c>
      <c r="R142" s="141">
        <f>Q142*H142</f>
        <v>0</v>
      </c>
      <c r="S142" s="141">
        <v>0</v>
      </c>
      <c r="T142" s="142">
        <f>S142*H142</f>
        <v>0</v>
      </c>
      <c r="AR142" s="143" t="s">
        <v>234</v>
      </c>
      <c r="AT142" s="143" t="s">
        <v>229</v>
      </c>
      <c r="AU142" s="143" t="s">
        <v>86</v>
      </c>
      <c r="AY142" s="18" t="s">
        <v>227</v>
      </c>
      <c r="BE142" s="144">
        <f>IF(N142="základní",J142,0)</f>
        <v>0</v>
      </c>
      <c r="BF142" s="144">
        <f>IF(N142="snížená",J142,0)</f>
        <v>0</v>
      </c>
      <c r="BG142" s="144">
        <f>IF(N142="zákl. přenesená",J142,0)</f>
        <v>0</v>
      </c>
      <c r="BH142" s="144">
        <f>IF(N142="sníž. přenesená",J142,0)</f>
        <v>0</v>
      </c>
      <c r="BI142" s="144">
        <f>IF(N142="nulová",J142,0)</f>
        <v>0</v>
      </c>
      <c r="BJ142" s="18" t="s">
        <v>86</v>
      </c>
      <c r="BK142" s="144">
        <f>ROUND(I142*H142,2)</f>
        <v>0</v>
      </c>
      <c r="BL142" s="18" t="s">
        <v>234</v>
      </c>
      <c r="BM142" s="143" t="s">
        <v>3419</v>
      </c>
    </row>
    <row r="143" spans="2:65" s="1" customFormat="1" ht="11.25">
      <c r="B143" s="33"/>
      <c r="D143" s="145" t="s">
        <v>236</v>
      </c>
      <c r="F143" s="146" t="s">
        <v>3420</v>
      </c>
      <c r="I143" s="147"/>
      <c r="L143" s="33"/>
      <c r="M143" s="148"/>
      <c r="T143" s="54"/>
      <c r="AT143" s="18" t="s">
        <v>236</v>
      </c>
      <c r="AU143" s="18" t="s">
        <v>86</v>
      </c>
    </row>
    <row r="144" spans="2:65" s="1" customFormat="1" ht="16.5" customHeight="1">
      <c r="B144" s="33"/>
      <c r="C144" s="170" t="s">
        <v>393</v>
      </c>
      <c r="D144" s="170" t="s">
        <v>291</v>
      </c>
      <c r="E144" s="171" t="s">
        <v>3421</v>
      </c>
      <c r="F144" s="172" t="s">
        <v>3422</v>
      </c>
      <c r="G144" s="173" t="s">
        <v>396</v>
      </c>
      <c r="H144" s="174">
        <v>5</v>
      </c>
      <c r="I144" s="175"/>
      <c r="J144" s="176">
        <f>ROUND(I144*H144,2)</f>
        <v>0</v>
      </c>
      <c r="K144" s="172" t="s">
        <v>233</v>
      </c>
      <c r="L144" s="177"/>
      <c r="M144" s="178" t="s">
        <v>21</v>
      </c>
      <c r="N144" s="179" t="s">
        <v>45</v>
      </c>
      <c r="P144" s="141">
        <f>O144*H144</f>
        <v>0</v>
      </c>
      <c r="Q144" s="141">
        <v>6.4999999999999997E-4</v>
      </c>
      <c r="R144" s="141">
        <f>Q144*H144</f>
        <v>3.2499999999999999E-3</v>
      </c>
      <c r="S144" s="141">
        <v>0</v>
      </c>
      <c r="T144" s="142">
        <f>S144*H144</f>
        <v>0</v>
      </c>
      <c r="AR144" s="143" t="s">
        <v>283</v>
      </c>
      <c r="AT144" s="143" t="s">
        <v>291</v>
      </c>
      <c r="AU144" s="143" t="s">
        <v>86</v>
      </c>
      <c r="AY144" s="18" t="s">
        <v>227</v>
      </c>
      <c r="BE144" s="144">
        <f>IF(N144="základní",J144,0)</f>
        <v>0</v>
      </c>
      <c r="BF144" s="144">
        <f>IF(N144="snížená",J144,0)</f>
        <v>0</v>
      </c>
      <c r="BG144" s="144">
        <f>IF(N144="zákl. přenesená",J144,0)</f>
        <v>0</v>
      </c>
      <c r="BH144" s="144">
        <f>IF(N144="sníž. přenesená",J144,0)</f>
        <v>0</v>
      </c>
      <c r="BI144" s="144">
        <f>IF(N144="nulová",J144,0)</f>
        <v>0</v>
      </c>
      <c r="BJ144" s="18" t="s">
        <v>86</v>
      </c>
      <c r="BK144" s="144">
        <f>ROUND(I144*H144,2)</f>
        <v>0</v>
      </c>
      <c r="BL144" s="18" t="s">
        <v>234</v>
      </c>
      <c r="BM144" s="143" t="s">
        <v>3423</v>
      </c>
    </row>
    <row r="145" spans="2:65" s="1" customFormat="1" ht="19.5">
      <c r="B145" s="33"/>
      <c r="D145" s="150" t="s">
        <v>403</v>
      </c>
      <c r="F145" s="183" t="s">
        <v>3403</v>
      </c>
      <c r="I145" s="147"/>
      <c r="L145" s="33"/>
      <c r="M145" s="148"/>
      <c r="T145" s="54"/>
      <c r="AT145" s="18" t="s">
        <v>403</v>
      </c>
      <c r="AU145" s="18" t="s">
        <v>86</v>
      </c>
    </row>
    <row r="146" spans="2:65" s="1" customFormat="1" ht="37.9" customHeight="1">
      <c r="B146" s="33"/>
      <c r="C146" s="132" t="s">
        <v>399</v>
      </c>
      <c r="D146" s="132" t="s">
        <v>229</v>
      </c>
      <c r="E146" s="133" t="s">
        <v>3424</v>
      </c>
      <c r="F146" s="134" t="s">
        <v>3425</v>
      </c>
      <c r="G146" s="135" t="s">
        <v>396</v>
      </c>
      <c r="H146" s="136">
        <v>7</v>
      </c>
      <c r="I146" s="137"/>
      <c r="J146" s="138">
        <f>ROUND(I146*H146,2)</f>
        <v>0</v>
      </c>
      <c r="K146" s="134" t="s">
        <v>1825</v>
      </c>
      <c r="L146" s="33"/>
      <c r="M146" s="139" t="s">
        <v>21</v>
      </c>
      <c r="N146" s="140" t="s">
        <v>45</v>
      </c>
      <c r="P146" s="141">
        <f>O146*H146</f>
        <v>0</v>
      </c>
      <c r="Q146" s="141">
        <v>0</v>
      </c>
      <c r="R146" s="141">
        <f>Q146*H146</f>
        <v>0</v>
      </c>
      <c r="S146" s="141">
        <v>0</v>
      </c>
      <c r="T146" s="142">
        <f>S146*H146</f>
        <v>0</v>
      </c>
      <c r="AR146" s="143" t="s">
        <v>234</v>
      </c>
      <c r="AT146" s="143" t="s">
        <v>229</v>
      </c>
      <c r="AU146" s="143" t="s">
        <v>86</v>
      </c>
      <c r="AY146" s="18" t="s">
        <v>227</v>
      </c>
      <c r="BE146" s="144">
        <f>IF(N146="základní",J146,0)</f>
        <v>0</v>
      </c>
      <c r="BF146" s="144">
        <f>IF(N146="snížená",J146,0)</f>
        <v>0</v>
      </c>
      <c r="BG146" s="144">
        <f>IF(N146="zákl. přenesená",J146,0)</f>
        <v>0</v>
      </c>
      <c r="BH146" s="144">
        <f>IF(N146="sníž. přenesená",J146,0)</f>
        <v>0</v>
      </c>
      <c r="BI146" s="144">
        <f>IF(N146="nulová",J146,0)</f>
        <v>0</v>
      </c>
      <c r="BJ146" s="18" t="s">
        <v>86</v>
      </c>
      <c r="BK146" s="144">
        <f>ROUND(I146*H146,2)</f>
        <v>0</v>
      </c>
      <c r="BL146" s="18" t="s">
        <v>234</v>
      </c>
      <c r="BM146" s="143" t="s">
        <v>3426</v>
      </c>
    </row>
    <row r="147" spans="2:65" s="1" customFormat="1" ht="11.25">
      <c r="B147" s="33"/>
      <c r="D147" s="145" t="s">
        <v>236</v>
      </c>
      <c r="F147" s="146" t="s">
        <v>3427</v>
      </c>
      <c r="I147" s="147"/>
      <c r="L147" s="33"/>
      <c r="M147" s="148"/>
      <c r="T147" s="54"/>
      <c r="AT147" s="18" t="s">
        <v>236</v>
      </c>
      <c r="AU147" s="18" t="s">
        <v>86</v>
      </c>
    </row>
    <row r="148" spans="2:65" s="1" customFormat="1" ht="24.2" customHeight="1">
      <c r="B148" s="33"/>
      <c r="C148" s="170" t="s">
        <v>405</v>
      </c>
      <c r="D148" s="170" t="s">
        <v>291</v>
      </c>
      <c r="E148" s="171" t="s">
        <v>3428</v>
      </c>
      <c r="F148" s="172" t="s">
        <v>3429</v>
      </c>
      <c r="G148" s="173" t="s">
        <v>396</v>
      </c>
      <c r="H148" s="174">
        <v>7</v>
      </c>
      <c r="I148" s="175"/>
      <c r="J148" s="176">
        <f>ROUND(I148*H148,2)</f>
        <v>0</v>
      </c>
      <c r="K148" s="172" t="s">
        <v>233</v>
      </c>
      <c r="L148" s="177"/>
      <c r="M148" s="178" t="s">
        <v>21</v>
      </c>
      <c r="N148" s="179" t="s">
        <v>45</v>
      </c>
      <c r="P148" s="141">
        <f>O148*H148</f>
        <v>0</v>
      </c>
      <c r="Q148" s="141">
        <v>1.2800000000000001E-3</v>
      </c>
      <c r="R148" s="141">
        <f>Q148*H148</f>
        <v>8.9600000000000009E-3</v>
      </c>
      <c r="S148" s="141">
        <v>0</v>
      </c>
      <c r="T148" s="142">
        <f>S148*H148</f>
        <v>0</v>
      </c>
      <c r="AR148" s="143" t="s">
        <v>283</v>
      </c>
      <c r="AT148" s="143" t="s">
        <v>291</v>
      </c>
      <c r="AU148" s="143" t="s">
        <v>86</v>
      </c>
      <c r="AY148" s="18" t="s">
        <v>227</v>
      </c>
      <c r="BE148" s="144">
        <f>IF(N148="základní",J148,0)</f>
        <v>0</v>
      </c>
      <c r="BF148" s="144">
        <f>IF(N148="snížená",J148,0)</f>
        <v>0</v>
      </c>
      <c r="BG148" s="144">
        <f>IF(N148="zákl. přenesená",J148,0)</f>
        <v>0</v>
      </c>
      <c r="BH148" s="144">
        <f>IF(N148="sníž. přenesená",J148,0)</f>
        <v>0</v>
      </c>
      <c r="BI148" s="144">
        <f>IF(N148="nulová",J148,0)</f>
        <v>0</v>
      </c>
      <c r="BJ148" s="18" t="s">
        <v>86</v>
      </c>
      <c r="BK148" s="144">
        <f>ROUND(I148*H148,2)</f>
        <v>0</v>
      </c>
      <c r="BL148" s="18" t="s">
        <v>234</v>
      </c>
      <c r="BM148" s="143" t="s">
        <v>3430</v>
      </c>
    </row>
    <row r="149" spans="2:65" s="1" customFormat="1" ht="49.15" customHeight="1">
      <c r="B149" s="33"/>
      <c r="C149" s="132" t="s">
        <v>409</v>
      </c>
      <c r="D149" s="132" t="s">
        <v>229</v>
      </c>
      <c r="E149" s="133" t="s">
        <v>3431</v>
      </c>
      <c r="F149" s="134" t="s">
        <v>3432</v>
      </c>
      <c r="G149" s="135" t="s">
        <v>396</v>
      </c>
      <c r="H149" s="136">
        <v>10</v>
      </c>
      <c r="I149" s="137"/>
      <c r="J149" s="138">
        <f>ROUND(I149*H149,2)</f>
        <v>0</v>
      </c>
      <c r="K149" s="134" t="s">
        <v>1825</v>
      </c>
      <c r="L149" s="33"/>
      <c r="M149" s="139" t="s">
        <v>21</v>
      </c>
      <c r="N149" s="140" t="s">
        <v>45</v>
      </c>
      <c r="P149" s="141">
        <f>O149*H149</f>
        <v>0</v>
      </c>
      <c r="Q149" s="141">
        <v>0</v>
      </c>
      <c r="R149" s="141">
        <f>Q149*H149</f>
        <v>0</v>
      </c>
      <c r="S149" s="141">
        <v>0</v>
      </c>
      <c r="T149" s="142">
        <f>S149*H149</f>
        <v>0</v>
      </c>
      <c r="AR149" s="143" t="s">
        <v>234</v>
      </c>
      <c r="AT149" s="143" t="s">
        <v>229</v>
      </c>
      <c r="AU149" s="143" t="s">
        <v>86</v>
      </c>
      <c r="AY149" s="18" t="s">
        <v>227</v>
      </c>
      <c r="BE149" s="144">
        <f>IF(N149="základní",J149,0)</f>
        <v>0</v>
      </c>
      <c r="BF149" s="144">
        <f>IF(N149="snížená",J149,0)</f>
        <v>0</v>
      </c>
      <c r="BG149" s="144">
        <f>IF(N149="zákl. přenesená",J149,0)</f>
        <v>0</v>
      </c>
      <c r="BH149" s="144">
        <f>IF(N149="sníž. přenesená",J149,0)</f>
        <v>0</v>
      </c>
      <c r="BI149" s="144">
        <f>IF(N149="nulová",J149,0)</f>
        <v>0</v>
      </c>
      <c r="BJ149" s="18" t="s">
        <v>86</v>
      </c>
      <c r="BK149" s="144">
        <f>ROUND(I149*H149,2)</f>
        <v>0</v>
      </c>
      <c r="BL149" s="18" t="s">
        <v>234</v>
      </c>
      <c r="BM149" s="143" t="s">
        <v>3433</v>
      </c>
    </row>
    <row r="150" spans="2:65" s="1" customFormat="1" ht="11.25">
      <c r="B150" s="33"/>
      <c r="D150" s="145" t="s">
        <v>236</v>
      </c>
      <c r="F150" s="146" t="s">
        <v>3434</v>
      </c>
      <c r="I150" s="147"/>
      <c r="L150" s="33"/>
      <c r="M150" s="148"/>
      <c r="T150" s="54"/>
      <c r="AT150" s="18" t="s">
        <v>236</v>
      </c>
      <c r="AU150" s="18" t="s">
        <v>86</v>
      </c>
    </row>
    <row r="151" spans="2:65" s="1" customFormat="1" ht="16.5" customHeight="1">
      <c r="B151" s="33"/>
      <c r="C151" s="170" t="s">
        <v>7</v>
      </c>
      <c r="D151" s="170" t="s">
        <v>291</v>
      </c>
      <c r="E151" s="171" t="s">
        <v>3435</v>
      </c>
      <c r="F151" s="172" t="s">
        <v>3436</v>
      </c>
      <c r="G151" s="173" t="s">
        <v>396</v>
      </c>
      <c r="H151" s="174">
        <v>1</v>
      </c>
      <c r="I151" s="175"/>
      <c r="J151" s="176">
        <f>ROUND(I151*H151,2)</f>
        <v>0</v>
      </c>
      <c r="K151" s="172" t="s">
        <v>233</v>
      </c>
      <c r="L151" s="177"/>
      <c r="M151" s="178" t="s">
        <v>21</v>
      </c>
      <c r="N151" s="179" t="s">
        <v>45</v>
      </c>
      <c r="P151" s="141">
        <f>O151*H151</f>
        <v>0</v>
      </c>
      <c r="Q151" s="141">
        <v>7.9000000000000001E-4</v>
      </c>
      <c r="R151" s="141">
        <f>Q151*H151</f>
        <v>7.9000000000000001E-4</v>
      </c>
      <c r="S151" s="141">
        <v>0</v>
      </c>
      <c r="T151" s="142">
        <f>S151*H151</f>
        <v>0</v>
      </c>
      <c r="AR151" s="143" t="s">
        <v>283</v>
      </c>
      <c r="AT151" s="143" t="s">
        <v>291</v>
      </c>
      <c r="AU151" s="143" t="s">
        <v>86</v>
      </c>
      <c r="AY151" s="18" t="s">
        <v>227</v>
      </c>
      <c r="BE151" s="144">
        <f>IF(N151="základní",J151,0)</f>
        <v>0</v>
      </c>
      <c r="BF151" s="144">
        <f>IF(N151="snížená",J151,0)</f>
        <v>0</v>
      </c>
      <c r="BG151" s="144">
        <f>IF(N151="zákl. přenesená",J151,0)</f>
        <v>0</v>
      </c>
      <c r="BH151" s="144">
        <f>IF(N151="sníž. přenesená",J151,0)</f>
        <v>0</v>
      </c>
      <c r="BI151" s="144">
        <f>IF(N151="nulová",J151,0)</f>
        <v>0</v>
      </c>
      <c r="BJ151" s="18" t="s">
        <v>86</v>
      </c>
      <c r="BK151" s="144">
        <f>ROUND(I151*H151,2)</f>
        <v>0</v>
      </c>
      <c r="BL151" s="18" t="s">
        <v>234</v>
      </c>
      <c r="BM151" s="143" t="s">
        <v>3437</v>
      </c>
    </row>
    <row r="152" spans="2:65" s="1" customFormat="1" ht="16.5" customHeight="1">
      <c r="B152" s="33"/>
      <c r="C152" s="170" t="s">
        <v>416</v>
      </c>
      <c r="D152" s="170" t="s">
        <v>291</v>
      </c>
      <c r="E152" s="171" t="s">
        <v>3438</v>
      </c>
      <c r="F152" s="172" t="s">
        <v>3439</v>
      </c>
      <c r="G152" s="173" t="s">
        <v>396</v>
      </c>
      <c r="H152" s="174">
        <v>8</v>
      </c>
      <c r="I152" s="175"/>
      <c r="J152" s="176">
        <f>ROUND(I152*H152,2)</f>
        <v>0</v>
      </c>
      <c r="K152" s="172" t="s">
        <v>233</v>
      </c>
      <c r="L152" s="177"/>
      <c r="M152" s="178" t="s">
        <v>21</v>
      </c>
      <c r="N152" s="179" t="s">
        <v>45</v>
      </c>
      <c r="P152" s="141">
        <f>O152*H152</f>
        <v>0</v>
      </c>
      <c r="Q152" s="141">
        <v>1.4E-3</v>
      </c>
      <c r="R152" s="141">
        <f>Q152*H152</f>
        <v>1.12E-2</v>
      </c>
      <c r="S152" s="141">
        <v>0</v>
      </c>
      <c r="T152" s="142">
        <f>S152*H152</f>
        <v>0</v>
      </c>
      <c r="AR152" s="143" t="s">
        <v>283</v>
      </c>
      <c r="AT152" s="143" t="s">
        <v>291</v>
      </c>
      <c r="AU152" s="143" t="s">
        <v>86</v>
      </c>
      <c r="AY152" s="18" t="s">
        <v>227</v>
      </c>
      <c r="BE152" s="144">
        <f>IF(N152="základní",J152,0)</f>
        <v>0</v>
      </c>
      <c r="BF152" s="144">
        <f>IF(N152="snížená",J152,0)</f>
        <v>0</v>
      </c>
      <c r="BG152" s="144">
        <f>IF(N152="zákl. přenesená",J152,0)</f>
        <v>0</v>
      </c>
      <c r="BH152" s="144">
        <f>IF(N152="sníž. přenesená",J152,0)</f>
        <v>0</v>
      </c>
      <c r="BI152" s="144">
        <f>IF(N152="nulová",J152,0)</f>
        <v>0</v>
      </c>
      <c r="BJ152" s="18" t="s">
        <v>86</v>
      </c>
      <c r="BK152" s="144">
        <f>ROUND(I152*H152,2)</f>
        <v>0</v>
      </c>
      <c r="BL152" s="18" t="s">
        <v>234</v>
      </c>
      <c r="BM152" s="143" t="s">
        <v>3440</v>
      </c>
    </row>
    <row r="153" spans="2:65" s="1" customFormat="1" ht="19.5">
      <c r="B153" s="33"/>
      <c r="D153" s="150" t="s">
        <v>403</v>
      </c>
      <c r="F153" s="183" t="s">
        <v>3403</v>
      </c>
      <c r="I153" s="147"/>
      <c r="L153" s="33"/>
      <c r="M153" s="148"/>
      <c r="T153" s="54"/>
      <c r="AT153" s="18" t="s">
        <v>403</v>
      </c>
      <c r="AU153" s="18" t="s">
        <v>86</v>
      </c>
    </row>
    <row r="154" spans="2:65" s="1" customFormat="1" ht="16.5" customHeight="1">
      <c r="B154" s="33"/>
      <c r="C154" s="170" t="s">
        <v>421</v>
      </c>
      <c r="D154" s="170" t="s">
        <v>291</v>
      </c>
      <c r="E154" s="171" t="s">
        <v>3441</v>
      </c>
      <c r="F154" s="172" t="s">
        <v>3442</v>
      </c>
      <c r="G154" s="173" t="s">
        <v>396</v>
      </c>
      <c r="H154" s="174">
        <v>1</v>
      </c>
      <c r="I154" s="175"/>
      <c r="J154" s="176">
        <f>ROUND(I154*H154,2)</f>
        <v>0</v>
      </c>
      <c r="K154" s="172" t="s">
        <v>233</v>
      </c>
      <c r="L154" s="177"/>
      <c r="M154" s="178" t="s">
        <v>21</v>
      </c>
      <c r="N154" s="179" t="s">
        <v>45</v>
      </c>
      <c r="P154" s="141">
        <f>O154*H154</f>
        <v>0</v>
      </c>
      <c r="Q154" s="141">
        <v>4.6000000000000001E-4</v>
      </c>
      <c r="R154" s="141">
        <f>Q154*H154</f>
        <v>4.6000000000000001E-4</v>
      </c>
      <c r="S154" s="141">
        <v>0</v>
      </c>
      <c r="T154" s="142">
        <f>S154*H154</f>
        <v>0</v>
      </c>
      <c r="AR154" s="143" t="s">
        <v>283</v>
      </c>
      <c r="AT154" s="143" t="s">
        <v>291</v>
      </c>
      <c r="AU154" s="143" t="s">
        <v>86</v>
      </c>
      <c r="AY154" s="18" t="s">
        <v>227</v>
      </c>
      <c r="BE154" s="144">
        <f>IF(N154="základní",J154,0)</f>
        <v>0</v>
      </c>
      <c r="BF154" s="144">
        <f>IF(N154="snížená",J154,0)</f>
        <v>0</v>
      </c>
      <c r="BG154" s="144">
        <f>IF(N154="zákl. přenesená",J154,0)</f>
        <v>0</v>
      </c>
      <c r="BH154" s="144">
        <f>IF(N154="sníž. přenesená",J154,0)</f>
        <v>0</v>
      </c>
      <c r="BI154" s="144">
        <f>IF(N154="nulová",J154,0)</f>
        <v>0</v>
      </c>
      <c r="BJ154" s="18" t="s">
        <v>86</v>
      </c>
      <c r="BK154" s="144">
        <f>ROUND(I154*H154,2)</f>
        <v>0</v>
      </c>
      <c r="BL154" s="18" t="s">
        <v>234</v>
      </c>
      <c r="BM154" s="143" t="s">
        <v>3443</v>
      </c>
    </row>
    <row r="155" spans="2:65" s="1" customFormat="1" ht="37.9" customHeight="1">
      <c r="B155" s="33"/>
      <c r="C155" s="132" t="s">
        <v>425</v>
      </c>
      <c r="D155" s="132" t="s">
        <v>229</v>
      </c>
      <c r="E155" s="133" t="s">
        <v>3444</v>
      </c>
      <c r="F155" s="134" t="s">
        <v>3445</v>
      </c>
      <c r="G155" s="135" t="s">
        <v>396</v>
      </c>
      <c r="H155" s="136">
        <v>18</v>
      </c>
      <c r="I155" s="137"/>
      <c r="J155" s="138">
        <f>ROUND(I155*H155,2)</f>
        <v>0</v>
      </c>
      <c r="K155" s="134" t="s">
        <v>1825</v>
      </c>
      <c r="L155" s="33"/>
      <c r="M155" s="139" t="s">
        <v>21</v>
      </c>
      <c r="N155" s="140" t="s">
        <v>45</v>
      </c>
      <c r="P155" s="141">
        <f>O155*H155</f>
        <v>0</v>
      </c>
      <c r="Q155" s="141">
        <v>0</v>
      </c>
      <c r="R155" s="141">
        <f>Q155*H155</f>
        <v>0</v>
      </c>
      <c r="S155" s="141">
        <v>0</v>
      </c>
      <c r="T155" s="142">
        <f>S155*H155</f>
        <v>0</v>
      </c>
      <c r="AR155" s="143" t="s">
        <v>234</v>
      </c>
      <c r="AT155" s="143" t="s">
        <v>229</v>
      </c>
      <c r="AU155" s="143" t="s">
        <v>86</v>
      </c>
      <c r="AY155" s="18" t="s">
        <v>227</v>
      </c>
      <c r="BE155" s="144">
        <f>IF(N155="základní",J155,0)</f>
        <v>0</v>
      </c>
      <c r="BF155" s="144">
        <f>IF(N155="snížená",J155,0)</f>
        <v>0</v>
      </c>
      <c r="BG155" s="144">
        <f>IF(N155="zákl. přenesená",J155,0)</f>
        <v>0</v>
      </c>
      <c r="BH155" s="144">
        <f>IF(N155="sníž. přenesená",J155,0)</f>
        <v>0</v>
      </c>
      <c r="BI155" s="144">
        <f>IF(N155="nulová",J155,0)</f>
        <v>0</v>
      </c>
      <c r="BJ155" s="18" t="s">
        <v>86</v>
      </c>
      <c r="BK155" s="144">
        <f>ROUND(I155*H155,2)</f>
        <v>0</v>
      </c>
      <c r="BL155" s="18" t="s">
        <v>234</v>
      </c>
      <c r="BM155" s="143" t="s">
        <v>3446</v>
      </c>
    </row>
    <row r="156" spans="2:65" s="1" customFormat="1" ht="11.25">
      <c r="B156" s="33"/>
      <c r="D156" s="145" t="s">
        <v>236</v>
      </c>
      <c r="F156" s="146" t="s">
        <v>3447</v>
      </c>
      <c r="I156" s="147"/>
      <c r="L156" s="33"/>
      <c r="M156" s="148"/>
      <c r="T156" s="54"/>
      <c r="AT156" s="18" t="s">
        <v>236</v>
      </c>
      <c r="AU156" s="18" t="s">
        <v>86</v>
      </c>
    </row>
    <row r="157" spans="2:65" s="1" customFormat="1" ht="24.2" customHeight="1">
      <c r="B157" s="33"/>
      <c r="C157" s="170" t="s">
        <v>430</v>
      </c>
      <c r="D157" s="170" t="s">
        <v>291</v>
      </c>
      <c r="E157" s="171" t="s">
        <v>3448</v>
      </c>
      <c r="F157" s="172" t="s">
        <v>3449</v>
      </c>
      <c r="G157" s="173" t="s">
        <v>396</v>
      </c>
      <c r="H157" s="174">
        <v>16</v>
      </c>
      <c r="I157" s="175"/>
      <c r="J157" s="176">
        <f>ROUND(I157*H157,2)</f>
        <v>0</v>
      </c>
      <c r="K157" s="172" t="s">
        <v>233</v>
      </c>
      <c r="L157" s="177"/>
      <c r="M157" s="178" t="s">
        <v>21</v>
      </c>
      <c r="N157" s="179" t="s">
        <v>45</v>
      </c>
      <c r="P157" s="141">
        <f>O157*H157</f>
        <v>0</v>
      </c>
      <c r="Q157" s="141">
        <v>2.3700000000000001E-3</v>
      </c>
      <c r="R157" s="141">
        <f>Q157*H157</f>
        <v>3.7920000000000002E-2</v>
      </c>
      <c r="S157" s="141">
        <v>0</v>
      </c>
      <c r="T157" s="142">
        <f>S157*H157</f>
        <v>0</v>
      </c>
      <c r="AR157" s="143" t="s">
        <v>283</v>
      </c>
      <c r="AT157" s="143" t="s">
        <v>291</v>
      </c>
      <c r="AU157" s="143" t="s">
        <v>86</v>
      </c>
      <c r="AY157" s="18" t="s">
        <v>227</v>
      </c>
      <c r="BE157" s="144">
        <f>IF(N157="základní",J157,0)</f>
        <v>0</v>
      </c>
      <c r="BF157" s="144">
        <f>IF(N157="snížená",J157,0)</f>
        <v>0</v>
      </c>
      <c r="BG157" s="144">
        <f>IF(N157="zákl. přenesená",J157,0)</f>
        <v>0</v>
      </c>
      <c r="BH157" s="144">
        <f>IF(N157="sníž. přenesená",J157,0)</f>
        <v>0</v>
      </c>
      <c r="BI157" s="144">
        <f>IF(N157="nulová",J157,0)</f>
        <v>0</v>
      </c>
      <c r="BJ157" s="18" t="s">
        <v>86</v>
      </c>
      <c r="BK157" s="144">
        <f>ROUND(I157*H157,2)</f>
        <v>0</v>
      </c>
      <c r="BL157" s="18" t="s">
        <v>234</v>
      </c>
      <c r="BM157" s="143" t="s">
        <v>3450</v>
      </c>
    </row>
    <row r="158" spans="2:65" s="1" customFormat="1" ht="24.2" customHeight="1">
      <c r="B158" s="33"/>
      <c r="C158" s="170" t="s">
        <v>435</v>
      </c>
      <c r="D158" s="170" t="s">
        <v>291</v>
      </c>
      <c r="E158" s="171" t="s">
        <v>3451</v>
      </c>
      <c r="F158" s="172" t="s">
        <v>3452</v>
      </c>
      <c r="G158" s="173" t="s">
        <v>396</v>
      </c>
      <c r="H158" s="174">
        <v>1</v>
      </c>
      <c r="I158" s="175"/>
      <c r="J158" s="176">
        <f>ROUND(I158*H158,2)</f>
        <v>0</v>
      </c>
      <c r="K158" s="172" t="s">
        <v>233</v>
      </c>
      <c r="L158" s="177"/>
      <c r="M158" s="178" t="s">
        <v>21</v>
      </c>
      <c r="N158" s="179" t="s">
        <v>45</v>
      </c>
      <c r="P158" s="141">
        <f>O158*H158</f>
        <v>0</v>
      </c>
      <c r="Q158" s="141">
        <v>3.0000000000000001E-3</v>
      </c>
      <c r="R158" s="141">
        <f>Q158*H158</f>
        <v>3.0000000000000001E-3</v>
      </c>
      <c r="S158" s="141">
        <v>0</v>
      </c>
      <c r="T158" s="142">
        <f>S158*H158</f>
        <v>0</v>
      </c>
      <c r="AR158" s="143" t="s">
        <v>283</v>
      </c>
      <c r="AT158" s="143" t="s">
        <v>291</v>
      </c>
      <c r="AU158" s="143" t="s">
        <v>86</v>
      </c>
      <c r="AY158" s="18" t="s">
        <v>227</v>
      </c>
      <c r="BE158" s="144">
        <f>IF(N158="základní",J158,0)</f>
        <v>0</v>
      </c>
      <c r="BF158" s="144">
        <f>IF(N158="snížená",J158,0)</f>
        <v>0</v>
      </c>
      <c r="BG158" s="144">
        <f>IF(N158="zákl. přenesená",J158,0)</f>
        <v>0</v>
      </c>
      <c r="BH158" s="144">
        <f>IF(N158="sníž. přenesená",J158,0)</f>
        <v>0</v>
      </c>
      <c r="BI158" s="144">
        <f>IF(N158="nulová",J158,0)</f>
        <v>0</v>
      </c>
      <c r="BJ158" s="18" t="s">
        <v>86</v>
      </c>
      <c r="BK158" s="144">
        <f>ROUND(I158*H158,2)</f>
        <v>0</v>
      </c>
      <c r="BL158" s="18" t="s">
        <v>234</v>
      </c>
      <c r="BM158" s="143" t="s">
        <v>3453</v>
      </c>
    </row>
    <row r="159" spans="2:65" s="1" customFormat="1" ht="24.2" customHeight="1">
      <c r="B159" s="33"/>
      <c r="C159" s="170" t="s">
        <v>441</v>
      </c>
      <c r="D159" s="170" t="s">
        <v>291</v>
      </c>
      <c r="E159" s="171" t="s">
        <v>3454</v>
      </c>
      <c r="F159" s="172" t="s">
        <v>3455</v>
      </c>
      <c r="G159" s="173" t="s">
        <v>396</v>
      </c>
      <c r="H159" s="174">
        <v>1</v>
      </c>
      <c r="I159" s="175"/>
      <c r="J159" s="176">
        <f>ROUND(I159*H159,2)</f>
        <v>0</v>
      </c>
      <c r="K159" s="172" t="s">
        <v>1825</v>
      </c>
      <c r="L159" s="177"/>
      <c r="M159" s="178" t="s">
        <v>21</v>
      </c>
      <c r="N159" s="179" t="s">
        <v>45</v>
      </c>
      <c r="P159" s="141">
        <f>O159*H159</f>
        <v>0</v>
      </c>
      <c r="Q159" s="141">
        <v>2.63E-3</v>
      </c>
      <c r="R159" s="141">
        <f>Q159*H159</f>
        <v>2.63E-3</v>
      </c>
      <c r="S159" s="141">
        <v>0</v>
      </c>
      <c r="T159" s="142">
        <f>S159*H159</f>
        <v>0</v>
      </c>
      <c r="AR159" s="143" t="s">
        <v>283</v>
      </c>
      <c r="AT159" s="143" t="s">
        <v>291</v>
      </c>
      <c r="AU159" s="143" t="s">
        <v>86</v>
      </c>
      <c r="AY159" s="18" t="s">
        <v>227</v>
      </c>
      <c r="BE159" s="144">
        <f>IF(N159="základní",J159,0)</f>
        <v>0</v>
      </c>
      <c r="BF159" s="144">
        <f>IF(N159="snížená",J159,0)</f>
        <v>0</v>
      </c>
      <c r="BG159" s="144">
        <f>IF(N159="zákl. přenesená",J159,0)</f>
        <v>0</v>
      </c>
      <c r="BH159" s="144">
        <f>IF(N159="sníž. přenesená",J159,0)</f>
        <v>0</v>
      </c>
      <c r="BI159" s="144">
        <f>IF(N159="nulová",J159,0)</f>
        <v>0</v>
      </c>
      <c r="BJ159" s="18" t="s">
        <v>86</v>
      </c>
      <c r="BK159" s="144">
        <f>ROUND(I159*H159,2)</f>
        <v>0</v>
      </c>
      <c r="BL159" s="18" t="s">
        <v>234</v>
      </c>
      <c r="BM159" s="143" t="s">
        <v>3456</v>
      </c>
    </row>
    <row r="160" spans="2:65" s="1" customFormat="1" ht="24.2" customHeight="1">
      <c r="B160" s="33"/>
      <c r="C160" s="132" t="s">
        <v>445</v>
      </c>
      <c r="D160" s="132" t="s">
        <v>229</v>
      </c>
      <c r="E160" s="133" t="s">
        <v>3457</v>
      </c>
      <c r="F160" s="134" t="s">
        <v>3458</v>
      </c>
      <c r="G160" s="135" t="s">
        <v>396</v>
      </c>
      <c r="H160" s="136">
        <v>1</v>
      </c>
      <c r="I160" s="137"/>
      <c r="J160" s="138">
        <f>ROUND(I160*H160,2)</f>
        <v>0</v>
      </c>
      <c r="K160" s="134" t="s">
        <v>233</v>
      </c>
      <c r="L160" s="33"/>
      <c r="M160" s="139" t="s">
        <v>21</v>
      </c>
      <c r="N160" s="140" t="s">
        <v>45</v>
      </c>
      <c r="P160" s="141">
        <f>O160*H160</f>
        <v>0</v>
      </c>
      <c r="Q160" s="141">
        <v>7.2000000000000005E-4</v>
      </c>
      <c r="R160" s="141">
        <f>Q160*H160</f>
        <v>7.2000000000000005E-4</v>
      </c>
      <c r="S160" s="141">
        <v>0</v>
      </c>
      <c r="T160" s="142">
        <f>S160*H160</f>
        <v>0</v>
      </c>
      <c r="AR160" s="143" t="s">
        <v>234</v>
      </c>
      <c r="AT160" s="143" t="s">
        <v>229</v>
      </c>
      <c r="AU160" s="143" t="s">
        <v>86</v>
      </c>
      <c r="AY160" s="18" t="s">
        <v>227</v>
      </c>
      <c r="BE160" s="144">
        <f>IF(N160="základní",J160,0)</f>
        <v>0</v>
      </c>
      <c r="BF160" s="144">
        <f>IF(N160="snížená",J160,0)</f>
        <v>0</v>
      </c>
      <c r="BG160" s="144">
        <f>IF(N160="zákl. přenesená",J160,0)</f>
        <v>0</v>
      </c>
      <c r="BH160" s="144">
        <f>IF(N160="sníž. přenesená",J160,0)</f>
        <v>0</v>
      </c>
      <c r="BI160" s="144">
        <f>IF(N160="nulová",J160,0)</f>
        <v>0</v>
      </c>
      <c r="BJ160" s="18" t="s">
        <v>86</v>
      </c>
      <c r="BK160" s="144">
        <f>ROUND(I160*H160,2)</f>
        <v>0</v>
      </c>
      <c r="BL160" s="18" t="s">
        <v>234</v>
      </c>
      <c r="BM160" s="143" t="s">
        <v>3459</v>
      </c>
    </row>
    <row r="161" spans="2:65" s="1" customFormat="1" ht="11.25">
      <c r="B161" s="33"/>
      <c r="D161" s="145" t="s">
        <v>236</v>
      </c>
      <c r="F161" s="146" t="s">
        <v>3460</v>
      </c>
      <c r="I161" s="147"/>
      <c r="L161" s="33"/>
      <c r="M161" s="148"/>
      <c r="T161" s="54"/>
      <c r="AT161" s="18" t="s">
        <v>236</v>
      </c>
      <c r="AU161" s="18" t="s">
        <v>86</v>
      </c>
    </row>
    <row r="162" spans="2:65" s="1" customFormat="1" ht="29.25">
      <c r="B162" s="33"/>
      <c r="D162" s="150" t="s">
        <v>403</v>
      </c>
      <c r="F162" s="183" t="s">
        <v>3461</v>
      </c>
      <c r="I162" s="147"/>
      <c r="L162" s="33"/>
      <c r="M162" s="148"/>
      <c r="T162" s="54"/>
      <c r="AT162" s="18" t="s">
        <v>403</v>
      </c>
      <c r="AU162" s="18" t="s">
        <v>86</v>
      </c>
    </row>
    <row r="163" spans="2:65" s="1" customFormat="1" ht="37.9" customHeight="1">
      <c r="B163" s="33"/>
      <c r="C163" s="132" t="s">
        <v>450</v>
      </c>
      <c r="D163" s="132" t="s">
        <v>229</v>
      </c>
      <c r="E163" s="133" t="s">
        <v>3462</v>
      </c>
      <c r="F163" s="134" t="s">
        <v>3463</v>
      </c>
      <c r="G163" s="135" t="s">
        <v>396</v>
      </c>
      <c r="H163" s="136">
        <v>1</v>
      </c>
      <c r="I163" s="137"/>
      <c r="J163" s="138">
        <f>ROUND(I163*H163,2)</f>
        <v>0</v>
      </c>
      <c r="K163" s="134" t="s">
        <v>233</v>
      </c>
      <c r="L163" s="33"/>
      <c r="M163" s="139" t="s">
        <v>21</v>
      </c>
      <c r="N163" s="140" t="s">
        <v>45</v>
      </c>
      <c r="P163" s="141">
        <f>O163*H163</f>
        <v>0</v>
      </c>
      <c r="Q163" s="141">
        <v>1.92655</v>
      </c>
      <c r="R163" s="141">
        <f>Q163*H163</f>
        <v>1.92655</v>
      </c>
      <c r="S163" s="141">
        <v>0</v>
      </c>
      <c r="T163" s="142">
        <f>S163*H163</f>
        <v>0</v>
      </c>
      <c r="AR163" s="143" t="s">
        <v>234</v>
      </c>
      <c r="AT163" s="143" t="s">
        <v>229</v>
      </c>
      <c r="AU163" s="143" t="s">
        <v>86</v>
      </c>
      <c r="AY163" s="18" t="s">
        <v>227</v>
      </c>
      <c r="BE163" s="144">
        <f>IF(N163="základní",J163,0)</f>
        <v>0</v>
      </c>
      <c r="BF163" s="144">
        <f>IF(N163="snížená",J163,0)</f>
        <v>0</v>
      </c>
      <c r="BG163" s="144">
        <f>IF(N163="zákl. přenesená",J163,0)</f>
        <v>0</v>
      </c>
      <c r="BH163" s="144">
        <f>IF(N163="sníž. přenesená",J163,0)</f>
        <v>0</v>
      </c>
      <c r="BI163" s="144">
        <f>IF(N163="nulová",J163,0)</f>
        <v>0</v>
      </c>
      <c r="BJ163" s="18" t="s">
        <v>86</v>
      </c>
      <c r="BK163" s="144">
        <f>ROUND(I163*H163,2)</f>
        <v>0</v>
      </c>
      <c r="BL163" s="18" t="s">
        <v>234</v>
      </c>
      <c r="BM163" s="143" t="s">
        <v>3464</v>
      </c>
    </row>
    <row r="164" spans="2:65" s="1" customFormat="1" ht="11.25">
      <c r="B164" s="33"/>
      <c r="D164" s="145" t="s">
        <v>236</v>
      </c>
      <c r="F164" s="146" t="s">
        <v>3465</v>
      </c>
      <c r="I164" s="147"/>
      <c r="L164" s="33"/>
      <c r="M164" s="148"/>
      <c r="T164" s="54"/>
      <c r="AT164" s="18" t="s">
        <v>236</v>
      </c>
      <c r="AU164" s="18" t="s">
        <v>86</v>
      </c>
    </row>
    <row r="165" spans="2:65" s="13" customFormat="1" ht="11.25">
      <c r="B165" s="156"/>
      <c r="D165" s="150" t="s">
        <v>238</v>
      </c>
      <c r="E165" s="157" t="s">
        <v>21</v>
      </c>
      <c r="F165" s="158" t="s">
        <v>80</v>
      </c>
      <c r="H165" s="159">
        <v>1</v>
      </c>
      <c r="I165" s="160"/>
      <c r="L165" s="156"/>
      <c r="M165" s="161"/>
      <c r="T165" s="162"/>
      <c r="AT165" s="157" t="s">
        <v>238</v>
      </c>
      <c r="AU165" s="157" t="s">
        <v>86</v>
      </c>
      <c r="AV165" s="13" t="s">
        <v>86</v>
      </c>
      <c r="AW165" s="13" t="s">
        <v>33</v>
      </c>
      <c r="AX165" s="13" t="s">
        <v>80</v>
      </c>
      <c r="AY165" s="157" t="s">
        <v>227</v>
      </c>
    </row>
    <row r="166" spans="2:65" s="1" customFormat="1" ht="24.2" customHeight="1">
      <c r="B166" s="33"/>
      <c r="C166" s="170" t="s">
        <v>459</v>
      </c>
      <c r="D166" s="170" t="s">
        <v>291</v>
      </c>
      <c r="E166" s="171" t="s">
        <v>3466</v>
      </c>
      <c r="F166" s="172" t="s">
        <v>3467</v>
      </c>
      <c r="G166" s="173" t="s">
        <v>3468</v>
      </c>
      <c r="H166" s="174">
        <v>1</v>
      </c>
      <c r="I166" s="175"/>
      <c r="J166" s="176">
        <f>ROUND(I166*H166,2)</f>
        <v>0</v>
      </c>
      <c r="K166" s="172" t="s">
        <v>336</v>
      </c>
      <c r="L166" s="177"/>
      <c r="M166" s="178" t="s">
        <v>21</v>
      </c>
      <c r="N166" s="179" t="s">
        <v>45</v>
      </c>
      <c r="P166" s="141">
        <f>O166*H166</f>
        <v>0</v>
      </c>
      <c r="Q166" s="141">
        <v>0</v>
      </c>
      <c r="R166" s="141">
        <f>Q166*H166</f>
        <v>0</v>
      </c>
      <c r="S166" s="141">
        <v>0</v>
      </c>
      <c r="T166" s="142">
        <f>S166*H166</f>
        <v>0</v>
      </c>
      <c r="AR166" s="143" t="s">
        <v>283</v>
      </c>
      <c r="AT166" s="143" t="s">
        <v>291</v>
      </c>
      <c r="AU166" s="143" t="s">
        <v>86</v>
      </c>
      <c r="AY166" s="18" t="s">
        <v>227</v>
      </c>
      <c r="BE166" s="144">
        <f>IF(N166="základní",J166,0)</f>
        <v>0</v>
      </c>
      <c r="BF166" s="144">
        <f>IF(N166="snížená",J166,0)</f>
        <v>0</v>
      </c>
      <c r="BG166" s="144">
        <f>IF(N166="zákl. přenesená",J166,0)</f>
        <v>0</v>
      </c>
      <c r="BH166" s="144">
        <f>IF(N166="sníž. přenesená",J166,0)</f>
        <v>0</v>
      </c>
      <c r="BI166" s="144">
        <f>IF(N166="nulová",J166,0)</f>
        <v>0</v>
      </c>
      <c r="BJ166" s="18" t="s">
        <v>86</v>
      </c>
      <c r="BK166" s="144">
        <f>ROUND(I166*H166,2)</f>
        <v>0</v>
      </c>
      <c r="BL166" s="18" t="s">
        <v>234</v>
      </c>
      <c r="BM166" s="143" t="s">
        <v>3469</v>
      </c>
    </row>
    <row r="167" spans="2:65" s="1" customFormat="1" ht="29.25">
      <c r="B167" s="33"/>
      <c r="D167" s="150" t="s">
        <v>403</v>
      </c>
      <c r="F167" s="183" t="s">
        <v>3470</v>
      </c>
      <c r="I167" s="147"/>
      <c r="L167" s="33"/>
      <c r="M167" s="148"/>
      <c r="T167" s="54"/>
      <c r="AT167" s="18" t="s">
        <v>403</v>
      </c>
      <c r="AU167" s="18" t="s">
        <v>86</v>
      </c>
    </row>
    <row r="168" spans="2:65" s="1" customFormat="1" ht="37.9" customHeight="1">
      <c r="B168" s="33"/>
      <c r="C168" s="132" t="s">
        <v>464</v>
      </c>
      <c r="D168" s="132" t="s">
        <v>229</v>
      </c>
      <c r="E168" s="133" t="s">
        <v>3471</v>
      </c>
      <c r="F168" s="134" t="s">
        <v>3472</v>
      </c>
      <c r="G168" s="135" t="s">
        <v>396</v>
      </c>
      <c r="H168" s="136">
        <v>3</v>
      </c>
      <c r="I168" s="137"/>
      <c r="J168" s="138">
        <f>ROUND(I168*H168,2)</f>
        <v>0</v>
      </c>
      <c r="K168" s="134" t="s">
        <v>233</v>
      </c>
      <c r="L168" s="33"/>
      <c r="M168" s="139" t="s">
        <v>21</v>
      </c>
      <c r="N168" s="140" t="s">
        <v>45</v>
      </c>
      <c r="P168" s="141">
        <f>O168*H168</f>
        <v>0</v>
      </c>
      <c r="Q168" s="141">
        <v>4.9070000000000003E-2</v>
      </c>
      <c r="R168" s="141">
        <f>Q168*H168</f>
        <v>0.14721000000000001</v>
      </c>
      <c r="S168" s="141">
        <v>0</v>
      </c>
      <c r="T168" s="142">
        <f>S168*H168</f>
        <v>0</v>
      </c>
      <c r="AR168" s="143" t="s">
        <v>234</v>
      </c>
      <c r="AT168" s="143" t="s">
        <v>229</v>
      </c>
      <c r="AU168" s="143" t="s">
        <v>86</v>
      </c>
      <c r="AY168" s="18" t="s">
        <v>227</v>
      </c>
      <c r="BE168" s="144">
        <f>IF(N168="základní",J168,0)</f>
        <v>0</v>
      </c>
      <c r="BF168" s="144">
        <f>IF(N168="snížená",J168,0)</f>
        <v>0</v>
      </c>
      <c r="BG168" s="144">
        <f>IF(N168="zákl. přenesená",J168,0)</f>
        <v>0</v>
      </c>
      <c r="BH168" s="144">
        <f>IF(N168="sníž. přenesená",J168,0)</f>
        <v>0</v>
      </c>
      <c r="BI168" s="144">
        <f>IF(N168="nulová",J168,0)</f>
        <v>0</v>
      </c>
      <c r="BJ168" s="18" t="s">
        <v>86</v>
      </c>
      <c r="BK168" s="144">
        <f>ROUND(I168*H168,2)</f>
        <v>0</v>
      </c>
      <c r="BL168" s="18" t="s">
        <v>234</v>
      </c>
      <c r="BM168" s="143" t="s">
        <v>3473</v>
      </c>
    </row>
    <row r="169" spans="2:65" s="1" customFormat="1" ht="11.25">
      <c r="B169" s="33"/>
      <c r="D169" s="145" t="s">
        <v>236</v>
      </c>
      <c r="F169" s="146" t="s">
        <v>3474</v>
      </c>
      <c r="I169" s="147"/>
      <c r="L169" s="33"/>
      <c r="M169" s="148"/>
      <c r="T169" s="54"/>
      <c r="AT169" s="18" t="s">
        <v>236</v>
      </c>
      <c r="AU169" s="18" t="s">
        <v>86</v>
      </c>
    </row>
    <row r="170" spans="2:65" s="1" customFormat="1" ht="37.9" customHeight="1">
      <c r="B170" s="33"/>
      <c r="C170" s="132" t="s">
        <v>577</v>
      </c>
      <c r="D170" s="132" t="s">
        <v>229</v>
      </c>
      <c r="E170" s="133" t="s">
        <v>3475</v>
      </c>
      <c r="F170" s="134" t="s">
        <v>3476</v>
      </c>
      <c r="G170" s="135" t="s">
        <v>396</v>
      </c>
      <c r="H170" s="136">
        <v>3</v>
      </c>
      <c r="I170" s="137"/>
      <c r="J170" s="138">
        <f>ROUND(I170*H170,2)</f>
        <v>0</v>
      </c>
      <c r="K170" s="134" t="s">
        <v>233</v>
      </c>
      <c r="L170" s="33"/>
      <c r="M170" s="139" t="s">
        <v>21</v>
      </c>
      <c r="N170" s="140" t="s">
        <v>45</v>
      </c>
      <c r="P170" s="141">
        <f>O170*H170</f>
        <v>0</v>
      </c>
      <c r="Q170" s="141">
        <v>1.5740000000000001E-2</v>
      </c>
      <c r="R170" s="141">
        <f>Q170*H170</f>
        <v>4.7219999999999998E-2</v>
      </c>
      <c r="S170" s="141">
        <v>0</v>
      </c>
      <c r="T170" s="142">
        <f>S170*H170</f>
        <v>0</v>
      </c>
      <c r="AR170" s="143" t="s">
        <v>234</v>
      </c>
      <c r="AT170" s="143" t="s">
        <v>229</v>
      </c>
      <c r="AU170" s="143" t="s">
        <v>86</v>
      </c>
      <c r="AY170" s="18" t="s">
        <v>227</v>
      </c>
      <c r="BE170" s="144">
        <f>IF(N170="základní",J170,0)</f>
        <v>0</v>
      </c>
      <c r="BF170" s="144">
        <f>IF(N170="snížená",J170,0)</f>
        <v>0</v>
      </c>
      <c r="BG170" s="144">
        <f>IF(N170="zákl. přenesená",J170,0)</f>
        <v>0</v>
      </c>
      <c r="BH170" s="144">
        <f>IF(N170="sníž. přenesená",J170,0)</f>
        <v>0</v>
      </c>
      <c r="BI170" s="144">
        <f>IF(N170="nulová",J170,0)</f>
        <v>0</v>
      </c>
      <c r="BJ170" s="18" t="s">
        <v>86</v>
      </c>
      <c r="BK170" s="144">
        <f>ROUND(I170*H170,2)</f>
        <v>0</v>
      </c>
      <c r="BL170" s="18" t="s">
        <v>234</v>
      </c>
      <c r="BM170" s="143" t="s">
        <v>3477</v>
      </c>
    </row>
    <row r="171" spans="2:65" s="1" customFormat="1" ht="11.25">
      <c r="B171" s="33"/>
      <c r="D171" s="145" t="s">
        <v>236</v>
      </c>
      <c r="F171" s="146" t="s">
        <v>3478</v>
      </c>
      <c r="I171" s="147"/>
      <c r="L171" s="33"/>
      <c r="M171" s="148"/>
      <c r="T171" s="54"/>
      <c r="AT171" s="18" t="s">
        <v>236</v>
      </c>
      <c r="AU171" s="18" t="s">
        <v>86</v>
      </c>
    </row>
    <row r="172" spans="2:65" s="1" customFormat="1" ht="44.25" customHeight="1">
      <c r="B172" s="33"/>
      <c r="C172" s="132" t="s">
        <v>1115</v>
      </c>
      <c r="D172" s="132" t="s">
        <v>229</v>
      </c>
      <c r="E172" s="133" t="s">
        <v>3479</v>
      </c>
      <c r="F172" s="134" t="s">
        <v>3480</v>
      </c>
      <c r="G172" s="135" t="s">
        <v>396</v>
      </c>
      <c r="H172" s="136">
        <v>3</v>
      </c>
      <c r="I172" s="137"/>
      <c r="J172" s="138">
        <f>ROUND(I172*H172,2)</f>
        <v>0</v>
      </c>
      <c r="K172" s="134" t="s">
        <v>233</v>
      </c>
      <c r="L172" s="33"/>
      <c r="M172" s="139" t="s">
        <v>21</v>
      </c>
      <c r="N172" s="140" t="s">
        <v>45</v>
      </c>
      <c r="P172" s="141">
        <f>O172*H172</f>
        <v>0</v>
      </c>
      <c r="Q172" s="141">
        <v>0</v>
      </c>
      <c r="R172" s="141">
        <f>Q172*H172</f>
        <v>0</v>
      </c>
      <c r="S172" s="141">
        <v>0</v>
      </c>
      <c r="T172" s="142">
        <f>S172*H172</f>
        <v>0</v>
      </c>
      <c r="AR172" s="143" t="s">
        <v>234</v>
      </c>
      <c r="AT172" s="143" t="s">
        <v>229</v>
      </c>
      <c r="AU172" s="143" t="s">
        <v>86</v>
      </c>
      <c r="AY172" s="18" t="s">
        <v>227</v>
      </c>
      <c r="BE172" s="144">
        <f>IF(N172="základní",J172,0)</f>
        <v>0</v>
      </c>
      <c r="BF172" s="144">
        <f>IF(N172="snížená",J172,0)</f>
        <v>0</v>
      </c>
      <c r="BG172" s="144">
        <f>IF(N172="zákl. přenesená",J172,0)</f>
        <v>0</v>
      </c>
      <c r="BH172" s="144">
        <f>IF(N172="sníž. přenesená",J172,0)</f>
        <v>0</v>
      </c>
      <c r="BI172" s="144">
        <f>IF(N172="nulová",J172,0)</f>
        <v>0</v>
      </c>
      <c r="BJ172" s="18" t="s">
        <v>86</v>
      </c>
      <c r="BK172" s="144">
        <f>ROUND(I172*H172,2)</f>
        <v>0</v>
      </c>
      <c r="BL172" s="18" t="s">
        <v>234</v>
      </c>
      <c r="BM172" s="143" t="s">
        <v>3481</v>
      </c>
    </row>
    <row r="173" spans="2:65" s="1" customFormat="1" ht="11.25">
      <c r="B173" s="33"/>
      <c r="D173" s="145" t="s">
        <v>236</v>
      </c>
      <c r="F173" s="146" t="s">
        <v>3482</v>
      </c>
      <c r="I173" s="147"/>
      <c r="L173" s="33"/>
      <c r="M173" s="148"/>
      <c r="T173" s="54"/>
      <c r="AT173" s="18" t="s">
        <v>236</v>
      </c>
      <c r="AU173" s="18" t="s">
        <v>86</v>
      </c>
    </row>
    <row r="174" spans="2:65" s="1" customFormat="1" ht="33" customHeight="1">
      <c r="B174" s="33"/>
      <c r="C174" s="132" t="s">
        <v>1120</v>
      </c>
      <c r="D174" s="132" t="s">
        <v>229</v>
      </c>
      <c r="E174" s="133" t="s">
        <v>3483</v>
      </c>
      <c r="F174" s="134" t="s">
        <v>3484</v>
      </c>
      <c r="G174" s="135" t="s">
        <v>396</v>
      </c>
      <c r="H174" s="136">
        <v>3</v>
      </c>
      <c r="I174" s="137"/>
      <c r="J174" s="138">
        <f>ROUND(I174*H174,2)</f>
        <v>0</v>
      </c>
      <c r="K174" s="134" t="s">
        <v>233</v>
      </c>
      <c r="L174" s="33"/>
      <c r="M174" s="139" t="s">
        <v>21</v>
      </c>
      <c r="N174" s="140" t="s">
        <v>45</v>
      </c>
      <c r="P174" s="141">
        <f>O174*H174</f>
        <v>0</v>
      </c>
      <c r="Q174" s="141">
        <v>6.4599999999999996E-3</v>
      </c>
      <c r="R174" s="141">
        <f>Q174*H174</f>
        <v>1.9379999999999998E-2</v>
      </c>
      <c r="S174" s="141">
        <v>0</v>
      </c>
      <c r="T174" s="142">
        <f>S174*H174</f>
        <v>0</v>
      </c>
      <c r="AR174" s="143" t="s">
        <v>234</v>
      </c>
      <c r="AT174" s="143" t="s">
        <v>229</v>
      </c>
      <c r="AU174" s="143" t="s">
        <v>86</v>
      </c>
      <c r="AY174" s="18" t="s">
        <v>227</v>
      </c>
      <c r="BE174" s="144">
        <f>IF(N174="základní",J174,0)</f>
        <v>0</v>
      </c>
      <c r="BF174" s="144">
        <f>IF(N174="snížená",J174,0)</f>
        <v>0</v>
      </c>
      <c r="BG174" s="144">
        <f>IF(N174="zákl. přenesená",J174,0)</f>
        <v>0</v>
      </c>
      <c r="BH174" s="144">
        <f>IF(N174="sníž. přenesená",J174,0)</f>
        <v>0</v>
      </c>
      <c r="BI174" s="144">
        <f>IF(N174="nulová",J174,0)</f>
        <v>0</v>
      </c>
      <c r="BJ174" s="18" t="s">
        <v>86</v>
      </c>
      <c r="BK174" s="144">
        <f>ROUND(I174*H174,2)</f>
        <v>0</v>
      </c>
      <c r="BL174" s="18" t="s">
        <v>234</v>
      </c>
      <c r="BM174" s="143" t="s">
        <v>3485</v>
      </c>
    </row>
    <row r="175" spans="2:65" s="1" customFormat="1" ht="11.25">
      <c r="B175" s="33"/>
      <c r="D175" s="145" t="s">
        <v>236</v>
      </c>
      <c r="F175" s="146" t="s">
        <v>3486</v>
      </c>
      <c r="I175" s="147"/>
      <c r="L175" s="33"/>
      <c r="M175" s="148"/>
      <c r="T175" s="54"/>
      <c r="AT175" s="18" t="s">
        <v>236</v>
      </c>
      <c r="AU175" s="18" t="s">
        <v>86</v>
      </c>
    </row>
    <row r="176" spans="2:65" s="1" customFormat="1" ht="44.25" customHeight="1">
      <c r="B176" s="33"/>
      <c r="C176" s="132" t="s">
        <v>1140</v>
      </c>
      <c r="D176" s="132" t="s">
        <v>229</v>
      </c>
      <c r="E176" s="133" t="s">
        <v>3487</v>
      </c>
      <c r="F176" s="134" t="s">
        <v>3488</v>
      </c>
      <c r="G176" s="135" t="s">
        <v>396</v>
      </c>
      <c r="H176" s="136">
        <v>4</v>
      </c>
      <c r="I176" s="137"/>
      <c r="J176" s="138">
        <f>ROUND(I176*H176,2)</f>
        <v>0</v>
      </c>
      <c r="K176" s="134" t="s">
        <v>233</v>
      </c>
      <c r="L176" s="33"/>
      <c r="M176" s="139" t="s">
        <v>21</v>
      </c>
      <c r="N176" s="140" t="s">
        <v>45</v>
      </c>
      <c r="P176" s="141">
        <f>O176*H176</f>
        <v>0</v>
      </c>
      <c r="Q176" s="141">
        <v>7.4370000000000006E-2</v>
      </c>
      <c r="R176" s="141">
        <f>Q176*H176</f>
        <v>0.29748000000000002</v>
      </c>
      <c r="S176" s="141">
        <v>0</v>
      </c>
      <c r="T176" s="142">
        <f>S176*H176</f>
        <v>0</v>
      </c>
      <c r="AR176" s="143" t="s">
        <v>234</v>
      </c>
      <c r="AT176" s="143" t="s">
        <v>229</v>
      </c>
      <c r="AU176" s="143" t="s">
        <v>86</v>
      </c>
      <c r="AY176" s="18" t="s">
        <v>227</v>
      </c>
      <c r="BE176" s="144">
        <f>IF(N176="základní",J176,0)</f>
        <v>0</v>
      </c>
      <c r="BF176" s="144">
        <f>IF(N176="snížená",J176,0)</f>
        <v>0</v>
      </c>
      <c r="BG176" s="144">
        <f>IF(N176="zákl. přenesená",J176,0)</f>
        <v>0</v>
      </c>
      <c r="BH176" s="144">
        <f>IF(N176="sníž. přenesená",J176,0)</f>
        <v>0</v>
      </c>
      <c r="BI176" s="144">
        <f>IF(N176="nulová",J176,0)</f>
        <v>0</v>
      </c>
      <c r="BJ176" s="18" t="s">
        <v>86</v>
      </c>
      <c r="BK176" s="144">
        <f>ROUND(I176*H176,2)</f>
        <v>0</v>
      </c>
      <c r="BL176" s="18" t="s">
        <v>234</v>
      </c>
      <c r="BM176" s="143" t="s">
        <v>3489</v>
      </c>
    </row>
    <row r="177" spans="2:65" s="1" customFormat="1" ht="11.25">
      <c r="B177" s="33"/>
      <c r="D177" s="145" t="s">
        <v>236</v>
      </c>
      <c r="F177" s="146" t="s">
        <v>3490</v>
      </c>
      <c r="I177" s="147"/>
      <c r="L177" s="33"/>
      <c r="M177" s="148"/>
      <c r="T177" s="54"/>
      <c r="AT177" s="18" t="s">
        <v>236</v>
      </c>
      <c r="AU177" s="18" t="s">
        <v>86</v>
      </c>
    </row>
    <row r="178" spans="2:65" s="1" customFormat="1" ht="37.9" customHeight="1">
      <c r="B178" s="33"/>
      <c r="C178" s="132" t="s">
        <v>1145</v>
      </c>
      <c r="D178" s="132" t="s">
        <v>229</v>
      </c>
      <c r="E178" s="133" t="s">
        <v>3491</v>
      </c>
      <c r="F178" s="134" t="s">
        <v>3492</v>
      </c>
      <c r="G178" s="135" t="s">
        <v>396</v>
      </c>
      <c r="H178" s="136">
        <v>4</v>
      </c>
      <c r="I178" s="137"/>
      <c r="J178" s="138">
        <f>ROUND(I178*H178,2)</f>
        <v>0</v>
      </c>
      <c r="K178" s="134" t="s">
        <v>233</v>
      </c>
      <c r="L178" s="33"/>
      <c r="M178" s="139" t="s">
        <v>21</v>
      </c>
      <c r="N178" s="140" t="s">
        <v>45</v>
      </c>
      <c r="P178" s="141">
        <f>O178*H178</f>
        <v>0</v>
      </c>
      <c r="Q178" s="141">
        <v>2.2749999999999999E-2</v>
      </c>
      <c r="R178" s="141">
        <f>Q178*H178</f>
        <v>9.0999999999999998E-2</v>
      </c>
      <c r="S178" s="141">
        <v>0</v>
      </c>
      <c r="T178" s="142">
        <f>S178*H178</f>
        <v>0</v>
      </c>
      <c r="AR178" s="143" t="s">
        <v>234</v>
      </c>
      <c r="AT178" s="143" t="s">
        <v>229</v>
      </c>
      <c r="AU178" s="143" t="s">
        <v>86</v>
      </c>
      <c r="AY178" s="18" t="s">
        <v>227</v>
      </c>
      <c r="BE178" s="144">
        <f>IF(N178="základní",J178,0)</f>
        <v>0</v>
      </c>
      <c r="BF178" s="144">
        <f>IF(N178="snížená",J178,0)</f>
        <v>0</v>
      </c>
      <c r="BG178" s="144">
        <f>IF(N178="zákl. přenesená",J178,0)</f>
        <v>0</v>
      </c>
      <c r="BH178" s="144">
        <f>IF(N178="sníž. přenesená",J178,0)</f>
        <v>0</v>
      </c>
      <c r="BI178" s="144">
        <f>IF(N178="nulová",J178,0)</f>
        <v>0</v>
      </c>
      <c r="BJ178" s="18" t="s">
        <v>86</v>
      </c>
      <c r="BK178" s="144">
        <f>ROUND(I178*H178,2)</f>
        <v>0</v>
      </c>
      <c r="BL178" s="18" t="s">
        <v>234</v>
      </c>
      <c r="BM178" s="143" t="s">
        <v>3493</v>
      </c>
    </row>
    <row r="179" spans="2:65" s="1" customFormat="1" ht="11.25">
      <c r="B179" s="33"/>
      <c r="D179" s="145" t="s">
        <v>236</v>
      </c>
      <c r="F179" s="146" t="s">
        <v>3494</v>
      </c>
      <c r="I179" s="147"/>
      <c r="L179" s="33"/>
      <c r="M179" s="148"/>
      <c r="T179" s="54"/>
      <c r="AT179" s="18" t="s">
        <v>236</v>
      </c>
      <c r="AU179" s="18" t="s">
        <v>86</v>
      </c>
    </row>
    <row r="180" spans="2:65" s="1" customFormat="1" ht="44.25" customHeight="1">
      <c r="B180" s="33"/>
      <c r="C180" s="132" t="s">
        <v>1151</v>
      </c>
      <c r="D180" s="132" t="s">
        <v>229</v>
      </c>
      <c r="E180" s="133" t="s">
        <v>3495</v>
      </c>
      <c r="F180" s="134" t="s">
        <v>3496</v>
      </c>
      <c r="G180" s="135" t="s">
        <v>396</v>
      </c>
      <c r="H180" s="136">
        <v>4</v>
      </c>
      <c r="I180" s="137"/>
      <c r="J180" s="138">
        <f>ROUND(I180*H180,2)</f>
        <v>0</v>
      </c>
      <c r="K180" s="134" t="s">
        <v>233</v>
      </c>
      <c r="L180" s="33"/>
      <c r="M180" s="139" t="s">
        <v>21</v>
      </c>
      <c r="N180" s="140" t="s">
        <v>45</v>
      </c>
      <c r="P180" s="141">
        <f>O180*H180</f>
        <v>0</v>
      </c>
      <c r="Q180" s="141">
        <v>0</v>
      </c>
      <c r="R180" s="141">
        <f>Q180*H180</f>
        <v>0</v>
      </c>
      <c r="S180" s="141">
        <v>0</v>
      </c>
      <c r="T180" s="142">
        <f>S180*H180</f>
        <v>0</v>
      </c>
      <c r="AR180" s="143" t="s">
        <v>234</v>
      </c>
      <c r="AT180" s="143" t="s">
        <v>229</v>
      </c>
      <c r="AU180" s="143" t="s">
        <v>86</v>
      </c>
      <c r="AY180" s="18" t="s">
        <v>227</v>
      </c>
      <c r="BE180" s="144">
        <f>IF(N180="základní",J180,0)</f>
        <v>0</v>
      </c>
      <c r="BF180" s="144">
        <f>IF(N180="snížená",J180,0)</f>
        <v>0</v>
      </c>
      <c r="BG180" s="144">
        <f>IF(N180="zákl. přenesená",J180,0)</f>
        <v>0</v>
      </c>
      <c r="BH180" s="144">
        <f>IF(N180="sníž. přenesená",J180,0)</f>
        <v>0</v>
      </c>
      <c r="BI180" s="144">
        <f>IF(N180="nulová",J180,0)</f>
        <v>0</v>
      </c>
      <c r="BJ180" s="18" t="s">
        <v>86</v>
      </c>
      <c r="BK180" s="144">
        <f>ROUND(I180*H180,2)</f>
        <v>0</v>
      </c>
      <c r="BL180" s="18" t="s">
        <v>234</v>
      </c>
      <c r="BM180" s="143" t="s">
        <v>3497</v>
      </c>
    </row>
    <row r="181" spans="2:65" s="1" customFormat="1" ht="11.25">
      <c r="B181" s="33"/>
      <c r="D181" s="145" t="s">
        <v>236</v>
      </c>
      <c r="F181" s="146" t="s">
        <v>3498</v>
      </c>
      <c r="I181" s="147"/>
      <c r="L181" s="33"/>
      <c r="M181" s="148"/>
      <c r="T181" s="54"/>
      <c r="AT181" s="18" t="s">
        <v>236</v>
      </c>
      <c r="AU181" s="18" t="s">
        <v>86</v>
      </c>
    </row>
    <row r="182" spans="2:65" s="1" customFormat="1" ht="37.9" customHeight="1">
      <c r="B182" s="33"/>
      <c r="C182" s="132" t="s">
        <v>1156</v>
      </c>
      <c r="D182" s="132" t="s">
        <v>229</v>
      </c>
      <c r="E182" s="133" t="s">
        <v>3499</v>
      </c>
      <c r="F182" s="134" t="s">
        <v>3500</v>
      </c>
      <c r="G182" s="135" t="s">
        <v>396</v>
      </c>
      <c r="H182" s="136">
        <v>4</v>
      </c>
      <c r="I182" s="137"/>
      <c r="J182" s="138">
        <f>ROUND(I182*H182,2)</f>
        <v>0</v>
      </c>
      <c r="K182" s="134" t="s">
        <v>233</v>
      </c>
      <c r="L182" s="33"/>
      <c r="M182" s="139" t="s">
        <v>21</v>
      </c>
      <c r="N182" s="140" t="s">
        <v>45</v>
      </c>
      <c r="P182" s="141">
        <f>O182*H182</f>
        <v>0</v>
      </c>
      <c r="Q182" s="141">
        <v>2.6800000000000001E-3</v>
      </c>
      <c r="R182" s="141">
        <f>Q182*H182</f>
        <v>1.072E-2</v>
      </c>
      <c r="S182" s="141">
        <v>0</v>
      </c>
      <c r="T182" s="142">
        <f>S182*H182</f>
        <v>0</v>
      </c>
      <c r="AR182" s="143" t="s">
        <v>234</v>
      </c>
      <c r="AT182" s="143" t="s">
        <v>229</v>
      </c>
      <c r="AU182" s="143" t="s">
        <v>86</v>
      </c>
      <c r="AY182" s="18" t="s">
        <v>227</v>
      </c>
      <c r="BE182" s="144">
        <f>IF(N182="základní",J182,0)</f>
        <v>0</v>
      </c>
      <c r="BF182" s="144">
        <f>IF(N182="snížená",J182,0)</f>
        <v>0</v>
      </c>
      <c r="BG182" s="144">
        <f>IF(N182="zákl. přenesená",J182,0)</f>
        <v>0</v>
      </c>
      <c r="BH182" s="144">
        <f>IF(N182="sníž. přenesená",J182,0)</f>
        <v>0</v>
      </c>
      <c r="BI182" s="144">
        <f>IF(N182="nulová",J182,0)</f>
        <v>0</v>
      </c>
      <c r="BJ182" s="18" t="s">
        <v>86</v>
      </c>
      <c r="BK182" s="144">
        <f>ROUND(I182*H182,2)</f>
        <v>0</v>
      </c>
      <c r="BL182" s="18" t="s">
        <v>234</v>
      </c>
      <c r="BM182" s="143" t="s">
        <v>3501</v>
      </c>
    </row>
    <row r="183" spans="2:65" s="1" customFormat="1" ht="11.25">
      <c r="B183" s="33"/>
      <c r="D183" s="145" t="s">
        <v>236</v>
      </c>
      <c r="F183" s="146" t="s">
        <v>3502</v>
      </c>
      <c r="I183" s="147"/>
      <c r="L183" s="33"/>
      <c r="M183" s="148"/>
      <c r="T183" s="54"/>
      <c r="AT183" s="18" t="s">
        <v>236</v>
      </c>
      <c r="AU183" s="18" t="s">
        <v>86</v>
      </c>
    </row>
    <row r="184" spans="2:65" s="1" customFormat="1" ht="44.25" customHeight="1">
      <c r="B184" s="33"/>
      <c r="C184" s="132" t="s">
        <v>1161</v>
      </c>
      <c r="D184" s="132" t="s">
        <v>229</v>
      </c>
      <c r="E184" s="133" t="s">
        <v>3503</v>
      </c>
      <c r="F184" s="134" t="s">
        <v>3504</v>
      </c>
      <c r="G184" s="135" t="s">
        <v>396</v>
      </c>
      <c r="H184" s="136">
        <v>10</v>
      </c>
      <c r="I184" s="137"/>
      <c r="J184" s="138">
        <f>ROUND(I184*H184,2)</f>
        <v>0</v>
      </c>
      <c r="K184" s="134" t="s">
        <v>233</v>
      </c>
      <c r="L184" s="33"/>
      <c r="M184" s="139" t="s">
        <v>21</v>
      </c>
      <c r="N184" s="140" t="s">
        <v>45</v>
      </c>
      <c r="P184" s="141">
        <f>O184*H184</f>
        <v>0</v>
      </c>
      <c r="Q184" s="141">
        <v>0.1865</v>
      </c>
      <c r="R184" s="141">
        <f>Q184*H184</f>
        <v>1.865</v>
      </c>
      <c r="S184" s="141">
        <v>0</v>
      </c>
      <c r="T184" s="142">
        <f>S184*H184</f>
        <v>0</v>
      </c>
      <c r="AR184" s="143" t="s">
        <v>234</v>
      </c>
      <c r="AT184" s="143" t="s">
        <v>229</v>
      </c>
      <c r="AU184" s="143" t="s">
        <v>86</v>
      </c>
      <c r="AY184" s="18" t="s">
        <v>227</v>
      </c>
      <c r="BE184" s="144">
        <f>IF(N184="základní",J184,0)</f>
        <v>0</v>
      </c>
      <c r="BF184" s="144">
        <f>IF(N184="snížená",J184,0)</f>
        <v>0</v>
      </c>
      <c r="BG184" s="144">
        <f>IF(N184="zákl. přenesená",J184,0)</f>
        <v>0</v>
      </c>
      <c r="BH184" s="144">
        <f>IF(N184="sníž. přenesená",J184,0)</f>
        <v>0</v>
      </c>
      <c r="BI184" s="144">
        <f>IF(N184="nulová",J184,0)</f>
        <v>0</v>
      </c>
      <c r="BJ184" s="18" t="s">
        <v>86</v>
      </c>
      <c r="BK184" s="144">
        <f>ROUND(I184*H184,2)</f>
        <v>0</v>
      </c>
      <c r="BL184" s="18" t="s">
        <v>234</v>
      </c>
      <c r="BM184" s="143" t="s">
        <v>3505</v>
      </c>
    </row>
    <row r="185" spans="2:65" s="1" customFormat="1" ht="11.25">
      <c r="B185" s="33"/>
      <c r="D185" s="145" t="s">
        <v>236</v>
      </c>
      <c r="F185" s="146" t="s">
        <v>3506</v>
      </c>
      <c r="I185" s="147"/>
      <c r="L185" s="33"/>
      <c r="M185" s="148"/>
      <c r="T185" s="54"/>
      <c r="AT185" s="18" t="s">
        <v>236</v>
      </c>
      <c r="AU185" s="18" t="s">
        <v>86</v>
      </c>
    </row>
    <row r="186" spans="2:65" s="1" customFormat="1" ht="37.9" customHeight="1">
      <c r="B186" s="33"/>
      <c r="C186" s="132" t="s">
        <v>1168</v>
      </c>
      <c r="D186" s="132" t="s">
        <v>229</v>
      </c>
      <c r="E186" s="133" t="s">
        <v>3507</v>
      </c>
      <c r="F186" s="134" t="s">
        <v>3508</v>
      </c>
      <c r="G186" s="135" t="s">
        <v>396</v>
      </c>
      <c r="H186" s="136">
        <v>12</v>
      </c>
      <c r="I186" s="137"/>
      <c r="J186" s="138">
        <f>ROUND(I186*H186,2)</f>
        <v>0</v>
      </c>
      <c r="K186" s="134" t="s">
        <v>233</v>
      </c>
      <c r="L186" s="33"/>
      <c r="M186" s="139" t="s">
        <v>21</v>
      </c>
      <c r="N186" s="140" t="s">
        <v>45</v>
      </c>
      <c r="P186" s="141">
        <f>O186*H186</f>
        <v>0</v>
      </c>
      <c r="Q186" s="141">
        <v>0.11996</v>
      </c>
      <c r="R186" s="141">
        <f>Q186*H186</f>
        <v>1.4395199999999999</v>
      </c>
      <c r="S186" s="141">
        <v>0</v>
      </c>
      <c r="T186" s="142">
        <f>S186*H186</f>
        <v>0</v>
      </c>
      <c r="AR186" s="143" t="s">
        <v>234</v>
      </c>
      <c r="AT186" s="143" t="s">
        <v>229</v>
      </c>
      <c r="AU186" s="143" t="s">
        <v>86</v>
      </c>
      <c r="AY186" s="18" t="s">
        <v>227</v>
      </c>
      <c r="BE186" s="144">
        <f>IF(N186="základní",J186,0)</f>
        <v>0</v>
      </c>
      <c r="BF186" s="144">
        <f>IF(N186="snížená",J186,0)</f>
        <v>0</v>
      </c>
      <c r="BG186" s="144">
        <f>IF(N186="zákl. přenesená",J186,0)</f>
        <v>0</v>
      </c>
      <c r="BH186" s="144">
        <f>IF(N186="sníž. přenesená",J186,0)</f>
        <v>0</v>
      </c>
      <c r="BI186" s="144">
        <f>IF(N186="nulová",J186,0)</f>
        <v>0</v>
      </c>
      <c r="BJ186" s="18" t="s">
        <v>86</v>
      </c>
      <c r="BK186" s="144">
        <f>ROUND(I186*H186,2)</f>
        <v>0</v>
      </c>
      <c r="BL186" s="18" t="s">
        <v>234</v>
      </c>
      <c r="BM186" s="143" t="s">
        <v>3509</v>
      </c>
    </row>
    <row r="187" spans="2:65" s="1" customFormat="1" ht="11.25">
      <c r="B187" s="33"/>
      <c r="D187" s="145" t="s">
        <v>236</v>
      </c>
      <c r="F187" s="146" t="s">
        <v>3510</v>
      </c>
      <c r="I187" s="147"/>
      <c r="L187" s="33"/>
      <c r="M187" s="148"/>
      <c r="T187" s="54"/>
      <c r="AT187" s="18" t="s">
        <v>236</v>
      </c>
      <c r="AU187" s="18" t="s">
        <v>86</v>
      </c>
    </row>
    <row r="188" spans="2:65" s="1" customFormat="1" ht="37.9" customHeight="1">
      <c r="B188" s="33"/>
      <c r="C188" s="132" t="s">
        <v>1173</v>
      </c>
      <c r="D188" s="132" t="s">
        <v>229</v>
      </c>
      <c r="E188" s="133" t="s">
        <v>3511</v>
      </c>
      <c r="F188" s="134" t="s">
        <v>3512</v>
      </c>
      <c r="G188" s="135" t="s">
        <v>396</v>
      </c>
      <c r="H188" s="136">
        <v>10</v>
      </c>
      <c r="I188" s="137"/>
      <c r="J188" s="138">
        <f>ROUND(I188*H188,2)</f>
        <v>0</v>
      </c>
      <c r="K188" s="134" t="s">
        <v>233</v>
      </c>
      <c r="L188" s="33"/>
      <c r="M188" s="139" t="s">
        <v>21</v>
      </c>
      <c r="N188" s="140" t="s">
        <v>45</v>
      </c>
      <c r="P188" s="141">
        <f>O188*H188</f>
        <v>0</v>
      </c>
      <c r="Q188" s="141">
        <v>0</v>
      </c>
      <c r="R188" s="141">
        <f>Q188*H188</f>
        <v>0</v>
      </c>
      <c r="S188" s="141">
        <v>0</v>
      </c>
      <c r="T188" s="142">
        <f>S188*H188</f>
        <v>0</v>
      </c>
      <c r="AR188" s="143" t="s">
        <v>234</v>
      </c>
      <c r="AT188" s="143" t="s">
        <v>229</v>
      </c>
      <c r="AU188" s="143" t="s">
        <v>86</v>
      </c>
      <c r="AY188" s="18" t="s">
        <v>227</v>
      </c>
      <c r="BE188" s="144">
        <f>IF(N188="základní",J188,0)</f>
        <v>0</v>
      </c>
      <c r="BF188" s="144">
        <f>IF(N188="snížená",J188,0)</f>
        <v>0</v>
      </c>
      <c r="BG188" s="144">
        <f>IF(N188="zákl. přenesená",J188,0)</f>
        <v>0</v>
      </c>
      <c r="BH188" s="144">
        <f>IF(N188="sníž. přenesená",J188,0)</f>
        <v>0</v>
      </c>
      <c r="BI188" s="144">
        <f>IF(N188="nulová",J188,0)</f>
        <v>0</v>
      </c>
      <c r="BJ188" s="18" t="s">
        <v>86</v>
      </c>
      <c r="BK188" s="144">
        <f>ROUND(I188*H188,2)</f>
        <v>0</v>
      </c>
      <c r="BL188" s="18" t="s">
        <v>234</v>
      </c>
      <c r="BM188" s="143" t="s">
        <v>3513</v>
      </c>
    </row>
    <row r="189" spans="2:65" s="1" customFormat="1" ht="11.25">
      <c r="B189" s="33"/>
      <c r="D189" s="145" t="s">
        <v>236</v>
      </c>
      <c r="F189" s="146" t="s">
        <v>3514</v>
      </c>
      <c r="I189" s="147"/>
      <c r="L189" s="33"/>
      <c r="M189" s="148"/>
      <c r="T189" s="54"/>
      <c r="AT189" s="18" t="s">
        <v>236</v>
      </c>
      <c r="AU189" s="18" t="s">
        <v>86</v>
      </c>
    </row>
    <row r="190" spans="2:65" s="1" customFormat="1" ht="37.9" customHeight="1">
      <c r="B190" s="33"/>
      <c r="C190" s="132" t="s">
        <v>1181</v>
      </c>
      <c r="D190" s="132" t="s">
        <v>229</v>
      </c>
      <c r="E190" s="133" t="s">
        <v>3515</v>
      </c>
      <c r="F190" s="134" t="s">
        <v>3516</v>
      </c>
      <c r="G190" s="135" t="s">
        <v>396</v>
      </c>
      <c r="H190" s="136">
        <v>10</v>
      </c>
      <c r="I190" s="137"/>
      <c r="J190" s="138">
        <f>ROUND(I190*H190,2)</f>
        <v>0</v>
      </c>
      <c r="K190" s="134" t="s">
        <v>233</v>
      </c>
      <c r="L190" s="33"/>
      <c r="M190" s="139" t="s">
        <v>21</v>
      </c>
      <c r="N190" s="140" t="s">
        <v>45</v>
      </c>
      <c r="P190" s="141">
        <f>O190*H190</f>
        <v>0</v>
      </c>
      <c r="Q190" s="141">
        <v>3.7350000000000001E-2</v>
      </c>
      <c r="R190" s="141">
        <f>Q190*H190</f>
        <v>0.3735</v>
      </c>
      <c r="S190" s="141">
        <v>0</v>
      </c>
      <c r="T190" s="142">
        <f>S190*H190</f>
        <v>0</v>
      </c>
      <c r="AR190" s="143" t="s">
        <v>234</v>
      </c>
      <c r="AT190" s="143" t="s">
        <v>229</v>
      </c>
      <c r="AU190" s="143" t="s">
        <v>86</v>
      </c>
      <c r="AY190" s="18" t="s">
        <v>227</v>
      </c>
      <c r="BE190" s="144">
        <f>IF(N190="základní",J190,0)</f>
        <v>0</v>
      </c>
      <c r="BF190" s="144">
        <f>IF(N190="snížená",J190,0)</f>
        <v>0</v>
      </c>
      <c r="BG190" s="144">
        <f>IF(N190="zákl. přenesená",J190,0)</f>
        <v>0</v>
      </c>
      <c r="BH190" s="144">
        <f>IF(N190="sníž. přenesená",J190,0)</f>
        <v>0</v>
      </c>
      <c r="BI190" s="144">
        <f>IF(N190="nulová",J190,0)</f>
        <v>0</v>
      </c>
      <c r="BJ190" s="18" t="s">
        <v>86</v>
      </c>
      <c r="BK190" s="144">
        <f>ROUND(I190*H190,2)</f>
        <v>0</v>
      </c>
      <c r="BL190" s="18" t="s">
        <v>234</v>
      </c>
      <c r="BM190" s="143" t="s">
        <v>3517</v>
      </c>
    </row>
    <row r="191" spans="2:65" s="1" customFormat="1" ht="11.25">
      <c r="B191" s="33"/>
      <c r="D191" s="145" t="s">
        <v>236</v>
      </c>
      <c r="F191" s="146" t="s">
        <v>3518</v>
      </c>
      <c r="I191" s="147"/>
      <c r="L191" s="33"/>
      <c r="M191" s="148"/>
      <c r="T191" s="54"/>
      <c r="AT191" s="18" t="s">
        <v>236</v>
      </c>
      <c r="AU191" s="18" t="s">
        <v>86</v>
      </c>
    </row>
    <row r="192" spans="2:65" s="11" customFormat="1" ht="22.9" customHeight="1">
      <c r="B192" s="120"/>
      <c r="D192" s="121" t="s">
        <v>72</v>
      </c>
      <c r="E192" s="130" t="s">
        <v>290</v>
      </c>
      <c r="F192" s="130" t="s">
        <v>1498</v>
      </c>
      <c r="I192" s="123"/>
      <c r="J192" s="131">
        <f>BK192</f>
        <v>0</v>
      </c>
      <c r="L192" s="120"/>
      <c r="M192" s="125"/>
      <c r="P192" s="126">
        <f>SUM(P193:P194)</f>
        <v>0</v>
      </c>
      <c r="R192" s="126">
        <f>SUM(R193:R194)</f>
        <v>12.966240000000001</v>
      </c>
      <c r="T192" s="127">
        <f>SUM(T193:T194)</f>
        <v>0</v>
      </c>
      <c r="AR192" s="121" t="s">
        <v>80</v>
      </c>
      <c r="AT192" s="128" t="s">
        <v>72</v>
      </c>
      <c r="AU192" s="128" t="s">
        <v>80</v>
      </c>
      <c r="AY192" s="121" t="s">
        <v>227</v>
      </c>
      <c r="BK192" s="129">
        <f>SUM(BK193:BK194)</f>
        <v>0</v>
      </c>
    </row>
    <row r="193" spans="2:65" s="1" customFormat="1" ht="37.9" customHeight="1">
      <c r="B193" s="33"/>
      <c r="C193" s="132" t="s">
        <v>1186</v>
      </c>
      <c r="D193" s="132" t="s">
        <v>229</v>
      </c>
      <c r="E193" s="133" t="s">
        <v>3519</v>
      </c>
      <c r="F193" s="134" t="s">
        <v>3520</v>
      </c>
      <c r="G193" s="135" t="s">
        <v>326</v>
      </c>
      <c r="H193" s="136">
        <v>102</v>
      </c>
      <c r="I193" s="137"/>
      <c r="J193" s="138">
        <f>ROUND(I193*H193,2)</f>
        <v>0</v>
      </c>
      <c r="K193" s="134" t="s">
        <v>233</v>
      </c>
      <c r="L193" s="33"/>
      <c r="M193" s="139" t="s">
        <v>21</v>
      </c>
      <c r="N193" s="140" t="s">
        <v>45</v>
      </c>
      <c r="P193" s="141">
        <f>O193*H193</f>
        <v>0</v>
      </c>
      <c r="Q193" s="141">
        <v>0.12712000000000001</v>
      </c>
      <c r="R193" s="141">
        <f>Q193*H193</f>
        <v>12.966240000000001</v>
      </c>
      <c r="S193" s="141">
        <v>0</v>
      </c>
      <c r="T193" s="142">
        <f>S193*H193</f>
        <v>0</v>
      </c>
      <c r="AR193" s="143" t="s">
        <v>234</v>
      </c>
      <c r="AT193" s="143" t="s">
        <v>229</v>
      </c>
      <c r="AU193" s="143" t="s">
        <v>86</v>
      </c>
      <c r="AY193" s="18" t="s">
        <v>227</v>
      </c>
      <c r="BE193" s="144">
        <f>IF(N193="základní",J193,0)</f>
        <v>0</v>
      </c>
      <c r="BF193" s="144">
        <f>IF(N193="snížená",J193,0)</f>
        <v>0</v>
      </c>
      <c r="BG193" s="144">
        <f>IF(N193="zákl. přenesená",J193,0)</f>
        <v>0</v>
      </c>
      <c r="BH193" s="144">
        <f>IF(N193="sníž. přenesená",J193,0)</f>
        <v>0</v>
      </c>
      <c r="BI193" s="144">
        <f>IF(N193="nulová",J193,0)</f>
        <v>0</v>
      </c>
      <c r="BJ193" s="18" t="s">
        <v>86</v>
      </c>
      <c r="BK193" s="144">
        <f>ROUND(I193*H193,2)</f>
        <v>0</v>
      </c>
      <c r="BL193" s="18" t="s">
        <v>234</v>
      </c>
      <c r="BM193" s="143" t="s">
        <v>3521</v>
      </c>
    </row>
    <row r="194" spans="2:65" s="1" customFormat="1" ht="11.25">
      <c r="B194" s="33"/>
      <c r="D194" s="145" t="s">
        <v>236</v>
      </c>
      <c r="F194" s="146" t="s">
        <v>3522</v>
      </c>
      <c r="I194" s="147"/>
      <c r="L194" s="33"/>
      <c r="M194" s="148"/>
      <c r="T194" s="54"/>
      <c r="AT194" s="18" t="s">
        <v>236</v>
      </c>
      <c r="AU194" s="18" t="s">
        <v>86</v>
      </c>
    </row>
    <row r="195" spans="2:65" s="11" customFormat="1" ht="25.9" customHeight="1">
      <c r="B195" s="120"/>
      <c r="D195" s="121" t="s">
        <v>72</v>
      </c>
      <c r="E195" s="122" t="s">
        <v>455</v>
      </c>
      <c r="F195" s="122" t="s">
        <v>456</v>
      </c>
      <c r="I195" s="123"/>
      <c r="J195" s="124">
        <f>BK195</f>
        <v>0</v>
      </c>
      <c r="L195" s="120"/>
      <c r="M195" s="125"/>
      <c r="P195" s="126">
        <f>P196</f>
        <v>0</v>
      </c>
      <c r="R195" s="126">
        <f>R196</f>
        <v>0.32509596000000002</v>
      </c>
      <c r="T195" s="127">
        <f>T196</f>
        <v>0</v>
      </c>
      <c r="AR195" s="121" t="s">
        <v>86</v>
      </c>
      <c r="AT195" s="128" t="s">
        <v>72</v>
      </c>
      <c r="AU195" s="128" t="s">
        <v>73</v>
      </c>
      <c r="AY195" s="121" t="s">
        <v>227</v>
      </c>
      <c r="BK195" s="129">
        <f>BK196</f>
        <v>0</v>
      </c>
    </row>
    <row r="196" spans="2:65" s="11" customFormat="1" ht="22.9" customHeight="1">
      <c r="B196" s="120"/>
      <c r="D196" s="121" t="s">
        <v>72</v>
      </c>
      <c r="E196" s="130" t="s">
        <v>569</v>
      </c>
      <c r="F196" s="130" t="s">
        <v>570</v>
      </c>
      <c r="I196" s="123"/>
      <c r="J196" s="131">
        <f>BK196</f>
        <v>0</v>
      </c>
      <c r="L196" s="120"/>
      <c r="M196" s="125"/>
      <c r="P196" s="126">
        <f>SUM(P197:P210)</f>
        <v>0</v>
      </c>
      <c r="R196" s="126">
        <f>SUM(R197:R210)</f>
        <v>0.32509596000000002</v>
      </c>
      <c r="T196" s="127">
        <f>SUM(T197:T210)</f>
        <v>0</v>
      </c>
      <c r="AR196" s="121" t="s">
        <v>86</v>
      </c>
      <c r="AT196" s="128" t="s">
        <v>72</v>
      </c>
      <c r="AU196" s="128" t="s">
        <v>80</v>
      </c>
      <c r="AY196" s="121" t="s">
        <v>227</v>
      </c>
      <c r="BK196" s="129">
        <f>SUM(BK197:BK210)</f>
        <v>0</v>
      </c>
    </row>
    <row r="197" spans="2:65" s="1" customFormat="1" ht="66.75" customHeight="1">
      <c r="B197" s="33"/>
      <c r="C197" s="132" t="s">
        <v>1217</v>
      </c>
      <c r="D197" s="132" t="s">
        <v>229</v>
      </c>
      <c r="E197" s="133" t="s">
        <v>3523</v>
      </c>
      <c r="F197" s="134" t="s">
        <v>3524</v>
      </c>
      <c r="G197" s="135" t="s">
        <v>326</v>
      </c>
      <c r="H197" s="136">
        <v>55</v>
      </c>
      <c r="I197" s="137"/>
      <c r="J197" s="138">
        <f>ROUND(I197*H197,2)</f>
        <v>0</v>
      </c>
      <c r="K197" s="134" t="s">
        <v>233</v>
      </c>
      <c r="L197" s="33"/>
      <c r="M197" s="139" t="s">
        <v>21</v>
      </c>
      <c r="N197" s="140" t="s">
        <v>45</v>
      </c>
      <c r="P197" s="141">
        <f>O197*H197</f>
        <v>0</v>
      </c>
      <c r="Q197" s="141">
        <v>2.7E-4</v>
      </c>
      <c r="R197" s="141">
        <f>Q197*H197</f>
        <v>1.485E-2</v>
      </c>
      <c r="S197" s="141">
        <v>0</v>
      </c>
      <c r="T197" s="142">
        <f>S197*H197</f>
        <v>0</v>
      </c>
      <c r="AR197" s="143" t="s">
        <v>388</v>
      </c>
      <c r="AT197" s="143" t="s">
        <v>229</v>
      </c>
      <c r="AU197" s="143" t="s">
        <v>86</v>
      </c>
      <c r="AY197" s="18" t="s">
        <v>227</v>
      </c>
      <c r="BE197" s="144">
        <f>IF(N197="základní",J197,0)</f>
        <v>0</v>
      </c>
      <c r="BF197" s="144">
        <f>IF(N197="snížená",J197,0)</f>
        <v>0</v>
      </c>
      <c r="BG197" s="144">
        <f>IF(N197="zákl. přenesená",J197,0)</f>
        <v>0</v>
      </c>
      <c r="BH197" s="144">
        <f>IF(N197="sníž. přenesená",J197,0)</f>
        <v>0</v>
      </c>
      <c r="BI197" s="144">
        <f>IF(N197="nulová",J197,0)</f>
        <v>0</v>
      </c>
      <c r="BJ197" s="18" t="s">
        <v>86</v>
      </c>
      <c r="BK197" s="144">
        <f>ROUND(I197*H197,2)</f>
        <v>0</v>
      </c>
      <c r="BL197" s="18" t="s">
        <v>388</v>
      </c>
      <c r="BM197" s="143" t="s">
        <v>3525</v>
      </c>
    </row>
    <row r="198" spans="2:65" s="1" customFormat="1" ht="11.25">
      <c r="B198" s="33"/>
      <c r="D198" s="145" t="s">
        <v>236</v>
      </c>
      <c r="F198" s="146" t="s">
        <v>3526</v>
      </c>
      <c r="I198" s="147"/>
      <c r="L198" s="33"/>
      <c r="M198" s="148"/>
      <c r="T198" s="54"/>
      <c r="AT198" s="18" t="s">
        <v>236</v>
      </c>
      <c r="AU198" s="18" t="s">
        <v>86</v>
      </c>
    </row>
    <row r="199" spans="2:65" s="13" customFormat="1" ht="11.25">
      <c r="B199" s="156"/>
      <c r="D199" s="150" t="s">
        <v>238</v>
      </c>
      <c r="E199" s="157" t="s">
        <v>21</v>
      </c>
      <c r="F199" s="158" t="s">
        <v>1291</v>
      </c>
      <c r="H199" s="159">
        <v>55</v>
      </c>
      <c r="I199" s="160"/>
      <c r="L199" s="156"/>
      <c r="M199" s="161"/>
      <c r="T199" s="162"/>
      <c r="AT199" s="157" t="s">
        <v>238</v>
      </c>
      <c r="AU199" s="157" t="s">
        <v>86</v>
      </c>
      <c r="AV199" s="13" t="s">
        <v>86</v>
      </c>
      <c r="AW199" s="13" t="s">
        <v>33</v>
      </c>
      <c r="AX199" s="13" t="s">
        <v>80</v>
      </c>
      <c r="AY199" s="157" t="s">
        <v>227</v>
      </c>
    </row>
    <row r="200" spans="2:65" s="1" customFormat="1" ht="24.2" customHeight="1">
      <c r="B200" s="33"/>
      <c r="C200" s="170" t="s">
        <v>1222</v>
      </c>
      <c r="D200" s="170" t="s">
        <v>291</v>
      </c>
      <c r="E200" s="171" t="s">
        <v>3527</v>
      </c>
      <c r="F200" s="172" t="s">
        <v>3528</v>
      </c>
      <c r="G200" s="173" t="s">
        <v>326</v>
      </c>
      <c r="H200" s="174">
        <v>21.15</v>
      </c>
      <c r="I200" s="175"/>
      <c r="J200" s="176">
        <f>ROUND(I200*H200,2)</f>
        <v>0</v>
      </c>
      <c r="K200" s="172" t="s">
        <v>233</v>
      </c>
      <c r="L200" s="177"/>
      <c r="M200" s="178" t="s">
        <v>21</v>
      </c>
      <c r="N200" s="179" t="s">
        <v>45</v>
      </c>
      <c r="P200" s="141">
        <f>O200*H200</f>
        <v>0</v>
      </c>
      <c r="Q200" s="141">
        <v>4.4999999999999999E-4</v>
      </c>
      <c r="R200" s="141">
        <f>Q200*H200</f>
        <v>9.5174999999999999E-3</v>
      </c>
      <c r="S200" s="141">
        <v>0</v>
      </c>
      <c r="T200" s="142">
        <f>S200*H200</f>
        <v>0</v>
      </c>
      <c r="AR200" s="143" t="s">
        <v>577</v>
      </c>
      <c r="AT200" s="143" t="s">
        <v>291</v>
      </c>
      <c r="AU200" s="143" t="s">
        <v>86</v>
      </c>
      <c r="AY200" s="18" t="s">
        <v>227</v>
      </c>
      <c r="BE200" s="144">
        <f>IF(N200="základní",J200,0)</f>
        <v>0</v>
      </c>
      <c r="BF200" s="144">
        <f>IF(N200="snížená",J200,0)</f>
        <v>0</v>
      </c>
      <c r="BG200" s="144">
        <f>IF(N200="zákl. přenesená",J200,0)</f>
        <v>0</v>
      </c>
      <c r="BH200" s="144">
        <f>IF(N200="sníž. přenesená",J200,0)</f>
        <v>0</v>
      </c>
      <c r="BI200" s="144">
        <f>IF(N200="nulová",J200,0)</f>
        <v>0</v>
      </c>
      <c r="BJ200" s="18" t="s">
        <v>86</v>
      </c>
      <c r="BK200" s="144">
        <f>ROUND(I200*H200,2)</f>
        <v>0</v>
      </c>
      <c r="BL200" s="18" t="s">
        <v>388</v>
      </c>
      <c r="BM200" s="143" t="s">
        <v>3529</v>
      </c>
    </row>
    <row r="201" spans="2:65" s="13" customFormat="1" ht="11.25">
      <c r="B201" s="156"/>
      <c r="D201" s="150" t="s">
        <v>238</v>
      </c>
      <c r="E201" s="157" t="s">
        <v>21</v>
      </c>
      <c r="F201" s="158" t="s">
        <v>3530</v>
      </c>
      <c r="H201" s="159">
        <v>20.734999999999999</v>
      </c>
      <c r="I201" s="160"/>
      <c r="L201" s="156"/>
      <c r="M201" s="161"/>
      <c r="T201" s="162"/>
      <c r="AT201" s="157" t="s">
        <v>238</v>
      </c>
      <c r="AU201" s="157" t="s">
        <v>86</v>
      </c>
      <c r="AV201" s="13" t="s">
        <v>86</v>
      </c>
      <c r="AW201" s="13" t="s">
        <v>33</v>
      </c>
      <c r="AX201" s="13" t="s">
        <v>73</v>
      </c>
      <c r="AY201" s="157" t="s">
        <v>227</v>
      </c>
    </row>
    <row r="202" spans="2:65" s="13" customFormat="1" ht="11.25">
      <c r="B202" s="156"/>
      <c r="D202" s="150" t="s">
        <v>238</v>
      </c>
      <c r="E202" s="157" t="s">
        <v>21</v>
      </c>
      <c r="F202" s="158" t="s">
        <v>3531</v>
      </c>
      <c r="H202" s="159">
        <v>21.15</v>
      </c>
      <c r="I202" s="160"/>
      <c r="L202" s="156"/>
      <c r="M202" s="161"/>
      <c r="T202" s="162"/>
      <c r="AT202" s="157" t="s">
        <v>238</v>
      </c>
      <c r="AU202" s="157" t="s">
        <v>86</v>
      </c>
      <c r="AV202" s="13" t="s">
        <v>86</v>
      </c>
      <c r="AW202" s="13" t="s">
        <v>33</v>
      </c>
      <c r="AX202" s="13" t="s">
        <v>80</v>
      </c>
      <c r="AY202" s="157" t="s">
        <v>227</v>
      </c>
    </row>
    <row r="203" spans="2:65" s="1" customFormat="1" ht="66.75" customHeight="1">
      <c r="B203" s="33"/>
      <c r="C203" s="132" t="s">
        <v>1227</v>
      </c>
      <c r="D203" s="132" t="s">
        <v>229</v>
      </c>
      <c r="E203" s="133" t="s">
        <v>3532</v>
      </c>
      <c r="F203" s="134" t="s">
        <v>3533</v>
      </c>
      <c r="G203" s="135" t="s">
        <v>326</v>
      </c>
      <c r="H203" s="136">
        <v>228.20500000000001</v>
      </c>
      <c r="I203" s="137"/>
      <c r="J203" s="138">
        <f>ROUND(I203*H203,2)</f>
        <v>0</v>
      </c>
      <c r="K203" s="134" t="s">
        <v>233</v>
      </c>
      <c r="L203" s="33"/>
      <c r="M203" s="139" t="s">
        <v>21</v>
      </c>
      <c r="N203" s="140" t="s">
        <v>45</v>
      </c>
      <c r="P203" s="141">
        <f>O203*H203</f>
        <v>0</v>
      </c>
      <c r="Q203" s="141">
        <v>4.0999999999999999E-4</v>
      </c>
      <c r="R203" s="141">
        <f>Q203*H203</f>
        <v>9.356405000000001E-2</v>
      </c>
      <c r="S203" s="141">
        <v>0</v>
      </c>
      <c r="T203" s="142">
        <f>S203*H203</f>
        <v>0</v>
      </c>
      <c r="AR203" s="143" t="s">
        <v>388</v>
      </c>
      <c r="AT203" s="143" t="s">
        <v>229</v>
      </c>
      <c r="AU203" s="143" t="s">
        <v>86</v>
      </c>
      <c r="AY203" s="18" t="s">
        <v>227</v>
      </c>
      <c r="BE203" s="144">
        <f>IF(N203="základní",J203,0)</f>
        <v>0</v>
      </c>
      <c r="BF203" s="144">
        <f>IF(N203="snížená",J203,0)</f>
        <v>0</v>
      </c>
      <c r="BG203" s="144">
        <f>IF(N203="zákl. přenesená",J203,0)</f>
        <v>0</v>
      </c>
      <c r="BH203" s="144">
        <f>IF(N203="sníž. přenesená",J203,0)</f>
        <v>0</v>
      </c>
      <c r="BI203" s="144">
        <f>IF(N203="nulová",J203,0)</f>
        <v>0</v>
      </c>
      <c r="BJ203" s="18" t="s">
        <v>86</v>
      </c>
      <c r="BK203" s="144">
        <f>ROUND(I203*H203,2)</f>
        <v>0</v>
      </c>
      <c r="BL203" s="18" t="s">
        <v>388</v>
      </c>
      <c r="BM203" s="143" t="s">
        <v>3534</v>
      </c>
    </row>
    <row r="204" spans="2:65" s="1" customFormat="1" ht="11.25">
      <c r="B204" s="33"/>
      <c r="D204" s="145" t="s">
        <v>236</v>
      </c>
      <c r="F204" s="146" t="s">
        <v>3535</v>
      </c>
      <c r="I204" s="147"/>
      <c r="L204" s="33"/>
      <c r="M204" s="148"/>
      <c r="T204" s="54"/>
      <c r="AT204" s="18" t="s">
        <v>236</v>
      </c>
      <c r="AU204" s="18" t="s">
        <v>86</v>
      </c>
    </row>
    <row r="205" spans="2:65" s="13" customFormat="1" ht="11.25">
      <c r="B205" s="156"/>
      <c r="D205" s="150" t="s">
        <v>238</v>
      </c>
      <c r="E205" s="157" t="s">
        <v>21</v>
      </c>
      <c r="F205" s="158" t="s">
        <v>3536</v>
      </c>
      <c r="H205" s="159">
        <v>67.858000000000004</v>
      </c>
      <c r="I205" s="160"/>
      <c r="L205" s="156"/>
      <c r="M205" s="161"/>
      <c r="T205" s="162"/>
      <c r="AT205" s="157" t="s">
        <v>238</v>
      </c>
      <c r="AU205" s="157" t="s">
        <v>86</v>
      </c>
      <c r="AV205" s="13" t="s">
        <v>86</v>
      </c>
      <c r="AW205" s="13" t="s">
        <v>33</v>
      </c>
      <c r="AX205" s="13" t="s">
        <v>73</v>
      </c>
      <c r="AY205" s="157" t="s">
        <v>227</v>
      </c>
    </row>
    <row r="206" spans="2:65" s="13" customFormat="1" ht="11.25">
      <c r="B206" s="156"/>
      <c r="D206" s="150" t="s">
        <v>238</v>
      </c>
      <c r="E206" s="157" t="s">
        <v>21</v>
      </c>
      <c r="F206" s="158" t="s">
        <v>3537</v>
      </c>
      <c r="H206" s="159">
        <v>73.388000000000005</v>
      </c>
      <c r="I206" s="160"/>
      <c r="L206" s="156"/>
      <c r="M206" s="161"/>
      <c r="T206" s="162"/>
      <c r="AT206" s="157" t="s">
        <v>238</v>
      </c>
      <c r="AU206" s="157" t="s">
        <v>86</v>
      </c>
      <c r="AV206" s="13" t="s">
        <v>86</v>
      </c>
      <c r="AW206" s="13" t="s">
        <v>33</v>
      </c>
      <c r="AX206" s="13" t="s">
        <v>73</v>
      </c>
      <c r="AY206" s="157" t="s">
        <v>227</v>
      </c>
    </row>
    <row r="207" spans="2:65" s="13" customFormat="1" ht="11.25">
      <c r="B207" s="156"/>
      <c r="D207" s="150" t="s">
        <v>238</v>
      </c>
      <c r="E207" s="157" t="s">
        <v>21</v>
      </c>
      <c r="F207" s="158" t="s">
        <v>3538</v>
      </c>
      <c r="H207" s="159">
        <v>86.959000000000003</v>
      </c>
      <c r="I207" s="160"/>
      <c r="L207" s="156"/>
      <c r="M207" s="161"/>
      <c r="T207" s="162"/>
      <c r="AT207" s="157" t="s">
        <v>238</v>
      </c>
      <c r="AU207" s="157" t="s">
        <v>86</v>
      </c>
      <c r="AV207" s="13" t="s">
        <v>86</v>
      </c>
      <c r="AW207" s="13" t="s">
        <v>33</v>
      </c>
      <c r="AX207" s="13" t="s">
        <v>73</v>
      </c>
      <c r="AY207" s="157" t="s">
        <v>227</v>
      </c>
    </row>
    <row r="208" spans="2:65" s="14" customFormat="1" ht="11.25">
      <c r="B208" s="163"/>
      <c r="D208" s="150" t="s">
        <v>238</v>
      </c>
      <c r="E208" s="164" t="s">
        <v>21</v>
      </c>
      <c r="F208" s="165" t="s">
        <v>241</v>
      </c>
      <c r="H208" s="166">
        <v>228.20500000000001</v>
      </c>
      <c r="I208" s="167"/>
      <c r="L208" s="163"/>
      <c r="M208" s="168"/>
      <c r="T208" s="169"/>
      <c r="AT208" s="164" t="s">
        <v>238</v>
      </c>
      <c r="AU208" s="164" t="s">
        <v>86</v>
      </c>
      <c r="AV208" s="14" t="s">
        <v>234</v>
      </c>
      <c r="AW208" s="14" t="s">
        <v>33</v>
      </c>
      <c r="AX208" s="14" t="s">
        <v>80</v>
      </c>
      <c r="AY208" s="164" t="s">
        <v>227</v>
      </c>
    </row>
    <row r="209" spans="2:65" s="1" customFormat="1" ht="24.2" customHeight="1">
      <c r="B209" s="33"/>
      <c r="C209" s="170" t="s">
        <v>1232</v>
      </c>
      <c r="D209" s="170" t="s">
        <v>291</v>
      </c>
      <c r="E209" s="171" t="s">
        <v>3539</v>
      </c>
      <c r="F209" s="172" t="s">
        <v>3540</v>
      </c>
      <c r="G209" s="173" t="s">
        <v>326</v>
      </c>
      <c r="H209" s="174">
        <v>232.76900000000001</v>
      </c>
      <c r="I209" s="175"/>
      <c r="J209" s="176">
        <f>ROUND(I209*H209,2)</f>
        <v>0</v>
      </c>
      <c r="K209" s="172" t="s">
        <v>233</v>
      </c>
      <c r="L209" s="177"/>
      <c r="M209" s="178" t="s">
        <v>21</v>
      </c>
      <c r="N209" s="179" t="s">
        <v>45</v>
      </c>
      <c r="P209" s="141">
        <f>O209*H209</f>
        <v>0</v>
      </c>
      <c r="Q209" s="141">
        <v>8.8999999999999995E-4</v>
      </c>
      <c r="R209" s="141">
        <f>Q209*H209</f>
        <v>0.20716440999999999</v>
      </c>
      <c r="S209" s="141">
        <v>0</v>
      </c>
      <c r="T209" s="142">
        <f>S209*H209</f>
        <v>0</v>
      </c>
      <c r="AR209" s="143" t="s">
        <v>577</v>
      </c>
      <c r="AT209" s="143" t="s">
        <v>291</v>
      </c>
      <c r="AU209" s="143" t="s">
        <v>86</v>
      </c>
      <c r="AY209" s="18" t="s">
        <v>227</v>
      </c>
      <c r="BE209" s="144">
        <f>IF(N209="základní",J209,0)</f>
        <v>0</v>
      </c>
      <c r="BF209" s="144">
        <f>IF(N209="snížená",J209,0)</f>
        <v>0</v>
      </c>
      <c r="BG209" s="144">
        <f>IF(N209="zákl. přenesená",J209,0)</f>
        <v>0</v>
      </c>
      <c r="BH209" s="144">
        <f>IF(N209="sníž. přenesená",J209,0)</f>
        <v>0</v>
      </c>
      <c r="BI209" s="144">
        <f>IF(N209="nulová",J209,0)</f>
        <v>0</v>
      </c>
      <c r="BJ209" s="18" t="s">
        <v>86</v>
      </c>
      <c r="BK209" s="144">
        <f>ROUND(I209*H209,2)</f>
        <v>0</v>
      </c>
      <c r="BL209" s="18" t="s">
        <v>388</v>
      </c>
      <c r="BM209" s="143" t="s">
        <v>3541</v>
      </c>
    </row>
    <row r="210" spans="2:65" s="13" customFormat="1" ht="11.25">
      <c r="B210" s="156"/>
      <c r="D210" s="150" t="s">
        <v>238</v>
      </c>
      <c r="E210" s="157" t="s">
        <v>21</v>
      </c>
      <c r="F210" s="158" t="s">
        <v>3542</v>
      </c>
      <c r="H210" s="159">
        <v>232.76900000000001</v>
      </c>
      <c r="I210" s="160"/>
      <c r="L210" s="156"/>
      <c r="M210" s="200"/>
      <c r="N210" s="201"/>
      <c r="O210" s="201"/>
      <c r="P210" s="201"/>
      <c r="Q210" s="201"/>
      <c r="R210" s="201"/>
      <c r="S210" s="201"/>
      <c r="T210" s="202"/>
      <c r="AT210" s="157" t="s">
        <v>238</v>
      </c>
      <c r="AU210" s="157" t="s">
        <v>86</v>
      </c>
      <c r="AV210" s="13" t="s">
        <v>86</v>
      </c>
      <c r="AW210" s="13" t="s">
        <v>33</v>
      </c>
      <c r="AX210" s="13" t="s">
        <v>80</v>
      </c>
      <c r="AY210" s="157" t="s">
        <v>227</v>
      </c>
    </row>
    <row r="211" spans="2:65" s="1" customFormat="1" ht="6.95" customHeight="1">
      <c r="B211" s="42"/>
      <c r="C211" s="43"/>
      <c r="D211" s="43"/>
      <c r="E211" s="43"/>
      <c r="F211" s="43"/>
      <c r="G211" s="43"/>
      <c r="H211" s="43"/>
      <c r="I211" s="43"/>
      <c r="J211" s="43"/>
      <c r="K211" s="43"/>
      <c r="L211" s="33"/>
    </row>
  </sheetData>
  <sheetProtection algorithmName="SHA-512" hashValue="jc+pIbmBRvzqrHDtR3f3MrZeBUw5emJ6JEDOWFVXEwZrVT8Qobr8EC+AQ7Zl4GElAhrJUtbUnXDgVe0hfk9Nyg==" saltValue="sEDAciHxN0eL1kBaAm6i1I0QV9/qPD09QwPji7yVo+ad0j6cmh6985aBhZXuLboNbFt2eHB8kF1918BIBskmaA==" spinCount="100000" sheet="1" objects="1" scenarios="1" formatColumns="0" formatRows="0" autoFilter="0"/>
  <autoFilter ref="C96:K210" xr:uid="{00000000-0009-0000-0000-000008000000}"/>
  <mergeCells count="15">
    <mergeCell ref="E83:H83"/>
    <mergeCell ref="E87:H87"/>
    <mergeCell ref="E85:H85"/>
    <mergeCell ref="E89:H89"/>
    <mergeCell ref="L2:V2"/>
    <mergeCell ref="E31:H31"/>
    <mergeCell ref="E52:H52"/>
    <mergeCell ref="E56:H56"/>
    <mergeCell ref="E54:H54"/>
    <mergeCell ref="E58:H58"/>
    <mergeCell ref="E7:H7"/>
    <mergeCell ref="E11:H11"/>
    <mergeCell ref="E9:H9"/>
    <mergeCell ref="E13:H13"/>
    <mergeCell ref="E22:H22"/>
  </mergeCells>
  <hyperlinks>
    <hyperlink ref="F101" r:id="rId1" xr:uid="{00000000-0004-0000-0800-000000000000}"/>
    <hyperlink ref="F104" r:id="rId2" xr:uid="{00000000-0004-0000-0800-000001000000}"/>
    <hyperlink ref="F107" r:id="rId3" xr:uid="{00000000-0004-0000-0800-000002000000}"/>
    <hyperlink ref="F109" r:id="rId4" xr:uid="{00000000-0004-0000-0800-000003000000}"/>
    <hyperlink ref="F115" r:id="rId5" xr:uid="{00000000-0004-0000-0800-000004000000}"/>
    <hyperlink ref="F125" r:id="rId6" xr:uid="{00000000-0004-0000-0800-000005000000}"/>
    <hyperlink ref="F127" r:id="rId7" xr:uid="{00000000-0004-0000-0800-000006000000}"/>
    <hyperlink ref="F130" r:id="rId8" xr:uid="{00000000-0004-0000-0800-000007000000}"/>
    <hyperlink ref="F139" r:id="rId9" xr:uid="{00000000-0004-0000-0800-000008000000}"/>
    <hyperlink ref="F143" r:id="rId10" xr:uid="{00000000-0004-0000-0800-000009000000}"/>
    <hyperlink ref="F147" r:id="rId11" xr:uid="{00000000-0004-0000-0800-00000A000000}"/>
    <hyperlink ref="F150" r:id="rId12" xr:uid="{00000000-0004-0000-0800-00000B000000}"/>
    <hyperlink ref="F156" r:id="rId13" xr:uid="{00000000-0004-0000-0800-00000C000000}"/>
    <hyperlink ref="F161" r:id="rId14" xr:uid="{00000000-0004-0000-0800-00000D000000}"/>
    <hyperlink ref="F164" r:id="rId15" xr:uid="{00000000-0004-0000-0800-00000E000000}"/>
    <hyperlink ref="F169" r:id="rId16" xr:uid="{00000000-0004-0000-0800-00000F000000}"/>
    <hyperlink ref="F171" r:id="rId17" xr:uid="{00000000-0004-0000-0800-000010000000}"/>
    <hyperlink ref="F173" r:id="rId18" xr:uid="{00000000-0004-0000-0800-000011000000}"/>
    <hyperlink ref="F175" r:id="rId19" xr:uid="{00000000-0004-0000-0800-000012000000}"/>
    <hyperlink ref="F177" r:id="rId20" xr:uid="{00000000-0004-0000-0800-000013000000}"/>
    <hyperlink ref="F179" r:id="rId21" xr:uid="{00000000-0004-0000-0800-000014000000}"/>
    <hyperlink ref="F181" r:id="rId22" xr:uid="{00000000-0004-0000-0800-000015000000}"/>
    <hyperlink ref="F183" r:id="rId23" xr:uid="{00000000-0004-0000-0800-000016000000}"/>
    <hyperlink ref="F185" r:id="rId24" xr:uid="{00000000-0004-0000-0800-000017000000}"/>
    <hyperlink ref="F187" r:id="rId25" xr:uid="{00000000-0004-0000-0800-000018000000}"/>
    <hyperlink ref="F189" r:id="rId26" xr:uid="{00000000-0004-0000-0800-000019000000}"/>
    <hyperlink ref="F191" r:id="rId27" xr:uid="{00000000-0004-0000-0800-00001A000000}"/>
    <hyperlink ref="F194" r:id="rId28" xr:uid="{00000000-0004-0000-0800-00001B000000}"/>
    <hyperlink ref="F198" r:id="rId29" xr:uid="{00000000-0004-0000-0800-00001C000000}"/>
    <hyperlink ref="F204" r:id="rId30" xr:uid="{00000000-0004-0000-0800-00001D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33</vt:i4>
      </vt:variant>
      <vt:variant>
        <vt:lpstr>Pojmenované oblasti</vt:lpstr>
      </vt:variant>
      <vt:variant>
        <vt:i4>65</vt:i4>
      </vt:variant>
    </vt:vector>
  </HeadingPairs>
  <TitlesOfParts>
    <vt:vector size="98" baseType="lpstr">
      <vt:lpstr>Rekapitulace stavby</vt:lpstr>
      <vt:lpstr>SO-01.04 - Skrývka ornice...</vt:lpstr>
      <vt:lpstr>SO-02.01 - Vodovodní příp...</vt:lpstr>
      <vt:lpstr>SO-02.04 - Přípojka elekt...</vt:lpstr>
      <vt:lpstr>SO-02.05 - Přípojka elekt...</vt:lpstr>
      <vt:lpstr>SO-03.01 - Retenční nádrž...</vt:lpstr>
      <vt:lpstr>SO-04.01 - Architektonick...</vt:lpstr>
      <vt:lpstr>SO-04.02 - Konstrukční čá...</vt:lpstr>
      <vt:lpstr>SO-04.03.01 - Dešťová kan...</vt:lpstr>
      <vt:lpstr>SO-04.03.02 - Splašková k...</vt:lpstr>
      <vt:lpstr>SO-04.03.03 - Společné pr...</vt:lpstr>
      <vt:lpstr>SO-04.03.04 - Byt 1+KK - ZTI</vt:lpstr>
      <vt:lpstr>SO-04.03.05 - Byt 2+KK - ZTI</vt:lpstr>
      <vt:lpstr>SO-04.03.06 - Byt 3+KK - ZTI</vt:lpstr>
      <vt:lpstr>SO-04.03.08 - Závlahový s...</vt:lpstr>
      <vt:lpstr>SO-04.03.07 - Zařizovací ...</vt:lpstr>
      <vt:lpstr>SO-04.04.01 - Silnoproud</vt:lpstr>
      <vt:lpstr>SO-04.04.02 - Slaboproud</vt:lpstr>
      <vt:lpstr>SO-04.04.03 - EPS</vt:lpstr>
      <vt:lpstr>SO-04.04.04 - Umělé osvět...</vt:lpstr>
      <vt:lpstr>SO-04.05.01 - ÚT</vt:lpstr>
      <vt:lpstr>SO-04.05.02 - Tepelné čer...</vt:lpstr>
      <vt:lpstr>SO-04.06 - Fotovoltaika</vt:lpstr>
      <vt:lpstr>SO-04.09 - Interierové za...</vt:lpstr>
      <vt:lpstr>SO-04.10.01 - VZT byty</vt:lpstr>
      <vt:lpstr>SO-04.10.02 - CHÚC</vt:lpstr>
      <vt:lpstr>SO-05.02 - Sjezd na komun...</vt:lpstr>
      <vt:lpstr>SO-05.05 - Exterierový mo...</vt:lpstr>
      <vt:lpstr>SO-05.03 - Oplocení předz...</vt:lpstr>
      <vt:lpstr>SO-05.04 - Oplocení pozemku</vt:lpstr>
      <vt:lpstr>VRN - Vedlejší rozpočtové...</vt:lpstr>
      <vt:lpstr>Seznam figur</vt:lpstr>
      <vt:lpstr>Pokyny pro vyplnění</vt:lpstr>
      <vt:lpstr>'Rekapitulace stavby'!Názvy_tisku</vt:lpstr>
      <vt:lpstr>'Seznam figur'!Názvy_tisku</vt:lpstr>
      <vt:lpstr>'SO-01.04 - Skrývka ornice...'!Názvy_tisku</vt:lpstr>
      <vt:lpstr>'SO-02.01 - Vodovodní příp...'!Názvy_tisku</vt:lpstr>
      <vt:lpstr>'SO-02.04 - Přípojka elekt...'!Názvy_tisku</vt:lpstr>
      <vt:lpstr>'SO-02.05 - Přípojka elekt...'!Názvy_tisku</vt:lpstr>
      <vt:lpstr>'SO-03.01 - Retenční nádrž...'!Názvy_tisku</vt:lpstr>
      <vt:lpstr>'SO-04.01 - Architektonick...'!Názvy_tisku</vt:lpstr>
      <vt:lpstr>'SO-04.02 - Konstrukční čá...'!Názvy_tisku</vt:lpstr>
      <vt:lpstr>'SO-04.03.01 - Dešťová kan...'!Názvy_tisku</vt:lpstr>
      <vt:lpstr>'SO-04.03.02 - Splašková k...'!Názvy_tisku</vt:lpstr>
      <vt:lpstr>'SO-04.03.03 - Společné pr...'!Názvy_tisku</vt:lpstr>
      <vt:lpstr>'SO-04.03.04 - Byt 1+KK - ZTI'!Názvy_tisku</vt:lpstr>
      <vt:lpstr>'SO-04.03.05 - Byt 2+KK - ZTI'!Názvy_tisku</vt:lpstr>
      <vt:lpstr>'SO-04.03.06 - Byt 3+KK - ZTI'!Názvy_tisku</vt:lpstr>
      <vt:lpstr>'SO-04.03.07 - Zařizovací ...'!Názvy_tisku</vt:lpstr>
      <vt:lpstr>'SO-04.03.08 - Závlahový s...'!Názvy_tisku</vt:lpstr>
      <vt:lpstr>'SO-04.04.01 - Silnoproud'!Názvy_tisku</vt:lpstr>
      <vt:lpstr>'SO-04.04.02 - Slaboproud'!Názvy_tisku</vt:lpstr>
      <vt:lpstr>'SO-04.04.03 - EPS'!Názvy_tisku</vt:lpstr>
      <vt:lpstr>'SO-04.04.04 - Umělé osvět...'!Názvy_tisku</vt:lpstr>
      <vt:lpstr>'SO-04.05.01 - ÚT'!Názvy_tisku</vt:lpstr>
      <vt:lpstr>'SO-04.05.02 - Tepelné čer...'!Názvy_tisku</vt:lpstr>
      <vt:lpstr>'SO-04.06 - Fotovoltaika'!Názvy_tisku</vt:lpstr>
      <vt:lpstr>'SO-04.09 - Interierové za...'!Názvy_tisku</vt:lpstr>
      <vt:lpstr>'SO-04.10.01 - VZT byty'!Názvy_tisku</vt:lpstr>
      <vt:lpstr>'SO-04.10.02 - CHÚC'!Názvy_tisku</vt:lpstr>
      <vt:lpstr>'SO-05.02 - Sjezd na komun...'!Názvy_tisku</vt:lpstr>
      <vt:lpstr>'SO-05.03 - Oplocení předz...'!Názvy_tisku</vt:lpstr>
      <vt:lpstr>'SO-05.04 - Oplocení pozemku'!Názvy_tisku</vt:lpstr>
      <vt:lpstr>'SO-05.05 - Exterierový mo...'!Názvy_tisku</vt:lpstr>
      <vt:lpstr>'VRN - Vedlejší rozpočtové...'!Názvy_tisku</vt:lpstr>
      <vt:lpstr>'Pokyny pro vyplnění'!Oblast_tisku</vt:lpstr>
      <vt:lpstr>'Rekapitulace stavby'!Oblast_tisku</vt:lpstr>
      <vt:lpstr>'Seznam figur'!Oblast_tisku</vt:lpstr>
      <vt:lpstr>'SO-01.04 - Skrývka ornice...'!Oblast_tisku</vt:lpstr>
      <vt:lpstr>'SO-02.01 - Vodovodní příp...'!Oblast_tisku</vt:lpstr>
      <vt:lpstr>'SO-02.04 - Přípojka elekt...'!Oblast_tisku</vt:lpstr>
      <vt:lpstr>'SO-02.05 - Přípojka elekt...'!Oblast_tisku</vt:lpstr>
      <vt:lpstr>'SO-03.01 - Retenční nádrž...'!Oblast_tisku</vt:lpstr>
      <vt:lpstr>'SO-04.01 - Architektonick...'!Oblast_tisku</vt:lpstr>
      <vt:lpstr>'SO-04.02 - Konstrukční čá...'!Oblast_tisku</vt:lpstr>
      <vt:lpstr>'SO-04.03.01 - Dešťová kan...'!Oblast_tisku</vt:lpstr>
      <vt:lpstr>'SO-04.03.02 - Splašková k...'!Oblast_tisku</vt:lpstr>
      <vt:lpstr>'SO-04.03.03 - Společné pr...'!Oblast_tisku</vt:lpstr>
      <vt:lpstr>'SO-04.03.04 - Byt 1+KK - ZTI'!Oblast_tisku</vt:lpstr>
      <vt:lpstr>'SO-04.03.05 - Byt 2+KK - ZTI'!Oblast_tisku</vt:lpstr>
      <vt:lpstr>'SO-04.03.06 - Byt 3+KK - ZTI'!Oblast_tisku</vt:lpstr>
      <vt:lpstr>'SO-04.03.07 - Zařizovací ...'!Oblast_tisku</vt:lpstr>
      <vt:lpstr>'SO-04.03.08 - Závlahový s...'!Oblast_tisku</vt:lpstr>
      <vt:lpstr>'SO-04.04.01 - Silnoproud'!Oblast_tisku</vt:lpstr>
      <vt:lpstr>'SO-04.04.02 - Slaboproud'!Oblast_tisku</vt:lpstr>
      <vt:lpstr>'SO-04.04.03 - EPS'!Oblast_tisku</vt:lpstr>
      <vt:lpstr>'SO-04.04.04 - Umělé osvět...'!Oblast_tisku</vt:lpstr>
      <vt:lpstr>'SO-04.05.01 - ÚT'!Oblast_tisku</vt:lpstr>
      <vt:lpstr>'SO-04.05.02 - Tepelné čer...'!Oblast_tisku</vt:lpstr>
      <vt:lpstr>'SO-04.06 - Fotovoltaika'!Oblast_tisku</vt:lpstr>
      <vt:lpstr>'SO-04.09 - Interierové za...'!Oblast_tisku</vt:lpstr>
      <vt:lpstr>'SO-04.10.01 - VZT byty'!Oblast_tisku</vt:lpstr>
      <vt:lpstr>'SO-04.10.02 - CHÚC'!Oblast_tisku</vt:lpstr>
      <vt:lpstr>'SO-05.02 - Sjezd na komun...'!Oblast_tisku</vt:lpstr>
      <vt:lpstr>'SO-05.03 - Oplocení předz...'!Oblast_tisku</vt:lpstr>
      <vt:lpstr>'SO-05.04 - Oplocení pozemku'!Oblast_tisku</vt:lpstr>
      <vt:lpstr>'SO-05.05 - Exterierový mo...'!Oblast_tisku</vt:lpstr>
      <vt:lpstr>'VRN - Vedlejší rozpočtové...'!Oblast_tisku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DESKTOP-H7C6RGB\Uzivatel</dc:creator>
  <cp:lastModifiedBy>Ivana VRBOVÁ</cp:lastModifiedBy>
  <dcterms:created xsi:type="dcterms:W3CDTF">2025-10-15T13:02:37Z</dcterms:created>
  <dcterms:modified xsi:type="dcterms:W3CDTF">2025-10-31T20:33:49Z</dcterms:modified>
</cp:coreProperties>
</file>