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F.1 - 1.fáze" sheetId="2" r:id="rId2"/>
    <sheet name="F.2 - 2.fáze" sheetId="3" r:id="rId3"/>
    <sheet name="F.3 - 3.fáze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'F.1 - 1.fáze'!$C$87:$K$156</definedName>
    <definedName name="_xlnm.Print_Area" localSheetId="1">'F.1 - 1.fáze'!$C$4:$J$39,'F.1 - 1.fáze'!$C$45:$J$69,'F.1 - 1.fáze'!$C$75:$K$156</definedName>
    <definedName name="_xlnm.Print_Titles" localSheetId="1">'F.1 - 1.fáze'!$87:$87</definedName>
    <definedName name="_xlnm._FilterDatabase" localSheetId="2" hidden="1">'F.2 - 2.fáze'!$C$87:$K$156</definedName>
    <definedName name="_xlnm.Print_Area" localSheetId="2">'F.2 - 2.fáze'!$C$4:$J$39,'F.2 - 2.fáze'!$C$45:$J$69,'F.2 - 2.fáze'!$C$75:$K$156</definedName>
    <definedName name="_xlnm.Print_Titles" localSheetId="2">'F.2 - 2.fáze'!$87:$87</definedName>
    <definedName name="_xlnm._FilterDatabase" localSheetId="3" hidden="1">'F.3 - 3.fáze'!$C$89:$K$175</definedName>
    <definedName name="_xlnm.Print_Area" localSheetId="3">'F.3 - 3.fáze'!$C$4:$J$39,'F.3 - 3.fáze'!$C$45:$J$71,'F.3 - 3.fáze'!$C$77:$K$175</definedName>
    <definedName name="_xlnm.Print_Titles" localSheetId="3">'F.3 - 3.fáze'!$89:$89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T114"/>
  <c r="R115"/>
  <c r="R114"/>
  <c r="P115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87"/>
  <c r="J17"/>
  <c r="J12"/>
  <c r="J52"/>
  <c r="E7"/>
  <c r="E48"/>
  <c i="3" r="J37"/>
  <c r="J36"/>
  <c i="1" r="AY56"/>
  <c i="3" r="J35"/>
  <c i="1" r="AX56"/>
  <c i="3"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52"/>
  <c r="E7"/>
  <c r="E78"/>
  <c i="2" r="J37"/>
  <c r="J36"/>
  <c i="1" r="AY55"/>
  <c i="2" r="J35"/>
  <c i="1" r="AX55"/>
  <c i="2"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T112"/>
  <c r="R113"/>
  <c r="R112"/>
  <c r="P113"/>
  <c r="P112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85"/>
  <c r="J17"/>
  <c r="J12"/>
  <c r="J82"/>
  <c r="E7"/>
  <c r="E78"/>
  <c i="1" r="L50"/>
  <c r="AM50"/>
  <c r="AM49"/>
  <c r="L49"/>
  <c r="AM47"/>
  <c r="L47"/>
  <c r="L45"/>
  <c r="L44"/>
  <c i="2" r="BK143"/>
  <c r="BK122"/>
  <c i="4" r="BK154"/>
  <c r="BK99"/>
  <c r="J160"/>
  <c i="3" r="BK151"/>
  <c i="2" r="BK141"/>
  <c i="4" r="J170"/>
  <c i="3" r="BK110"/>
  <c i="4" r="J162"/>
  <c i="3" r="J125"/>
  <c i="2" r="J117"/>
  <c r="J135"/>
  <c i="3" r="BK104"/>
  <c i="4" r="BK127"/>
  <c i="2" r="BK91"/>
  <c i="4" r="BK112"/>
  <c i="2" r="BK100"/>
  <c i="4" r="J148"/>
  <c r="BK109"/>
  <c i="3" r="BK145"/>
  <c i="2" r="BK104"/>
  <c i="4" r="BK167"/>
  <c i="3" r="J104"/>
  <c i="2" r="J154"/>
  <c i="4" r="BK119"/>
  <c i="2" r="J34"/>
  <c i="3" r="BK148"/>
  <c r="BK135"/>
  <c i="4" r="BK173"/>
  <c i="3" r="BK138"/>
  <c r="BK107"/>
  <c i="2" r="J151"/>
  <c r="BK154"/>
  <c i="4" r="BK96"/>
  <c i="2" r="BK120"/>
  <c r="BK117"/>
  <c i="4" r="J138"/>
  <c i="2" r="J110"/>
  <c i="3" r="J151"/>
  <c r="J110"/>
  <c i="4" r="J115"/>
  <c r="J122"/>
  <c r="BK115"/>
  <c i="2" r="BK125"/>
  <c i="4" r="J150"/>
  <c r="J99"/>
  <c i="3" r="BK94"/>
  <c i="4" r="BK93"/>
  <c r="J96"/>
  <c r="J112"/>
  <c i="3" r="BK129"/>
  <c i="2" r="J100"/>
  <c i="4" r="BK131"/>
  <c i="3" r="J113"/>
  <c i="4" r="BK122"/>
  <c i="3" r="J91"/>
  <c r="J107"/>
  <c i="2" r="J145"/>
  <c r="BK135"/>
  <c r="BK138"/>
  <c i="4" r="J109"/>
  <c r="J131"/>
  <c r="J157"/>
  <c i="3" r="J131"/>
  <c i="4" r="BK148"/>
  <c i="3" r="BK97"/>
  <c i="4" r="BK145"/>
  <c i="2" r="J120"/>
  <c i="4" r="J173"/>
  <c i="3" r="BK117"/>
  <c r="BK113"/>
  <c r="J120"/>
  <c r="BK100"/>
  <c i="4" r="J127"/>
  <c i="3" r="BK154"/>
  <c i="2" r="BK110"/>
  <c r="J129"/>
  <c i="3" r="J122"/>
  <c i="2" r="J122"/>
  <c i="1" r="AS54"/>
  <c i="4" r="BK138"/>
  <c r="BK140"/>
  <c i="3" r="J148"/>
  <c i="4" r="J154"/>
  <c i="3" r="J154"/>
  <c i="4" r="BK106"/>
  <c i="2" r="F34"/>
  <c i="3" r="J129"/>
  <c i="2" r="J104"/>
  <c i="3" r="BK141"/>
  <c r="J135"/>
  <c i="4" r="BK162"/>
  <c i="3" r="BK122"/>
  <c r="J145"/>
  <c i="2" r="J125"/>
  <c i="4" r="BK102"/>
  <c r="J143"/>
  <c r="BK150"/>
  <c i="2" r="J131"/>
  <c i="3" r="J138"/>
  <c i="2" r="J138"/>
  <c r="BK97"/>
  <c r="BK94"/>
  <c r="F37"/>
  <c i="4" r="BK157"/>
  <c r="BK143"/>
  <c i="2" r="J94"/>
  <c r="J91"/>
  <c i="3" r="BK131"/>
  <c r="J100"/>
  <c i="2" r="BK129"/>
  <c r="BK113"/>
  <c i="3" r="BK125"/>
  <c i="4" r="J134"/>
  <c i="2" r="F35"/>
  <c r="BK148"/>
  <c i="4" r="J167"/>
  <c r="J119"/>
  <c i="3" r="J117"/>
  <c i="4" r="J145"/>
  <c i="2" r="BK151"/>
  <c r="BK131"/>
  <c i="4" r="BK160"/>
  <c r="BK134"/>
  <c i="3" r="J143"/>
  <c i="2" r="J97"/>
  <c i="4" r="BK164"/>
  <c i="2" r="BK107"/>
  <c i="4" r="J164"/>
  <c i="3" r="J94"/>
  <c i="4" r="J140"/>
  <c r="J93"/>
  <c i="3" r="BK143"/>
  <c i="2" r="F36"/>
  <c i="4" r="BK170"/>
  <c i="3" r="BK120"/>
  <c i="2" r="J107"/>
  <c i="4" r="J124"/>
  <c r="BK124"/>
  <c i="2" r="J141"/>
  <c r="J143"/>
  <c i="4" r="J102"/>
  <c i="3" r="J97"/>
  <c i="2" r="J148"/>
  <c i="3" r="BK91"/>
  <c i="2" r="BK145"/>
  <c i="3" r="J141"/>
  <c i="2" r="J113"/>
  <c i="4" r="J106"/>
  <c i="2" l="1" r="T103"/>
  <c r="T128"/>
  <c r="R134"/>
  <c i="3" r="BK134"/>
  <c r="J134"/>
  <c r="J67"/>
  <c i="2" r="BK90"/>
  <c r="J90"/>
  <c r="J61"/>
  <c r="P116"/>
  <c r="BK150"/>
  <c r="J150"/>
  <c r="J68"/>
  <c i="3" r="R128"/>
  <c i="2" r="P90"/>
  <c r="BK116"/>
  <c r="J116"/>
  <c r="J64"/>
  <c r="T150"/>
  <c i="3" r="R116"/>
  <c r="R90"/>
  <c r="BK116"/>
  <c r="J116"/>
  <c r="J64"/>
  <c r="P150"/>
  <c i="2" r="R128"/>
  <c i="3" r="P103"/>
  <c r="BK128"/>
  <c r="J128"/>
  <c r="J65"/>
  <c i="4" r="R105"/>
  <c i="2" r="P103"/>
  <c r="BK128"/>
  <c r="J128"/>
  <c r="J65"/>
  <c i="3" r="T128"/>
  <c i="2" r="R90"/>
  <c r="BK134"/>
  <c r="BK133"/>
  <c r="J133"/>
  <c r="J66"/>
  <c i="3" r="T103"/>
  <c r="T134"/>
  <c i="4" r="BK105"/>
  <c r="J105"/>
  <c r="J62"/>
  <c r="BK92"/>
  <c r="J92"/>
  <c r="J61"/>
  <c r="BK118"/>
  <c r="J118"/>
  <c r="J64"/>
  <c r="BK137"/>
  <c r="J137"/>
  <c r="J66"/>
  <c i="2" r="T90"/>
  <c r="T116"/>
  <c r="R150"/>
  <c i="3" r="T90"/>
  <c r="T116"/>
  <c r="R150"/>
  <c i="4" r="R92"/>
  <c r="R137"/>
  <c i="3" r="R134"/>
  <c r="R133"/>
  <c i="4" r="T92"/>
  <c r="T118"/>
  <c r="P147"/>
  <c i="2" r="R103"/>
  <c r="T134"/>
  <c r="T133"/>
  <c i="3" r="P90"/>
  <c r="BK150"/>
  <c r="J150"/>
  <c r="J68"/>
  <c i="4" r="P92"/>
  <c r="P118"/>
  <c r="P130"/>
  <c r="R147"/>
  <c i="2" r="BK103"/>
  <c r="J103"/>
  <c r="J62"/>
  <c r="P134"/>
  <c r="P133"/>
  <c i="3" r="BK103"/>
  <c r="J103"/>
  <c r="J62"/>
  <c r="P134"/>
  <c r="P133"/>
  <c i="4" r="BK130"/>
  <c r="J130"/>
  <c r="J65"/>
  <c r="P137"/>
  <c r="P153"/>
  <c i="2" r="R116"/>
  <c r="P150"/>
  <c i="3" r="BK90"/>
  <c r="J90"/>
  <c r="J61"/>
  <c r="P116"/>
  <c r="T150"/>
  <c i="4" r="P105"/>
  <c r="R118"/>
  <c r="T130"/>
  <c r="T137"/>
  <c r="T147"/>
  <c r="R153"/>
  <c r="P169"/>
  <c i="2" r="P128"/>
  <c i="3" r="R103"/>
  <c r="P128"/>
  <c i="4" r="T105"/>
  <c r="R130"/>
  <c r="BK147"/>
  <c r="J147"/>
  <c r="J67"/>
  <c r="BK153"/>
  <c r="J153"/>
  <c r="J69"/>
  <c r="T153"/>
  <c r="T152"/>
  <c r="BK169"/>
  <c r="J169"/>
  <c r="J70"/>
  <c r="R169"/>
  <c r="T169"/>
  <c i="2" r="BK112"/>
  <c r="J112"/>
  <c r="J63"/>
  <c i="3" r="BK112"/>
  <c r="J112"/>
  <c r="J63"/>
  <c i="4" r="BK114"/>
  <c r="J114"/>
  <c r="J63"/>
  <c r="BE138"/>
  <c r="BE112"/>
  <c r="BE122"/>
  <c r="BE119"/>
  <c r="BE93"/>
  <c r="BE96"/>
  <c r="BE109"/>
  <c r="BE162"/>
  <c r="J84"/>
  <c r="BE131"/>
  <c r="BE140"/>
  <c r="BE170"/>
  <c r="BE106"/>
  <c r="BE127"/>
  <c r="BE150"/>
  <c r="BE148"/>
  <c r="BE167"/>
  <c r="E80"/>
  <c r="BE143"/>
  <c r="BE173"/>
  <c r="F55"/>
  <c r="BE134"/>
  <c r="BE157"/>
  <c r="BE115"/>
  <c r="BE154"/>
  <c r="BE124"/>
  <c r="BE164"/>
  <c r="BE99"/>
  <c r="BE145"/>
  <c r="BE160"/>
  <c r="BE102"/>
  <c i="2" r="BK89"/>
  <c r="J89"/>
  <c r="J60"/>
  <c i="3" r="BE110"/>
  <c r="BE117"/>
  <c r="BE129"/>
  <c r="J82"/>
  <c r="BE100"/>
  <c r="F55"/>
  <c r="BE91"/>
  <c r="E48"/>
  <c r="BE94"/>
  <c r="BE148"/>
  <c i="2" r="J134"/>
  <c r="J67"/>
  <c i="3" r="BE138"/>
  <c r="BE143"/>
  <c r="BE151"/>
  <c r="BE154"/>
  <c r="BE107"/>
  <c r="BE113"/>
  <c r="BE122"/>
  <c r="BE131"/>
  <c r="BE120"/>
  <c r="BE135"/>
  <c r="BE141"/>
  <c r="BE145"/>
  <c r="BE97"/>
  <c r="BE104"/>
  <c r="BE125"/>
  <c i="1" r="BC55"/>
  <c i="2" r="E48"/>
  <c r="J52"/>
  <c r="F55"/>
  <c r="BE91"/>
  <c r="BE94"/>
  <c r="BE97"/>
  <c r="BE100"/>
  <c i="1" r="BA55"/>
  <c r="BB55"/>
  <c i="2" r="BE104"/>
  <c r="BE110"/>
  <c r="BE154"/>
  <c i="1" r="AW55"/>
  <c i="2" r="BE107"/>
  <c r="BE113"/>
  <c r="BE117"/>
  <c r="BE120"/>
  <c r="BE122"/>
  <c r="BE125"/>
  <c r="BE129"/>
  <c r="BE131"/>
  <c r="BE135"/>
  <c r="BE138"/>
  <c r="BE141"/>
  <c r="BE143"/>
  <c r="BE145"/>
  <c r="BE148"/>
  <c r="BE151"/>
  <c i="1" r="BD55"/>
  <c i="3" r="J34"/>
  <c i="1" r="AW56"/>
  <c i="4" r="F36"/>
  <c i="1" r="BC57"/>
  <c i="3" r="F37"/>
  <c i="1" r="BD56"/>
  <c i="3" r="F35"/>
  <c i="1" r="BB56"/>
  <c i="4" r="F34"/>
  <c i="1" r="BA57"/>
  <c i="4" r="J34"/>
  <c i="1" r="AW57"/>
  <c i="3" r="F36"/>
  <c i="1" r="BC56"/>
  <c i="4" r="F37"/>
  <c i="1" r="BD57"/>
  <c i="3" r="F34"/>
  <c i="1" r="BA56"/>
  <c i="4" r="F35"/>
  <c i="1" r="BB57"/>
  <c i="4" l="1" r="R152"/>
  <c i="3" r="T133"/>
  <c i="4" r="P152"/>
  <c i="3" r="T89"/>
  <c r="T88"/>
  <c i="4" r="P91"/>
  <c r="P90"/>
  <c i="1" r="AU57"/>
  <c i="2" r="P89"/>
  <c r="P88"/>
  <c i="1" r="AU55"/>
  <c i="3" r="P89"/>
  <c r="P88"/>
  <c i="1" r="AU56"/>
  <c i="3" r="R89"/>
  <c r="R88"/>
  <c i="2" r="T89"/>
  <c r="T88"/>
  <c i="4" r="T91"/>
  <c r="T90"/>
  <c r="R91"/>
  <c r="R90"/>
  <c i="2" r="R89"/>
  <c r="R88"/>
  <c r="R133"/>
  <c i="3" r="BK89"/>
  <c r="BK88"/>
  <c r="J88"/>
  <c r="BK133"/>
  <c r="J133"/>
  <c r="J66"/>
  <c i="4" r="BK91"/>
  <c r="BK90"/>
  <c r="J90"/>
  <c r="J59"/>
  <c r="BK152"/>
  <c r="J152"/>
  <c r="J68"/>
  <c i="3" r="J89"/>
  <c r="J60"/>
  <c r="J59"/>
  <c i="2" r="BK88"/>
  <c r="J88"/>
  <c r="J59"/>
  <c i="3" r="J33"/>
  <c i="1" r="AV56"/>
  <c r="AT56"/>
  <c i="2" r="J33"/>
  <c i="1" r="AV55"/>
  <c r="AT55"/>
  <c i="2" r="F33"/>
  <c i="1" r="AZ55"/>
  <c i="3" r="F33"/>
  <c i="1" r="AZ56"/>
  <c i="3" r="J30"/>
  <c i="1" r="BB54"/>
  <c r="AX54"/>
  <c r="BC54"/>
  <c r="AY54"/>
  <c r="BA54"/>
  <c r="AW54"/>
  <c r="AK30"/>
  <c i="4" r="J33"/>
  <c i="1" r="AV57"/>
  <c r="AT57"/>
  <c i="4" r="F33"/>
  <c i="1" r="AZ57"/>
  <c r="BD54"/>
  <c r="W33"/>
  <c l="1" r="AG56"/>
  <c i="4" r="J91"/>
  <c r="J60"/>
  <c i="3" r="J39"/>
  <c i="1" r="AN56"/>
  <c r="AU54"/>
  <c r="W30"/>
  <c r="AZ54"/>
  <c r="AV54"/>
  <c r="AK29"/>
  <c i="4" r="J30"/>
  <c i="1" r="AG57"/>
  <c i="2" r="J30"/>
  <c i="1" r="AG55"/>
  <c r="W31"/>
  <c r="W32"/>
  <c i="4" l="1" r="J39"/>
  <c i="2" r="J39"/>
  <c i="1" r="AN55"/>
  <c r="AN57"/>
  <c r="W29"/>
  <c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<sst xmlns="http://schemas.openxmlformats.org/spreadsheetml/2006/main">
  <si>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</si>
  <si>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</si>
  <si>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</si>
  <si>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</si>
  <si>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</si>
  <si>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{d8fb5c17-f245-4ace-9755-e37c6c5d0012}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</si>
  <si>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</si>
  <si>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</si>
  <si>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</si>
  <si>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</si>
  <si>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</si>
  <si>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</si>
  <si>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</si>
  <si>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</si>
  <si>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EKS-081-2024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</si>
  <si>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</si>
  <si>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</si>
  <si>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Hřbitov Novosedlice - oprava cest 2.etapa</t>
  </si>
  <si>
    <t>KSO:</t>
  </si>
  <si>
    <t/>
  </si>
  <si>
    <t>CC-CZ:</t>
  </si>
  <si>
    <t>Místo:</t>
  </si>
  <si>
    <t>Novosedlice, okr.Teplice</t>
  </si>
  <si>
    <t>Datum:</t>
  </si>
  <si>
    <t>15. 11. 2024</t>
  </si>
  <si>
    <t>Zadavatel:</t>
  </si>
  <si>
    <t>IČ:</t>
  </si>
  <si>
    <t>00266531</t>
  </si>
  <si>
    <t>Obec Novosedlice, Trnovanská 208/16, Novosedlice</t>
  </si>
  <si>
    <t>DIČ:</t>
  </si>
  <si>
    <t>CZ00266531</t>
  </si>
  <si>
    <t>Uchazeč:</t>
  </si>
  <si>
    <t>Vyplň údaj</t>
  </si>
  <si>
    <t>Projektant:</t>
  </si>
  <si>
    <t>25423126</t>
  </si>
  <si>
    <t>PS projekty s.r.o., 14.října 291/4, Teplice</t>
  </si>
  <si>
    <t>CZ25423126</t>
  </si>
  <si>
    <t>True</t>
  </si>
  <si>
    <t>Zpracovatel:</t>
  </si>
  <si>
    <t>11944668</t>
  </si>
  <si>
    <t>STAVINVEST KMS s.r.o., Studentská 285/22, Bílina</t>
  </si>
  <si>
    <t>CZ11944668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</si>
  <si>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</si>
  <si>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</si>
  <si>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</si>
  <si>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</si>
  <si>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</si>
  <si>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</si>
  <si>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</si>
  <si>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</si>
  <si>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</si>
  <si>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</si>
  <si>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</si>
  <si>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</si>
  <si>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</si>
  <si>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</si>
  <si>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</si>
  <si>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</si>
  <si>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</si>
  <si>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</si>
  <si>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</si>
  <si>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</si>
  <si>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</si>
  <si>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</si>
  <si>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</si>
  <si>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</si>
  <si>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</si>
  <si>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</si>
  <si>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</si>
  <si>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</si>
  <si>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</si>
  <si>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</si>
  <si>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</si>
  <si>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</si>
  <si>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</si>
  <si>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</si>
  <si>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</si>
  <si>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</si>
  <si>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</si>
  <si>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</si>
  <si>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</si>
  <si>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</si>
  <si>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</si>
  <si>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F.1</t>
  </si>
  <si>
    <t>1.fáze</t>
  </si>
  <si>
    <t>STA</t>
  </si>
  <si>
    <t>1</t>
  </si>
  <si>
    <t>{7634715e-fa95-4a24-bc16-075560a579a0}</t>
  </si>
  <si>
    <t>2</t>
  </si>
  <si>
    <t>F.2</t>
  </si>
  <si>
    <t>2.fáze</t>
  </si>
  <si>
    <t>{f966b75a-1c5c-4ece-a2df-97f42ad69299}</t>
  </si>
  <si>
    <t>F.3</t>
  </si>
  <si>
    <t>3.fáze</t>
  </si>
  <si>
    <t>{e2a52e0d-ee3f-43e3-8246-20847cba997d}</t>
  </si>
  <si>
    <t>KRYCÍ LIST SOUPISU PRACÍ</t>
  </si>
  <si>
    <t>Objekt:</t>
  </si>
  <si>
    <t>F.1 - 1.fáze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</si>
  <si>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</si>
  <si>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</si>
  <si>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</si>
  <si>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</si>
  <si>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</si>
  <si>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</si>
  <si>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</si>
  <si>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</si>
  <si>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</si>
  <si>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</si>
  <si>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</si>
  <si>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</si>
  <si>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</si>
  <si>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</si>
  <si>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</si>
  <si>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</si>
  <si>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</si>
  <si>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</si>
  <si>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</si>
  <si>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</si>
  <si>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</si>
  <si>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</si>
  <si>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</si>
  <si>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</si>
  <si>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</si>
  <si>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</si>
  <si>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</si>
  <si>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</si>
  <si>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</si>
  <si>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</si>
  <si>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</si>
  <si>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122252204</t>
  </si>
  <si>
    <t>Odkopávky a prokopávky nezapažené pro silnice a dálnice strojně v hornině třídy těžitelnosti I přes 100 do 500 m3</t>
  </si>
  <si>
    <t>m3</t>
  </si>
  <si>
    <t>CS ÚRS 2024 02</t>
  </si>
  <si>
    <t>4</t>
  </si>
  <si>
    <t>746881707</t>
  </si>
  <si>
    <t>Online PSC</t>
  </si>
  <si>
    <t>https://podminky.urs.cz/item/CS_URS_2024_02/122252204</t>
  </si>
  <si>
    <t>VV</t>
  </si>
  <si>
    <t>"odkopávka pro chodníkové souvrství (předpokládaná průměrná tl.vrstvy 300mm)" 710,05*0,3</t>
  </si>
  <si>
    <t>162751114</t>
  </si>
  <si>
    <t>Vodorovné přemístění výkopku nebo sypaniny po suchu na obvyklém dopravním prostředku, bez naložení výkopku, avšak se složením bez rozhrnutí z horniny třídy těžitelnosti I skupiny 1 až 3 na vzdálenost přes 6 000 do 7 000 m</t>
  </si>
  <si>
    <t>-1563754076</t>
  </si>
  <si>
    <t>https://podminky.urs.cz/item/CS_URS_2024_02/162751114</t>
  </si>
  <si>
    <t>"odvoz výkopku na trvalou skládku" 213,015</t>
  </si>
  <si>
    <t>3</t>
  </si>
  <si>
    <t>171201231</t>
  </si>
  <si>
    <t>Poplatek za uložení stavebního odpadu na recyklační skládce (skládkovné) zeminy a kamení zatříděného do Katalogu odpadů pod kódem 17 05 04</t>
  </si>
  <si>
    <t>t</t>
  </si>
  <si>
    <t>1577287618</t>
  </si>
  <si>
    <t>https://podminky.urs.cz/item/CS_URS_2024_02/171201231</t>
  </si>
  <si>
    <t>213,015*1,85 'Přepočtené koeficientem množství</t>
  </si>
  <si>
    <t>181912112</t>
  </si>
  <si>
    <t>Úprava pláně vyrovnáním výškových rozdílů ručně v hornině třídy těžitelnosti I skupiny 3 se zhutněním</t>
  </si>
  <si>
    <t>m2</t>
  </si>
  <si>
    <t>-1393732332</t>
  </si>
  <si>
    <t>https://podminky.urs.cz/item/CS_URS_2024_02/181912112</t>
  </si>
  <si>
    <t>"celková plocha" 710,5</t>
  </si>
  <si>
    <t>5</t>
  </si>
  <si>
    <t>Komunikace pozemní</t>
  </si>
  <si>
    <t>564861111</t>
  </si>
  <si>
    <t>Podklad ze štěrkodrti ŠD s rozprostřením a zhutněním plochy přes 100 m2, po zhutnění tl. 200 mm</t>
  </si>
  <si>
    <t>334713454</t>
  </si>
  <si>
    <t>https://podminky.urs.cz/item/CS_URS_2024_02/564861111</t>
  </si>
  <si>
    <t>"podkladní vrstva zámkové dlažby" 710,5</t>
  </si>
  <si>
    <t>6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</si>
  <si>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</si>
  <si>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</si>
  <si>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-1246254114</t>
  </si>
  <si>
    <t>https://podminky.urs.cz/item/CS_URS_2024_02/596211113</t>
  </si>
  <si>
    <t>"celková plocha dlažby" 710,5</t>
  </si>
  <si>
    <t>7</t>
  </si>
  <si>
    <t>M</t>
  </si>
  <si>
    <t>59245018</t>
  </si>
  <si>
    <t>dlažba skladebná betonová 200x100mm tl 60mm přírodní</t>
  </si>
  <si>
    <t>8</t>
  </si>
  <si>
    <t>-223695666</t>
  </si>
  <si>
    <t>710,5*1,01 'Přepočtené koeficientem množství</t>
  </si>
  <si>
    <t>Úpravy povrchů, podlahy a osazování výplní</t>
  </si>
  <si>
    <t>637121111</t>
  </si>
  <si>
    <t>Okapový chodník z kameniva s udusáním a urovnáním povrchu z kačírku tl. 100 mm</t>
  </si>
  <si>
    <t>-1886437520</t>
  </si>
  <si>
    <t>https://podminky.urs.cz/item/CS_URS_2024_02/637121111</t>
  </si>
  <si>
    <t>"pás kameniva š.500mm za obrubníkem" 1070,0*0,5</t>
  </si>
  <si>
    <t>9</t>
  </si>
  <si>
    <t>Ostatní konstrukce a práce, bourání</t>
  </si>
  <si>
    <t>916331112</t>
  </si>
  <si>
    <t>Osazení zahradního obrubníku betonového s ložem tl. od 50 do 100 mm z betonu prostého tř. C 12/15 s boční opěrou z betonu prostého tř. C 12/15</t>
  </si>
  <si>
    <t>m</t>
  </si>
  <si>
    <t>1255132370</t>
  </si>
  <si>
    <t>https://podminky.urs.cz/item/CS_URS_2024_02/916331112</t>
  </si>
  <si>
    <t>"celková délka" 1070,0</t>
  </si>
  <si>
    <t>10</t>
  </si>
  <si>
    <t>59217002</t>
  </si>
  <si>
    <t>obrubník zahradní betonový šedý 1000x50x200mm</t>
  </si>
  <si>
    <t>1145082313</t>
  </si>
  <si>
    <t>1070*1,02 'Přepočtené koeficientem množství</t>
  </si>
  <si>
    <t>11</t>
  </si>
  <si>
    <t>916991121</t>
  </si>
  <si>
    <t>Lože pod obrubníky, krajníky nebo obruby z dlažebních kostek z betonu prostého</t>
  </si>
  <si>
    <t>947075719</t>
  </si>
  <si>
    <t>https://podminky.urs.cz/item/CS_URS_2024_02/916991121</t>
  </si>
  <si>
    <t>"rozšíření lože a opěr obrubníků - předpoklad 0,01m3/bm" 1070,0*0,01</t>
  </si>
  <si>
    <t>919726122</t>
  </si>
  <si>
    <t>Geotextilie netkaná pro ochranu, separaci nebo filtraci měrná hmotnost přes 200 do 300 g/m2</t>
  </si>
  <si>
    <t>-1693490918</t>
  </si>
  <si>
    <t>https://podminky.urs.cz/item/CS_URS_2024_02/919726122</t>
  </si>
  <si>
    <t>"geotextilie proti prorůstání kořenů" 535,0*2,0</t>
  </si>
  <si>
    <t>998</t>
  </si>
  <si>
    <t>Přesun hmot</t>
  </si>
  <si>
    <t>13</t>
  </si>
  <si>
    <t>998223011</t>
  </si>
  <si>
    <t>Přesun hmot pro pozemní komunikace s krytem dlážděným dopravní vzdálenost do 200 m jakékoliv délky objektu</t>
  </si>
  <si>
    <t>-1943180496</t>
  </si>
  <si>
    <t>https://podminky.urs.cz/item/CS_URS_2024_02/998223011</t>
  </si>
  <si>
    <t>14</t>
  </si>
  <si>
    <t>998223091</t>
  </si>
  <si>
    <t>Přesun hmot pro pozemní komunikace s krytem dlážděným Příplatek k ceně za zvětšený přesun přes vymezenou vodorovnou dopravní vzdálenost do 1000 m</t>
  </si>
  <si>
    <t>60999761</t>
  </si>
  <si>
    <t>https://podminky.urs.cz/item/CS_URS_2024_02/998223091</t>
  </si>
  <si>
    <t>VRN</t>
  </si>
  <si>
    <t>Vedlejší rozpočtové náklady</t>
  </si>
  <si>
    <t>VRN3</t>
  </si>
  <si>
    <t>Zařízení staveniště</t>
  </si>
  <si>
    <t>15</t>
  </si>
  <si>
    <t>032103000</t>
  </si>
  <si>
    <t>Náklady na stavební buňky, úpravu stávajících objektů</t>
  </si>
  <si>
    <t>sbr</t>
  </si>
  <si>
    <t>1024</t>
  </si>
  <si>
    <t>-79040855</t>
  </si>
  <si>
    <t>https://podminky.urs.cz/item/CS_URS_2024_02/032103000</t>
  </si>
  <si>
    <t>P</t>
  </si>
  <si>
    <t>Poznámka k položce:_x000d_
Položka obsahuje náklady na aministrativní a sociální vybavení staveniště (kanceláře, šatny, WC apod.).</t>
  </si>
  <si>
    <t>16</t>
  </si>
  <si>
    <t>032503000</t>
  </si>
  <si>
    <t>Skládky na staveništi</t>
  </si>
  <si>
    <t>-69979839</t>
  </si>
  <si>
    <t>https://podminky.urs.cz/item/CS_URS_2024_02/032503000</t>
  </si>
  <si>
    <t>Poznámka k položce:_x000d_
Položka obsahuje náklady na stavební dílny, sklady materiálu a mechanizace apod.</t>
  </si>
  <si>
    <t>17</t>
  </si>
  <si>
    <t>033103000</t>
  </si>
  <si>
    <t>Připojení energií pro zařízení staveniště</t>
  </si>
  <si>
    <t>-2109493964</t>
  </si>
  <si>
    <t>https://podminky.urs.cz/item/CS_URS_2024_02/033103000</t>
  </si>
  <si>
    <t>18</t>
  </si>
  <si>
    <t>033203000</t>
  </si>
  <si>
    <t>Spotřeba energií pro zařízení staveniště</t>
  </si>
  <si>
    <t>486478337</t>
  </si>
  <si>
    <t>https://podminky.urs.cz/item/CS_URS_2024_02/033203000</t>
  </si>
  <si>
    <t>19</t>
  </si>
  <si>
    <t>034103000</t>
  </si>
  <si>
    <t>Oplocení staveniště</t>
  </si>
  <si>
    <t>1948973110</t>
  </si>
  <si>
    <t>https://podminky.urs.cz/item/CS_URS_2024_02/034103000</t>
  </si>
  <si>
    <t>Poznámka k položce:_x000d_
Položka obahuje náklady na oplocení plochy zařízení staveniště a pracovního prostoru po dobu realizace stavby.</t>
  </si>
  <si>
    <t>20</t>
  </si>
  <si>
    <t>039103000</t>
  </si>
  <si>
    <t>Rozebrání, bourání a odvoz zařízení staveniště</t>
  </si>
  <si>
    <t>1585520892</t>
  </si>
  <si>
    <t>https://podminky.urs.cz/item/CS_URS_2024_02/039103000</t>
  </si>
  <si>
    <t>VRN6</t>
  </si>
  <si>
    <t>Územní vlivy</t>
  </si>
  <si>
    <t>062503000</t>
  </si>
  <si>
    <t>Složitý terén staveniště</t>
  </si>
  <si>
    <t>-1400203842</t>
  </si>
  <si>
    <t>https://podminky.urs.cz/item/CS_URS_2024_02/062503000</t>
  </si>
  <si>
    <t>Poznámka k položce:_x000d_
Položka obsahuje náklady zohledňující provádění prací v bezprostřední blízkosti hrobových míst, zejména náklady na jejich případnou zabezpečení a ochranu.</t>
  </si>
  <si>
    <t>22</t>
  </si>
  <si>
    <t>063603000</t>
  </si>
  <si>
    <t>Omezený přístup těžké techniky</t>
  </si>
  <si>
    <t>-888171801</t>
  </si>
  <si>
    <t>https://podminky.urs.cz/item/CS_URS_2024_02/063603000</t>
  </si>
  <si>
    <t>Poznámka k položce:_x000d_
Položka obsahuje náklady zohledňující provádění prací za použití malé mechanizace s ohledem na omezený prostor hřbitova.</t>
  </si>
  <si>
    <t>F.2 - 2.fáze</t>
  </si>
  <si>
    <t>2118112830</t>
  </si>
  <si>
    <t>"odkopávka pro chodníkové souvrství (předpokládaná průměrná tl.vrstvy 300mm)" 684,0*0,3</t>
  </si>
  <si>
    <t>-218487139</t>
  </si>
  <si>
    <t>"odvoz výkopku na trvalou skládku" 205,2</t>
  </si>
  <si>
    <t>1803123717</t>
  </si>
  <si>
    <t>205,2*1,85 'Přepočtené koeficientem množství</t>
  </si>
  <si>
    <t>-789616826</t>
  </si>
  <si>
    <t>"celková plocha" 684,0</t>
  </si>
  <si>
    <t>-1257782487</t>
  </si>
  <si>
    <t>"podkladní vrstva zámkové dlažby" 684,0</t>
  </si>
  <si>
    <t>501197969</t>
  </si>
  <si>
    <t>"celková plocha dlažby" 684,0</t>
  </si>
  <si>
    <t>880656281</t>
  </si>
  <si>
    <t>684*1,01 'Přepočtené koeficientem množství</t>
  </si>
  <si>
    <t>1516313563</t>
  </si>
  <si>
    <t>"pás kameniva š.500mm za obrubníkem" 988,0*0,5</t>
  </si>
  <si>
    <t>1933096154</t>
  </si>
  <si>
    <t>"celková délka" 988,0</t>
  </si>
  <si>
    <t>-845108845</t>
  </si>
  <si>
    <t>988*1,02 'Přepočtené koeficientem množství</t>
  </si>
  <si>
    <t>816257338</t>
  </si>
  <si>
    <t>"rozšíření lože a opěr obrubníků - předpoklad 0,01m3/bm" 988,0*0,01</t>
  </si>
  <si>
    <t>712822903</t>
  </si>
  <si>
    <t>"geotextilie proti prorůstání kořenů" 501,0*2,0</t>
  </si>
  <si>
    <t>-2037892807</t>
  </si>
  <si>
    <t>1420825126</t>
  </si>
  <si>
    <t>1001623025</t>
  </si>
  <si>
    <t>-1926657889</t>
  </si>
  <si>
    <t>-1089573366</t>
  </si>
  <si>
    <t>976817445</t>
  </si>
  <si>
    <t>-1678492345</t>
  </si>
  <si>
    <t>1260404969</t>
  </si>
  <si>
    <t>-1482592330</t>
  </si>
  <si>
    <t>-587057016</t>
  </si>
  <si>
    <t>F.3 - 3.fáze</t>
  </si>
  <si>
    <t xml:space="preserve">    96 - Bourání konstrukcí</t>
  </si>
  <si>
    <t xml:space="preserve">    997 - Přesun sutě</t>
  </si>
  <si>
    <t>1186914045</t>
  </si>
  <si>
    <t>"odkopávka pro chodníkové souvrství (předpokládaná průměrná tl.vrstvy 300mm)" 677,0*0,3</t>
  </si>
  <si>
    <t>-162525186</t>
  </si>
  <si>
    <t>"odvoz výkopku na trvalou skládku" 203,1</t>
  </si>
  <si>
    <t>1931806081</t>
  </si>
  <si>
    <t>203,1*1,85 'Přepočtené koeficientem množství</t>
  </si>
  <si>
    <t>-249810421</t>
  </si>
  <si>
    <t>"celková plocha" 508,0</t>
  </si>
  <si>
    <t>16456062</t>
  </si>
  <si>
    <t>"podkladní vrstva zámkové dlažby" 508,0</t>
  </si>
  <si>
    <t>-2164279</t>
  </si>
  <si>
    <t>"celková plocha dlažby" 508,0</t>
  </si>
  <si>
    <t>1625781559</t>
  </si>
  <si>
    <t>508*1,01 'Přepočtené koeficientem množství</t>
  </si>
  <si>
    <t>-846208487</t>
  </si>
  <si>
    <t>"pás kameniva š.500mm za obrubníkem" 667,0*0,5</t>
  </si>
  <si>
    <t>805117266</t>
  </si>
  <si>
    <t>"celková délka" 667,0</t>
  </si>
  <si>
    <t>-1267660625</t>
  </si>
  <si>
    <t>667*1,02 'Přepočtené koeficientem množství</t>
  </si>
  <si>
    <t>2012199015</t>
  </si>
  <si>
    <t>"rozšíření lože a opěr obrubníků - předpoklad 0,01m3/bm" 667,0*0,01</t>
  </si>
  <si>
    <t>1616288045</t>
  </si>
  <si>
    <t>"geotextilie proti prorůstání kořenů" 340,0*2,0</t>
  </si>
  <si>
    <t>96</t>
  </si>
  <si>
    <t>Bourání konstrukcí</t>
  </si>
  <si>
    <t>113107231</t>
  </si>
  <si>
    <t>Odstranění podkladů nebo krytů strojně plochy jednotlivě přes 200 m2 s přemístěním hmot na skládku na vzdálenost do 20 m nebo s naložením na dopravní prostředek z betonu prostého, o tl. vrstvy přes 100 do 150 mm</t>
  </si>
  <si>
    <t>1001171147</t>
  </si>
  <si>
    <t>https://podminky.urs.cz/item/CS_URS_2024_02/113107231</t>
  </si>
  <si>
    <t>"celková plocha" 411,0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</si>
  <si>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</si>
  <si>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</si>
  <si>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1586795777</t>
  </si>
  <si>
    <t>https://podminky.urs.cz/item/CS_URS_2024_02/113107242</t>
  </si>
  <si>
    <t>997</t>
  </si>
  <si>
    <t>Přesun sutě</t>
  </si>
  <si>
    <t>997221561</t>
  </si>
  <si>
    <t>Vodorovná doprava suti bez naložení, ale se složením a s hrubým urovnáním z kusových materiálů, na vzdálenost do 1 km</t>
  </si>
  <si>
    <t>931390694</t>
  </si>
  <si>
    <t>https://podminky.urs.cz/item/CS_URS_2024_02/997221561</t>
  </si>
  <si>
    <t>997221569</t>
  </si>
  <si>
    <t>Vodorovná doprava suti bez naložení, ale se složením a s hrubým urovnáním Příplatek k ceně za každý další započatý 1 km přes 1 km</t>
  </si>
  <si>
    <t>722495915</t>
  </si>
  <si>
    <t>https://podminky.urs.cz/item/CS_URS_2024_02/997221569</t>
  </si>
  <si>
    <t>223,995*6 'Přepočtené koeficientem množství</t>
  </si>
  <si>
    <t>997221861</t>
  </si>
  <si>
    <t>Poplatek za uložení stavebního odpadu na recyklační skládce (skládkovné) z prostého betonu zatříděného do Katalogu odpadů pod kódem 17 01 01</t>
  </si>
  <si>
    <t>641493337</t>
  </si>
  <si>
    <t>https://podminky.urs.cz/item/CS_URS_2024_02/997221861</t>
  </si>
  <si>
    <t>997221875</t>
  </si>
  <si>
    <t>Poplatek za uložení stavebního odpadu na recyklační skládce (skládkovné) asfaltového bez obsahu dehtu zatříděného do Katalogu odpadů pod kódem 17 03 02</t>
  </si>
  <si>
    <t>-186914307</t>
  </si>
  <si>
    <t>https://podminky.urs.cz/item/CS_URS_2024_02/997221875</t>
  </si>
  <si>
    <t>-1743671593</t>
  </si>
  <si>
    <t>1317346843</t>
  </si>
  <si>
    <t>1139062278</t>
  </si>
  <si>
    <t>89427573</t>
  </si>
  <si>
    <t>23</t>
  </si>
  <si>
    <t>482606858</t>
  </si>
  <si>
    <t>24</t>
  </si>
  <si>
    <t>1477111140</t>
  </si>
  <si>
    <t>25</t>
  </si>
  <si>
    <t>1863988554</t>
  </si>
  <si>
    <t>26</t>
  </si>
  <si>
    <t>-912521271</t>
  </si>
  <si>
    <t>27</t>
  </si>
  <si>
    <t>1646415904</t>
  </si>
  <si>
    <t>28</t>
  </si>
  <si>
    <t>-1611263975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</si>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</sst>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34925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42</xdr:row>
      <xdr:rowOff>47625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74</xdr:row>
      <xdr:rowOff>0</xdr:rowOff>
    </xdr:from>
    <xdr:to>
      <xdr:col>9</xdr:col>
      <xdr:colOff>1215390</xdr:colOff>
      <xdr:row>75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74</xdr:row>
      <xdr:rowOff>0</xdr:rowOff>
    </xdr:from>
    <xdr:to>
      <xdr:col>9</xdr:col>
      <xdr:colOff>1215390</xdr:colOff>
      <xdr:row>75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8255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8255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77</xdr:row>
      <xdr:rowOff>8255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2204" TargetMode="External" /><Relationship Id="rId2" Type="http://schemas.openxmlformats.org/officeDocument/2006/relationships/hyperlink" Target="https://podminky.urs.cz/item/CS_URS_2024_02/162751114" TargetMode="External" /><Relationship Id="rId3" Type="http://schemas.openxmlformats.org/officeDocument/2006/relationships/hyperlink" Target="https://podminky.urs.cz/item/CS_URS_2024_02/171201231" TargetMode="External" /><Relationship Id="rId4" Type="http://schemas.openxmlformats.org/officeDocument/2006/relationships/hyperlink" Target="https://podminky.urs.cz/item/CS_URS_2024_02/181912112" TargetMode="External" /><Relationship Id="rId5" Type="http://schemas.openxmlformats.org/officeDocument/2006/relationships/hyperlink" Target="https://podminky.urs.cz/item/CS_URS_2024_02/564861111" TargetMode="External" /><Relationship Id="rId6" Type="http://schemas.openxmlformats.org/officeDocument/2006/relationships/hyperlink" Target="https://podminky.urs.cz/item/CS_URS_2024_02/596211113" TargetMode="External" /><Relationship Id="rId7" Type="http://schemas.openxmlformats.org/officeDocument/2006/relationships/hyperlink" Target="https://podminky.urs.cz/item/CS_URS_2024_02/637121111" TargetMode="External" /><Relationship Id="rId8" Type="http://schemas.openxmlformats.org/officeDocument/2006/relationships/hyperlink" Target="https://podminky.urs.cz/item/CS_URS_2024_02/916331112" TargetMode="External" /><Relationship Id="rId9" Type="http://schemas.openxmlformats.org/officeDocument/2006/relationships/hyperlink" Target="https://podminky.urs.cz/item/CS_URS_2024_02/916991121" TargetMode="External" /><Relationship Id="rId10" Type="http://schemas.openxmlformats.org/officeDocument/2006/relationships/hyperlink" Target="https://podminky.urs.cz/item/CS_URS_2024_02/919726122" TargetMode="External" /><Relationship Id="rId11" Type="http://schemas.openxmlformats.org/officeDocument/2006/relationships/hyperlink" Target="https://podminky.urs.cz/item/CS_URS_2024_02/998223011" TargetMode="External" /><Relationship Id="rId12" Type="http://schemas.openxmlformats.org/officeDocument/2006/relationships/hyperlink" Target="https://podminky.urs.cz/item/CS_URS_2024_02/998223091" TargetMode="External" /><Relationship Id="rId13" Type="http://schemas.openxmlformats.org/officeDocument/2006/relationships/hyperlink" Target="https://podminky.urs.cz/item/CS_URS_2024_02/032103000" TargetMode="External" /><Relationship Id="rId14" Type="http://schemas.openxmlformats.org/officeDocument/2006/relationships/hyperlink" Target="https://podminky.urs.cz/item/CS_URS_2024_02/032503000" TargetMode="External" /><Relationship Id="rId15" Type="http://schemas.openxmlformats.org/officeDocument/2006/relationships/hyperlink" Target="https://podminky.urs.cz/item/CS_URS_2024_02/033103000" TargetMode="External" /><Relationship Id="rId16" Type="http://schemas.openxmlformats.org/officeDocument/2006/relationships/hyperlink" Target="https://podminky.urs.cz/item/CS_URS_2024_02/033203000" TargetMode="External" /><Relationship Id="rId17" Type="http://schemas.openxmlformats.org/officeDocument/2006/relationships/hyperlink" Target="https://podminky.urs.cz/item/CS_URS_2024_02/034103000" TargetMode="External" /><Relationship Id="rId18" Type="http://schemas.openxmlformats.org/officeDocument/2006/relationships/hyperlink" Target="https://podminky.urs.cz/item/CS_URS_2024_02/039103000" TargetMode="External" /><Relationship Id="rId19" Type="http://schemas.openxmlformats.org/officeDocument/2006/relationships/hyperlink" Target="https://podminky.urs.cz/item/CS_URS_2024_02/062503000" TargetMode="External" /><Relationship Id="rId20" Type="http://schemas.openxmlformats.org/officeDocument/2006/relationships/hyperlink" Target="https://podminky.urs.cz/item/CS_URS_2024_02/063603000" TargetMode="External" /><Relationship Id="rId2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2204" TargetMode="External" /><Relationship Id="rId2" Type="http://schemas.openxmlformats.org/officeDocument/2006/relationships/hyperlink" Target="https://podminky.urs.cz/item/CS_URS_2024_02/162751114" TargetMode="External" /><Relationship Id="rId3" Type="http://schemas.openxmlformats.org/officeDocument/2006/relationships/hyperlink" Target="https://podminky.urs.cz/item/CS_URS_2024_02/171201231" TargetMode="External" /><Relationship Id="rId4" Type="http://schemas.openxmlformats.org/officeDocument/2006/relationships/hyperlink" Target="https://podminky.urs.cz/item/CS_URS_2024_02/181912112" TargetMode="External" /><Relationship Id="rId5" Type="http://schemas.openxmlformats.org/officeDocument/2006/relationships/hyperlink" Target="https://podminky.urs.cz/item/CS_URS_2024_02/564861111" TargetMode="External" /><Relationship Id="rId6" Type="http://schemas.openxmlformats.org/officeDocument/2006/relationships/hyperlink" Target="https://podminky.urs.cz/item/CS_URS_2024_02/596211113" TargetMode="External" /><Relationship Id="rId7" Type="http://schemas.openxmlformats.org/officeDocument/2006/relationships/hyperlink" Target="https://podminky.urs.cz/item/CS_URS_2024_02/637121111" TargetMode="External" /><Relationship Id="rId8" Type="http://schemas.openxmlformats.org/officeDocument/2006/relationships/hyperlink" Target="https://podminky.urs.cz/item/CS_URS_2024_02/916331112" TargetMode="External" /><Relationship Id="rId9" Type="http://schemas.openxmlformats.org/officeDocument/2006/relationships/hyperlink" Target="https://podminky.urs.cz/item/CS_URS_2024_02/916991121" TargetMode="External" /><Relationship Id="rId10" Type="http://schemas.openxmlformats.org/officeDocument/2006/relationships/hyperlink" Target="https://podminky.urs.cz/item/CS_URS_2024_02/919726122" TargetMode="External" /><Relationship Id="rId11" Type="http://schemas.openxmlformats.org/officeDocument/2006/relationships/hyperlink" Target="https://podminky.urs.cz/item/CS_URS_2024_02/998223011" TargetMode="External" /><Relationship Id="rId12" Type="http://schemas.openxmlformats.org/officeDocument/2006/relationships/hyperlink" Target="https://podminky.urs.cz/item/CS_URS_2024_02/998223091" TargetMode="External" /><Relationship Id="rId13" Type="http://schemas.openxmlformats.org/officeDocument/2006/relationships/hyperlink" Target="https://podminky.urs.cz/item/CS_URS_2024_02/032103000" TargetMode="External" /><Relationship Id="rId14" Type="http://schemas.openxmlformats.org/officeDocument/2006/relationships/hyperlink" Target="https://podminky.urs.cz/item/CS_URS_2024_02/032503000" TargetMode="External" /><Relationship Id="rId15" Type="http://schemas.openxmlformats.org/officeDocument/2006/relationships/hyperlink" Target="https://podminky.urs.cz/item/CS_URS_2024_02/033103000" TargetMode="External" /><Relationship Id="rId16" Type="http://schemas.openxmlformats.org/officeDocument/2006/relationships/hyperlink" Target="https://podminky.urs.cz/item/CS_URS_2024_02/033203000" TargetMode="External" /><Relationship Id="rId17" Type="http://schemas.openxmlformats.org/officeDocument/2006/relationships/hyperlink" Target="https://podminky.urs.cz/item/CS_URS_2024_02/034103000" TargetMode="External" /><Relationship Id="rId18" Type="http://schemas.openxmlformats.org/officeDocument/2006/relationships/hyperlink" Target="https://podminky.urs.cz/item/CS_URS_2024_02/039103000" TargetMode="External" /><Relationship Id="rId19" Type="http://schemas.openxmlformats.org/officeDocument/2006/relationships/hyperlink" Target="https://podminky.urs.cz/item/CS_URS_2024_02/062503000" TargetMode="External" /><Relationship Id="rId20" Type="http://schemas.openxmlformats.org/officeDocument/2006/relationships/hyperlink" Target="https://podminky.urs.cz/item/CS_URS_2024_02/063603000" TargetMode="External" /><Relationship Id="rId2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2204" TargetMode="External" /><Relationship Id="rId2" Type="http://schemas.openxmlformats.org/officeDocument/2006/relationships/hyperlink" Target="https://podminky.urs.cz/item/CS_URS_2024_02/162751114" TargetMode="External" /><Relationship Id="rId3" Type="http://schemas.openxmlformats.org/officeDocument/2006/relationships/hyperlink" Target="https://podminky.urs.cz/item/CS_URS_2024_02/171201231" TargetMode="External" /><Relationship Id="rId4" Type="http://schemas.openxmlformats.org/officeDocument/2006/relationships/hyperlink" Target="https://podminky.urs.cz/item/CS_URS_2024_02/181912112" TargetMode="External" /><Relationship Id="rId5" Type="http://schemas.openxmlformats.org/officeDocument/2006/relationships/hyperlink" Target="https://podminky.urs.cz/item/CS_URS_2024_02/564861111" TargetMode="External" /><Relationship Id="rId6" Type="http://schemas.openxmlformats.org/officeDocument/2006/relationships/hyperlink" Target="https://podminky.urs.cz/item/CS_URS_2024_02/596211113" TargetMode="External" /><Relationship Id="rId7" Type="http://schemas.openxmlformats.org/officeDocument/2006/relationships/hyperlink" Target="https://podminky.urs.cz/item/CS_URS_2024_02/637121111" TargetMode="External" /><Relationship Id="rId8" Type="http://schemas.openxmlformats.org/officeDocument/2006/relationships/hyperlink" Target="https://podminky.urs.cz/item/CS_URS_2024_02/916331112" TargetMode="External" /><Relationship Id="rId9" Type="http://schemas.openxmlformats.org/officeDocument/2006/relationships/hyperlink" Target="https://podminky.urs.cz/item/CS_URS_2024_02/916991121" TargetMode="External" /><Relationship Id="rId10" Type="http://schemas.openxmlformats.org/officeDocument/2006/relationships/hyperlink" Target="https://podminky.urs.cz/item/CS_URS_2024_02/919726122" TargetMode="External" /><Relationship Id="rId11" Type="http://schemas.openxmlformats.org/officeDocument/2006/relationships/hyperlink" Target="https://podminky.urs.cz/item/CS_URS_2024_02/113107231" TargetMode="External" /><Relationship Id="rId12" Type="http://schemas.openxmlformats.org/officeDocument/2006/relationships/hyperlink" Target="https://podminky.urs.cz/item/CS_URS_2024_02/113107242" TargetMode="External" /><Relationship Id="rId13" Type="http://schemas.openxmlformats.org/officeDocument/2006/relationships/hyperlink" Target="https://podminky.urs.cz/item/CS_URS_2024_02/997221561" TargetMode="External" /><Relationship Id="rId14" Type="http://schemas.openxmlformats.org/officeDocument/2006/relationships/hyperlink" Target="https://podminky.urs.cz/item/CS_URS_2024_02/997221569" TargetMode="External" /><Relationship Id="rId15" Type="http://schemas.openxmlformats.org/officeDocument/2006/relationships/hyperlink" Target="https://podminky.urs.cz/item/CS_URS_2024_02/997221861" TargetMode="External" /><Relationship Id="rId16" Type="http://schemas.openxmlformats.org/officeDocument/2006/relationships/hyperlink" Target="https://podminky.urs.cz/item/CS_URS_2024_02/997221875" TargetMode="External" /><Relationship Id="rId17" Type="http://schemas.openxmlformats.org/officeDocument/2006/relationships/hyperlink" Target="https://podminky.urs.cz/item/CS_URS_2024_02/998223011" TargetMode="External" /><Relationship Id="rId18" Type="http://schemas.openxmlformats.org/officeDocument/2006/relationships/hyperlink" Target="https://podminky.urs.cz/item/CS_URS_2024_02/998223091" TargetMode="External" /><Relationship Id="rId19" Type="http://schemas.openxmlformats.org/officeDocument/2006/relationships/hyperlink" Target="https://podminky.urs.cz/item/CS_URS_2024_02/032103000" TargetMode="External" /><Relationship Id="rId20" Type="http://schemas.openxmlformats.org/officeDocument/2006/relationships/hyperlink" Target="https://podminky.urs.cz/item/CS_URS_2024_02/032503000" TargetMode="External" /><Relationship Id="rId21" Type="http://schemas.openxmlformats.org/officeDocument/2006/relationships/hyperlink" Target="https://podminky.urs.cz/item/CS_URS_2024_02/033103000" TargetMode="External" /><Relationship Id="rId22" Type="http://schemas.openxmlformats.org/officeDocument/2006/relationships/hyperlink" Target="https://podminky.urs.cz/item/CS_URS_2024_02/033203000" TargetMode="External" /><Relationship Id="rId23" Type="http://schemas.openxmlformats.org/officeDocument/2006/relationships/hyperlink" Target="https://podminky.urs.cz/item/CS_URS_2024_02/034103000" TargetMode="External" /><Relationship Id="rId24" Type="http://schemas.openxmlformats.org/officeDocument/2006/relationships/hyperlink" Target="https://podminky.urs.cz/item/CS_URS_2024_02/039103000" TargetMode="External" /><Relationship Id="rId25" Type="http://schemas.openxmlformats.org/officeDocument/2006/relationships/hyperlink" Target="https://podminky.urs.cz/item/CS_URS_2024_02/062503000" TargetMode="External" /><Relationship Id="rId26" Type="http://schemas.openxmlformats.org/officeDocument/2006/relationships/hyperlink" Target="https://podminky.urs.cz/item/CS_URS_2024_02/063603000" TargetMode="External" /><Relationship Id="rId2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36</v>
      </c>
      <c r="AO17" s="22"/>
      <c r="AP17" s="22"/>
      <c r="AQ17" s="22"/>
      <c r="AR17" s="20"/>
      <c r="BE17" s="31"/>
      <c r="BS17" s="17" t="s">
        <v>37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38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39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40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41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43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48</v>
      </c>
      <c r="E29" s="47"/>
      <c r="F29" s="32" t="s">
        <v>49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50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51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52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55</v>
      </c>
      <c r="U35" s="54"/>
      <c r="V35" s="54"/>
      <c r="W35" s="54"/>
      <c r="X35" s="56" t="s">
        <v>56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57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EKS-081-2024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Hřbitov Novosedlice - oprava cest 2.etapa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Novosedlice, okr.Teplice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15. 11. 2024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25.6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Obec Novosedlice, Trnovanská 208/16, Novosedlice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>PS projekty s.r.o., 14.října 291/4, Teplice</v>
      </c>
      <c r="AN49" s="64"/>
      <c r="AO49" s="64"/>
      <c r="AP49" s="64"/>
      <c r="AQ49" s="40"/>
      <c r="AR49" s="44"/>
      <c r="AS49" s="74" t="s">
        <v>58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25.6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38</v>
      </c>
      <c r="AJ50" s="40"/>
      <c r="AK50" s="40"/>
      <c r="AL50" s="40"/>
      <c r="AM50" s="73" t="str">
        <f>IF(E20="","",E20)</f>
        <v>STAVINVEST KMS s.r.o., Studentská 285/22, Bílina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59</v>
      </c>
      <c r="D52" s="87"/>
      <c r="E52" s="87"/>
      <c r="F52" s="87"/>
      <c r="G52" s="87"/>
      <c r="H52" s="88"/>
      <c r="I52" s="89" t="s">
        <v>60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61</v>
      </c>
      <c r="AH52" s="87"/>
      <c r="AI52" s="87"/>
      <c r="AJ52" s="87"/>
      <c r="AK52" s="87"/>
      <c r="AL52" s="87"/>
      <c r="AM52" s="87"/>
      <c r="AN52" s="89" t="s">
        <v>62</v>
      </c>
      <c r="AO52" s="87"/>
      <c r="AP52" s="87"/>
      <c r="AQ52" s="91" t="s">
        <v>63</v>
      </c>
      <c r="AR52" s="44"/>
      <c r="AS52" s="92" t="s">
        <v>64</v>
      </c>
      <c r="AT52" s="93" t="s">
        <v>65</v>
      </c>
      <c r="AU52" s="93" t="s">
        <v>66</v>
      </c>
      <c r="AV52" s="93" t="s">
        <v>67</v>
      </c>
      <c r="AW52" s="93" t="s">
        <v>68</v>
      </c>
      <c r="AX52" s="93" t="s">
        <v>69</v>
      </c>
      <c r="AY52" s="93" t="s">
        <v>70</v>
      </c>
      <c r="AZ52" s="93" t="s">
        <v>71</v>
      </c>
      <c r="BA52" s="93" t="s">
        <v>72</v>
      </c>
      <c r="BB52" s="93" t="s">
        <v>73</v>
      </c>
      <c r="BC52" s="93" t="s">
        <v>74</v>
      </c>
      <c r="BD52" s="94" t="s">
        <v>75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76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77</v>
      </c>
      <c r="BT54" s="109" t="s">
        <v>78</v>
      </c>
      <c r="BU54" s="110" t="s">
        <v>79</v>
      </c>
      <c r="BV54" s="109" t="s">
        <v>80</v>
      </c>
      <c r="BW54" s="109" t="s">
        <v>5</v>
      </c>
      <c r="BX54" s="109" t="s">
        <v>81</v>
      </c>
      <c r="CL54" s="109" t="s">
        <v>19</v>
      </c>
    </row>
    <row r="55" s="7" customFormat="1" ht="16.5" customHeight="1">
      <c r="A55" s="111" t="s">
        <v>82</v>
      </c>
      <c r="B55" s="112"/>
      <c r="C55" s="113"/>
      <c r="D55" s="114" t="s">
        <v>83</v>
      </c>
      <c r="E55" s="114"/>
      <c r="F55" s="114"/>
      <c r="G55" s="114"/>
      <c r="H55" s="114"/>
      <c r="I55" s="115"/>
      <c r="J55" s="114" t="s">
        <v>84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'F.1 - 1.fáze'!J30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85</v>
      </c>
      <c r="AR55" s="118"/>
      <c r="AS55" s="119">
        <v>0</v>
      </c>
      <c r="AT55" s="120">
        <f>ROUND(SUM(AV55:AW55),2)</f>
        <v>0</v>
      </c>
      <c r="AU55" s="121">
        <f>'F.1 - 1.fáze'!P88</f>
        <v>0</v>
      </c>
      <c r="AV55" s="120">
        <f>'F.1 - 1.fáze'!J33</f>
        <v>0</v>
      </c>
      <c r="AW55" s="120">
        <f>'F.1 - 1.fáze'!J34</f>
        <v>0</v>
      </c>
      <c r="AX55" s="120">
        <f>'F.1 - 1.fáze'!J35</f>
        <v>0</v>
      </c>
      <c r="AY55" s="120">
        <f>'F.1 - 1.fáze'!J36</f>
        <v>0</v>
      </c>
      <c r="AZ55" s="120">
        <f>'F.1 - 1.fáze'!F33</f>
        <v>0</v>
      </c>
      <c r="BA55" s="120">
        <f>'F.1 - 1.fáze'!F34</f>
        <v>0</v>
      </c>
      <c r="BB55" s="120">
        <f>'F.1 - 1.fáze'!F35</f>
        <v>0</v>
      </c>
      <c r="BC55" s="120">
        <f>'F.1 - 1.fáze'!F36</f>
        <v>0</v>
      </c>
      <c r="BD55" s="122">
        <f>'F.1 - 1.fáze'!F37</f>
        <v>0</v>
      </c>
      <c r="BE55" s="7"/>
      <c r="BT55" s="123" t="s">
        <v>86</v>
      </c>
      <c r="BV55" s="123" t="s">
        <v>80</v>
      </c>
      <c r="BW55" s="123" t="s">
        <v>87</v>
      </c>
      <c r="BX55" s="123" t="s">
        <v>5</v>
      </c>
      <c r="CL55" s="123" t="s">
        <v>19</v>
      </c>
      <c r="CM55" s="123" t="s">
        <v>88</v>
      </c>
    </row>
    <row r="56" s="7" customFormat="1" ht="16.5" customHeight="1">
      <c r="A56" s="111" t="s">
        <v>82</v>
      </c>
      <c r="B56" s="112"/>
      <c r="C56" s="113"/>
      <c r="D56" s="114" t="s">
        <v>89</v>
      </c>
      <c r="E56" s="114"/>
      <c r="F56" s="114"/>
      <c r="G56" s="114"/>
      <c r="H56" s="114"/>
      <c r="I56" s="115"/>
      <c r="J56" s="114" t="s">
        <v>90</v>
      </c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6">
        <f>'F.2 - 2.fáze'!J30</f>
        <v>0</v>
      </c>
      <c r="AH56" s="115"/>
      <c r="AI56" s="115"/>
      <c r="AJ56" s="115"/>
      <c r="AK56" s="115"/>
      <c r="AL56" s="115"/>
      <c r="AM56" s="115"/>
      <c r="AN56" s="116">
        <f>SUM(AG56,AT56)</f>
        <v>0</v>
      </c>
      <c r="AO56" s="115"/>
      <c r="AP56" s="115"/>
      <c r="AQ56" s="117" t="s">
        <v>85</v>
      </c>
      <c r="AR56" s="118"/>
      <c r="AS56" s="119">
        <v>0</v>
      </c>
      <c r="AT56" s="120">
        <f>ROUND(SUM(AV56:AW56),2)</f>
        <v>0</v>
      </c>
      <c r="AU56" s="121">
        <f>'F.2 - 2.fáze'!P88</f>
        <v>0</v>
      </c>
      <c r="AV56" s="120">
        <f>'F.2 - 2.fáze'!J33</f>
        <v>0</v>
      </c>
      <c r="AW56" s="120">
        <f>'F.2 - 2.fáze'!J34</f>
        <v>0</v>
      </c>
      <c r="AX56" s="120">
        <f>'F.2 - 2.fáze'!J35</f>
        <v>0</v>
      </c>
      <c r="AY56" s="120">
        <f>'F.2 - 2.fáze'!J36</f>
        <v>0</v>
      </c>
      <c r="AZ56" s="120">
        <f>'F.2 - 2.fáze'!F33</f>
        <v>0</v>
      </c>
      <c r="BA56" s="120">
        <f>'F.2 - 2.fáze'!F34</f>
        <v>0</v>
      </c>
      <c r="BB56" s="120">
        <f>'F.2 - 2.fáze'!F35</f>
        <v>0</v>
      </c>
      <c r="BC56" s="120">
        <f>'F.2 - 2.fáze'!F36</f>
        <v>0</v>
      </c>
      <c r="BD56" s="122">
        <f>'F.2 - 2.fáze'!F37</f>
        <v>0</v>
      </c>
      <c r="BE56" s="7"/>
      <c r="BT56" s="123" t="s">
        <v>86</v>
      </c>
      <c r="BV56" s="123" t="s">
        <v>80</v>
      </c>
      <c r="BW56" s="123" t="s">
        <v>91</v>
      </c>
      <c r="BX56" s="123" t="s">
        <v>5</v>
      </c>
      <c r="CL56" s="123" t="s">
        <v>19</v>
      </c>
      <c r="CM56" s="123" t="s">
        <v>88</v>
      </c>
    </row>
    <row r="57" s="7" customFormat="1" ht="16.5" customHeight="1">
      <c r="A57" s="111" t="s">
        <v>82</v>
      </c>
      <c r="B57" s="112"/>
      <c r="C57" s="113"/>
      <c r="D57" s="114" t="s">
        <v>92</v>
      </c>
      <c r="E57" s="114"/>
      <c r="F57" s="114"/>
      <c r="G57" s="114"/>
      <c r="H57" s="114"/>
      <c r="I57" s="115"/>
      <c r="J57" s="114" t="s">
        <v>93</v>
      </c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6">
        <f>'F.3 - 3.fáze'!J30</f>
        <v>0</v>
      </c>
      <c r="AH57" s="115"/>
      <c r="AI57" s="115"/>
      <c r="AJ57" s="115"/>
      <c r="AK57" s="115"/>
      <c r="AL57" s="115"/>
      <c r="AM57" s="115"/>
      <c r="AN57" s="116">
        <f>SUM(AG57,AT57)</f>
        <v>0</v>
      </c>
      <c r="AO57" s="115"/>
      <c r="AP57" s="115"/>
      <c r="AQ57" s="117" t="s">
        <v>85</v>
      </c>
      <c r="AR57" s="118"/>
      <c r="AS57" s="124">
        <v>0</v>
      </c>
      <c r="AT57" s="125">
        <f>ROUND(SUM(AV57:AW57),2)</f>
        <v>0</v>
      </c>
      <c r="AU57" s="126">
        <f>'F.3 - 3.fáze'!P90</f>
        <v>0</v>
      </c>
      <c r="AV57" s="125">
        <f>'F.3 - 3.fáze'!J33</f>
        <v>0</v>
      </c>
      <c r="AW57" s="125">
        <f>'F.3 - 3.fáze'!J34</f>
        <v>0</v>
      </c>
      <c r="AX57" s="125">
        <f>'F.3 - 3.fáze'!J35</f>
        <v>0</v>
      </c>
      <c r="AY57" s="125">
        <f>'F.3 - 3.fáze'!J36</f>
        <v>0</v>
      </c>
      <c r="AZ57" s="125">
        <f>'F.3 - 3.fáze'!F33</f>
        <v>0</v>
      </c>
      <c r="BA57" s="125">
        <f>'F.3 - 3.fáze'!F34</f>
        <v>0</v>
      </c>
      <c r="BB57" s="125">
        <f>'F.3 - 3.fáze'!F35</f>
        <v>0</v>
      </c>
      <c r="BC57" s="125">
        <f>'F.3 - 3.fáze'!F36</f>
        <v>0</v>
      </c>
      <c r="BD57" s="127">
        <f>'F.3 - 3.fáze'!F37</f>
        <v>0</v>
      </c>
      <c r="BE57" s="7"/>
      <c r="BT57" s="123" t="s">
        <v>86</v>
      </c>
      <c r="BV57" s="123" t="s">
        <v>80</v>
      </c>
      <c r="BW57" s="123" t="s">
        <v>94</v>
      </c>
      <c r="BX57" s="123" t="s">
        <v>5</v>
      </c>
      <c r="CL57" s="123" t="s">
        <v>19</v>
      </c>
      <c r="CM57" s="123" t="s">
        <v>88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c+hX0pB4tiCN/EU1G5spBI7JwN+v65Mdj758/af7AZlvXyRtIpGJIvbKSnVq11qWj3LPcMB/VecX6GVZf1DOoA==" hashValue="dY8CcvE/IjRhtjww0FEi5eGwfn1l1kEcmMMUtlhaDxQpaXRK1TF84OvhdncZ+wiBnsyoG7hsWqAfu3OrExbBHg==" algorithmName="SHA-512" password="CC35"/>
  <mergeCells count="50"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J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F.1 - 1.fáze'!C2" display="/"/>
    <hyperlink ref="A56" location="'F.2 - 2.fáze'!C2" display="/"/>
    <hyperlink ref="A57" location="'F.3 - 3.fáze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87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88</v>
      </c>
    </row>
    <row r="4" s="1" customFormat="1" ht="24.96" customHeight="1">
      <c r="B4" s="20"/>
      <c r="D4" s="130" t="s">
        <v>95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Hřbitov Novosedlice - oprava cest 2.etapa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96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97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15. 11. 2024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">
        <v>34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35</v>
      </c>
      <c r="F21" s="38"/>
      <c r="G21" s="38"/>
      <c r="H21" s="38"/>
      <c r="I21" s="132" t="s">
        <v>29</v>
      </c>
      <c r="J21" s="136" t="s">
        <v>36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38</v>
      </c>
      <c r="E23" s="38"/>
      <c r="F23" s="38"/>
      <c r="G23" s="38"/>
      <c r="H23" s="38"/>
      <c r="I23" s="132" t="s">
        <v>26</v>
      </c>
      <c r="J23" s="136" t="s">
        <v>39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40</v>
      </c>
      <c r="F24" s="38"/>
      <c r="G24" s="38"/>
      <c r="H24" s="38"/>
      <c r="I24" s="132" t="s">
        <v>29</v>
      </c>
      <c r="J24" s="136" t="s">
        <v>41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42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44</v>
      </c>
      <c r="E30" s="38"/>
      <c r="F30" s="38"/>
      <c r="G30" s="38"/>
      <c r="H30" s="38"/>
      <c r="I30" s="38"/>
      <c r="J30" s="144">
        <f>ROUND(J88,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46</v>
      </c>
      <c r="G32" s="38"/>
      <c r="H32" s="38"/>
      <c r="I32" s="145" t="s">
        <v>45</v>
      </c>
      <c r="J32" s="145" t="s">
        <v>47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48</v>
      </c>
      <c r="E33" s="132" t="s">
        <v>49</v>
      </c>
      <c r="F33" s="147">
        <f>ROUND((SUM(BE88:BE156)),  2)</f>
        <v>0</v>
      </c>
      <c r="G33" s="38"/>
      <c r="H33" s="38"/>
      <c r="I33" s="148">
        <v>0.20999999999999999</v>
      </c>
      <c r="J33" s="147">
        <f>ROUND(((SUM(BE88:BE156))*I33),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50</v>
      </c>
      <c r="F34" s="147">
        <f>ROUND((SUM(BF88:BF156)),  2)</f>
        <v>0</v>
      </c>
      <c r="G34" s="38"/>
      <c r="H34" s="38"/>
      <c r="I34" s="148">
        <v>0.12</v>
      </c>
      <c r="J34" s="147">
        <f>ROUND(((SUM(BF88:BF156))*I34),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51</v>
      </c>
      <c r="F35" s="147">
        <f>ROUND((SUM(BG88:BG156)),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52</v>
      </c>
      <c r="F36" s="147">
        <f>ROUND((SUM(BH88:BH156)),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53</v>
      </c>
      <c r="F37" s="147">
        <f>ROUND((SUM(BI88:BI156)),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54</v>
      </c>
      <c r="E39" s="151"/>
      <c r="F39" s="151"/>
      <c r="G39" s="152" t="s">
        <v>55</v>
      </c>
      <c r="H39" s="153" t="s">
        <v>56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98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Hřbitov Novosedlice - oprava cest 2.etapa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96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F.1 - 1.fáze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Novosedlice, okr.Teplice</v>
      </c>
      <c r="G52" s="40"/>
      <c r="H52" s="40"/>
      <c r="I52" s="32" t="s">
        <v>23</v>
      </c>
      <c r="J52" s="72" t="str">
        <f>IF(J12="","",J12)</f>
        <v>15. 11. 2024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Obec Novosedlice, Trnovanská 208/16, Novosedlice</v>
      </c>
      <c r="G54" s="40"/>
      <c r="H54" s="40"/>
      <c r="I54" s="32" t="s">
        <v>33</v>
      </c>
      <c r="J54" s="36" t="str">
        <f>E21</f>
        <v>PS projekty s.r.o., 14.října 291/4, Teplice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40.0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38</v>
      </c>
      <c r="J55" s="36" t="str">
        <f>E24</f>
        <v>STAVINVEST KMS s.r.o., Studentská 285/22, Bílina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99</v>
      </c>
      <c r="D57" s="162"/>
      <c r="E57" s="162"/>
      <c r="F57" s="162"/>
      <c r="G57" s="162"/>
      <c r="H57" s="162"/>
      <c r="I57" s="162"/>
      <c r="J57" s="163" t="s">
        <v>100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76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101</v>
      </c>
    </row>
    <row r="60" s="9" customFormat="1" ht="24.96" customHeight="1">
      <c r="A60" s="9"/>
      <c r="B60" s="165"/>
      <c r="C60" s="166"/>
      <c r="D60" s="167" t="s">
        <v>102</v>
      </c>
      <c r="E60" s="168"/>
      <c r="F60" s="168"/>
      <c r="G60" s="168"/>
      <c r="H60" s="168"/>
      <c r="I60" s="168"/>
      <c r="J60" s="169">
        <f>J89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103</v>
      </c>
      <c r="E61" s="174"/>
      <c r="F61" s="174"/>
      <c r="G61" s="174"/>
      <c r="H61" s="174"/>
      <c r="I61" s="174"/>
      <c r="J61" s="175">
        <f>J90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104</v>
      </c>
      <c r="E62" s="174"/>
      <c r="F62" s="174"/>
      <c r="G62" s="174"/>
      <c r="H62" s="174"/>
      <c r="I62" s="174"/>
      <c r="J62" s="175">
        <f>J103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105</v>
      </c>
      <c r="E63" s="174"/>
      <c r="F63" s="174"/>
      <c r="G63" s="174"/>
      <c r="H63" s="174"/>
      <c r="I63" s="174"/>
      <c r="J63" s="175">
        <f>J112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106</v>
      </c>
      <c r="E64" s="174"/>
      <c r="F64" s="174"/>
      <c r="G64" s="174"/>
      <c r="H64" s="174"/>
      <c r="I64" s="174"/>
      <c r="J64" s="175">
        <f>J116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107</v>
      </c>
      <c r="E65" s="174"/>
      <c r="F65" s="174"/>
      <c r="G65" s="174"/>
      <c r="H65" s="174"/>
      <c r="I65" s="174"/>
      <c r="J65" s="175">
        <f>J128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5"/>
      <c r="C66" s="166"/>
      <c r="D66" s="167" t="s">
        <v>108</v>
      </c>
      <c r="E66" s="168"/>
      <c r="F66" s="168"/>
      <c r="G66" s="168"/>
      <c r="H66" s="168"/>
      <c r="I66" s="168"/>
      <c r="J66" s="169">
        <f>J133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1"/>
      <c r="C67" s="172"/>
      <c r="D67" s="173" t="s">
        <v>109</v>
      </c>
      <c r="E67" s="174"/>
      <c r="F67" s="174"/>
      <c r="G67" s="174"/>
      <c r="H67" s="174"/>
      <c r="I67" s="174"/>
      <c r="J67" s="175">
        <f>J134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110</v>
      </c>
      <c r="E68" s="174"/>
      <c r="F68" s="174"/>
      <c r="G68" s="174"/>
      <c r="H68" s="174"/>
      <c r="I68" s="174"/>
      <c r="J68" s="175">
        <f>J150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111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0" t="str">
        <f>E7</f>
        <v>Hřbitov Novosedlice - oprava cest 2.etapa</v>
      </c>
      <c r="F78" s="32"/>
      <c r="G78" s="32"/>
      <c r="H78" s="32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96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F.1 - 1.fáze</v>
      </c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>Novosedlice, okr.Teplice</v>
      </c>
      <c r="G82" s="40"/>
      <c r="H82" s="40"/>
      <c r="I82" s="32" t="s">
        <v>23</v>
      </c>
      <c r="J82" s="72" t="str">
        <f>IF(J12="","",J12)</f>
        <v>15. 11. 2024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25.65" customHeight="1">
      <c r="A84" s="38"/>
      <c r="B84" s="39"/>
      <c r="C84" s="32" t="s">
        <v>25</v>
      </c>
      <c r="D84" s="40"/>
      <c r="E84" s="40"/>
      <c r="F84" s="27" t="str">
        <f>E15</f>
        <v>Obec Novosedlice, Trnovanská 208/16, Novosedlice</v>
      </c>
      <c r="G84" s="40"/>
      <c r="H84" s="40"/>
      <c r="I84" s="32" t="s">
        <v>33</v>
      </c>
      <c r="J84" s="36" t="str">
        <f>E21</f>
        <v>PS projekty s.r.o., 14.října 291/4, Teplice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40.05" customHeight="1">
      <c r="A85" s="38"/>
      <c r="B85" s="39"/>
      <c r="C85" s="32" t="s">
        <v>31</v>
      </c>
      <c r="D85" s="40"/>
      <c r="E85" s="40"/>
      <c r="F85" s="27" t="str">
        <f>IF(E18="","",E18)</f>
        <v>Vyplň údaj</v>
      </c>
      <c r="G85" s="40"/>
      <c r="H85" s="40"/>
      <c r="I85" s="32" t="s">
        <v>38</v>
      </c>
      <c r="J85" s="36" t="str">
        <f>E24</f>
        <v>STAVINVEST KMS s.r.o., Studentská 285/22, Bílina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77"/>
      <c r="B87" s="178"/>
      <c r="C87" s="179" t="s">
        <v>112</v>
      </c>
      <c r="D87" s="180" t="s">
        <v>63</v>
      </c>
      <c r="E87" s="180" t="s">
        <v>59</v>
      </c>
      <c r="F87" s="180" t="s">
        <v>60</v>
      </c>
      <c r="G87" s="180" t="s">
        <v>113</v>
      </c>
      <c r="H87" s="180" t="s">
        <v>114</v>
      </c>
      <c r="I87" s="180" t="s">
        <v>115</v>
      </c>
      <c r="J87" s="180" t="s">
        <v>100</v>
      </c>
      <c r="K87" s="181" t="s">
        <v>116</v>
      </c>
      <c r="L87" s="182"/>
      <c r="M87" s="92" t="s">
        <v>19</v>
      </c>
      <c r="N87" s="93" t="s">
        <v>48</v>
      </c>
      <c r="O87" s="93" t="s">
        <v>117</v>
      </c>
      <c r="P87" s="93" t="s">
        <v>118</v>
      </c>
      <c r="Q87" s="93" t="s">
        <v>119</v>
      </c>
      <c r="R87" s="93" t="s">
        <v>120</v>
      </c>
      <c r="S87" s="93" t="s">
        <v>121</v>
      </c>
      <c r="T87" s="94" t="s">
        <v>122</v>
      </c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</row>
    <row r="88" s="2" customFormat="1" ht="22.8" customHeight="1">
      <c r="A88" s="38"/>
      <c r="B88" s="39"/>
      <c r="C88" s="99" t="s">
        <v>123</v>
      </c>
      <c r="D88" s="40"/>
      <c r="E88" s="40"/>
      <c r="F88" s="40"/>
      <c r="G88" s="40"/>
      <c r="H88" s="40"/>
      <c r="I88" s="40"/>
      <c r="J88" s="183">
        <f>BK88</f>
        <v>0</v>
      </c>
      <c r="K88" s="40"/>
      <c r="L88" s="44"/>
      <c r="M88" s="95"/>
      <c r="N88" s="184"/>
      <c r="O88" s="96"/>
      <c r="P88" s="185">
        <f>P89+P133</f>
        <v>0</v>
      </c>
      <c r="Q88" s="96"/>
      <c r="R88" s="185">
        <f>R89+R133</f>
        <v>415.25000799999998</v>
      </c>
      <c r="S88" s="96"/>
      <c r="T88" s="186">
        <f>T89+T133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77</v>
      </c>
      <c r="AU88" s="17" t="s">
        <v>101</v>
      </c>
      <c r="BK88" s="187">
        <f>BK89+BK133</f>
        <v>0</v>
      </c>
    </row>
    <row r="89" s="12" customFormat="1" ht="25.92" customHeight="1">
      <c r="A89" s="12"/>
      <c r="B89" s="188"/>
      <c r="C89" s="189"/>
      <c r="D89" s="190" t="s">
        <v>77</v>
      </c>
      <c r="E89" s="191" t="s">
        <v>124</v>
      </c>
      <c r="F89" s="191" t="s">
        <v>125</v>
      </c>
      <c r="G89" s="189"/>
      <c r="H89" s="189"/>
      <c r="I89" s="192"/>
      <c r="J89" s="193">
        <f>BK89</f>
        <v>0</v>
      </c>
      <c r="K89" s="189"/>
      <c r="L89" s="194"/>
      <c r="M89" s="195"/>
      <c r="N89" s="196"/>
      <c r="O89" s="196"/>
      <c r="P89" s="197">
        <f>P90+P103+P112+P116+P128</f>
        <v>0</v>
      </c>
      <c r="Q89" s="196"/>
      <c r="R89" s="197">
        <f>R90+R103+R112+R116+R128</f>
        <v>415.25000799999998</v>
      </c>
      <c r="S89" s="196"/>
      <c r="T89" s="198">
        <f>T90+T103+T112+T116+T128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9" t="s">
        <v>86</v>
      </c>
      <c r="AT89" s="200" t="s">
        <v>77</v>
      </c>
      <c r="AU89" s="200" t="s">
        <v>78</v>
      </c>
      <c r="AY89" s="199" t="s">
        <v>126</v>
      </c>
      <c r="BK89" s="201">
        <f>BK90+BK103+BK112+BK116+BK128</f>
        <v>0</v>
      </c>
    </row>
    <row r="90" s="12" customFormat="1" ht="22.8" customHeight="1">
      <c r="A90" s="12"/>
      <c r="B90" s="188"/>
      <c r="C90" s="189"/>
      <c r="D90" s="190" t="s">
        <v>77</v>
      </c>
      <c r="E90" s="202" t="s">
        <v>86</v>
      </c>
      <c r="F90" s="202" t="s">
        <v>127</v>
      </c>
      <c r="G90" s="189"/>
      <c r="H90" s="189"/>
      <c r="I90" s="192"/>
      <c r="J90" s="203">
        <f>BK90</f>
        <v>0</v>
      </c>
      <c r="K90" s="189"/>
      <c r="L90" s="194"/>
      <c r="M90" s="195"/>
      <c r="N90" s="196"/>
      <c r="O90" s="196"/>
      <c r="P90" s="197">
        <f>SUM(P91:P102)</f>
        <v>0</v>
      </c>
      <c r="Q90" s="196"/>
      <c r="R90" s="197">
        <f>SUM(R91:R102)</f>
        <v>0</v>
      </c>
      <c r="S90" s="196"/>
      <c r="T90" s="198">
        <f>SUM(T91:T102)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86</v>
      </c>
      <c r="AT90" s="200" t="s">
        <v>77</v>
      </c>
      <c r="AU90" s="200" t="s">
        <v>86</v>
      </c>
      <c r="AY90" s="199" t="s">
        <v>126</v>
      </c>
      <c r="BK90" s="201">
        <f>SUM(BK91:BK102)</f>
        <v>0</v>
      </c>
    </row>
    <row r="91" s="2" customFormat="1" ht="24.15" customHeight="1">
      <c r="A91" s="38"/>
      <c r="B91" s="39"/>
      <c r="C91" s="204" t="s">
        <v>86</v>
      </c>
      <c r="D91" s="204" t="s">
        <v>128</v>
      </c>
      <c r="E91" s="205" t="s">
        <v>129</v>
      </c>
      <c r="F91" s="206" t="s">
        <v>130</v>
      </c>
      <c r="G91" s="207" t="s">
        <v>131</v>
      </c>
      <c r="H91" s="208">
        <v>213.01499999999999</v>
      </c>
      <c r="I91" s="209"/>
      <c r="J91" s="210">
        <f>ROUND(I91*H91,2)</f>
        <v>0</v>
      </c>
      <c r="K91" s="206" t="s">
        <v>132</v>
      </c>
      <c r="L91" s="44"/>
      <c r="M91" s="211" t="s">
        <v>19</v>
      </c>
      <c r="N91" s="212" t="s">
        <v>49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133</v>
      </c>
      <c r="AT91" s="215" t="s">
        <v>128</v>
      </c>
      <c r="AU91" s="215" t="s">
        <v>88</v>
      </c>
      <c r="AY91" s="17" t="s">
        <v>126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86</v>
      </c>
      <c r="BK91" s="216">
        <f>ROUND(I91*H91,2)</f>
        <v>0</v>
      </c>
      <c r="BL91" s="17" t="s">
        <v>133</v>
      </c>
      <c r="BM91" s="215" t="s">
        <v>134</v>
      </c>
    </row>
    <row r="92" s="2" customFormat="1">
      <c r="A92" s="38"/>
      <c r="B92" s="39"/>
      <c r="C92" s="40"/>
      <c r="D92" s="217" t="s">
        <v>135</v>
      </c>
      <c r="E92" s="40"/>
      <c r="F92" s="218" t="s">
        <v>136</v>
      </c>
      <c r="G92" s="40"/>
      <c r="H92" s="40"/>
      <c r="I92" s="219"/>
      <c r="J92" s="40"/>
      <c r="K92" s="40"/>
      <c r="L92" s="44"/>
      <c r="M92" s="220"/>
      <c r="N92" s="221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135</v>
      </c>
      <c r="AU92" s="17" t="s">
        <v>88</v>
      </c>
    </row>
    <row r="93" s="13" customFormat="1">
      <c r="A93" s="13"/>
      <c r="B93" s="222"/>
      <c r="C93" s="223"/>
      <c r="D93" s="224" t="s">
        <v>137</v>
      </c>
      <c r="E93" s="225" t="s">
        <v>19</v>
      </c>
      <c r="F93" s="226" t="s">
        <v>138</v>
      </c>
      <c r="G93" s="223"/>
      <c r="H93" s="227">
        <v>213.01499999999999</v>
      </c>
      <c r="I93" s="228"/>
      <c r="J93" s="223"/>
      <c r="K93" s="223"/>
      <c r="L93" s="229"/>
      <c r="M93" s="230"/>
      <c r="N93" s="231"/>
      <c r="O93" s="231"/>
      <c r="P93" s="231"/>
      <c r="Q93" s="231"/>
      <c r="R93" s="231"/>
      <c r="S93" s="231"/>
      <c r="T93" s="23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3" t="s">
        <v>137</v>
      </c>
      <c r="AU93" s="233" t="s">
        <v>88</v>
      </c>
      <c r="AV93" s="13" t="s">
        <v>88</v>
      </c>
      <c r="AW93" s="13" t="s">
        <v>37</v>
      </c>
      <c r="AX93" s="13" t="s">
        <v>78</v>
      </c>
      <c r="AY93" s="233" t="s">
        <v>126</v>
      </c>
    </row>
    <row r="94" s="2" customFormat="1" ht="37.8" customHeight="1">
      <c r="A94" s="38"/>
      <c r="B94" s="39"/>
      <c r="C94" s="204" t="s">
        <v>88</v>
      </c>
      <c r="D94" s="204" t="s">
        <v>128</v>
      </c>
      <c r="E94" s="205" t="s">
        <v>139</v>
      </c>
      <c r="F94" s="206" t="s">
        <v>140</v>
      </c>
      <c r="G94" s="207" t="s">
        <v>131</v>
      </c>
      <c r="H94" s="208">
        <v>213.01499999999999</v>
      </c>
      <c r="I94" s="209"/>
      <c r="J94" s="210">
        <f>ROUND(I94*H94,2)</f>
        <v>0</v>
      </c>
      <c r="K94" s="206" t="s">
        <v>132</v>
      </c>
      <c r="L94" s="44"/>
      <c r="M94" s="211" t="s">
        <v>19</v>
      </c>
      <c r="N94" s="212" t="s">
        <v>49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133</v>
      </c>
      <c r="AT94" s="215" t="s">
        <v>128</v>
      </c>
      <c r="AU94" s="215" t="s">
        <v>88</v>
      </c>
      <c r="AY94" s="17" t="s">
        <v>126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86</v>
      </c>
      <c r="BK94" s="216">
        <f>ROUND(I94*H94,2)</f>
        <v>0</v>
      </c>
      <c r="BL94" s="17" t="s">
        <v>133</v>
      </c>
      <c r="BM94" s="215" t="s">
        <v>141</v>
      </c>
    </row>
    <row r="95" s="2" customFormat="1">
      <c r="A95" s="38"/>
      <c r="B95" s="39"/>
      <c r="C95" s="40"/>
      <c r="D95" s="217" t="s">
        <v>135</v>
      </c>
      <c r="E95" s="40"/>
      <c r="F95" s="218" t="s">
        <v>142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135</v>
      </c>
      <c r="AU95" s="17" t="s">
        <v>88</v>
      </c>
    </row>
    <row r="96" s="13" customFormat="1">
      <c r="A96" s="13"/>
      <c r="B96" s="222"/>
      <c r="C96" s="223"/>
      <c r="D96" s="224" t="s">
        <v>137</v>
      </c>
      <c r="E96" s="225" t="s">
        <v>19</v>
      </c>
      <c r="F96" s="226" t="s">
        <v>143</v>
      </c>
      <c r="G96" s="223"/>
      <c r="H96" s="227">
        <v>213.01499999999999</v>
      </c>
      <c r="I96" s="228"/>
      <c r="J96" s="223"/>
      <c r="K96" s="223"/>
      <c r="L96" s="229"/>
      <c r="M96" s="230"/>
      <c r="N96" s="231"/>
      <c r="O96" s="231"/>
      <c r="P96" s="231"/>
      <c r="Q96" s="231"/>
      <c r="R96" s="231"/>
      <c r="S96" s="231"/>
      <c r="T96" s="23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3" t="s">
        <v>137</v>
      </c>
      <c r="AU96" s="233" t="s">
        <v>88</v>
      </c>
      <c r="AV96" s="13" t="s">
        <v>88</v>
      </c>
      <c r="AW96" s="13" t="s">
        <v>37</v>
      </c>
      <c r="AX96" s="13" t="s">
        <v>78</v>
      </c>
      <c r="AY96" s="233" t="s">
        <v>126</v>
      </c>
    </row>
    <row r="97" s="2" customFormat="1" ht="24.15" customHeight="1">
      <c r="A97" s="38"/>
      <c r="B97" s="39"/>
      <c r="C97" s="204" t="s">
        <v>144</v>
      </c>
      <c r="D97" s="204" t="s">
        <v>128</v>
      </c>
      <c r="E97" s="205" t="s">
        <v>145</v>
      </c>
      <c r="F97" s="206" t="s">
        <v>146</v>
      </c>
      <c r="G97" s="207" t="s">
        <v>147</v>
      </c>
      <c r="H97" s="208">
        <v>394.07799999999997</v>
      </c>
      <c r="I97" s="209"/>
      <c r="J97" s="210">
        <f>ROUND(I97*H97,2)</f>
        <v>0</v>
      </c>
      <c r="K97" s="206" t="s">
        <v>132</v>
      </c>
      <c r="L97" s="44"/>
      <c r="M97" s="211" t="s">
        <v>19</v>
      </c>
      <c r="N97" s="212" t="s">
        <v>49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133</v>
      </c>
      <c r="AT97" s="215" t="s">
        <v>128</v>
      </c>
      <c r="AU97" s="215" t="s">
        <v>88</v>
      </c>
      <c r="AY97" s="17" t="s">
        <v>126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86</v>
      </c>
      <c r="BK97" s="216">
        <f>ROUND(I97*H97,2)</f>
        <v>0</v>
      </c>
      <c r="BL97" s="17" t="s">
        <v>133</v>
      </c>
      <c r="BM97" s="215" t="s">
        <v>148</v>
      </c>
    </row>
    <row r="98" s="2" customFormat="1">
      <c r="A98" s="38"/>
      <c r="B98" s="39"/>
      <c r="C98" s="40"/>
      <c r="D98" s="217" t="s">
        <v>135</v>
      </c>
      <c r="E98" s="40"/>
      <c r="F98" s="218" t="s">
        <v>149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135</v>
      </c>
      <c r="AU98" s="17" t="s">
        <v>88</v>
      </c>
    </row>
    <row r="99" s="13" customFormat="1">
      <c r="A99" s="13"/>
      <c r="B99" s="222"/>
      <c r="C99" s="223"/>
      <c r="D99" s="224" t="s">
        <v>137</v>
      </c>
      <c r="E99" s="223"/>
      <c r="F99" s="226" t="s">
        <v>150</v>
      </c>
      <c r="G99" s="223"/>
      <c r="H99" s="227">
        <v>394.07799999999997</v>
      </c>
      <c r="I99" s="228"/>
      <c r="J99" s="223"/>
      <c r="K99" s="223"/>
      <c r="L99" s="229"/>
      <c r="M99" s="230"/>
      <c r="N99" s="231"/>
      <c r="O99" s="231"/>
      <c r="P99" s="231"/>
      <c r="Q99" s="231"/>
      <c r="R99" s="231"/>
      <c r="S99" s="231"/>
      <c r="T99" s="23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3" t="s">
        <v>137</v>
      </c>
      <c r="AU99" s="233" t="s">
        <v>88</v>
      </c>
      <c r="AV99" s="13" t="s">
        <v>88</v>
      </c>
      <c r="AW99" s="13" t="s">
        <v>4</v>
      </c>
      <c r="AX99" s="13" t="s">
        <v>86</v>
      </c>
      <c r="AY99" s="233" t="s">
        <v>126</v>
      </c>
    </row>
    <row r="100" s="2" customFormat="1" ht="21.75" customHeight="1">
      <c r="A100" s="38"/>
      <c r="B100" s="39"/>
      <c r="C100" s="204" t="s">
        <v>133</v>
      </c>
      <c r="D100" s="204" t="s">
        <v>128</v>
      </c>
      <c r="E100" s="205" t="s">
        <v>151</v>
      </c>
      <c r="F100" s="206" t="s">
        <v>152</v>
      </c>
      <c r="G100" s="207" t="s">
        <v>153</v>
      </c>
      <c r="H100" s="208">
        <v>710.5</v>
      </c>
      <c r="I100" s="209"/>
      <c r="J100" s="210">
        <f>ROUND(I100*H100,2)</f>
        <v>0</v>
      </c>
      <c r="K100" s="206" t="s">
        <v>132</v>
      </c>
      <c r="L100" s="44"/>
      <c r="M100" s="211" t="s">
        <v>19</v>
      </c>
      <c r="N100" s="212" t="s">
        <v>49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133</v>
      </c>
      <c r="AT100" s="215" t="s">
        <v>128</v>
      </c>
      <c r="AU100" s="215" t="s">
        <v>88</v>
      </c>
      <c r="AY100" s="17" t="s">
        <v>126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86</v>
      </c>
      <c r="BK100" s="216">
        <f>ROUND(I100*H100,2)</f>
        <v>0</v>
      </c>
      <c r="BL100" s="17" t="s">
        <v>133</v>
      </c>
      <c r="BM100" s="215" t="s">
        <v>154</v>
      </c>
    </row>
    <row r="101" s="2" customFormat="1">
      <c r="A101" s="38"/>
      <c r="B101" s="39"/>
      <c r="C101" s="40"/>
      <c r="D101" s="217" t="s">
        <v>135</v>
      </c>
      <c r="E101" s="40"/>
      <c r="F101" s="218" t="s">
        <v>155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135</v>
      </c>
      <c r="AU101" s="17" t="s">
        <v>88</v>
      </c>
    </row>
    <row r="102" s="13" customFormat="1">
      <c r="A102" s="13"/>
      <c r="B102" s="222"/>
      <c r="C102" s="223"/>
      <c r="D102" s="224" t="s">
        <v>137</v>
      </c>
      <c r="E102" s="225" t="s">
        <v>19</v>
      </c>
      <c r="F102" s="226" t="s">
        <v>156</v>
      </c>
      <c r="G102" s="223"/>
      <c r="H102" s="227">
        <v>710.5</v>
      </c>
      <c r="I102" s="228"/>
      <c r="J102" s="223"/>
      <c r="K102" s="223"/>
      <c r="L102" s="229"/>
      <c r="M102" s="230"/>
      <c r="N102" s="231"/>
      <c r="O102" s="231"/>
      <c r="P102" s="231"/>
      <c r="Q102" s="231"/>
      <c r="R102" s="231"/>
      <c r="S102" s="231"/>
      <c r="T102" s="23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3" t="s">
        <v>137</v>
      </c>
      <c r="AU102" s="233" t="s">
        <v>88</v>
      </c>
      <c r="AV102" s="13" t="s">
        <v>88</v>
      </c>
      <c r="AW102" s="13" t="s">
        <v>37</v>
      </c>
      <c r="AX102" s="13" t="s">
        <v>78</v>
      </c>
      <c r="AY102" s="233" t="s">
        <v>126</v>
      </c>
    </row>
    <row r="103" s="12" customFormat="1" ht="22.8" customHeight="1">
      <c r="A103" s="12"/>
      <c r="B103" s="188"/>
      <c r="C103" s="189"/>
      <c r="D103" s="190" t="s">
        <v>77</v>
      </c>
      <c r="E103" s="202" t="s">
        <v>157</v>
      </c>
      <c r="F103" s="202" t="s">
        <v>158</v>
      </c>
      <c r="G103" s="189"/>
      <c r="H103" s="189"/>
      <c r="I103" s="192"/>
      <c r="J103" s="203">
        <f>BK103</f>
        <v>0</v>
      </c>
      <c r="K103" s="189"/>
      <c r="L103" s="194"/>
      <c r="M103" s="195"/>
      <c r="N103" s="196"/>
      <c r="O103" s="196"/>
      <c r="P103" s="197">
        <f>SUM(P104:P111)</f>
        <v>0</v>
      </c>
      <c r="Q103" s="196"/>
      <c r="R103" s="197">
        <f>SUM(R104:R111)</f>
        <v>158.11466999999999</v>
      </c>
      <c r="S103" s="196"/>
      <c r="T103" s="198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9" t="s">
        <v>86</v>
      </c>
      <c r="AT103" s="200" t="s">
        <v>77</v>
      </c>
      <c r="AU103" s="200" t="s">
        <v>86</v>
      </c>
      <c r="AY103" s="199" t="s">
        <v>126</v>
      </c>
      <c r="BK103" s="201">
        <f>SUM(BK104:BK111)</f>
        <v>0</v>
      </c>
    </row>
    <row r="104" s="2" customFormat="1" ht="21.75" customHeight="1">
      <c r="A104" s="38"/>
      <c r="B104" s="39"/>
      <c r="C104" s="204" t="s">
        <v>157</v>
      </c>
      <c r="D104" s="204" t="s">
        <v>128</v>
      </c>
      <c r="E104" s="205" t="s">
        <v>159</v>
      </c>
      <c r="F104" s="206" t="s">
        <v>160</v>
      </c>
      <c r="G104" s="207" t="s">
        <v>153</v>
      </c>
      <c r="H104" s="208">
        <v>710.5</v>
      </c>
      <c r="I104" s="209"/>
      <c r="J104" s="210">
        <f>ROUND(I104*H104,2)</f>
        <v>0</v>
      </c>
      <c r="K104" s="206" t="s">
        <v>132</v>
      </c>
      <c r="L104" s="44"/>
      <c r="M104" s="211" t="s">
        <v>19</v>
      </c>
      <c r="N104" s="212" t="s">
        <v>49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133</v>
      </c>
      <c r="AT104" s="215" t="s">
        <v>128</v>
      </c>
      <c r="AU104" s="215" t="s">
        <v>88</v>
      </c>
      <c r="AY104" s="17" t="s">
        <v>126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86</v>
      </c>
      <c r="BK104" s="216">
        <f>ROUND(I104*H104,2)</f>
        <v>0</v>
      </c>
      <c r="BL104" s="17" t="s">
        <v>133</v>
      </c>
      <c r="BM104" s="215" t="s">
        <v>161</v>
      </c>
    </row>
    <row r="105" s="2" customFormat="1">
      <c r="A105" s="38"/>
      <c r="B105" s="39"/>
      <c r="C105" s="40"/>
      <c r="D105" s="217" t="s">
        <v>135</v>
      </c>
      <c r="E105" s="40"/>
      <c r="F105" s="218" t="s">
        <v>162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135</v>
      </c>
      <c r="AU105" s="17" t="s">
        <v>88</v>
      </c>
    </row>
    <row r="106" s="13" customFormat="1">
      <c r="A106" s="13"/>
      <c r="B106" s="222"/>
      <c r="C106" s="223"/>
      <c r="D106" s="224" t="s">
        <v>137</v>
      </c>
      <c r="E106" s="225" t="s">
        <v>19</v>
      </c>
      <c r="F106" s="226" t="s">
        <v>163</v>
      </c>
      <c r="G106" s="223"/>
      <c r="H106" s="227">
        <v>710.5</v>
      </c>
      <c r="I106" s="228"/>
      <c r="J106" s="223"/>
      <c r="K106" s="223"/>
      <c r="L106" s="229"/>
      <c r="M106" s="230"/>
      <c r="N106" s="231"/>
      <c r="O106" s="231"/>
      <c r="P106" s="231"/>
      <c r="Q106" s="231"/>
      <c r="R106" s="231"/>
      <c r="S106" s="231"/>
      <c r="T106" s="23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3" t="s">
        <v>137</v>
      </c>
      <c r="AU106" s="233" t="s">
        <v>88</v>
      </c>
      <c r="AV106" s="13" t="s">
        <v>88</v>
      </c>
      <c r="AW106" s="13" t="s">
        <v>37</v>
      </c>
      <c r="AX106" s="13" t="s">
        <v>78</v>
      </c>
      <c r="AY106" s="233" t="s">
        <v>126</v>
      </c>
    </row>
    <row r="107" s="2" customFormat="1" ht="37.8" customHeight="1">
      <c r="A107" s="38"/>
      <c r="B107" s="39"/>
      <c r="C107" s="204" t="s">
        <v>164</v>
      </c>
      <c r="D107" s="204" t="s">
        <v>128</v>
      </c>
      <c r="E107" s="205" t="s">
        <v>165</v>
      </c>
      <c r="F107" s="206" t="s">
        <v>166</v>
      </c>
      <c r="G107" s="207" t="s">
        <v>153</v>
      </c>
      <c r="H107" s="208">
        <v>710.5</v>
      </c>
      <c r="I107" s="209"/>
      <c r="J107" s="210">
        <f>ROUND(I107*H107,2)</f>
        <v>0</v>
      </c>
      <c r="K107" s="206" t="s">
        <v>132</v>
      </c>
      <c r="L107" s="44"/>
      <c r="M107" s="211" t="s">
        <v>19</v>
      </c>
      <c r="N107" s="212" t="s">
        <v>49</v>
      </c>
      <c r="O107" s="84"/>
      <c r="P107" s="213">
        <f>O107*H107</f>
        <v>0</v>
      </c>
      <c r="Q107" s="213">
        <v>0.089219999999999994</v>
      </c>
      <c r="R107" s="213">
        <f>Q107*H107</f>
        <v>63.390809999999995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133</v>
      </c>
      <c r="AT107" s="215" t="s">
        <v>128</v>
      </c>
      <c r="AU107" s="215" t="s">
        <v>88</v>
      </c>
      <c r="AY107" s="17" t="s">
        <v>126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86</v>
      </c>
      <c r="BK107" s="216">
        <f>ROUND(I107*H107,2)</f>
        <v>0</v>
      </c>
      <c r="BL107" s="17" t="s">
        <v>133</v>
      </c>
      <c r="BM107" s="215" t="s">
        <v>167</v>
      </c>
    </row>
    <row r="108" s="2" customFormat="1">
      <c r="A108" s="38"/>
      <c r="B108" s="39"/>
      <c r="C108" s="40"/>
      <c r="D108" s="217" t="s">
        <v>135</v>
      </c>
      <c r="E108" s="40"/>
      <c r="F108" s="218" t="s">
        <v>168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135</v>
      </c>
      <c r="AU108" s="17" t="s">
        <v>88</v>
      </c>
    </row>
    <row r="109" s="13" customFormat="1">
      <c r="A109" s="13"/>
      <c r="B109" s="222"/>
      <c r="C109" s="223"/>
      <c r="D109" s="224" t="s">
        <v>137</v>
      </c>
      <c r="E109" s="225" t="s">
        <v>19</v>
      </c>
      <c r="F109" s="226" t="s">
        <v>169</v>
      </c>
      <c r="G109" s="223"/>
      <c r="H109" s="227">
        <v>710.5</v>
      </c>
      <c r="I109" s="228"/>
      <c r="J109" s="223"/>
      <c r="K109" s="223"/>
      <c r="L109" s="229"/>
      <c r="M109" s="230"/>
      <c r="N109" s="231"/>
      <c r="O109" s="231"/>
      <c r="P109" s="231"/>
      <c r="Q109" s="231"/>
      <c r="R109" s="231"/>
      <c r="S109" s="231"/>
      <c r="T109" s="23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3" t="s">
        <v>137</v>
      </c>
      <c r="AU109" s="233" t="s">
        <v>88</v>
      </c>
      <c r="AV109" s="13" t="s">
        <v>88</v>
      </c>
      <c r="AW109" s="13" t="s">
        <v>37</v>
      </c>
      <c r="AX109" s="13" t="s">
        <v>78</v>
      </c>
      <c r="AY109" s="233" t="s">
        <v>126</v>
      </c>
    </row>
    <row r="110" s="2" customFormat="1" ht="16.5" customHeight="1">
      <c r="A110" s="38"/>
      <c r="B110" s="39"/>
      <c r="C110" s="234" t="s">
        <v>170</v>
      </c>
      <c r="D110" s="234" t="s">
        <v>171</v>
      </c>
      <c r="E110" s="235" t="s">
        <v>172</v>
      </c>
      <c r="F110" s="236" t="s">
        <v>173</v>
      </c>
      <c r="G110" s="237" t="s">
        <v>153</v>
      </c>
      <c r="H110" s="238">
        <v>717.60500000000002</v>
      </c>
      <c r="I110" s="239"/>
      <c r="J110" s="240">
        <f>ROUND(I110*H110,2)</f>
        <v>0</v>
      </c>
      <c r="K110" s="236" t="s">
        <v>132</v>
      </c>
      <c r="L110" s="241"/>
      <c r="M110" s="242" t="s">
        <v>19</v>
      </c>
      <c r="N110" s="243" t="s">
        <v>49</v>
      </c>
      <c r="O110" s="84"/>
      <c r="P110" s="213">
        <f>O110*H110</f>
        <v>0</v>
      </c>
      <c r="Q110" s="213">
        <v>0.13200000000000001</v>
      </c>
      <c r="R110" s="213">
        <f>Q110*H110</f>
        <v>94.723860000000002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174</v>
      </c>
      <c r="AT110" s="215" t="s">
        <v>171</v>
      </c>
      <c r="AU110" s="215" t="s">
        <v>88</v>
      </c>
      <c r="AY110" s="17" t="s">
        <v>126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86</v>
      </c>
      <c r="BK110" s="216">
        <f>ROUND(I110*H110,2)</f>
        <v>0</v>
      </c>
      <c r="BL110" s="17" t="s">
        <v>133</v>
      </c>
      <c r="BM110" s="215" t="s">
        <v>175</v>
      </c>
    </row>
    <row r="111" s="13" customFormat="1">
      <c r="A111" s="13"/>
      <c r="B111" s="222"/>
      <c r="C111" s="223"/>
      <c r="D111" s="224" t="s">
        <v>137</v>
      </c>
      <c r="E111" s="223"/>
      <c r="F111" s="226" t="s">
        <v>176</v>
      </c>
      <c r="G111" s="223"/>
      <c r="H111" s="227">
        <v>717.60500000000002</v>
      </c>
      <c r="I111" s="228"/>
      <c r="J111" s="223"/>
      <c r="K111" s="223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137</v>
      </c>
      <c r="AU111" s="233" t="s">
        <v>88</v>
      </c>
      <c r="AV111" s="13" t="s">
        <v>88</v>
      </c>
      <c r="AW111" s="13" t="s">
        <v>4</v>
      </c>
      <c r="AX111" s="13" t="s">
        <v>86</v>
      </c>
      <c r="AY111" s="233" t="s">
        <v>126</v>
      </c>
    </row>
    <row r="112" s="12" customFormat="1" ht="22.8" customHeight="1">
      <c r="A112" s="12"/>
      <c r="B112" s="188"/>
      <c r="C112" s="189"/>
      <c r="D112" s="190" t="s">
        <v>77</v>
      </c>
      <c r="E112" s="202" t="s">
        <v>164</v>
      </c>
      <c r="F112" s="202" t="s">
        <v>177</v>
      </c>
      <c r="G112" s="189"/>
      <c r="H112" s="189"/>
      <c r="I112" s="192"/>
      <c r="J112" s="203">
        <f>BK112</f>
        <v>0</v>
      </c>
      <c r="K112" s="189"/>
      <c r="L112" s="194"/>
      <c r="M112" s="195"/>
      <c r="N112" s="196"/>
      <c r="O112" s="196"/>
      <c r="P112" s="197">
        <f>SUM(P113:P115)</f>
        <v>0</v>
      </c>
      <c r="Q112" s="196"/>
      <c r="R112" s="197">
        <f>SUM(R113:R115)</f>
        <v>98.279499999999999</v>
      </c>
      <c r="S112" s="196"/>
      <c r="T112" s="198">
        <f>SUM(T113:T115)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99" t="s">
        <v>86</v>
      </c>
      <c r="AT112" s="200" t="s">
        <v>77</v>
      </c>
      <c r="AU112" s="200" t="s">
        <v>86</v>
      </c>
      <c r="AY112" s="199" t="s">
        <v>126</v>
      </c>
      <c r="BK112" s="201">
        <f>SUM(BK113:BK115)</f>
        <v>0</v>
      </c>
    </row>
    <row r="113" s="2" customFormat="1" ht="16.5" customHeight="1">
      <c r="A113" s="38"/>
      <c r="B113" s="39"/>
      <c r="C113" s="204" t="s">
        <v>174</v>
      </c>
      <c r="D113" s="204" t="s">
        <v>128</v>
      </c>
      <c r="E113" s="205" t="s">
        <v>178</v>
      </c>
      <c r="F113" s="206" t="s">
        <v>179</v>
      </c>
      <c r="G113" s="207" t="s">
        <v>153</v>
      </c>
      <c r="H113" s="208">
        <v>535</v>
      </c>
      <c r="I113" s="209"/>
      <c r="J113" s="210">
        <f>ROUND(I113*H113,2)</f>
        <v>0</v>
      </c>
      <c r="K113" s="206" t="s">
        <v>132</v>
      </c>
      <c r="L113" s="44"/>
      <c r="M113" s="211" t="s">
        <v>19</v>
      </c>
      <c r="N113" s="212" t="s">
        <v>49</v>
      </c>
      <c r="O113" s="84"/>
      <c r="P113" s="213">
        <f>O113*H113</f>
        <v>0</v>
      </c>
      <c r="Q113" s="213">
        <v>0.1837</v>
      </c>
      <c r="R113" s="213">
        <f>Q113*H113</f>
        <v>98.279499999999999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133</v>
      </c>
      <c r="AT113" s="215" t="s">
        <v>128</v>
      </c>
      <c r="AU113" s="215" t="s">
        <v>88</v>
      </c>
      <c r="AY113" s="17" t="s">
        <v>126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86</v>
      </c>
      <c r="BK113" s="216">
        <f>ROUND(I113*H113,2)</f>
        <v>0</v>
      </c>
      <c r="BL113" s="17" t="s">
        <v>133</v>
      </c>
      <c r="BM113" s="215" t="s">
        <v>180</v>
      </c>
    </row>
    <row r="114" s="2" customFormat="1">
      <c r="A114" s="38"/>
      <c r="B114" s="39"/>
      <c r="C114" s="40"/>
      <c r="D114" s="217" t="s">
        <v>135</v>
      </c>
      <c r="E114" s="40"/>
      <c r="F114" s="218" t="s">
        <v>181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135</v>
      </c>
      <c r="AU114" s="17" t="s">
        <v>88</v>
      </c>
    </row>
    <row r="115" s="13" customFormat="1">
      <c r="A115" s="13"/>
      <c r="B115" s="222"/>
      <c r="C115" s="223"/>
      <c r="D115" s="224" t="s">
        <v>137</v>
      </c>
      <c r="E115" s="225" t="s">
        <v>19</v>
      </c>
      <c r="F115" s="226" t="s">
        <v>182</v>
      </c>
      <c r="G115" s="223"/>
      <c r="H115" s="227">
        <v>535</v>
      </c>
      <c r="I115" s="228"/>
      <c r="J115" s="223"/>
      <c r="K115" s="223"/>
      <c r="L115" s="229"/>
      <c r="M115" s="230"/>
      <c r="N115" s="231"/>
      <c r="O115" s="231"/>
      <c r="P115" s="231"/>
      <c r="Q115" s="231"/>
      <c r="R115" s="231"/>
      <c r="S115" s="231"/>
      <c r="T115" s="23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3" t="s">
        <v>137</v>
      </c>
      <c r="AU115" s="233" t="s">
        <v>88</v>
      </c>
      <c r="AV115" s="13" t="s">
        <v>88</v>
      </c>
      <c r="AW115" s="13" t="s">
        <v>37</v>
      </c>
      <c r="AX115" s="13" t="s">
        <v>78</v>
      </c>
      <c r="AY115" s="233" t="s">
        <v>126</v>
      </c>
    </row>
    <row r="116" s="12" customFormat="1" ht="22.8" customHeight="1">
      <c r="A116" s="12"/>
      <c r="B116" s="188"/>
      <c r="C116" s="189"/>
      <c r="D116" s="190" t="s">
        <v>77</v>
      </c>
      <c r="E116" s="202" t="s">
        <v>183</v>
      </c>
      <c r="F116" s="202" t="s">
        <v>184</v>
      </c>
      <c r="G116" s="189"/>
      <c r="H116" s="189"/>
      <c r="I116" s="192"/>
      <c r="J116" s="203">
        <f>BK116</f>
        <v>0</v>
      </c>
      <c r="K116" s="189"/>
      <c r="L116" s="194"/>
      <c r="M116" s="195"/>
      <c r="N116" s="196"/>
      <c r="O116" s="196"/>
      <c r="P116" s="197">
        <f>SUM(P117:P127)</f>
        <v>0</v>
      </c>
      <c r="Q116" s="196"/>
      <c r="R116" s="197">
        <f>SUM(R117:R127)</f>
        <v>158.85583800000001</v>
      </c>
      <c r="S116" s="196"/>
      <c r="T116" s="198">
        <f>SUM(T117:T127)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9" t="s">
        <v>86</v>
      </c>
      <c r="AT116" s="200" t="s">
        <v>77</v>
      </c>
      <c r="AU116" s="200" t="s">
        <v>86</v>
      </c>
      <c r="AY116" s="199" t="s">
        <v>126</v>
      </c>
      <c r="BK116" s="201">
        <f>SUM(BK117:BK127)</f>
        <v>0</v>
      </c>
    </row>
    <row r="117" s="2" customFormat="1" ht="24.15" customHeight="1">
      <c r="A117" s="38"/>
      <c r="B117" s="39"/>
      <c r="C117" s="204" t="s">
        <v>183</v>
      </c>
      <c r="D117" s="204" t="s">
        <v>128</v>
      </c>
      <c r="E117" s="205" t="s">
        <v>185</v>
      </c>
      <c r="F117" s="206" t="s">
        <v>186</v>
      </c>
      <c r="G117" s="207" t="s">
        <v>187</v>
      </c>
      <c r="H117" s="208">
        <v>1070</v>
      </c>
      <c r="I117" s="209"/>
      <c r="J117" s="210">
        <f>ROUND(I117*H117,2)</f>
        <v>0</v>
      </c>
      <c r="K117" s="206" t="s">
        <v>132</v>
      </c>
      <c r="L117" s="44"/>
      <c r="M117" s="211" t="s">
        <v>19</v>
      </c>
      <c r="N117" s="212" t="s">
        <v>49</v>
      </c>
      <c r="O117" s="84"/>
      <c r="P117" s="213">
        <f>O117*H117</f>
        <v>0</v>
      </c>
      <c r="Q117" s="213">
        <v>0.10095</v>
      </c>
      <c r="R117" s="213">
        <f>Q117*H117</f>
        <v>108.01649999999999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133</v>
      </c>
      <c r="AT117" s="215" t="s">
        <v>128</v>
      </c>
      <c r="AU117" s="215" t="s">
        <v>88</v>
      </c>
      <c r="AY117" s="17" t="s">
        <v>126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86</v>
      </c>
      <c r="BK117" s="216">
        <f>ROUND(I117*H117,2)</f>
        <v>0</v>
      </c>
      <c r="BL117" s="17" t="s">
        <v>133</v>
      </c>
      <c r="BM117" s="215" t="s">
        <v>188</v>
      </c>
    </row>
    <row r="118" s="2" customFormat="1">
      <c r="A118" s="38"/>
      <c r="B118" s="39"/>
      <c r="C118" s="40"/>
      <c r="D118" s="217" t="s">
        <v>135</v>
      </c>
      <c r="E118" s="40"/>
      <c r="F118" s="218" t="s">
        <v>189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135</v>
      </c>
      <c r="AU118" s="17" t="s">
        <v>88</v>
      </c>
    </row>
    <row r="119" s="13" customFormat="1">
      <c r="A119" s="13"/>
      <c r="B119" s="222"/>
      <c r="C119" s="223"/>
      <c r="D119" s="224" t="s">
        <v>137</v>
      </c>
      <c r="E119" s="225" t="s">
        <v>19</v>
      </c>
      <c r="F119" s="226" t="s">
        <v>190</v>
      </c>
      <c r="G119" s="223"/>
      <c r="H119" s="227">
        <v>1070</v>
      </c>
      <c r="I119" s="228"/>
      <c r="J119" s="223"/>
      <c r="K119" s="223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137</v>
      </c>
      <c r="AU119" s="233" t="s">
        <v>88</v>
      </c>
      <c r="AV119" s="13" t="s">
        <v>88</v>
      </c>
      <c r="AW119" s="13" t="s">
        <v>37</v>
      </c>
      <c r="AX119" s="13" t="s">
        <v>78</v>
      </c>
      <c r="AY119" s="233" t="s">
        <v>126</v>
      </c>
    </row>
    <row r="120" s="2" customFormat="1" ht="16.5" customHeight="1">
      <c r="A120" s="38"/>
      <c r="B120" s="39"/>
      <c r="C120" s="234" t="s">
        <v>191</v>
      </c>
      <c r="D120" s="234" t="s">
        <v>171</v>
      </c>
      <c r="E120" s="235" t="s">
        <v>192</v>
      </c>
      <c r="F120" s="236" t="s">
        <v>193</v>
      </c>
      <c r="G120" s="237" t="s">
        <v>187</v>
      </c>
      <c r="H120" s="238">
        <v>1091.4000000000001</v>
      </c>
      <c r="I120" s="239"/>
      <c r="J120" s="240">
        <f>ROUND(I120*H120,2)</f>
        <v>0</v>
      </c>
      <c r="K120" s="236" t="s">
        <v>132</v>
      </c>
      <c r="L120" s="241"/>
      <c r="M120" s="242" t="s">
        <v>19</v>
      </c>
      <c r="N120" s="243" t="s">
        <v>49</v>
      </c>
      <c r="O120" s="84"/>
      <c r="P120" s="213">
        <f>O120*H120</f>
        <v>0</v>
      </c>
      <c r="Q120" s="213">
        <v>0.024</v>
      </c>
      <c r="R120" s="213">
        <f>Q120*H120</f>
        <v>26.193600000000004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174</v>
      </c>
      <c r="AT120" s="215" t="s">
        <v>171</v>
      </c>
      <c r="AU120" s="215" t="s">
        <v>88</v>
      </c>
      <c r="AY120" s="17" t="s">
        <v>126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86</v>
      </c>
      <c r="BK120" s="216">
        <f>ROUND(I120*H120,2)</f>
        <v>0</v>
      </c>
      <c r="BL120" s="17" t="s">
        <v>133</v>
      </c>
      <c r="BM120" s="215" t="s">
        <v>194</v>
      </c>
    </row>
    <row r="121" s="13" customFormat="1">
      <c r="A121" s="13"/>
      <c r="B121" s="222"/>
      <c r="C121" s="223"/>
      <c r="D121" s="224" t="s">
        <v>137</v>
      </c>
      <c r="E121" s="223"/>
      <c r="F121" s="226" t="s">
        <v>195</v>
      </c>
      <c r="G121" s="223"/>
      <c r="H121" s="227">
        <v>1091.4000000000001</v>
      </c>
      <c r="I121" s="228"/>
      <c r="J121" s="223"/>
      <c r="K121" s="223"/>
      <c r="L121" s="229"/>
      <c r="M121" s="230"/>
      <c r="N121" s="231"/>
      <c r="O121" s="231"/>
      <c r="P121" s="231"/>
      <c r="Q121" s="231"/>
      <c r="R121" s="231"/>
      <c r="S121" s="231"/>
      <c r="T121" s="23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3" t="s">
        <v>137</v>
      </c>
      <c r="AU121" s="233" t="s">
        <v>88</v>
      </c>
      <c r="AV121" s="13" t="s">
        <v>88</v>
      </c>
      <c r="AW121" s="13" t="s">
        <v>4</v>
      </c>
      <c r="AX121" s="13" t="s">
        <v>86</v>
      </c>
      <c r="AY121" s="233" t="s">
        <v>126</v>
      </c>
    </row>
    <row r="122" s="2" customFormat="1" ht="16.5" customHeight="1">
      <c r="A122" s="38"/>
      <c r="B122" s="39"/>
      <c r="C122" s="204" t="s">
        <v>196</v>
      </c>
      <c r="D122" s="204" t="s">
        <v>128</v>
      </c>
      <c r="E122" s="205" t="s">
        <v>197</v>
      </c>
      <c r="F122" s="206" t="s">
        <v>198</v>
      </c>
      <c r="G122" s="207" t="s">
        <v>131</v>
      </c>
      <c r="H122" s="208">
        <v>10.699999999999999</v>
      </c>
      <c r="I122" s="209"/>
      <c r="J122" s="210">
        <f>ROUND(I122*H122,2)</f>
        <v>0</v>
      </c>
      <c r="K122" s="206" t="s">
        <v>132</v>
      </c>
      <c r="L122" s="44"/>
      <c r="M122" s="211" t="s">
        <v>19</v>
      </c>
      <c r="N122" s="212" t="s">
        <v>49</v>
      </c>
      <c r="O122" s="84"/>
      <c r="P122" s="213">
        <f>O122*H122</f>
        <v>0</v>
      </c>
      <c r="Q122" s="213">
        <v>2.2563399999999998</v>
      </c>
      <c r="R122" s="213">
        <f>Q122*H122</f>
        <v>24.142837999999998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133</v>
      </c>
      <c r="AT122" s="215" t="s">
        <v>128</v>
      </c>
      <c r="AU122" s="215" t="s">
        <v>88</v>
      </c>
      <c r="AY122" s="17" t="s">
        <v>126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86</v>
      </c>
      <c r="BK122" s="216">
        <f>ROUND(I122*H122,2)</f>
        <v>0</v>
      </c>
      <c r="BL122" s="17" t="s">
        <v>133</v>
      </c>
      <c r="BM122" s="215" t="s">
        <v>199</v>
      </c>
    </row>
    <row r="123" s="2" customFormat="1">
      <c r="A123" s="38"/>
      <c r="B123" s="39"/>
      <c r="C123" s="40"/>
      <c r="D123" s="217" t="s">
        <v>135</v>
      </c>
      <c r="E123" s="40"/>
      <c r="F123" s="218" t="s">
        <v>200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135</v>
      </c>
      <c r="AU123" s="17" t="s">
        <v>88</v>
      </c>
    </row>
    <row r="124" s="13" customFormat="1">
      <c r="A124" s="13"/>
      <c r="B124" s="222"/>
      <c r="C124" s="223"/>
      <c r="D124" s="224" t="s">
        <v>137</v>
      </c>
      <c r="E124" s="225" t="s">
        <v>19</v>
      </c>
      <c r="F124" s="226" t="s">
        <v>201</v>
      </c>
      <c r="G124" s="223"/>
      <c r="H124" s="227">
        <v>10.699999999999999</v>
      </c>
      <c r="I124" s="228"/>
      <c r="J124" s="223"/>
      <c r="K124" s="223"/>
      <c r="L124" s="229"/>
      <c r="M124" s="230"/>
      <c r="N124" s="231"/>
      <c r="O124" s="231"/>
      <c r="P124" s="231"/>
      <c r="Q124" s="231"/>
      <c r="R124" s="231"/>
      <c r="S124" s="231"/>
      <c r="T124" s="23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3" t="s">
        <v>137</v>
      </c>
      <c r="AU124" s="233" t="s">
        <v>88</v>
      </c>
      <c r="AV124" s="13" t="s">
        <v>88</v>
      </c>
      <c r="AW124" s="13" t="s">
        <v>37</v>
      </c>
      <c r="AX124" s="13" t="s">
        <v>78</v>
      </c>
      <c r="AY124" s="233" t="s">
        <v>126</v>
      </c>
    </row>
    <row r="125" s="2" customFormat="1" ht="16.5" customHeight="1">
      <c r="A125" s="38"/>
      <c r="B125" s="39"/>
      <c r="C125" s="204" t="s">
        <v>8</v>
      </c>
      <c r="D125" s="204" t="s">
        <v>128</v>
      </c>
      <c r="E125" s="205" t="s">
        <v>202</v>
      </c>
      <c r="F125" s="206" t="s">
        <v>203</v>
      </c>
      <c r="G125" s="207" t="s">
        <v>153</v>
      </c>
      <c r="H125" s="208">
        <v>1070</v>
      </c>
      <c r="I125" s="209"/>
      <c r="J125" s="210">
        <f>ROUND(I125*H125,2)</f>
        <v>0</v>
      </c>
      <c r="K125" s="206" t="s">
        <v>132</v>
      </c>
      <c r="L125" s="44"/>
      <c r="M125" s="211" t="s">
        <v>19</v>
      </c>
      <c r="N125" s="212" t="s">
        <v>49</v>
      </c>
      <c r="O125" s="84"/>
      <c r="P125" s="213">
        <f>O125*H125</f>
        <v>0</v>
      </c>
      <c r="Q125" s="213">
        <v>0.00046999999999999999</v>
      </c>
      <c r="R125" s="213">
        <f>Q125*H125</f>
        <v>0.50290000000000001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133</v>
      </c>
      <c r="AT125" s="215" t="s">
        <v>128</v>
      </c>
      <c r="AU125" s="215" t="s">
        <v>88</v>
      </c>
      <c r="AY125" s="17" t="s">
        <v>126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86</v>
      </c>
      <c r="BK125" s="216">
        <f>ROUND(I125*H125,2)</f>
        <v>0</v>
      </c>
      <c r="BL125" s="17" t="s">
        <v>133</v>
      </c>
      <c r="BM125" s="215" t="s">
        <v>204</v>
      </c>
    </row>
    <row r="126" s="2" customFormat="1">
      <c r="A126" s="38"/>
      <c r="B126" s="39"/>
      <c r="C126" s="40"/>
      <c r="D126" s="217" t="s">
        <v>135</v>
      </c>
      <c r="E126" s="40"/>
      <c r="F126" s="218" t="s">
        <v>205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135</v>
      </c>
      <c r="AU126" s="17" t="s">
        <v>88</v>
      </c>
    </row>
    <row r="127" s="13" customFormat="1">
      <c r="A127" s="13"/>
      <c r="B127" s="222"/>
      <c r="C127" s="223"/>
      <c r="D127" s="224" t="s">
        <v>137</v>
      </c>
      <c r="E127" s="225" t="s">
        <v>19</v>
      </c>
      <c r="F127" s="226" t="s">
        <v>206</v>
      </c>
      <c r="G127" s="223"/>
      <c r="H127" s="227">
        <v>1070</v>
      </c>
      <c r="I127" s="228"/>
      <c r="J127" s="223"/>
      <c r="K127" s="223"/>
      <c r="L127" s="229"/>
      <c r="M127" s="230"/>
      <c r="N127" s="231"/>
      <c r="O127" s="231"/>
      <c r="P127" s="231"/>
      <c r="Q127" s="231"/>
      <c r="R127" s="231"/>
      <c r="S127" s="231"/>
      <c r="T127" s="23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3" t="s">
        <v>137</v>
      </c>
      <c r="AU127" s="233" t="s">
        <v>88</v>
      </c>
      <c r="AV127" s="13" t="s">
        <v>88</v>
      </c>
      <c r="AW127" s="13" t="s">
        <v>37</v>
      </c>
      <c r="AX127" s="13" t="s">
        <v>78</v>
      </c>
      <c r="AY127" s="233" t="s">
        <v>126</v>
      </c>
    </row>
    <row r="128" s="12" customFormat="1" ht="22.8" customHeight="1">
      <c r="A128" s="12"/>
      <c r="B128" s="188"/>
      <c r="C128" s="189"/>
      <c r="D128" s="190" t="s">
        <v>77</v>
      </c>
      <c r="E128" s="202" t="s">
        <v>207</v>
      </c>
      <c r="F128" s="202" t="s">
        <v>208</v>
      </c>
      <c r="G128" s="189"/>
      <c r="H128" s="189"/>
      <c r="I128" s="192"/>
      <c r="J128" s="203">
        <f>BK128</f>
        <v>0</v>
      </c>
      <c r="K128" s="189"/>
      <c r="L128" s="194"/>
      <c r="M128" s="195"/>
      <c r="N128" s="196"/>
      <c r="O128" s="196"/>
      <c r="P128" s="197">
        <f>SUM(P129:P132)</f>
        <v>0</v>
      </c>
      <c r="Q128" s="196"/>
      <c r="R128" s="197">
        <f>SUM(R129:R132)</f>
        <v>0</v>
      </c>
      <c r="S128" s="196"/>
      <c r="T128" s="198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9" t="s">
        <v>86</v>
      </c>
      <c r="AT128" s="200" t="s">
        <v>77</v>
      </c>
      <c r="AU128" s="200" t="s">
        <v>86</v>
      </c>
      <c r="AY128" s="199" t="s">
        <v>126</v>
      </c>
      <c r="BK128" s="201">
        <f>SUM(BK129:BK132)</f>
        <v>0</v>
      </c>
    </row>
    <row r="129" s="2" customFormat="1" ht="24.15" customHeight="1">
      <c r="A129" s="38"/>
      <c r="B129" s="39"/>
      <c r="C129" s="204" t="s">
        <v>209</v>
      </c>
      <c r="D129" s="204" t="s">
        <v>128</v>
      </c>
      <c r="E129" s="205" t="s">
        <v>210</v>
      </c>
      <c r="F129" s="206" t="s">
        <v>211</v>
      </c>
      <c r="G129" s="207" t="s">
        <v>147</v>
      </c>
      <c r="H129" s="208">
        <v>415.25</v>
      </c>
      <c r="I129" s="209"/>
      <c r="J129" s="210">
        <f>ROUND(I129*H129,2)</f>
        <v>0</v>
      </c>
      <c r="K129" s="206" t="s">
        <v>132</v>
      </c>
      <c r="L129" s="44"/>
      <c r="M129" s="211" t="s">
        <v>19</v>
      </c>
      <c r="N129" s="212" t="s">
        <v>49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133</v>
      </c>
      <c r="AT129" s="215" t="s">
        <v>128</v>
      </c>
      <c r="AU129" s="215" t="s">
        <v>88</v>
      </c>
      <c r="AY129" s="17" t="s">
        <v>126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86</v>
      </c>
      <c r="BK129" s="216">
        <f>ROUND(I129*H129,2)</f>
        <v>0</v>
      </c>
      <c r="BL129" s="17" t="s">
        <v>133</v>
      </c>
      <c r="BM129" s="215" t="s">
        <v>212</v>
      </c>
    </row>
    <row r="130" s="2" customFormat="1">
      <c r="A130" s="38"/>
      <c r="B130" s="39"/>
      <c r="C130" s="40"/>
      <c r="D130" s="217" t="s">
        <v>135</v>
      </c>
      <c r="E130" s="40"/>
      <c r="F130" s="218" t="s">
        <v>213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135</v>
      </c>
      <c r="AU130" s="17" t="s">
        <v>88</v>
      </c>
    </row>
    <row r="131" s="2" customFormat="1" ht="24.15" customHeight="1">
      <c r="A131" s="38"/>
      <c r="B131" s="39"/>
      <c r="C131" s="204" t="s">
        <v>214</v>
      </c>
      <c r="D131" s="204" t="s">
        <v>128</v>
      </c>
      <c r="E131" s="205" t="s">
        <v>215</v>
      </c>
      <c r="F131" s="206" t="s">
        <v>216</v>
      </c>
      <c r="G131" s="207" t="s">
        <v>147</v>
      </c>
      <c r="H131" s="208">
        <v>415.25</v>
      </c>
      <c r="I131" s="209"/>
      <c r="J131" s="210">
        <f>ROUND(I131*H131,2)</f>
        <v>0</v>
      </c>
      <c r="K131" s="206" t="s">
        <v>132</v>
      </c>
      <c r="L131" s="44"/>
      <c r="M131" s="211" t="s">
        <v>19</v>
      </c>
      <c r="N131" s="212" t="s">
        <v>49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133</v>
      </c>
      <c r="AT131" s="215" t="s">
        <v>128</v>
      </c>
      <c r="AU131" s="215" t="s">
        <v>88</v>
      </c>
      <c r="AY131" s="17" t="s">
        <v>126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86</v>
      </c>
      <c r="BK131" s="216">
        <f>ROUND(I131*H131,2)</f>
        <v>0</v>
      </c>
      <c r="BL131" s="17" t="s">
        <v>133</v>
      </c>
      <c r="BM131" s="215" t="s">
        <v>217</v>
      </c>
    </row>
    <row r="132" s="2" customFormat="1">
      <c r="A132" s="38"/>
      <c r="B132" s="39"/>
      <c r="C132" s="40"/>
      <c r="D132" s="217" t="s">
        <v>135</v>
      </c>
      <c r="E132" s="40"/>
      <c r="F132" s="218" t="s">
        <v>218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135</v>
      </c>
      <c r="AU132" s="17" t="s">
        <v>88</v>
      </c>
    </row>
    <row r="133" s="12" customFormat="1" ht="25.92" customHeight="1">
      <c r="A133" s="12"/>
      <c r="B133" s="188"/>
      <c r="C133" s="189"/>
      <c r="D133" s="190" t="s">
        <v>77</v>
      </c>
      <c r="E133" s="191" t="s">
        <v>219</v>
      </c>
      <c r="F133" s="191" t="s">
        <v>220</v>
      </c>
      <c r="G133" s="189"/>
      <c r="H133" s="189"/>
      <c r="I133" s="192"/>
      <c r="J133" s="193">
        <f>BK133</f>
        <v>0</v>
      </c>
      <c r="K133" s="189"/>
      <c r="L133" s="194"/>
      <c r="M133" s="195"/>
      <c r="N133" s="196"/>
      <c r="O133" s="196"/>
      <c r="P133" s="197">
        <f>P134+P150</f>
        <v>0</v>
      </c>
      <c r="Q133" s="196"/>
      <c r="R133" s="197">
        <f>R134+R150</f>
        <v>0</v>
      </c>
      <c r="S133" s="196"/>
      <c r="T133" s="198">
        <f>T134+T150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9" t="s">
        <v>157</v>
      </c>
      <c r="AT133" s="200" t="s">
        <v>77</v>
      </c>
      <c r="AU133" s="200" t="s">
        <v>78</v>
      </c>
      <c r="AY133" s="199" t="s">
        <v>126</v>
      </c>
      <c r="BK133" s="201">
        <f>BK134+BK150</f>
        <v>0</v>
      </c>
    </row>
    <row r="134" s="12" customFormat="1" ht="22.8" customHeight="1">
      <c r="A134" s="12"/>
      <c r="B134" s="188"/>
      <c r="C134" s="189"/>
      <c r="D134" s="190" t="s">
        <v>77</v>
      </c>
      <c r="E134" s="202" t="s">
        <v>221</v>
      </c>
      <c r="F134" s="202" t="s">
        <v>222</v>
      </c>
      <c r="G134" s="189"/>
      <c r="H134" s="189"/>
      <c r="I134" s="192"/>
      <c r="J134" s="203">
        <f>BK134</f>
        <v>0</v>
      </c>
      <c r="K134" s="189"/>
      <c r="L134" s="194"/>
      <c r="M134" s="195"/>
      <c r="N134" s="196"/>
      <c r="O134" s="196"/>
      <c r="P134" s="197">
        <f>SUM(P135:P149)</f>
        <v>0</v>
      </c>
      <c r="Q134" s="196"/>
      <c r="R134" s="197">
        <f>SUM(R135:R149)</f>
        <v>0</v>
      </c>
      <c r="S134" s="196"/>
      <c r="T134" s="198">
        <f>SUM(T135:T149)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9" t="s">
        <v>157</v>
      </c>
      <c r="AT134" s="200" t="s">
        <v>77</v>
      </c>
      <c r="AU134" s="200" t="s">
        <v>86</v>
      </c>
      <c r="AY134" s="199" t="s">
        <v>126</v>
      </c>
      <c r="BK134" s="201">
        <f>SUM(BK135:BK149)</f>
        <v>0</v>
      </c>
    </row>
    <row r="135" s="2" customFormat="1" ht="16.5" customHeight="1">
      <c r="A135" s="38"/>
      <c r="B135" s="39"/>
      <c r="C135" s="204" t="s">
        <v>223</v>
      </c>
      <c r="D135" s="204" t="s">
        <v>128</v>
      </c>
      <c r="E135" s="205" t="s">
        <v>224</v>
      </c>
      <c r="F135" s="206" t="s">
        <v>225</v>
      </c>
      <c r="G135" s="207" t="s">
        <v>226</v>
      </c>
      <c r="H135" s="208">
        <v>1</v>
      </c>
      <c r="I135" s="209"/>
      <c r="J135" s="210">
        <f>ROUND(I135*H135,2)</f>
        <v>0</v>
      </c>
      <c r="K135" s="206" t="s">
        <v>132</v>
      </c>
      <c r="L135" s="44"/>
      <c r="M135" s="211" t="s">
        <v>19</v>
      </c>
      <c r="N135" s="212" t="s">
        <v>49</v>
      </c>
      <c r="O135" s="84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227</v>
      </c>
      <c r="AT135" s="215" t="s">
        <v>128</v>
      </c>
      <c r="AU135" s="215" t="s">
        <v>88</v>
      </c>
      <c r="AY135" s="17" t="s">
        <v>126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86</v>
      </c>
      <c r="BK135" s="216">
        <f>ROUND(I135*H135,2)</f>
        <v>0</v>
      </c>
      <c r="BL135" s="17" t="s">
        <v>227</v>
      </c>
      <c r="BM135" s="215" t="s">
        <v>228</v>
      </c>
    </row>
    <row r="136" s="2" customFormat="1">
      <c r="A136" s="38"/>
      <c r="B136" s="39"/>
      <c r="C136" s="40"/>
      <c r="D136" s="217" t="s">
        <v>135</v>
      </c>
      <c r="E136" s="40"/>
      <c r="F136" s="218" t="s">
        <v>229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135</v>
      </c>
      <c r="AU136" s="17" t="s">
        <v>88</v>
      </c>
    </row>
    <row r="137" s="2" customFormat="1">
      <c r="A137" s="38"/>
      <c r="B137" s="39"/>
      <c r="C137" s="40"/>
      <c r="D137" s="224" t="s">
        <v>230</v>
      </c>
      <c r="E137" s="40"/>
      <c r="F137" s="244" t="s">
        <v>231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230</v>
      </c>
      <c r="AU137" s="17" t="s">
        <v>88</v>
      </c>
    </row>
    <row r="138" s="2" customFormat="1" ht="16.5" customHeight="1">
      <c r="A138" s="38"/>
      <c r="B138" s="39"/>
      <c r="C138" s="204" t="s">
        <v>232</v>
      </c>
      <c r="D138" s="204" t="s">
        <v>128</v>
      </c>
      <c r="E138" s="205" t="s">
        <v>233</v>
      </c>
      <c r="F138" s="206" t="s">
        <v>234</v>
      </c>
      <c r="G138" s="207" t="s">
        <v>226</v>
      </c>
      <c r="H138" s="208">
        <v>1</v>
      </c>
      <c r="I138" s="209"/>
      <c r="J138" s="210">
        <f>ROUND(I138*H138,2)</f>
        <v>0</v>
      </c>
      <c r="K138" s="206" t="s">
        <v>132</v>
      </c>
      <c r="L138" s="44"/>
      <c r="M138" s="211" t="s">
        <v>19</v>
      </c>
      <c r="N138" s="212" t="s">
        <v>49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227</v>
      </c>
      <c r="AT138" s="215" t="s">
        <v>128</v>
      </c>
      <c r="AU138" s="215" t="s">
        <v>88</v>
      </c>
      <c r="AY138" s="17" t="s">
        <v>126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86</v>
      </c>
      <c r="BK138" s="216">
        <f>ROUND(I138*H138,2)</f>
        <v>0</v>
      </c>
      <c r="BL138" s="17" t="s">
        <v>227</v>
      </c>
      <c r="BM138" s="215" t="s">
        <v>235</v>
      </c>
    </row>
    <row r="139" s="2" customFormat="1">
      <c r="A139" s="38"/>
      <c r="B139" s="39"/>
      <c r="C139" s="40"/>
      <c r="D139" s="217" t="s">
        <v>135</v>
      </c>
      <c r="E139" s="40"/>
      <c r="F139" s="218" t="s">
        <v>236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135</v>
      </c>
      <c r="AU139" s="17" t="s">
        <v>88</v>
      </c>
    </row>
    <row r="140" s="2" customFormat="1">
      <c r="A140" s="38"/>
      <c r="B140" s="39"/>
      <c r="C140" s="40"/>
      <c r="D140" s="224" t="s">
        <v>230</v>
      </c>
      <c r="E140" s="40"/>
      <c r="F140" s="244" t="s">
        <v>237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230</v>
      </c>
      <c r="AU140" s="17" t="s">
        <v>88</v>
      </c>
    </row>
    <row r="141" s="2" customFormat="1" ht="16.5" customHeight="1">
      <c r="A141" s="38"/>
      <c r="B141" s="39"/>
      <c r="C141" s="204" t="s">
        <v>238</v>
      </c>
      <c r="D141" s="204" t="s">
        <v>128</v>
      </c>
      <c r="E141" s="205" t="s">
        <v>239</v>
      </c>
      <c r="F141" s="206" t="s">
        <v>240</v>
      </c>
      <c r="G141" s="207" t="s">
        <v>226</v>
      </c>
      <c r="H141" s="208">
        <v>1</v>
      </c>
      <c r="I141" s="209"/>
      <c r="J141" s="210">
        <f>ROUND(I141*H141,2)</f>
        <v>0</v>
      </c>
      <c r="K141" s="206" t="s">
        <v>132</v>
      </c>
      <c r="L141" s="44"/>
      <c r="M141" s="211" t="s">
        <v>19</v>
      </c>
      <c r="N141" s="212" t="s">
        <v>49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227</v>
      </c>
      <c r="AT141" s="215" t="s">
        <v>128</v>
      </c>
      <c r="AU141" s="215" t="s">
        <v>88</v>
      </c>
      <c r="AY141" s="17" t="s">
        <v>126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86</v>
      </c>
      <c r="BK141" s="216">
        <f>ROUND(I141*H141,2)</f>
        <v>0</v>
      </c>
      <c r="BL141" s="17" t="s">
        <v>227</v>
      </c>
      <c r="BM141" s="215" t="s">
        <v>241</v>
      </c>
    </row>
    <row r="142" s="2" customFormat="1">
      <c r="A142" s="38"/>
      <c r="B142" s="39"/>
      <c r="C142" s="40"/>
      <c r="D142" s="217" t="s">
        <v>135</v>
      </c>
      <c r="E142" s="40"/>
      <c r="F142" s="218" t="s">
        <v>242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135</v>
      </c>
      <c r="AU142" s="17" t="s">
        <v>88</v>
      </c>
    </row>
    <row r="143" s="2" customFormat="1" ht="16.5" customHeight="1">
      <c r="A143" s="38"/>
      <c r="B143" s="39"/>
      <c r="C143" s="204" t="s">
        <v>243</v>
      </c>
      <c r="D143" s="204" t="s">
        <v>128</v>
      </c>
      <c r="E143" s="205" t="s">
        <v>244</v>
      </c>
      <c r="F143" s="206" t="s">
        <v>245</v>
      </c>
      <c r="G143" s="207" t="s">
        <v>226</v>
      </c>
      <c r="H143" s="208">
        <v>1</v>
      </c>
      <c r="I143" s="209"/>
      <c r="J143" s="210">
        <f>ROUND(I143*H143,2)</f>
        <v>0</v>
      </c>
      <c r="K143" s="206" t="s">
        <v>132</v>
      </c>
      <c r="L143" s="44"/>
      <c r="M143" s="211" t="s">
        <v>19</v>
      </c>
      <c r="N143" s="212" t="s">
        <v>49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227</v>
      </c>
      <c r="AT143" s="215" t="s">
        <v>128</v>
      </c>
      <c r="AU143" s="215" t="s">
        <v>88</v>
      </c>
      <c r="AY143" s="17" t="s">
        <v>126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86</v>
      </c>
      <c r="BK143" s="216">
        <f>ROUND(I143*H143,2)</f>
        <v>0</v>
      </c>
      <c r="BL143" s="17" t="s">
        <v>227</v>
      </c>
      <c r="BM143" s="215" t="s">
        <v>246</v>
      </c>
    </row>
    <row r="144" s="2" customFormat="1">
      <c r="A144" s="38"/>
      <c r="B144" s="39"/>
      <c r="C144" s="40"/>
      <c r="D144" s="217" t="s">
        <v>135</v>
      </c>
      <c r="E144" s="40"/>
      <c r="F144" s="218" t="s">
        <v>247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135</v>
      </c>
      <c r="AU144" s="17" t="s">
        <v>88</v>
      </c>
    </row>
    <row r="145" s="2" customFormat="1" ht="16.5" customHeight="1">
      <c r="A145" s="38"/>
      <c r="B145" s="39"/>
      <c r="C145" s="204" t="s">
        <v>248</v>
      </c>
      <c r="D145" s="204" t="s">
        <v>128</v>
      </c>
      <c r="E145" s="205" t="s">
        <v>249</v>
      </c>
      <c r="F145" s="206" t="s">
        <v>250</v>
      </c>
      <c r="G145" s="207" t="s">
        <v>226</v>
      </c>
      <c r="H145" s="208">
        <v>1</v>
      </c>
      <c r="I145" s="209"/>
      <c r="J145" s="210">
        <f>ROUND(I145*H145,2)</f>
        <v>0</v>
      </c>
      <c r="K145" s="206" t="s">
        <v>132</v>
      </c>
      <c r="L145" s="44"/>
      <c r="M145" s="211" t="s">
        <v>19</v>
      </c>
      <c r="N145" s="212" t="s">
        <v>49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227</v>
      </c>
      <c r="AT145" s="215" t="s">
        <v>128</v>
      </c>
      <c r="AU145" s="215" t="s">
        <v>88</v>
      </c>
      <c r="AY145" s="17" t="s">
        <v>126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86</v>
      </c>
      <c r="BK145" s="216">
        <f>ROUND(I145*H145,2)</f>
        <v>0</v>
      </c>
      <c r="BL145" s="17" t="s">
        <v>227</v>
      </c>
      <c r="BM145" s="215" t="s">
        <v>251</v>
      </c>
    </row>
    <row r="146" s="2" customFormat="1">
      <c r="A146" s="38"/>
      <c r="B146" s="39"/>
      <c r="C146" s="40"/>
      <c r="D146" s="217" t="s">
        <v>135</v>
      </c>
      <c r="E146" s="40"/>
      <c r="F146" s="218" t="s">
        <v>252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135</v>
      </c>
      <c r="AU146" s="17" t="s">
        <v>88</v>
      </c>
    </row>
    <row r="147" s="2" customFormat="1">
      <c r="A147" s="38"/>
      <c r="B147" s="39"/>
      <c r="C147" s="40"/>
      <c r="D147" s="224" t="s">
        <v>230</v>
      </c>
      <c r="E147" s="40"/>
      <c r="F147" s="244" t="s">
        <v>253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230</v>
      </c>
      <c r="AU147" s="17" t="s">
        <v>88</v>
      </c>
    </row>
    <row r="148" s="2" customFormat="1" ht="16.5" customHeight="1">
      <c r="A148" s="38"/>
      <c r="B148" s="39"/>
      <c r="C148" s="204" t="s">
        <v>254</v>
      </c>
      <c r="D148" s="204" t="s">
        <v>128</v>
      </c>
      <c r="E148" s="205" t="s">
        <v>255</v>
      </c>
      <c r="F148" s="206" t="s">
        <v>256</v>
      </c>
      <c r="G148" s="207" t="s">
        <v>226</v>
      </c>
      <c r="H148" s="208">
        <v>1</v>
      </c>
      <c r="I148" s="209"/>
      <c r="J148" s="210">
        <f>ROUND(I148*H148,2)</f>
        <v>0</v>
      </c>
      <c r="K148" s="206" t="s">
        <v>132</v>
      </c>
      <c r="L148" s="44"/>
      <c r="M148" s="211" t="s">
        <v>19</v>
      </c>
      <c r="N148" s="212" t="s">
        <v>49</v>
      </c>
      <c r="O148" s="84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227</v>
      </c>
      <c r="AT148" s="215" t="s">
        <v>128</v>
      </c>
      <c r="AU148" s="215" t="s">
        <v>88</v>
      </c>
      <c r="AY148" s="17" t="s">
        <v>126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86</v>
      </c>
      <c r="BK148" s="216">
        <f>ROUND(I148*H148,2)</f>
        <v>0</v>
      </c>
      <c r="BL148" s="17" t="s">
        <v>227</v>
      </c>
      <c r="BM148" s="215" t="s">
        <v>257</v>
      </c>
    </row>
    <row r="149" s="2" customFormat="1">
      <c r="A149" s="38"/>
      <c r="B149" s="39"/>
      <c r="C149" s="40"/>
      <c r="D149" s="217" t="s">
        <v>135</v>
      </c>
      <c r="E149" s="40"/>
      <c r="F149" s="218" t="s">
        <v>258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135</v>
      </c>
      <c r="AU149" s="17" t="s">
        <v>88</v>
      </c>
    </row>
    <row r="150" s="12" customFormat="1" ht="22.8" customHeight="1">
      <c r="A150" s="12"/>
      <c r="B150" s="188"/>
      <c r="C150" s="189"/>
      <c r="D150" s="190" t="s">
        <v>77</v>
      </c>
      <c r="E150" s="202" t="s">
        <v>259</v>
      </c>
      <c r="F150" s="202" t="s">
        <v>260</v>
      </c>
      <c r="G150" s="189"/>
      <c r="H150" s="189"/>
      <c r="I150" s="192"/>
      <c r="J150" s="203">
        <f>BK150</f>
        <v>0</v>
      </c>
      <c r="K150" s="189"/>
      <c r="L150" s="194"/>
      <c r="M150" s="195"/>
      <c r="N150" s="196"/>
      <c r="O150" s="196"/>
      <c r="P150" s="197">
        <f>SUM(P151:P156)</f>
        <v>0</v>
      </c>
      <c r="Q150" s="196"/>
      <c r="R150" s="197">
        <f>SUM(R151:R156)</f>
        <v>0</v>
      </c>
      <c r="S150" s="196"/>
      <c r="T150" s="198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9" t="s">
        <v>157</v>
      </c>
      <c r="AT150" s="200" t="s">
        <v>77</v>
      </c>
      <c r="AU150" s="200" t="s">
        <v>86</v>
      </c>
      <c r="AY150" s="199" t="s">
        <v>126</v>
      </c>
      <c r="BK150" s="201">
        <f>SUM(BK151:BK156)</f>
        <v>0</v>
      </c>
    </row>
    <row r="151" s="2" customFormat="1" ht="16.5" customHeight="1">
      <c r="A151" s="38"/>
      <c r="B151" s="39"/>
      <c r="C151" s="204" t="s">
        <v>7</v>
      </c>
      <c r="D151" s="204" t="s">
        <v>128</v>
      </c>
      <c r="E151" s="205" t="s">
        <v>261</v>
      </c>
      <c r="F151" s="206" t="s">
        <v>262</v>
      </c>
      <c r="G151" s="207" t="s">
        <v>226</v>
      </c>
      <c r="H151" s="208">
        <v>1</v>
      </c>
      <c r="I151" s="209"/>
      <c r="J151" s="210">
        <f>ROUND(I151*H151,2)</f>
        <v>0</v>
      </c>
      <c r="K151" s="206" t="s">
        <v>132</v>
      </c>
      <c r="L151" s="44"/>
      <c r="M151" s="211" t="s">
        <v>19</v>
      </c>
      <c r="N151" s="212" t="s">
        <v>49</v>
      </c>
      <c r="O151" s="84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227</v>
      </c>
      <c r="AT151" s="215" t="s">
        <v>128</v>
      </c>
      <c r="AU151" s="215" t="s">
        <v>88</v>
      </c>
      <c r="AY151" s="17" t="s">
        <v>126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86</v>
      </c>
      <c r="BK151" s="216">
        <f>ROUND(I151*H151,2)</f>
        <v>0</v>
      </c>
      <c r="BL151" s="17" t="s">
        <v>227</v>
      </c>
      <c r="BM151" s="215" t="s">
        <v>263</v>
      </c>
    </row>
    <row r="152" s="2" customFormat="1">
      <c r="A152" s="38"/>
      <c r="B152" s="39"/>
      <c r="C152" s="40"/>
      <c r="D152" s="217" t="s">
        <v>135</v>
      </c>
      <c r="E152" s="40"/>
      <c r="F152" s="218" t="s">
        <v>264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135</v>
      </c>
      <c r="AU152" s="17" t="s">
        <v>88</v>
      </c>
    </row>
    <row r="153" s="2" customFormat="1">
      <c r="A153" s="38"/>
      <c r="B153" s="39"/>
      <c r="C153" s="40"/>
      <c r="D153" s="224" t="s">
        <v>230</v>
      </c>
      <c r="E153" s="40"/>
      <c r="F153" s="244" t="s">
        <v>265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230</v>
      </c>
      <c r="AU153" s="17" t="s">
        <v>88</v>
      </c>
    </row>
    <row r="154" s="2" customFormat="1" ht="16.5" customHeight="1">
      <c r="A154" s="38"/>
      <c r="B154" s="39"/>
      <c r="C154" s="204" t="s">
        <v>266</v>
      </c>
      <c r="D154" s="204" t="s">
        <v>128</v>
      </c>
      <c r="E154" s="205" t="s">
        <v>267</v>
      </c>
      <c r="F154" s="206" t="s">
        <v>268</v>
      </c>
      <c r="G154" s="207" t="s">
        <v>226</v>
      </c>
      <c r="H154" s="208">
        <v>1</v>
      </c>
      <c r="I154" s="209"/>
      <c r="J154" s="210">
        <f>ROUND(I154*H154,2)</f>
        <v>0</v>
      </c>
      <c r="K154" s="206" t="s">
        <v>132</v>
      </c>
      <c r="L154" s="44"/>
      <c r="M154" s="211" t="s">
        <v>19</v>
      </c>
      <c r="N154" s="212" t="s">
        <v>49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227</v>
      </c>
      <c r="AT154" s="215" t="s">
        <v>128</v>
      </c>
      <c r="AU154" s="215" t="s">
        <v>88</v>
      </c>
      <c r="AY154" s="17" t="s">
        <v>126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86</v>
      </c>
      <c r="BK154" s="216">
        <f>ROUND(I154*H154,2)</f>
        <v>0</v>
      </c>
      <c r="BL154" s="17" t="s">
        <v>227</v>
      </c>
      <c r="BM154" s="215" t="s">
        <v>269</v>
      </c>
    </row>
    <row r="155" s="2" customFormat="1">
      <c r="A155" s="38"/>
      <c r="B155" s="39"/>
      <c r="C155" s="40"/>
      <c r="D155" s="217" t="s">
        <v>135</v>
      </c>
      <c r="E155" s="40"/>
      <c r="F155" s="218" t="s">
        <v>270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135</v>
      </c>
      <c r="AU155" s="17" t="s">
        <v>88</v>
      </c>
    </row>
    <row r="156" s="2" customFormat="1">
      <c r="A156" s="38"/>
      <c r="B156" s="39"/>
      <c r="C156" s="40"/>
      <c r="D156" s="224" t="s">
        <v>230</v>
      </c>
      <c r="E156" s="40"/>
      <c r="F156" s="244" t="s">
        <v>271</v>
      </c>
      <c r="G156" s="40"/>
      <c r="H156" s="40"/>
      <c r="I156" s="219"/>
      <c r="J156" s="40"/>
      <c r="K156" s="40"/>
      <c r="L156" s="44"/>
      <c r="M156" s="245"/>
      <c r="N156" s="246"/>
      <c r="O156" s="247"/>
      <c r="P156" s="247"/>
      <c r="Q156" s="247"/>
      <c r="R156" s="247"/>
      <c r="S156" s="247"/>
      <c r="T156" s="24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230</v>
      </c>
      <c r="AU156" s="17" t="s">
        <v>88</v>
      </c>
    </row>
    <row r="157" s="2" customFormat="1" ht="6.96" customHeight="1">
      <c r="A157" s="38"/>
      <c r="B157" s="59"/>
      <c r="C157" s="60"/>
      <c r="D157" s="60"/>
      <c r="E157" s="60"/>
      <c r="F157" s="60"/>
      <c r="G157" s="60"/>
      <c r="H157" s="60"/>
      <c r="I157" s="60"/>
      <c r="J157" s="60"/>
      <c r="K157" s="60"/>
      <c r="L157" s="44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sheetProtection sheet="1" autoFilter="0" formatColumns="0" formatRows="0" objects="1" scenarios="1" spinCount="100000" saltValue="niA0buFTO80aOKtURkTEuqZX5GK6W/58yumSnqTte7nxt6knq+ETem7JDCzDek7mHrxkhzKvMGZzdEjxuXlLzg==" hashValue="XnMgZIU9KgU5I2jWMnSjg/mbvwL+C0ooqobocCubjNypxklqJ0/JdtbVzJ5u3mMs07/rvkyvncT/1NkmW6pjOg==" algorithmName="SHA-512" password="CC35"/>
  <autoFilter ref="C87:K156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2/122252204"/>
    <hyperlink ref="F95" r:id="rId2" display="https://podminky.urs.cz/item/CS_URS_2024_02/162751114"/>
    <hyperlink ref="F98" r:id="rId3" display="https://podminky.urs.cz/item/CS_URS_2024_02/171201231"/>
    <hyperlink ref="F101" r:id="rId4" display="https://podminky.urs.cz/item/CS_URS_2024_02/181912112"/>
    <hyperlink ref="F105" r:id="rId5" display="https://podminky.urs.cz/item/CS_URS_2024_02/564861111"/>
    <hyperlink ref="F108" r:id="rId6" display="https://podminky.urs.cz/item/CS_URS_2024_02/596211113"/>
    <hyperlink ref="F114" r:id="rId7" display="https://podminky.urs.cz/item/CS_URS_2024_02/637121111"/>
    <hyperlink ref="F118" r:id="rId8" display="https://podminky.urs.cz/item/CS_URS_2024_02/916331112"/>
    <hyperlink ref="F123" r:id="rId9" display="https://podminky.urs.cz/item/CS_URS_2024_02/916991121"/>
    <hyperlink ref="F126" r:id="rId10" display="https://podminky.urs.cz/item/CS_URS_2024_02/919726122"/>
    <hyperlink ref="F130" r:id="rId11" display="https://podminky.urs.cz/item/CS_URS_2024_02/998223011"/>
    <hyperlink ref="F132" r:id="rId12" display="https://podminky.urs.cz/item/CS_URS_2024_02/998223091"/>
    <hyperlink ref="F136" r:id="rId13" display="https://podminky.urs.cz/item/CS_URS_2024_02/032103000"/>
    <hyperlink ref="F139" r:id="rId14" display="https://podminky.urs.cz/item/CS_URS_2024_02/032503000"/>
    <hyperlink ref="F142" r:id="rId15" display="https://podminky.urs.cz/item/CS_URS_2024_02/033103000"/>
    <hyperlink ref="F144" r:id="rId16" display="https://podminky.urs.cz/item/CS_URS_2024_02/033203000"/>
    <hyperlink ref="F146" r:id="rId17" display="https://podminky.urs.cz/item/CS_URS_2024_02/034103000"/>
    <hyperlink ref="F149" r:id="rId18" display="https://podminky.urs.cz/item/CS_URS_2024_02/039103000"/>
    <hyperlink ref="F152" r:id="rId19" display="https://podminky.urs.cz/item/CS_URS_2024_02/062503000"/>
    <hyperlink ref="F155" r:id="rId20" display="https://podminky.urs.cz/item/CS_URS_2024_02/0636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88</v>
      </c>
    </row>
    <row r="4" s="1" customFormat="1" ht="24.96" customHeight="1">
      <c r="B4" s="20"/>
      <c r="D4" s="130" t="s">
        <v>95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Hřbitov Novosedlice - oprava cest 2.etapa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96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272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15. 11. 2024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">
        <v>34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35</v>
      </c>
      <c r="F21" s="38"/>
      <c r="G21" s="38"/>
      <c r="H21" s="38"/>
      <c r="I21" s="132" t="s">
        <v>29</v>
      </c>
      <c r="J21" s="136" t="s">
        <v>36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38</v>
      </c>
      <c r="E23" s="38"/>
      <c r="F23" s="38"/>
      <c r="G23" s="38"/>
      <c r="H23" s="38"/>
      <c r="I23" s="132" t="s">
        <v>26</v>
      </c>
      <c r="J23" s="136" t="s">
        <v>39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40</v>
      </c>
      <c r="F24" s="38"/>
      <c r="G24" s="38"/>
      <c r="H24" s="38"/>
      <c r="I24" s="132" t="s">
        <v>29</v>
      </c>
      <c r="J24" s="136" t="s">
        <v>41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42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44</v>
      </c>
      <c r="E30" s="38"/>
      <c r="F30" s="38"/>
      <c r="G30" s="38"/>
      <c r="H30" s="38"/>
      <c r="I30" s="38"/>
      <c r="J30" s="144">
        <f>ROUND(J88,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46</v>
      </c>
      <c r="G32" s="38"/>
      <c r="H32" s="38"/>
      <c r="I32" s="145" t="s">
        <v>45</v>
      </c>
      <c r="J32" s="145" t="s">
        <v>47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48</v>
      </c>
      <c r="E33" s="132" t="s">
        <v>49</v>
      </c>
      <c r="F33" s="147">
        <f>ROUND((SUM(BE88:BE156)),  2)</f>
        <v>0</v>
      </c>
      <c r="G33" s="38"/>
      <c r="H33" s="38"/>
      <c r="I33" s="148">
        <v>0.20999999999999999</v>
      </c>
      <c r="J33" s="147">
        <f>ROUND(((SUM(BE88:BE156))*I33),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50</v>
      </c>
      <c r="F34" s="147">
        <f>ROUND((SUM(BF88:BF156)),  2)</f>
        <v>0</v>
      </c>
      <c r="G34" s="38"/>
      <c r="H34" s="38"/>
      <c r="I34" s="148">
        <v>0.12</v>
      </c>
      <c r="J34" s="147">
        <f>ROUND(((SUM(BF88:BF156))*I34),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51</v>
      </c>
      <c r="F35" s="147">
        <f>ROUND((SUM(BG88:BG156)),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52</v>
      </c>
      <c r="F36" s="147">
        <f>ROUND((SUM(BH88:BH156)),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53</v>
      </c>
      <c r="F37" s="147">
        <f>ROUND((SUM(BI88:BI156)),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54</v>
      </c>
      <c r="E39" s="151"/>
      <c r="F39" s="151"/>
      <c r="G39" s="152" t="s">
        <v>55</v>
      </c>
      <c r="H39" s="153" t="s">
        <v>56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98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Hřbitov Novosedlice - oprava cest 2.etapa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96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F.2 - 2.fáze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Novosedlice, okr.Teplice</v>
      </c>
      <c r="G52" s="40"/>
      <c r="H52" s="40"/>
      <c r="I52" s="32" t="s">
        <v>23</v>
      </c>
      <c r="J52" s="72" t="str">
        <f>IF(J12="","",J12)</f>
        <v>15. 11. 2024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Obec Novosedlice, Trnovanská 208/16, Novosedlice</v>
      </c>
      <c r="G54" s="40"/>
      <c r="H54" s="40"/>
      <c r="I54" s="32" t="s">
        <v>33</v>
      </c>
      <c r="J54" s="36" t="str">
        <f>E21</f>
        <v>PS projekty s.r.o., 14.října 291/4, Teplice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40.0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38</v>
      </c>
      <c r="J55" s="36" t="str">
        <f>E24</f>
        <v>STAVINVEST KMS s.r.o., Studentská 285/22, Bílina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99</v>
      </c>
      <c r="D57" s="162"/>
      <c r="E57" s="162"/>
      <c r="F57" s="162"/>
      <c r="G57" s="162"/>
      <c r="H57" s="162"/>
      <c r="I57" s="162"/>
      <c r="J57" s="163" t="s">
        <v>100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76</v>
      </c>
      <c r="D59" s="40"/>
      <c r="E59" s="40"/>
      <c r="F59" s="40"/>
      <c r="G59" s="40"/>
      <c r="H59" s="40"/>
      <c r="I59" s="40"/>
      <c r="J59" s="102">
        <f>J88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101</v>
      </c>
    </row>
    <row r="60" s="9" customFormat="1" ht="24.96" customHeight="1">
      <c r="A60" s="9"/>
      <c r="B60" s="165"/>
      <c r="C60" s="166"/>
      <c r="D60" s="167" t="s">
        <v>102</v>
      </c>
      <c r="E60" s="168"/>
      <c r="F60" s="168"/>
      <c r="G60" s="168"/>
      <c r="H60" s="168"/>
      <c r="I60" s="168"/>
      <c r="J60" s="169">
        <f>J89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103</v>
      </c>
      <c r="E61" s="174"/>
      <c r="F61" s="174"/>
      <c r="G61" s="174"/>
      <c r="H61" s="174"/>
      <c r="I61" s="174"/>
      <c r="J61" s="175">
        <f>J90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104</v>
      </c>
      <c r="E62" s="174"/>
      <c r="F62" s="174"/>
      <c r="G62" s="174"/>
      <c r="H62" s="174"/>
      <c r="I62" s="174"/>
      <c r="J62" s="175">
        <f>J103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105</v>
      </c>
      <c r="E63" s="174"/>
      <c r="F63" s="174"/>
      <c r="G63" s="174"/>
      <c r="H63" s="174"/>
      <c r="I63" s="174"/>
      <c r="J63" s="175">
        <f>J112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106</v>
      </c>
      <c r="E64" s="174"/>
      <c r="F64" s="174"/>
      <c r="G64" s="174"/>
      <c r="H64" s="174"/>
      <c r="I64" s="174"/>
      <c r="J64" s="175">
        <f>J116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107</v>
      </c>
      <c r="E65" s="174"/>
      <c r="F65" s="174"/>
      <c r="G65" s="174"/>
      <c r="H65" s="174"/>
      <c r="I65" s="174"/>
      <c r="J65" s="175">
        <f>J128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5"/>
      <c r="C66" s="166"/>
      <c r="D66" s="167" t="s">
        <v>108</v>
      </c>
      <c r="E66" s="168"/>
      <c r="F66" s="168"/>
      <c r="G66" s="168"/>
      <c r="H66" s="168"/>
      <c r="I66" s="168"/>
      <c r="J66" s="169">
        <f>J133</f>
        <v>0</v>
      </c>
      <c r="K66" s="166"/>
      <c r="L66" s="170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1"/>
      <c r="C67" s="172"/>
      <c r="D67" s="173" t="s">
        <v>109</v>
      </c>
      <c r="E67" s="174"/>
      <c r="F67" s="174"/>
      <c r="G67" s="174"/>
      <c r="H67" s="174"/>
      <c r="I67" s="174"/>
      <c r="J67" s="175">
        <f>J134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1"/>
      <c r="C68" s="172"/>
      <c r="D68" s="173" t="s">
        <v>110</v>
      </c>
      <c r="E68" s="174"/>
      <c r="F68" s="174"/>
      <c r="G68" s="174"/>
      <c r="H68" s="174"/>
      <c r="I68" s="174"/>
      <c r="J68" s="175">
        <f>J150</f>
        <v>0</v>
      </c>
      <c r="K68" s="172"/>
      <c r="L68" s="17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4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134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4" s="2" customFormat="1" ht="6.96" customHeight="1">
      <c r="A74" s="38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4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24.96" customHeight="1">
      <c r="A75" s="38"/>
      <c r="B75" s="39"/>
      <c r="C75" s="23" t="s">
        <v>111</v>
      </c>
      <c r="D75" s="40"/>
      <c r="E75" s="40"/>
      <c r="F75" s="40"/>
      <c r="G75" s="40"/>
      <c r="H75" s="40"/>
      <c r="I75" s="40"/>
      <c r="J75" s="40"/>
      <c r="K75" s="40"/>
      <c r="L75" s="134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2" customHeight="1">
      <c r="A77" s="38"/>
      <c r="B77" s="39"/>
      <c r="C77" s="32" t="s">
        <v>16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6.5" customHeight="1">
      <c r="A78" s="38"/>
      <c r="B78" s="39"/>
      <c r="C78" s="40"/>
      <c r="D78" s="40"/>
      <c r="E78" s="160" t="str">
        <f>E7</f>
        <v>Hřbitov Novosedlice - oprava cest 2.etapa</v>
      </c>
      <c r="F78" s="32"/>
      <c r="G78" s="32"/>
      <c r="H78" s="32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96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69" t="str">
        <f>E9</f>
        <v>F.2 - 2.fáze</v>
      </c>
      <c r="F80" s="40"/>
      <c r="G80" s="40"/>
      <c r="H80" s="40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6.96" customHeight="1">
      <c r="A81" s="38"/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2" customHeight="1">
      <c r="A82" s="38"/>
      <c r="B82" s="39"/>
      <c r="C82" s="32" t="s">
        <v>21</v>
      </c>
      <c r="D82" s="40"/>
      <c r="E82" s="40"/>
      <c r="F82" s="27" t="str">
        <f>F12</f>
        <v>Novosedlice, okr.Teplice</v>
      </c>
      <c r="G82" s="40"/>
      <c r="H82" s="40"/>
      <c r="I82" s="32" t="s">
        <v>23</v>
      </c>
      <c r="J82" s="72" t="str">
        <f>IF(J12="","",J12)</f>
        <v>15. 11. 2024</v>
      </c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25.65" customHeight="1">
      <c r="A84" s="38"/>
      <c r="B84" s="39"/>
      <c r="C84" s="32" t="s">
        <v>25</v>
      </c>
      <c r="D84" s="40"/>
      <c r="E84" s="40"/>
      <c r="F84" s="27" t="str">
        <f>E15</f>
        <v>Obec Novosedlice, Trnovanská 208/16, Novosedlice</v>
      </c>
      <c r="G84" s="40"/>
      <c r="H84" s="40"/>
      <c r="I84" s="32" t="s">
        <v>33</v>
      </c>
      <c r="J84" s="36" t="str">
        <f>E21</f>
        <v>PS projekty s.r.o., 14.října 291/4, Teplice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40.05" customHeight="1">
      <c r="A85" s="38"/>
      <c r="B85" s="39"/>
      <c r="C85" s="32" t="s">
        <v>31</v>
      </c>
      <c r="D85" s="40"/>
      <c r="E85" s="40"/>
      <c r="F85" s="27" t="str">
        <f>IF(E18="","",E18)</f>
        <v>Vyplň údaj</v>
      </c>
      <c r="G85" s="40"/>
      <c r="H85" s="40"/>
      <c r="I85" s="32" t="s">
        <v>38</v>
      </c>
      <c r="J85" s="36" t="str">
        <f>E24</f>
        <v>STAVINVEST KMS s.r.o., Studentská 285/22, Bílina</v>
      </c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0.32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11" customFormat="1" ht="29.28" customHeight="1">
      <c r="A87" s="177"/>
      <c r="B87" s="178"/>
      <c r="C87" s="179" t="s">
        <v>112</v>
      </c>
      <c r="D87" s="180" t="s">
        <v>63</v>
      </c>
      <c r="E87" s="180" t="s">
        <v>59</v>
      </c>
      <c r="F87" s="180" t="s">
        <v>60</v>
      </c>
      <c r="G87" s="180" t="s">
        <v>113</v>
      </c>
      <c r="H87" s="180" t="s">
        <v>114</v>
      </c>
      <c r="I87" s="180" t="s">
        <v>115</v>
      </c>
      <c r="J87" s="180" t="s">
        <v>100</v>
      </c>
      <c r="K87" s="181" t="s">
        <v>116</v>
      </c>
      <c r="L87" s="182"/>
      <c r="M87" s="92" t="s">
        <v>19</v>
      </c>
      <c r="N87" s="93" t="s">
        <v>48</v>
      </c>
      <c r="O87" s="93" t="s">
        <v>117</v>
      </c>
      <c r="P87" s="93" t="s">
        <v>118</v>
      </c>
      <c r="Q87" s="93" t="s">
        <v>119</v>
      </c>
      <c r="R87" s="93" t="s">
        <v>120</v>
      </c>
      <c r="S87" s="93" t="s">
        <v>121</v>
      </c>
      <c r="T87" s="94" t="s">
        <v>122</v>
      </c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</row>
    <row r="88" s="2" customFormat="1" ht="22.8" customHeight="1">
      <c r="A88" s="38"/>
      <c r="B88" s="39"/>
      <c r="C88" s="99" t="s">
        <v>123</v>
      </c>
      <c r="D88" s="40"/>
      <c r="E88" s="40"/>
      <c r="F88" s="40"/>
      <c r="G88" s="40"/>
      <c r="H88" s="40"/>
      <c r="I88" s="40"/>
      <c r="J88" s="183">
        <f>BK88</f>
        <v>0</v>
      </c>
      <c r="K88" s="40"/>
      <c r="L88" s="44"/>
      <c r="M88" s="95"/>
      <c r="N88" s="184"/>
      <c r="O88" s="96"/>
      <c r="P88" s="185">
        <f>P89+P133</f>
        <v>0</v>
      </c>
      <c r="Q88" s="96"/>
      <c r="R88" s="185">
        <f>R89+R133</f>
        <v>389.65357919999997</v>
      </c>
      <c r="S88" s="96"/>
      <c r="T88" s="186">
        <f>T89+T133</f>
        <v>0</v>
      </c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77</v>
      </c>
      <c r="AU88" s="17" t="s">
        <v>101</v>
      </c>
      <c r="BK88" s="187">
        <f>BK89+BK133</f>
        <v>0</v>
      </c>
    </row>
    <row r="89" s="12" customFormat="1" ht="25.92" customHeight="1">
      <c r="A89" s="12"/>
      <c r="B89" s="188"/>
      <c r="C89" s="189"/>
      <c r="D89" s="190" t="s">
        <v>77</v>
      </c>
      <c r="E89" s="191" t="s">
        <v>124</v>
      </c>
      <c r="F89" s="191" t="s">
        <v>125</v>
      </c>
      <c r="G89" s="189"/>
      <c r="H89" s="189"/>
      <c r="I89" s="192"/>
      <c r="J89" s="193">
        <f>BK89</f>
        <v>0</v>
      </c>
      <c r="K89" s="189"/>
      <c r="L89" s="194"/>
      <c r="M89" s="195"/>
      <c r="N89" s="196"/>
      <c r="O89" s="196"/>
      <c r="P89" s="197">
        <f>P90+P103+P112+P116+P128</f>
        <v>0</v>
      </c>
      <c r="Q89" s="196"/>
      <c r="R89" s="197">
        <f>R90+R103+R112+R116+R128</f>
        <v>389.65357919999997</v>
      </c>
      <c r="S89" s="196"/>
      <c r="T89" s="198">
        <f>T90+T103+T112+T116+T128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9" t="s">
        <v>86</v>
      </c>
      <c r="AT89" s="200" t="s">
        <v>77</v>
      </c>
      <c r="AU89" s="200" t="s">
        <v>78</v>
      </c>
      <c r="AY89" s="199" t="s">
        <v>126</v>
      </c>
      <c r="BK89" s="201">
        <f>BK90+BK103+BK112+BK116+BK128</f>
        <v>0</v>
      </c>
    </row>
    <row r="90" s="12" customFormat="1" ht="22.8" customHeight="1">
      <c r="A90" s="12"/>
      <c r="B90" s="188"/>
      <c r="C90" s="189"/>
      <c r="D90" s="190" t="s">
        <v>77</v>
      </c>
      <c r="E90" s="202" t="s">
        <v>86</v>
      </c>
      <c r="F90" s="202" t="s">
        <v>127</v>
      </c>
      <c r="G90" s="189"/>
      <c r="H90" s="189"/>
      <c r="I90" s="192"/>
      <c r="J90" s="203">
        <f>BK90</f>
        <v>0</v>
      </c>
      <c r="K90" s="189"/>
      <c r="L90" s="194"/>
      <c r="M90" s="195"/>
      <c r="N90" s="196"/>
      <c r="O90" s="196"/>
      <c r="P90" s="197">
        <f>SUM(P91:P102)</f>
        <v>0</v>
      </c>
      <c r="Q90" s="196"/>
      <c r="R90" s="197">
        <f>SUM(R91:R102)</f>
        <v>0</v>
      </c>
      <c r="S90" s="196"/>
      <c r="T90" s="198">
        <f>SUM(T91:T102)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9" t="s">
        <v>86</v>
      </c>
      <c r="AT90" s="200" t="s">
        <v>77</v>
      </c>
      <c r="AU90" s="200" t="s">
        <v>86</v>
      </c>
      <c r="AY90" s="199" t="s">
        <v>126</v>
      </c>
      <c r="BK90" s="201">
        <f>SUM(BK91:BK102)</f>
        <v>0</v>
      </c>
    </row>
    <row r="91" s="2" customFormat="1" ht="24.15" customHeight="1">
      <c r="A91" s="38"/>
      <c r="B91" s="39"/>
      <c r="C91" s="204" t="s">
        <v>86</v>
      </c>
      <c r="D91" s="204" t="s">
        <v>128</v>
      </c>
      <c r="E91" s="205" t="s">
        <v>129</v>
      </c>
      <c r="F91" s="206" t="s">
        <v>130</v>
      </c>
      <c r="G91" s="207" t="s">
        <v>131</v>
      </c>
      <c r="H91" s="208">
        <v>205.19999999999999</v>
      </c>
      <c r="I91" s="209"/>
      <c r="J91" s="210">
        <f>ROUND(I91*H91,2)</f>
        <v>0</v>
      </c>
      <c r="K91" s="206" t="s">
        <v>132</v>
      </c>
      <c r="L91" s="44"/>
      <c r="M91" s="211" t="s">
        <v>19</v>
      </c>
      <c r="N91" s="212" t="s">
        <v>49</v>
      </c>
      <c r="O91" s="84"/>
      <c r="P91" s="213">
        <f>O91*H91</f>
        <v>0</v>
      </c>
      <c r="Q91" s="213">
        <v>0</v>
      </c>
      <c r="R91" s="213">
        <f>Q91*H91</f>
        <v>0</v>
      </c>
      <c r="S91" s="213">
        <v>0</v>
      </c>
      <c r="T91" s="214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15" t="s">
        <v>133</v>
      </c>
      <c r="AT91" s="215" t="s">
        <v>128</v>
      </c>
      <c r="AU91" s="215" t="s">
        <v>88</v>
      </c>
      <c r="AY91" s="17" t="s">
        <v>126</v>
      </c>
      <c r="BE91" s="216">
        <f>IF(N91="základní",J91,0)</f>
        <v>0</v>
      </c>
      <c r="BF91" s="216">
        <f>IF(N91="snížená",J91,0)</f>
        <v>0</v>
      </c>
      <c r="BG91" s="216">
        <f>IF(N91="zákl. přenesená",J91,0)</f>
        <v>0</v>
      </c>
      <c r="BH91" s="216">
        <f>IF(N91="sníž. přenesená",J91,0)</f>
        <v>0</v>
      </c>
      <c r="BI91" s="216">
        <f>IF(N91="nulová",J91,0)</f>
        <v>0</v>
      </c>
      <c r="BJ91" s="17" t="s">
        <v>86</v>
      </c>
      <c r="BK91" s="216">
        <f>ROUND(I91*H91,2)</f>
        <v>0</v>
      </c>
      <c r="BL91" s="17" t="s">
        <v>133</v>
      </c>
      <c r="BM91" s="215" t="s">
        <v>273</v>
      </c>
    </row>
    <row r="92" s="2" customFormat="1">
      <c r="A92" s="38"/>
      <c r="B92" s="39"/>
      <c r="C92" s="40"/>
      <c r="D92" s="217" t="s">
        <v>135</v>
      </c>
      <c r="E92" s="40"/>
      <c r="F92" s="218" t="s">
        <v>136</v>
      </c>
      <c r="G92" s="40"/>
      <c r="H92" s="40"/>
      <c r="I92" s="219"/>
      <c r="J92" s="40"/>
      <c r="K92" s="40"/>
      <c r="L92" s="44"/>
      <c r="M92" s="220"/>
      <c r="N92" s="221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135</v>
      </c>
      <c r="AU92" s="17" t="s">
        <v>88</v>
      </c>
    </row>
    <row r="93" s="13" customFormat="1">
      <c r="A93" s="13"/>
      <c r="B93" s="222"/>
      <c r="C93" s="223"/>
      <c r="D93" s="224" t="s">
        <v>137</v>
      </c>
      <c r="E93" s="225" t="s">
        <v>19</v>
      </c>
      <c r="F93" s="226" t="s">
        <v>274</v>
      </c>
      <c r="G93" s="223"/>
      <c r="H93" s="227">
        <v>205.19999999999999</v>
      </c>
      <c r="I93" s="228"/>
      <c r="J93" s="223"/>
      <c r="K93" s="223"/>
      <c r="L93" s="229"/>
      <c r="M93" s="230"/>
      <c r="N93" s="231"/>
      <c r="O93" s="231"/>
      <c r="P93" s="231"/>
      <c r="Q93" s="231"/>
      <c r="R93" s="231"/>
      <c r="S93" s="231"/>
      <c r="T93" s="232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3" t="s">
        <v>137</v>
      </c>
      <c r="AU93" s="233" t="s">
        <v>88</v>
      </c>
      <c r="AV93" s="13" t="s">
        <v>88</v>
      </c>
      <c r="AW93" s="13" t="s">
        <v>37</v>
      </c>
      <c r="AX93" s="13" t="s">
        <v>78</v>
      </c>
      <c r="AY93" s="233" t="s">
        <v>126</v>
      </c>
    </row>
    <row r="94" s="2" customFormat="1" ht="37.8" customHeight="1">
      <c r="A94" s="38"/>
      <c r="B94" s="39"/>
      <c r="C94" s="204" t="s">
        <v>88</v>
      </c>
      <c r="D94" s="204" t="s">
        <v>128</v>
      </c>
      <c r="E94" s="205" t="s">
        <v>139</v>
      </c>
      <c r="F94" s="206" t="s">
        <v>140</v>
      </c>
      <c r="G94" s="207" t="s">
        <v>131</v>
      </c>
      <c r="H94" s="208">
        <v>205.19999999999999</v>
      </c>
      <c r="I94" s="209"/>
      <c r="J94" s="210">
        <f>ROUND(I94*H94,2)</f>
        <v>0</v>
      </c>
      <c r="K94" s="206" t="s">
        <v>132</v>
      </c>
      <c r="L94" s="44"/>
      <c r="M94" s="211" t="s">
        <v>19</v>
      </c>
      <c r="N94" s="212" t="s">
        <v>49</v>
      </c>
      <c r="O94" s="84"/>
      <c r="P94" s="213">
        <f>O94*H94</f>
        <v>0</v>
      </c>
      <c r="Q94" s="213">
        <v>0</v>
      </c>
      <c r="R94" s="213">
        <f>Q94*H94</f>
        <v>0</v>
      </c>
      <c r="S94" s="213">
        <v>0</v>
      </c>
      <c r="T94" s="214">
        <f>S94*H94</f>
        <v>0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R94" s="215" t="s">
        <v>133</v>
      </c>
      <c r="AT94" s="215" t="s">
        <v>128</v>
      </c>
      <c r="AU94" s="215" t="s">
        <v>88</v>
      </c>
      <c r="AY94" s="17" t="s">
        <v>126</v>
      </c>
      <c r="BE94" s="216">
        <f>IF(N94="základní",J94,0)</f>
        <v>0</v>
      </c>
      <c r="BF94" s="216">
        <f>IF(N94="snížená",J94,0)</f>
        <v>0</v>
      </c>
      <c r="BG94" s="216">
        <f>IF(N94="zákl. přenesená",J94,0)</f>
        <v>0</v>
      </c>
      <c r="BH94" s="216">
        <f>IF(N94="sníž. přenesená",J94,0)</f>
        <v>0</v>
      </c>
      <c r="BI94" s="216">
        <f>IF(N94="nulová",J94,0)</f>
        <v>0</v>
      </c>
      <c r="BJ94" s="17" t="s">
        <v>86</v>
      </c>
      <c r="BK94" s="216">
        <f>ROUND(I94*H94,2)</f>
        <v>0</v>
      </c>
      <c r="BL94" s="17" t="s">
        <v>133</v>
      </c>
      <c r="BM94" s="215" t="s">
        <v>275</v>
      </c>
    </row>
    <row r="95" s="2" customFormat="1">
      <c r="A95" s="38"/>
      <c r="B95" s="39"/>
      <c r="C95" s="40"/>
      <c r="D95" s="217" t="s">
        <v>135</v>
      </c>
      <c r="E95" s="40"/>
      <c r="F95" s="218" t="s">
        <v>142</v>
      </c>
      <c r="G95" s="40"/>
      <c r="H95" s="40"/>
      <c r="I95" s="219"/>
      <c r="J95" s="40"/>
      <c r="K95" s="40"/>
      <c r="L95" s="44"/>
      <c r="M95" s="220"/>
      <c r="N95" s="221"/>
      <c r="O95" s="84"/>
      <c r="P95" s="84"/>
      <c r="Q95" s="84"/>
      <c r="R95" s="84"/>
      <c r="S95" s="84"/>
      <c r="T95" s="85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T95" s="17" t="s">
        <v>135</v>
      </c>
      <c r="AU95" s="17" t="s">
        <v>88</v>
      </c>
    </row>
    <row r="96" s="13" customFormat="1">
      <c r="A96" s="13"/>
      <c r="B96" s="222"/>
      <c r="C96" s="223"/>
      <c r="D96" s="224" t="s">
        <v>137</v>
      </c>
      <c r="E96" s="225" t="s">
        <v>19</v>
      </c>
      <c r="F96" s="226" t="s">
        <v>276</v>
      </c>
      <c r="G96" s="223"/>
      <c r="H96" s="227">
        <v>205.19999999999999</v>
      </c>
      <c r="I96" s="228"/>
      <c r="J96" s="223"/>
      <c r="K96" s="223"/>
      <c r="L96" s="229"/>
      <c r="M96" s="230"/>
      <c r="N96" s="231"/>
      <c r="O96" s="231"/>
      <c r="P96" s="231"/>
      <c r="Q96" s="231"/>
      <c r="R96" s="231"/>
      <c r="S96" s="231"/>
      <c r="T96" s="232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3" t="s">
        <v>137</v>
      </c>
      <c r="AU96" s="233" t="s">
        <v>88</v>
      </c>
      <c r="AV96" s="13" t="s">
        <v>88</v>
      </c>
      <c r="AW96" s="13" t="s">
        <v>37</v>
      </c>
      <c r="AX96" s="13" t="s">
        <v>78</v>
      </c>
      <c r="AY96" s="233" t="s">
        <v>126</v>
      </c>
    </row>
    <row r="97" s="2" customFormat="1" ht="24.15" customHeight="1">
      <c r="A97" s="38"/>
      <c r="B97" s="39"/>
      <c r="C97" s="204" t="s">
        <v>144</v>
      </c>
      <c r="D97" s="204" t="s">
        <v>128</v>
      </c>
      <c r="E97" s="205" t="s">
        <v>145</v>
      </c>
      <c r="F97" s="206" t="s">
        <v>146</v>
      </c>
      <c r="G97" s="207" t="s">
        <v>147</v>
      </c>
      <c r="H97" s="208">
        <v>379.62</v>
      </c>
      <c r="I97" s="209"/>
      <c r="J97" s="210">
        <f>ROUND(I97*H97,2)</f>
        <v>0</v>
      </c>
      <c r="K97" s="206" t="s">
        <v>132</v>
      </c>
      <c r="L97" s="44"/>
      <c r="M97" s="211" t="s">
        <v>19</v>
      </c>
      <c r="N97" s="212" t="s">
        <v>49</v>
      </c>
      <c r="O97" s="84"/>
      <c r="P97" s="213">
        <f>O97*H97</f>
        <v>0</v>
      </c>
      <c r="Q97" s="213">
        <v>0</v>
      </c>
      <c r="R97" s="213">
        <f>Q97*H97</f>
        <v>0</v>
      </c>
      <c r="S97" s="213">
        <v>0</v>
      </c>
      <c r="T97" s="214">
        <f>S97*H97</f>
        <v>0</v>
      </c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R97" s="215" t="s">
        <v>133</v>
      </c>
      <c r="AT97" s="215" t="s">
        <v>128</v>
      </c>
      <c r="AU97" s="215" t="s">
        <v>88</v>
      </c>
      <c r="AY97" s="17" t="s">
        <v>126</v>
      </c>
      <c r="BE97" s="216">
        <f>IF(N97="základní",J97,0)</f>
        <v>0</v>
      </c>
      <c r="BF97" s="216">
        <f>IF(N97="snížená",J97,0)</f>
        <v>0</v>
      </c>
      <c r="BG97" s="216">
        <f>IF(N97="zákl. přenesená",J97,0)</f>
        <v>0</v>
      </c>
      <c r="BH97" s="216">
        <f>IF(N97="sníž. přenesená",J97,0)</f>
        <v>0</v>
      </c>
      <c r="BI97" s="216">
        <f>IF(N97="nulová",J97,0)</f>
        <v>0</v>
      </c>
      <c r="BJ97" s="17" t="s">
        <v>86</v>
      </c>
      <c r="BK97" s="216">
        <f>ROUND(I97*H97,2)</f>
        <v>0</v>
      </c>
      <c r="BL97" s="17" t="s">
        <v>133</v>
      </c>
      <c r="BM97" s="215" t="s">
        <v>277</v>
      </c>
    </row>
    <row r="98" s="2" customFormat="1">
      <c r="A98" s="38"/>
      <c r="B98" s="39"/>
      <c r="C98" s="40"/>
      <c r="D98" s="217" t="s">
        <v>135</v>
      </c>
      <c r="E98" s="40"/>
      <c r="F98" s="218" t="s">
        <v>149</v>
      </c>
      <c r="G98" s="40"/>
      <c r="H98" s="40"/>
      <c r="I98" s="219"/>
      <c r="J98" s="40"/>
      <c r="K98" s="40"/>
      <c r="L98" s="44"/>
      <c r="M98" s="220"/>
      <c r="N98" s="221"/>
      <c r="O98" s="84"/>
      <c r="P98" s="84"/>
      <c r="Q98" s="84"/>
      <c r="R98" s="84"/>
      <c r="S98" s="84"/>
      <c r="T98" s="85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T98" s="17" t="s">
        <v>135</v>
      </c>
      <c r="AU98" s="17" t="s">
        <v>88</v>
      </c>
    </row>
    <row r="99" s="13" customFormat="1">
      <c r="A99" s="13"/>
      <c r="B99" s="222"/>
      <c r="C99" s="223"/>
      <c r="D99" s="224" t="s">
        <v>137</v>
      </c>
      <c r="E99" s="223"/>
      <c r="F99" s="226" t="s">
        <v>278</v>
      </c>
      <c r="G99" s="223"/>
      <c r="H99" s="227">
        <v>379.62</v>
      </c>
      <c r="I99" s="228"/>
      <c r="J99" s="223"/>
      <c r="K99" s="223"/>
      <c r="L99" s="229"/>
      <c r="M99" s="230"/>
      <c r="N99" s="231"/>
      <c r="O99" s="231"/>
      <c r="P99" s="231"/>
      <c r="Q99" s="231"/>
      <c r="R99" s="231"/>
      <c r="S99" s="231"/>
      <c r="T99" s="23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3" t="s">
        <v>137</v>
      </c>
      <c r="AU99" s="233" t="s">
        <v>88</v>
      </c>
      <c r="AV99" s="13" t="s">
        <v>88</v>
      </c>
      <c r="AW99" s="13" t="s">
        <v>4</v>
      </c>
      <c r="AX99" s="13" t="s">
        <v>86</v>
      </c>
      <c r="AY99" s="233" t="s">
        <v>126</v>
      </c>
    </row>
    <row r="100" s="2" customFormat="1" ht="21.75" customHeight="1">
      <c r="A100" s="38"/>
      <c r="B100" s="39"/>
      <c r="C100" s="204" t="s">
        <v>133</v>
      </c>
      <c r="D100" s="204" t="s">
        <v>128</v>
      </c>
      <c r="E100" s="205" t="s">
        <v>151</v>
      </c>
      <c r="F100" s="206" t="s">
        <v>152</v>
      </c>
      <c r="G100" s="207" t="s">
        <v>153</v>
      </c>
      <c r="H100" s="208">
        <v>684</v>
      </c>
      <c r="I100" s="209"/>
      <c r="J100" s="210">
        <f>ROUND(I100*H100,2)</f>
        <v>0</v>
      </c>
      <c r="K100" s="206" t="s">
        <v>132</v>
      </c>
      <c r="L100" s="44"/>
      <c r="M100" s="211" t="s">
        <v>19</v>
      </c>
      <c r="N100" s="212" t="s">
        <v>49</v>
      </c>
      <c r="O100" s="84"/>
      <c r="P100" s="213">
        <f>O100*H100</f>
        <v>0</v>
      </c>
      <c r="Q100" s="213">
        <v>0</v>
      </c>
      <c r="R100" s="213">
        <f>Q100*H100</f>
        <v>0</v>
      </c>
      <c r="S100" s="213">
        <v>0</v>
      </c>
      <c r="T100" s="214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215" t="s">
        <v>133</v>
      </c>
      <c r="AT100" s="215" t="s">
        <v>128</v>
      </c>
      <c r="AU100" s="215" t="s">
        <v>88</v>
      </c>
      <c r="AY100" s="17" t="s">
        <v>126</v>
      </c>
      <c r="BE100" s="216">
        <f>IF(N100="základní",J100,0)</f>
        <v>0</v>
      </c>
      <c r="BF100" s="216">
        <f>IF(N100="snížená",J100,0)</f>
        <v>0</v>
      </c>
      <c r="BG100" s="216">
        <f>IF(N100="zákl. přenesená",J100,0)</f>
        <v>0</v>
      </c>
      <c r="BH100" s="216">
        <f>IF(N100="sníž. přenesená",J100,0)</f>
        <v>0</v>
      </c>
      <c r="BI100" s="216">
        <f>IF(N100="nulová",J100,0)</f>
        <v>0</v>
      </c>
      <c r="BJ100" s="17" t="s">
        <v>86</v>
      </c>
      <c r="BK100" s="216">
        <f>ROUND(I100*H100,2)</f>
        <v>0</v>
      </c>
      <c r="BL100" s="17" t="s">
        <v>133</v>
      </c>
      <c r="BM100" s="215" t="s">
        <v>279</v>
      </c>
    </row>
    <row r="101" s="2" customFormat="1">
      <c r="A101" s="38"/>
      <c r="B101" s="39"/>
      <c r="C101" s="40"/>
      <c r="D101" s="217" t="s">
        <v>135</v>
      </c>
      <c r="E101" s="40"/>
      <c r="F101" s="218" t="s">
        <v>155</v>
      </c>
      <c r="G101" s="40"/>
      <c r="H101" s="40"/>
      <c r="I101" s="219"/>
      <c r="J101" s="40"/>
      <c r="K101" s="40"/>
      <c r="L101" s="44"/>
      <c r="M101" s="220"/>
      <c r="N101" s="221"/>
      <c r="O101" s="84"/>
      <c r="P101" s="84"/>
      <c r="Q101" s="84"/>
      <c r="R101" s="84"/>
      <c r="S101" s="84"/>
      <c r="T101" s="85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17" t="s">
        <v>135</v>
      </c>
      <c r="AU101" s="17" t="s">
        <v>88</v>
      </c>
    </row>
    <row r="102" s="13" customFormat="1">
      <c r="A102" s="13"/>
      <c r="B102" s="222"/>
      <c r="C102" s="223"/>
      <c r="D102" s="224" t="s">
        <v>137</v>
      </c>
      <c r="E102" s="225" t="s">
        <v>19</v>
      </c>
      <c r="F102" s="226" t="s">
        <v>280</v>
      </c>
      <c r="G102" s="223"/>
      <c r="H102" s="227">
        <v>684</v>
      </c>
      <c r="I102" s="228"/>
      <c r="J102" s="223"/>
      <c r="K102" s="223"/>
      <c r="L102" s="229"/>
      <c r="M102" s="230"/>
      <c r="N102" s="231"/>
      <c r="O102" s="231"/>
      <c r="P102" s="231"/>
      <c r="Q102" s="231"/>
      <c r="R102" s="231"/>
      <c r="S102" s="231"/>
      <c r="T102" s="23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3" t="s">
        <v>137</v>
      </c>
      <c r="AU102" s="233" t="s">
        <v>88</v>
      </c>
      <c r="AV102" s="13" t="s">
        <v>88</v>
      </c>
      <c r="AW102" s="13" t="s">
        <v>37</v>
      </c>
      <c r="AX102" s="13" t="s">
        <v>78</v>
      </c>
      <c r="AY102" s="233" t="s">
        <v>126</v>
      </c>
    </row>
    <row r="103" s="12" customFormat="1" ht="22.8" customHeight="1">
      <c r="A103" s="12"/>
      <c r="B103" s="188"/>
      <c r="C103" s="189"/>
      <c r="D103" s="190" t="s">
        <v>77</v>
      </c>
      <c r="E103" s="202" t="s">
        <v>157</v>
      </c>
      <c r="F103" s="202" t="s">
        <v>158</v>
      </c>
      <c r="G103" s="189"/>
      <c r="H103" s="189"/>
      <c r="I103" s="192"/>
      <c r="J103" s="203">
        <f>BK103</f>
        <v>0</v>
      </c>
      <c r="K103" s="189"/>
      <c r="L103" s="194"/>
      <c r="M103" s="195"/>
      <c r="N103" s="196"/>
      <c r="O103" s="196"/>
      <c r="P103" s="197">
        <f>SUM(P104:P111)</f>
        <v>0</v>
      </c>
      <c r="Q103" s="196"/>
      <c r="R103" s="197">
        <f>SUM(R104:R111)</f>
        <v>152.21735999999999</v>
      </c>
      <c r="S103" s="196"/>
      <c r="T103" s="198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9" t="s">
        <v>86</v>
      </c>
      <c r="AT103" s="200" t="s">
        <v>77</v>
      </c>
      <c r="AU103" s="200" t="s">
        <v>86</v>
      </c>
      <c r="AY103" s="199" t="s">
        <v>126</v>
      </c>
      <c r="BK103" s="201">
        <f>SUM(BK104:BK111)</f>
        <v>0</v>
      </c>
    </row>
    <row r="104" s="2" customFormat="1" ht="21.75" customHeight="1">
      <c r="A104" s="38"/>
      <c r="B104" s="39"/>
      <c r="C104" s="204" t="s">
        <v>157</v>
      </c>
      <c r="D104" s="204" t="s">
        <v>128</v>
      </c>
      <c r="E104" s="205" t="s">
        <v>159</v>
      </c>
      <c r="F104" s="206" t="s">
        <v>160</v>
      </c>
      <c r="G104" s="207" t="s">
        <v>153</v>
      </c>
      <c r="H104" s="208">
        <v>684</v>
      </c>
      <c r="I104" s="209"/>
      <c r="J104" s="210">
        <f>ROUND(I104*H104,2)</f>
        <v>0</v>
      </c>
      <c r="K104" s="206" t="s">
        <v>132</v>
      </c>
      <c r="L104" s="44"/>
      <c r="M104" s="211" t="s">
        <v>19</v>
      </c>
      <c r="N104" s="212" t="s">
        <v>49</v>
      </c>
      <c r="O104" s="84"/>
      <c r="P104" s="213">
        <f>O104*H104</f>
        <v>0</v>
      </c>
      <c r="Q104" s="213">
        <v>0</v>
      </c>
      <c r="R104" s="213">
        <f>Q104*H104</f>
        <v>0</v>
      </c>
      <c r="S104" s="213">
        <v>0</v>
      </c>
      <c r="T104" s="214">
        <f>S104*H104</f>
        <v>0</v>
      </c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R104" s="215" t="s">
        <v>133</v>
      </c>
      <c r="AT104" s="215" t="s">
        <v>128</v>
      </c>
      <c r="AU104" s="215" t="s">
        <v>88</v>
      </c>
      <c r="AY104" s="17" t="s">
        <v>126</v>
      </c>
      <c r="BE104" s="216">
        <f>IF(N104="základní",J104,0)</f>
        <v>0</v>
      </c>
      <c r="BF104" s="216">
        <f>IF(N104="snížená",J104,0)</f>
        <v>0</v>
      </c>
      <c r="BG104" s="216">
        <f>IF(N104="zákl. přenesená",J104,0)</f>
        <v>0</v>
      </c>
      <c r="BH104" s="216">
        <f>IF(N104="sníž. přenesená",J104,0)</f>
        <v>0</v>
      </c>
      <c r="BI104" s="216">
        <f>IF(N104="nulová",J104,0)</f>
        <v>0</v>
      </c>
      <c r="BJ104" s="17" t="s">
        <v>86</v>
      </c>
      <c r="BK104" s="216">
        <f>ROUND(I104*H104,2)</f>
        <v>0</v>
      </c>
      <c r="BL104" s="17" t="s">
        <v>133</v>
      </c>
      <c r="BM104" s="215" t="s">
        <v>281</v>
      </c>
    </row>
    <row r="105" s="2" customFormat="1">
      <c r="A105" s="38"/>
      <c r="B105" s="39"/>
      <c r="C105" s="40"/>
      <c r="D105" s="217" t="s">
        <v>135</v>
      </c>
      <c r="E105" s="40"/>
      <c r="F105" s="218" t="s">
        <v>162</v>
      </c>
      <c r="G105" s="40"/>
      <c r="H105" s="40"/>
      <c r="I105" s="219"/>
      <c r="J105" s="40"/>
      <c r="K105" s="40"/>
      <c r="L105" s="44"/>
      <c r="M105" s="220"/>
      <c r="N105" s="221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135</v>
      </c>
      <c r="AU105" s="17" t="s">
        <v>88</v>
      </c>
    </row>
    <row r="106" s="13" customFormat="1">
      <c r="A106" s="13"/>
      <c r="B106" s="222"/>
      <c r="C106" s="223"/>
      <c r="D106" s="224" t="s">
        <v>137</v>
      </c>
      <c r="E106" s="225" t="s">
        <v>19</v>
      </c>
      <c r="F106" s="226" t="s">
        <v>282</v>
      </c>
      <c r="G106" s="223"/>
      <c r="H106" s="227">
        <v>684</v>
      </c>
      <c r="I106" s="228"/>
      <c r="J106" s="223"/>
      <c r="K106" s="223"/>
      <c r="L106" s="229"/>
      <c r="M106" s="230"/>
      <c r="N106" s="231"/>
      <c r="O106" s="231"/>
      <c r="P106" s="231"/>
      <c r="Q106" s="231"/>
      <c r="R106" s="231"/>
      <c r="S106" s="231"/>
      <c r="T106" s="232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3" t="s">
        <v>137</v>
      </c>
      <c r="AU106" s="233" t="s">
        <v>88</v>
      </c>
      <c r="AV106" s="13" t="s">
        <v>88</v>
      </c>
      <c r="AW106" s="13" t="s">
        <v>37</v>
      </c>
      <c r="AX106" s="13" t="s">
        <v>78</v>
      </c>
      <c r="AY106" s="233" t="s">
        <v>126</v>
      </c>
    </row>
    <row r="107" s="2" customFormat="1" ht="37.8" customHeight="1">
      <c r="A107" s="38"/>
      <c r="B107" s="39"/>
      <c r="C107" s="204" t="s">
        <v>164</v>
      </c>
      <c r="D107" s="204" t="s">
        <v>128</v>
      </c>
      <c r="E107" s="205" t="s">
        <v>165</v>
      </c>
      <c r="F107" s="206" t="s">
        <v>166</v>
      </c>
      <c r="G107" s="207" t="s">
        <v>153</v>
      </c>
      <c r="H107" s="208">
        <v>684</v>
      </c>
      <c r="I107" s="209"/>
      <c r="J107" s="210">
        <f>ROUND(I107*H107,2)</f>
        <v>0</v>
      </c>
      <c r="K107" s="206" t="s">
        <v>132</v>
      </c>
      <c r="L107" s="44"/>
      <c r="M107" s="211" t="s">
        <v>19</v>
      </c>
      <c r="N107" s="212" t="s">
        <v>49</v>
      </c>
      <c r="O107" s="84"/>
      <c r="P107" s="213">
        <f>O107*H107</f>
        <v>0</v>
      </c>
      <c r="Q107" s="213">
        <v>0.089219999999999994</v>
      </c>
      <c r="R107" s="213">
        <f>Q107*H107</f>
        <v>61.026479999999992</v>
      </c>
      <c r="S107" s="213">
        <v>0</v>
      </c>
      <c r="T107" s="214">
        <f>S107*H107</f>
        <v>0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R107" s="215" t="s">
        <v>133</v>
      </c>
      <c r="AT107" s="215" t="s">
        <v>128</v>
      </c>
      <c r="AU107" s="215" t="s">
        <v>88</v>
      </c>
      <c r="AY107" s="17" t="s">
        <v>126</v>
      </c>
      <c r="BE107" s="216">
        <f>IF(N107="základní",J107,0)</f>
        <v>0</v>
      </c>
      <c r="BF107" s="216">
        <f>IF(N107="snížená",J107,0)</f>
        <v>0</v>
      </c>
      <c r="BG107" s="216">
        <f>IF(N107="zákl. přenesená",J107,0)</f>
        <v>0</v>
      </c>
      <c r="BH107" s="216">
        <f>IF(N107="sníž. přenesená",J107,0)</f>
        <v>0</v>
      </c>
      <c r="BI107" s="216">
        <f>IF(N107="nulová",J107,0)</f>
        <v>0</v>
      </c>
      <c r="BJ107" s="17" t="s">
        <v>86</v>
      </c>
      <c r="BK107" s="216">
        <f>ROUND(I107*H107,2)</f>
        <v>0</v>
      </c>
      <c r="BL107" s="17" t="s">
        <v>133</v>
      </c>
      <c r="BM107" s="215" t="s">
        <v>283</v>
      </c>
    </row>
    <row r="108" s="2" customFormat="1">
      <c r="A108" s="38"/>
      <c r="B108" s="39"/>
      <c r="C108" s="40"/>
      <c r="D108" s="217" t="s">
        <v>135</v>
      </c>
      <c r="E108" s="40"/>
      <c r="F108" s="218" t="s">
        <v>168</v>
      </c>
      <c r="G108" s="40"/>
      <c r="H108" s="40"/>
      <c r="I108" s="219"/>
      <c r="J108" s="40"/>
      <c r="K108" s="40"/>
      <c r="L108" s="44"/>
      <c r="M108" s="220"/>
      <c r="N108" s="221"/>
      <c r="O108" s="84"/>
      <c r="P108" s="84"/>
      <c r="Q108" s="84"/>
      <c r="R108" s="84"/>
      <c r="S108" s="84"/>
      <c r="T108" s="85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T108" s="17" t="s">
        <v>135</v>
      </c>
      <c r="AU108" s="17" t="s">
        <v>88</v>
      </c>
    </row>
    <row r="109" s="13" customFormat="1">
      <c r="A109" s="13"/>
      <c r="B109" s="222"/>
      <c r="C109" s="223"/>
      <c r="D109" s="224" t="s">
        <v>137</v>
      </c>
      <c r="E109" s="225" t="s">
        <v>19</v>
      </c>
      <c r="F109" s="226" t="s">
        <v>284</v>
      </c>
      <c r="G109" s="223"/>
      <c r="H109" s="227">
        <v>684</v>
      </c>
      <c r="I109" s="228"/>
      <c r="J109" s="223"/>
      <c r="K109" s="223"/>
      <c r="L109" s="229"/>
      <c r="M109" s="230"/>
      <c r="N109" s="231"/>
      <c r="O109" s="231"/>
      <c r="P109" s="231"/>
      <c r="Q109" s="231"/>
      <c r="R109" s="231"/>
      <c r="S109" s="231"/>
      <c r="T109" s="232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3" t="s">
        <v>137</v>
      </c>
      <c r="AU109" s="233" t="s">
        <v>88</v>
      </c>
      <c r="AV109" s="13" t="s">
        <v>88</v>
      </c>
      <c r="AW109" s="13" t="s">
        <v>37</v>
      </c>
      <c r="AX109" s="13" t="s">
        <v>78</v>
      </c>
      <c r="AY109" s="233" t="s">
        <v>126</v>
      </c>
    </row>
    <row r="110" s="2" customFormat="1" ht="16.5" customHeight="1">
      <c r="A110" s="38"/>
      <c r="B110" s="39"/>
      <c r="C110" s="234" t="s">
        <v>170</v>
      </c>
      <c r="D110" s="234" t="s">
        <v>171</v>
      </c>
      <c r="E110" s="235" t="s">
        <v>172</v>
      </c>
      <c r="F110" s="236" t="s">
        <v>173</v>
      </c>
      <c r="G110" s="237" t="s">
        <v>153</v>
      </c>
      <c r="H110" s="238">
        <v>690.84000000000003</v>
      </c>
      <c r="I110" s="239"/>
      <c r="J110" s="240">
        <f>ROUND(I110*H110,2)</f>
        <v>0</v>
      </c>
      <c r="K110" s="236" t="s">
        <v>132</v>
      </c>
      <c r="L110" s="241"/>
      <c r="M110" s="242" t="s">
        <v>19</v>
      </c>
      <c r="N110" s="243" t="s">
        <v>49</v>
      </c>
      <c r="O110" s="84"/>
      <c r="P110" s="213">
        <f>O110*H110</f>
        <v>0</v>
      </c>
      <c r="Q110" s="213">
        <v>0.13200000000000001</v>
      </c>
      <c r="R110" s="213">
        <f>Q110*H110</f>
        <v>91.190880000000007</v>
      </c>
      <c r="S110" s="213">
        <v>0</v>
      </c>
      <c r="T110" s="214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15" t="s">
        <v>174</v>
      </c>
      <c r="AT110" s="215" t="s">
        <v>171</v>
      </c>
      <c r="AU110" s="215" t="s">
        <v>88</v>
      </c>
      <c r="AY110" s="17" t="s">
        <v>126</v>
      </c>
      <c r="BE110" s="216">
        <f>IF(N110="základní",J110,0)</f>
        <v>0</v>
      </c>
      <c r="BF110" s="216">
        <f>IF(N110="snížená",J110,0)</f>
        <v>0</v>
      </c>
      <c r="BG110" s="216">
        <f>IF(N110="zákl. přenesená",J110,0)</f>
        <v>0</v>
      </c>
      <c r="BH110" s="216">
        <f>IF(N110="sníž. přenesená",J110,0)</f>
        <v>0</v>
      </c>
      <c r="BI110" s="216">
        <f>IF(N110="nulová",J110,0)</f>
        <v>0</v>
      </c>
      <c r="BJ110" s="17" t="s">
        <v>86</v>
      </c>
      <c r="BK110" s="216">
        <f>ROUND(I110*H110,2)</f>
        <v>0</v>
      </c>
      <c r="BL110" s="17" t="s">
        <v>133</v>
      </c>
      <c r="BM110" s="215" t="s">
        <v>285</v>
      </c>
    </row>
    <row r="111" s="13" customFormat="1">
      <c r="A111" s="13"/>
      <c r="B111" s="222"/>
      <c r="C111" s="223"/>
      <c r="D111" s="224" t="s">
        <v>137</v>
      </c>
      <c r="E111" s="223"/>
      <c r="F111" s="226" t="s">
        <v>286</v>
      </c>
      <c r="G111" s="223"/>
      <c r="H111" s="227">
        <v>690.84000000000003</v>
      </c>
      <c r="I111" s="228"/>
      <c r="J111" s="223"/>
      <c r="K111" s="223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137</v>
      </c>
      <c r="AU111" s="233" t="s">
        <v>88</v>
      </c>
      <c r="AV111" s="13" t="s">
        <v>88</v>
      </c>
      <c r="AW111" s="13" t="s">
        <v>4</v>
      </c>
      <c r="AX111" s="13" t="s">
        <v>86</v>
      </c>
      <c r="AY111" s="233" t="s">
        <v>126</v>
      </c>
    </row>
    <row r="112" s="12" customFormat="1" ht="22.8" customHeight="1">
      <c r="A112" s="12"/>
      <c r="B112" s="188"/>
      <c r="C112" s="189"/>
      <c r="D112" s="190" t="s">
        <v>77</v>
      </c>
      <c r="E112" s="202" t="s">
        <v>164</v>
      </c>
      <c r="F112" s="202" t="s">
        <v>177</v>
      </c>
      <c r="G112" s="189"/>
      <c r="H112" s="189"/>
      <c r="I112" s="192"/>
      <c r="J112" s="203">
        <f>BK112</f>
        <v>0</v>
      </c>
      <c r="K112" s="189"/>
      <c r="L112" s="194"/>
      <c r="M112" s="195"/>
      <c r="N112" s="196"/>
      <c r="O112" s="196"/>
      <c r="P112" s="197">
        <f>SUM(P113:P115)</f>
        <v>0</v>
      </c>
      <c r="Q112" s="196"/>
      <c r="R112" s="197">
        <f>SUM(R113:R115)</f>
        <v>90.747799999999998</v>
      </c>
      <c r="S112" s="196"/>
      <c r="T112" s="198">
        <f>SUM(T113:T115)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199" t="s">
        <v>86</v>
      </c>
      <c r="AT112" s="200" t="s">
        <v>77</v>
      </c>
      <c r="AU112" s="200" t="s">
        <v>86</v>
      </c>
      <c r="AY112" s="199" t="s">
        <v>126</v>
      </c>
      <c r="BK112" s="201">
        <f>SUM(BK113:BK115)</f>
        <v>0</v>
      </c>
    </row>
    <row r="113" s="2" customFormat="1" ht="16.5" customHeight="1">
      <c r="A113" s="38"/>
      <c r="B113" s="39"/>
      <c r="C113" s="204" t="s">
        <v>174</v>
      </c>
      <c r="D113" s="204" t="s">
        <v>128</v>
      </c>
      <c r="E113" s="205" t="s">
        <v>178</v>
      </c>
      <c r="F113" s="206" t="s">
        <v>179</v>
      </c>
      <c r="G113" s="207" t="s">
        <v>153</v>
      </c>
      <c r="H113" s="208">
        <v>494</v>
      </c>
      <c r="I113" s="209"/>
      <c r="J113" s="210">
        <f>ROUND(I113*H113,2)</f>
        <v>0</v>
      </c>
      <c r="K113" s="206" t="s">
        <v>132</v>
      </c>
      <c r="L113" s="44"/>
      <c r="M113" s="211" t="s">
        <v>19</v>
      </c>
      <c r="N113" s="212" t="s">
        <v>49</v>
      </c>
      <c r="O113" s="84"/>
      <c r="P113" s="213">
        <f>O113*H113</f>
        <v>0</v>
      </c>
      <c r="Q113" s="213">
        <v>0.1837</v>
      </c>
      <c r="R113" s="213">
        <f>Q113*H113</f>
        <v>90.747799999999998</v>
      </c>
      <c r="S113" s="213">
        <v>0</v>
      </c>
      <c r="T113" s="214">
        <f>S113*H113</f>
        <v>0</v>
      </c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R113" s="215" t="s">
        <v>133</v>
      </c>
      <c r="AT113" s="215" t="s">
        <v>128</v>
      </c>
      <c r="AU113" s="215" t="s">
        <v>88</v>
      </c>
      <c r="AY113" s="17" t="s">
        <v>126</v>
      </c>
      <c r="BE113" s="216">
        <f>IF(N113="základní",J113,0)</f>
        <v>0</v>
      </c>
      <c r="BF113" s="216">
        <f>IF(N113="snížená",J113,0)</f>
        <v>0</v>
      </c>
      <c r="BG113" s="216">
        <f>IF(N113="zákl. přenesená",J113,0)</f>
        <v>0</v>
      </c>
      <c r="BH113" s="216">
        <f>IF(N113="sníž. přenesená",J113,0)</f>
        <v>0</v>
      </c>
      <c r="BI113" s="216">
        <f>IF(N113="nulová",J113,0)</f>
        <v>0</v>
      </c>
      <c r="BJ113" s="17" t="s">
        <v>86</v>
      </c>
      <c r="BK113" s="216">
        <f>ROUND(I113*H113,2)</f>
        <v>0</v>
      </c>
      <c r="BL113" s="17" t="s">
        <v>133</v>
      </c>
      <c r="BM113" s="215" t="s">
        <v>287</v>
      </c>
    </row>
    <row r="114" s="2" customFormat="1">
      <c r="A114" s="38"/>
      <c r="B114" s="39"/>
      <c r="C114" s="40"/>
      <c r="D114" s="217" t="s">
        <v>135</v>
      </c>
      <c r="E114" s="40"/>
      <c r="F114" s="218" t="s">
        <v>181</v>
      </c>
      <c r="G114" s="40"/>
      <c r="H114" s="40"/>
      <c r="I114" s="219"/>
      <c r="J114" s="40"/>
      <c r="K114" s="40"/>
      <c r="L114" s="44"/>
      <c r="M114" s="220"/>
      <c r="N114" s="221"/>
      <c r="O114" s="84"/>
      <c r="P114" s="84"/>
      <c r="Q114" s="84"/>
      <c r="R114" s="84"/>
      <c r="S114" s="84"/>
      <c r="T114" s="85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T114" s="17" t="s">
        <v>135</v>
      </c>
      <c r="AU114" s="17" t="s">
        <v>88</v>
      </c>
    </row>
    <row r="115" s="13" customFormat="1">
      <c r="A115" s="13"/>
      <c r="B115" s="222"/>
      <c r="C115" s="223"/>
      <c r="D115" s="224" t="s">
        <v>137</v>
      </c>
      <c r="E115" s="225" t="s">
        <v>19</v>
      </c>
      <c r="F115" s="226" t="s">
        <v>288</v>
      </c>
      <c r="G115" s="223"/>
      <c r="H115" s="227">
        <v>494</v>
      </c>
      <c r="I115" s="228"/>
      <c r="J115" s="223"/>
      <c r="K115" s="223"/>
      <c r="L115" s="229"/>
      <c r="M115" s="230"/>
      <c r="N115" s="231"/>
      <c r="O115" s="231"/>
      <c r="P115" s="231"/>
      <c r="Q115" s="231"/>
      <c r="R115" s="231"/>
      <c r="S115" s="231"/>
      <c r="T115" s="23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3" t="s">
        <v>137</v>
      </c>
      <c r="AU115" s="233" t="s">
        <v>88</v>
      </c>
      <c r="AV115" s="13" t="s">
        <v>88</v>
      </c>
      <c r="AW115" s="13" t="s">
        <v>37</v>
      </c>
      <c r="AX115" s="13" t="s">
        <v>78</v>
      </c>
      <c r="AY115" s="233" t="s">
        <v>126</v>
      </c>
    </row>
    <row r="116" s="12" customFormat="1" ht="22.8" customHeight="1">
      <c r="A116" s="12"/>
      <c r="B116" s="188"/>
      <c r="C116" s="189"/>
      <c r="D116" s="190" t="s">
        <v>77</v>
      </c>
      <c r="E116" s="202" t="s">
        <v>183</v>
      </c>
      <c r="F116" s="202" t="s">
        <v>184</v>
      </c>
      <c r="G116" s="189"/>
      <c r="H116" s="189"/>
      <c r="I116" s="192"/>
      <c r="J116" s="203">
        <f>BK116</f>
        <v>0</v>
      </c>
      <c r="K116" s="189"/>
      <c r="L116" s="194"/>
      <c r="M116" s="195"/>
      <c r="N116" s="196"/>
      <c r="O116" s="196"/>
      <c r="P116" s="197">
        <f>SUM(P117:P127)</f>
        <v>0</v>
      </c>
      <c r="Q116" s="196"/>
      <c r="R116" s="197">
        <f>SUM(R117:R127)</f>
        <v>146.6884192</v>
      </c>
      <c r="S116" s="196"/>
      <c r="T116" s="198">
        <f>SUM(T117:T127)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99" t="s">
        <v>86</v>
      </c>
      <c r="AT116" s="200" t="s">
        <v>77</v>
      </c>
      <c r="AU116" s="200" t="s">
        <v>86</v>
      </c>
      <c r="AY116" s="199" t="s">
        <v>126</v>
      </c>
      <c r="BK116" s="201">
        <f>SUM(BK117:BK127)</f>
        <v>0</v>
      </c>
    </row>
    <row r="117" s="2" customFormat="1" ht="24.15" customHeight="1">
      <c r="A117" s="38"/>
      <c r="B117" s="39"/>
      <c r="C117" s="204" t="s">
        <v>183</v>
      </c>
      <c r="D117" s="204" t="s">
        <v>128</v>
      </c>
      <c r="E117" s="205" t="s">
        <v>185</v>
      </c>
      <c r="F117" s="206" t="s">
        <v>186</v>
      </c>
      <c r="G117" s="207" t="s">
        <v>187</v>
      </c>
      <c r="H117" s="208">
        <v>988</v>
      </c>
      <c r="I117" s="209"/>
      <c r="J117" s="210">
        <f>ROUND(I117*H117,2)</f>
        <v>0</v>
      </c>
      <c r="K117" s="206" t="s">
        <v>132</v>
      </c>
      <c r="L117" s="44"/>
      <c r="M117" s="211" t="s">
        <v>19</v>
      </c>
      <c r="N117" s="212" t="s">
        <v>49</v>
      </c>
      <c r="O117" s="84"/>
      <c r="P117" s="213">
        <f>O117*H117</f>
        <v>0</v>
      </c>
      <c r="Q117" s="213">
        <v>0.10095</v>
      </c>
      <c r="R117" s="213">
        <f>Q117*H117</f>
        <v>99.738599999999991</v>
      </c>
      <c r="S117" s="213">
        <v>0</v>
      </c>
      <c r="T117" s="214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15" t="s">
        <v>133</v>
      </c>
      <c r="AT117" s="215" t="s">
        <v>128</v>
      </c>
      <c r="AU117" s="215" t="s">
        <v>88</v>
      </c>
      <c r="AY117" s="17" t="s">
        <v>126</v>
      </c>
      <c r="BE117" s="216">
        <f>IF(N117="základní",J117,0)</f>
        <v>0</v>
      </c>
      <c r="BF117" s="216">
        <f>IF(N117="snížená",J117,0)</f>
        <v>0</v>
      </c>
      <c r="BG117" s="216">
        <f>IF(N117="zákl. přenesená",J117,0)</f>
        <v>0</v>
      </c>
      <c r="BH117" s="216">
        <f>IF(N117="sníž. přenesená",J117,0)</f>
        <v>0</v>
      </c>
      <c r="BI117" s="216">
        <f>IF(N117="nulová",J117,0)</f>
        <v>0</v>
      </c>
      <c r="BJ117" s="17" t="s">
        <v>86</v>
      </c>
      <c r="BK117" s="216">
        <f>ROUND(I117*H117,2)</f>
        <v>0</v>
      </c>
      <c r="BL117" s="17" t="s">
        <v>133</v>
      </c>
      <c r="BM117" s="215" t="s">
        <v>289</v>
      </c>
    </row>
    <row r="118" s="2" customFormat="1">
      <c r="A118" s="38"/>
      <c r="B118" s="39"/>
      <c r="C118" s="40"/>
      <c r="D118" s="217" t="s">
        <v>135</v>
      </c>
      <c r="E118" s="40"/>
      <c r="F118" s="218" t="s">
        <v>189</v>
      </c>
      <c r="G118" s="40"/>
      <c r="H118" s="40"/>
      <c r="I118" s="219"/>
      <c r="J118" s="40"/>
      <c r="K118" s="40"/>
      <c r="L118" s="44"/>
      <c r="M118" s="220"/>
      <c r="N118" s="221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135</v>
      </c>
      <c r="AU118" s="17" t="s">
        <v>88</v>
      </c>
    </row>
    <row r="119" s="13" customFormat="1">
      <c r="A119" s="13"/>
      <c r="B119" s="222"/>
      <c r="C119" s="223"/>
      <c r="D119" s="224" t="s">
        <v>137</v>
      </c>
      <c r="E119" s="225" t="s">
        <v>19</v>
      </c>
      <c r="F119" s="226" t="s">
        <v>290</v>
      </c>
      <c r="G119" s="223"/>
      <c r="H119" s="227">
        <v>988</v>
      </c>
      <c r="I119" s="228"/>
      <c r="J119" s="223"/>
      <c r="K119" s="223"/>
      <c r="L119" s="229"/>
      <c r="M119" s="230"/>
      <c r="N119" s="231"/>
      <c r="O119" s="231"/>
      <c r="P119" s="231"/>
      <c r="Q119" s="231"/>
      <c r="R119" s="231"/>
      <c r="S119" s="231"/>
      <c r="T119" s="23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3" t="s">
        <v>137</v>
      </c>
      <c r="AU119" s="233" t="s">
        <v>88</v>
      </c>
      <c r="AV119" s="13" t="s">
        <v>88</v>
      </c>
      <c r="AW119" s="13" t="s">
        <v>37</v>
      </c>
      <c r="AX119" s="13" t="s">
        <v>78</v>
      </c>
      <c r="AY119" s="233" t="s">
        <v>126</v>
      </c>
    </row>
    <row r="120" s="2" customFormat="1" ht="16.5" customHeight="1">
      <c r="A120" s="38"/>
      <c r="B120" s="39"/>
      <c r="C120" s="234" t="s">
        <v>191</v>
      </c>
      <c r="D120" s="234" t="s">
        <v>171</v>
      </c>
      <c r="E120" s="235" t="s">
        <v>192</v>
      </c>
      <c r="F120" s="236" t="s">
        <v>193</v>
      </c>
      <c r="G120" s="237" t="s">
        <v>187</v>
      </c>
      <c r="H120" s="238">
        <v>1007.76</v>
      </c>
      <c r="I120" s="239"/>
      <c r="J120" s="240">
        <f>ROUND(I120*H120,2)</f>
        <v>0</v>
      </c>
      <c r="K120" s="236" t="s">
        <v>132</v>
      </c>
      <c r="L120" s="241"/>
      <c r="M120" s="242" t="s">
        <v>19</v>
      </c>
      <c r="N120" s="243" t="s">
        <v>49</v>
      </c>
      <c r="O120" s="84"/>
      <c r="P120" s="213">
        <f>O120*H120</f>
        <v>0</v>
      </c>
      <c r="Q120" s="213">
        <v>0.024</v>
      </c>
      <c r="R120" s="213">
        <f>Q120*H120</f>
        <v>24.186240000000002</v>
      </c>
      <c r="S120" s="213">
        <v>0</v>
      </c>
      <c r="T120" s="214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15" t="s">
        <v>174</v>
      </c>
      <c r="AT120" s="215" t="s">
        <v>171</v>
      </c>
      <c r="AU120" s="215" t="s">
        <v>88</v>
      </c>
      <c r="AY120" s="17" t="s">
        <v>126</v>
      </c>
      <c r="BE120" s="216">
        <f>IF(N120="základní",J120,0)</f>
        <v>0</v>
      </c>
      <c r="BF120" s="216">
        <f>IF(N120="snížená",J120,0)</f>
        <v>0</v>
      </c>
      <c r="BG120" s="216">
        <f>IF(N120="zákl. přenesená",J120,0)</f>
        <v>0</v>
      </c>
      <c r="BH120" s="216">
        <f>IF(N120="sníž. přenesená",J120,0)</f>
        <v>0</v>
      </c>
      <c r="BI120" s="216">
        <f>IF(N120="nulová",J120,0)</f>
        <v>0</v>
      </c>
      <c r="BJ120" s="17" t="s">
        <v>86</v>
      </c>
      <c r="BK120" s="216">
        <f>ROUND(I120*H120,2)</f>
        <v>0</v>
      </c>
      <c r="BL120" s="17" t="s">
        <v>133</v>
      </c>
      <c r="BM120" s="215" t="s">
        <v>291</v>
      </c>
    </row>
    <row r="121" s="13" customFormat="1">
      <c r="A121" s="13"/>
      <c r="B121" s="222"/>
      <c r="C121" s="223"/>
      <c r="D121" s="224" t="s">
        <v>137</v>
      </c>
      <c r="E121" s="223"/>
      <c r="F121" s="226" t="s">
        <v>292</v>
      </c>
      <c r="G121" s="223"/>
      <c r="H121" s="227">
        <v>1007.76</v>
      </c>
      <c r="I121" s="228"/>
      <c r="J121" s="223"/>
      <c r="K121" s="223"/>
      <c r="L121" s="229"/>
      <c r="M121" s="230"/>
      <c r="N121" s="231"/>
      <c r="O121" s="231"/>
      <c r="P121" s="231"/>
      <c r="Q121" s="231"/>
      <c r="R121" s="231"/>
      <c r="S121" s="231"/>
      <c r="T121" s="23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3" t="s">
        <v>137</v>
      </c>
      <c r="AU121" s="233" t="s">
        <v>88</v>
      </c>
      <c r="AV121" s="13" t="s">
        <v>88</v>
      </c>
      <c r="AW121" s="13" t="s">
        <v>4</v>
      </c>
      <c r="AX121" s="13" t="s">
        <v>86</v>
      </c>
      <c r="AY121" s="233" t="s">
        <v>126</v>
      </c>
    </row>
    <row r="122" s="2" customFormat="1" ht="16.5" customHeight="1">
      <c r="A122" s="38"/>
      <c r="B122" s="39"/>
      <c r="C122" s="204" t="s">
        <v>196</v>
      </c>
      <c r="D122" s="204" t="s">
        <v>128</v>
      </c>
      <c r="E122" s="205" t="s">
        <v>197</v>
      </c>
      <c r="F122" s="206" t="s">
        <v>198</v>
      </c>
      <c r="G122" s="207" t="s">
        <v>131</v>
      </c>
      <c r="H122" s="208">
        <v>9.8800000000000008</v>
      </c>
      <c r="I122" s="209"/>
      <c r="J122" s="210">
        <f>ROUND(I122*H122,2)</f>
        <v>0</v>
      </c>
      <c r="K122" s="206" t="s">
        <v>132</v>
      </c>
      <c r="L122" s="44"/>
      <c r="M122" s="211" t="s">
        <v>19</v>
      </c>
      <c r="N122" s="212" t="s">
        <v>49</v>
      </c>
      <c r="O122" s="84"/>
      <c r="P122" s="213">
        <f>O122*H122</f>
        <v>0</v>
      </c>
      <c r="Q122" s="213">
        <v>2.2563399999999998</v>
      </c>
      <c r="R122" s="213">
        <f>Q122*H122</f>
        <v>22.2926392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133</v>
      </c>
      <c r="AT122" s="215" t="s">
        <v>128</v>
      </c>
      <c r="AU122" s="215" t="s">
        <v>88</v>
      </c>
      <c r="AY122" s="17" t="s">
        <v>126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86</v>
      </c>
      <c r="BK122" s="216">
        <f>ROUND(I122*H122,2)</f>
        <v>0</v>
      </c>
      <c r="BL122" s="17" t="s">
        <v>133</v>
      </c>
      <c r="BM122" s="215" t="s">
        <v>293</v>
      </c>
    </row>
    <row r="123" s="2" customFormat="1">
      <c r="A123" s="38"/>
      <c r="B123" s="39"/>
      <c r="C123" s="40"/>
      <c r="D123" s="217" t="s">
        <v>135</v>
      </c>
      <c r="E123" s="40"/>
      <c r="F123" s="218" t="s">
        <v>200</v>
      </c>
      <c r="G123" s="40"/>
      <c r="H123" s="40"/>
      <c r="I123" s="219"/>
      <c r="J123" s="40"/>
      <c r="K123" s="40"/>
      <c r="L123" s="44"/>
      <c r="M123" s="220"/>
      <c r="N123" s="221"/>
      <c r="O123" s="84"/>
      <c r="P123" s="84"/>
      <c r="Q123" s="84"/>
      <c r="R123" s="84"/>
      <c r="S123" s="84"/>
      <c r="T123" s="85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135</v>
      </c>
      <c r="AU123" s="17" t="s">
        <v>88</v>
      </c>
    </row>
    <row r="124" s="13" customFormat="1">
      <c r="A124" s="13"/>
      <c r="B124" s="222"/>
      <c r="C124" s="223"/>
      <c r="D124" s="224" t="s">
        <v>137</v>
      </c>
      <c r="E124" s="225" t="s">
        <v>19</v>
      </c>
      <c r="F124" s="226" t="s">
        <v>294</v>
      </c>
      <c r="G124" s="223"/>
      <c r="H124" s="227">
        <v>9.8800000000000008</v>
      </c>
      <c r="I124" s="228"/>
      <c r="J124" s="223"/>
      <c r="K124" s="223"/>
      <c r="L124" s="229"/>
      <c r="M124" s="230"/>
      <c r="N124" s="231"/>
      <c r="O124" s="231"/>
      <c r="P124" s="231"/>
      <c r="Q124" s="231"/>
      <c r="R124" s="231"/>
      <c r="S124" s="231"/>
      <c r="T124" s="23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3" t="s">
        <v>137</v>
      </c>
      <c r="AU124" s="233" t="s">
        <v>88</v>
      </c>
      <c r="AV124" s="13" t="s">
        <v>88</v>
      </c>
      <c r="AW124" s="13" t="s">
        <v>37</v>
      </c>
      <c r="AX124" s="13" t="s">
        <v>78</v>
      </c>
      <c r="AY124" s="233" t="s">
        <v>126</v>
      </c>
    </row>
    <row r="125" s="2" customFormat="1" ht="16.5" customHeight="1">
      <c r="A125" s="38"/>
      <c r="B125" s="39"/>
      <c r="C125" s="204" t="s">
        <v>8</v>
      </c>
      <c r="D125" s="204" t="s">
        <v>128</v>
      </c>
      <c r="E125" s="205" t="s">
        <v>202</v>
      </c>
      <c r="F125" s="206" t="s">
        <v>203</v>
      </c>
      <c r="G125" s="207" t="s">
        <v>153</v>
      </c>
      <c r="H125" s="208">
        <v>1002</v>
      </c>
      <c r="I125" s="209"/>
      <c r="J125" s="210">
        <f>ROUND(I125*H125,2)</f>
        <v>0</v>
      </c>
      <c r="K125" s="206" t="s">
        <v>132</v>
      </c>
      <c r="L125" s="44"/>
      <c r="M125" s="211" t="s">
        <v>19</v>
      </c>
      <c r="N125" s="212" t="s">
        <v>49</v>
      </c>
      <c r="O125" s="84"/>
      <c r="P125" s="213">
        <f>O125*H125</f>
        <v>0</v>
      </c>
      <c r="Q125" s="213">
        <v>0.00046999999999999999</v>
      </c>
      <c r="R125" s="213">
        <f>Q125*H125</f>
        <v>0.47093999999999997</v>
      </c>
      <c r="S125" s="213">
        <v>0</v>
      </c>
      <c r="T125" s="214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15" t="s">
        <v>133</v>
      </c>
      <c r="AT125" s="215" t="s">
        <v>128</v>
      </c>
      <c r="AU125" s="215" t="s">
        <v>88</v>
      </c>
      <c r="AY125" s="17" t="s">
        <v>126</v>
      </c>
      <c r="BE125" s="216">
        <f>IF(N125="základní",J125,0)</f>
        <v>0</v>
      </c>
      <c r="BF125" s="216">
        <f>IF(N125="snížená",J125,0)</f>
        <v>0</v>
      </c>
      <c r="BG125" s="216">
        <f>IF(N125="zákl. přenesená",J125,0)</f>
        <v>0</v>
      </c>
      <c r="BH125" s="216">
        <f>IF(N125="sníž. přenesená",J125,0)</f>
        <v>0</v>
      </c>
      <c r="BI125" s="216">
        <f>IF(N125="nulová",J125,0)</f>
        <v>0</v>
      </c>
      <c r="BJ125" s="17" t="s">
        <v>86</v>
      </c>
      <c r="BK125" s="216">
        <f>ROUND(I125*H125,2)</f>
        <v>0</v>
      </c>
      <c r="BL125" s="17" t="s">
        <v>133</v>
      </c>
      <c r="BM125" s="215" t="s">
        <v>295</v>
      </c>
    </row>
    <row r="126" s="2" customFormat="1">
      <c r="A126" s="38"/>
      <c r="B126" s="39"/>
      <c r="C126" s="40"/>
      <c r="D126" s="217" t="s">
        <v>135</v>
      </c>
      <c r="E126" s="40"/>
      <c r="F126" s="218" t="s">
        <v>205</v>
      </c>
      <c r="G126" s="40"/>
      <c r="H126" s="40"/>
      <c r="I126" s="219"/>
      <c r="J126" s="40"/>
      <c r="K126" s="40"/>
      <c r="L126" s="44"/>
      <c r="M126" s="220"/>
      <c r="N126" s="221"/>
      <c r="O126" s="84"/>
      <c r="P126" s="84"/>
      <c r="Q126" s="84"/>
      <c r="R126" s="84"/>
      <c r="S126" s="84"/>
      <c r="T126" s="85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135</v>
      </c>
      <c r="AU126" s="17" t="s">
        <v>88</v>
      </c>
    </row>
    <row r="127" s="13" customFormat="1">
      <c r="A127" s="13"/>
      <c r="B127" s="222"/>
      <c r="C127" s="223"/>
      <c r="D127" s="224" t="s">
        <v>137</v>
      </c>
      <c r="E127" s="225" t="s">
        <v>19</v>
      </c>
      <c r="F127" s="226" t="s">
        <v>296</v>
      </c>
      <c r="G127" s="223"/>
      <c r="H127" s="227">
        <v>1002</v>
      </c>
      <c r="I127" s="228"/>
      <c r="J127" s="223"/>
      <c r="K127" s="223"/>
      <c r="L127" s="229"/>
      <c r="M127" s="230"/>
      <c r="N127" s="231"/>
      <c r="O127" s="231"/>
      <c r="P127" s="231"/>
      <c r="Q127" s="231"/>
      <c r="R127" s="231"/>
      <c r="S127" s="231"/>
      <c r="T127" s="23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3" t="s">
        <v>137</v>
      </c>
      <c r="AU127" s="233" t="s">
        <v>88</v>
      </c>
      <c r="AV127" s="13" t="s">
        <v>88</v>
      </c>
      <c r="AW127" s="13" t="s">
        <v>37</v>
      </c>
      <c r="AX127" s="13" t="s">
        <v>78</v>
      </c>
      <c r="AY127" s="233" t="s">
        <v>126</v>
      </c>
    </row>
    <row r="128" s="12" customFormat="1" ht="22.8" customHeight="1">
      <c r="A128" s="12"/>
      <c r="B128" s="188"/>
      <c r="C128" s="189"/>
      <c r="D128" s="190" t="s">
        <v>77</v>
      </c>
      <c r="E128" s="202" t="s">
        <v>207</v>
      </c>
      <c r="F128" s="202" t="s">
        <v>208</v>
      </c>
      <c r="G128" s="189"/>
      <c r="H128" s="189"/>
      <c r="I128" s="192"/>
      <c r="J128" s="203">
        <f>BK128</f>
        <v>0</v>
      </c>
      <c r="K128" s="189"/>
      <c r="L128" s="194"/>
      <c r="M128" s="195"/>
      <c r="N128" s="196"/>
      <c r="O128" s="196"/>
      <c r="P128" s="197">
        <f>SUM(P129:P132)</f>
        <v>0</v>
      </c>
      <c r="Q128" s="196"/>
      <c r="R128" s="197">
        <f>SUM(R129:R132)</f>
        <v>0</v>
      </c>
      <c r="S128" s="196"/>
      <c r="T128" s="198">
        <f>SUM(T129:T132)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99" t="s">
        <v>86</v>
      </c>
      <c r="AT128" s="200" t="s">
        <v>77</v>
      </c>
      <c r="AU128" s="200" t="s">
        <v>86</v>
      </c>
      <c r="AY128" s="199" t="s">
        <v>126</v>
      </c>
      <c r="BK128" s="201">
        <f>SUM(BK129:BK132)</f>
        <v>0</v>
      </c>
    </row>
    <row r="129" s="2" customFormat="1" ht="24.15" customHeight="1">
      <c r="A129" s="38"/>
      <c r="B129" s="39"/>
      <c r="C129" s="204" t="s">
        <v>209</v>
      </c>
      <c r="D129" s="204" t="s">
        <v>128</v>
      </c>
      <c r="E129" s="205" t="s">
        <v>210</v>
      </c>
      <c r="F129" s="206" t="s">
        <v>211</v>
      </c>
      <c r="G129" s="207" t="s">
        <v>147</v>
      </c>
      <c r="H129" s="208">
        <v>389.654</v>
      </c>
      <c r="I129" s="209"/>
      <c r="J129" s="210">
        <f>ROUND(I129*H129,2)</f>
        <v>0</v>
      </c>
      <c r="K129" s="206" t="s">
        <v>132</v>
      </c>
      <c r="L129" s="44"/>
      <c r="M129" s="211" t="s">
        <v>19</v>
      </c>
      <c r="N129" s="212" t="s">
        <v>49</v>
      </c>
      <c r="O129" s="84"/>
      <c r="P129" s="213">
        <f>O129*H129</f>
        <v>0</v>
      </c>
      <c r="Q129" s="213">
        <v>0</v>
      </c>
      <c r="R129" s="213">
        <f>Q129*H129</f>
        <v>0</v>
      </c>
      <c r="S129" s="213">
        <v>0</v>
      </c>
      <c r="T129" s="214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15" t="s">
        <v>133</v>
      </c>
      <c r="AT129" s="215" t="s">
        <v>128</v>
      </c>
      <c r="AU129" s="215" t="s">
        <v>88</v>
      </c>
      <c r="AY129" s="17" t="s">
        <v>126</v>
      </c>
      <c r="BE129" s="216">
        <f>IF(N129="základní",J129,0)</f>
        <v>0</v>
      </c>
      <c r="BF129" s="216">
        <f>IF(N129="snížená",J129,0)</f>
        <v>0</v>
      </c>
      <c r="BG129" s="216">
        <f>IF(N129="zákl. přenesená",J129,0)</f>
        <v>0</v>
      </c>
      <c r="BH129" s="216">
        <f>IF(N129="sníž. přenesená",J129,0)</f>
        <v>0</v>
      </c>
      <c r="BI129" s="216">
        <f>IF(N129="nulová",J129,0)</f>
        <v>0</v>
      </c>
      <c r="BJ129" s="17" t="s">
        <v>86</v>
      </c>
      <c r="BK129" s="216">
        <f>ROUND(I129*H129,2)</f>
        <v>0</v>
      </c>
      <c r="BL129" s="17" t="s">
        <v>133</v>
      </c>
      <c r="BM129" s="215" t="s">
        <v>297</v>
      </c>
    </row>
    <row r="130" s="2" customFormat="1">
      <c r="A130" s="38"/>
      <c r="B130" s="39"/>
      <c r="C130" s="40"/>
      <c r="D130" s="217" t="s">
        <v>135</v>
      </c>
      <c r="E130" s="40"/>
      <c r="F130" s="218" t="s">
        <v>213</v>
      </c>
      <c r="G130" s="40"/>
      <c r="H130" s="40"/>
      <c r="I130" s="219"/>
      <c r="J130" s="40"/>
      <c r="K130" s="40"/>
      <c r="L130" s="44"/>
      <c r="M130" s="220"/>
      <c r="N130" s="221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135</v>
      </c>
      <c r="AU130" s="17" t="s">
        <v>88</v>
      </c>
    </row>
    <row r="131" s="2" customFormat="1" ht="24.15" customHeight="1">
      <c r="A131" s="38"/>
      <c r="B131" s="39"/>
      <c r="C131" s="204" t="s">
        <v>214</v>
      </c>
      <c r="D131" s="204" t="s">
        <v>128</v>
      </c>
      <c r="E131" s="205" t="s">
        <v>215</v>
      </c>
      <c r="F131" s="206" t="s">
        <v>216</v>
      </c>
      <c r="G131" s="207" t="s">
        <v>147</v>
      </c>
      <c r="H131" s="208">
        <v>389.654</v>
      </c>
      <c r="I131" s="209"/>
      <c r="J131" s="210">
        <f>ROUND(I131*H131,2)</f>
        <v>0</v>
      </c>
      <c r="K131" s="206" t="s">
        <v>132</v>
      </c>
      <c r="L131" s="44"/>
      <c r="M131" s="211" t="s">
        <v>19</v>
      </c>
      <c r="N131" s="212" t="s">
        <v>49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</v>
      </c>
      <c r="T131" s="214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133</v>
      </c>
      <c r="AT131" s="215" t="s">
        <v>128</v>
      </c>
      <c r="AU131" s="215" t="s">
        <v>88</v>
      </c>
      <c r="AY131" s="17" t="s">
        <v>126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86</v>
      </c>
      <c r="BK131" s="216">
        <f>ROUND(I131*H131,2)</f>
        <v>0</v>
      </c>
      <c r="BL131" s="17" t="s">
        <v>133</v>
      </c>
      <c r="BM131" s="215" t="s">
        <v>298</v>
      </c>
    </row>
    <row r="132" s="2" customFormat="1">
      <c r="A132" s="38"/>
      <c r="B132" s="39"/>
      <c r="C132" s="40"/>
      <c r="D132" s="217" t="s">
        <v>135</v>
      </c>
      <c r="E132" s="40"/>
      <c r="F132" s="218" t="s">
        <v>218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135</v>
      </c>
      <c r="AU132" s="17" t="s">
        <v>88</v>
      </c>
    </row>
    <row r="133" s="12" customFormat="1" ht="25.92" customHeight="1">
      <c r="A133" s="12"/>
      <c r="B133" s="188"/>
      <c r="C133" s="189"/>
      <c r="D133" s="190" t="s">
        <v>77</v>
      </c>
      <c r="E133" s="191" t="s">
        <v>219</v>
      </c>
      <c r="F133" s="191" t="s">
        <v>220</v>
      </c>
      <c r="G133" s="189"/>
      <c r="H133" s="189"/>
      <c r="I133" s="192"/>
      <c r="J133" s="193">
        <f>BK133</f>
        <v>0</v>
      </c>
      <c r="K133" s="189"/>
      <c r="L133" s="194"/>
      <c r="M133" s="195"/>
      <c r="N133" s="196"/>
      <c r="O133" s="196"/>
      <c r="P133" s="197">
        <f>P134+P150</f>
        <v>0</v>
      </c>
      <c r="Q133" s="196"/>
      <c r="R133" s="197">
        <f>R134+R150</f>
        <v>0</v>
      </c>
      <c r="S133" s="196"/>
      <c r="T133" s="198">
        <f>T134+T150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9" t="s">
        <v>157</v>
      </c>
      <c r="AT133" s="200" t="s">
        <v>77</v>
      </c>
      <c r="AU133" s="200" t="s">
        <v>78</v>
      </c>
      <c r="AY133" s="199" t="s">
        <v>126</v>
      </c>
      <c r="BK133" s="201">
        <f>BK134+BK150</f>
        <v>0</v>
      </c>
    </row>
    <row r="134" s="12" customFormat="1" ht="22.8" customHeight="1">
      <c r="A134" s="12"/>
      <c r="B134" s="188"/>
      <c r="C134" s="189"/>
      <c r="D134" s="190" t="s">
        <v>77</v>
      </c>
      <c r="E134" s="202" t="s">
        <v>221</v>
      </c>
      <c r="F134" s="202" t="s">
        <v>222</v>
      </c>
      <c r="G134" s="189"/>
      <c r="H134" s="189"/>
      <c r="I134" s="192"/>
      <c r="J134" s="203">
        <f>BK134</f>
        <v>0</v>
      </c>
      <c r="K134" s="189"/>
      <c r="L134" s="194"/>
      <c r="M134" s="195"/>
      <c r="N134" s="196"/>
      <c r="O134" s="196"/>
      <c r="P134" s="197">
        <f>SUM(P135:P149)</f>
        <v>0</v>
      </c>
      <c r="Q134" s="196"/>
      <c r="R134" s="197">
        <f>SUM(R135:R149)</f>
        <v>0</v>
      </c>
      <c r="S134" s="196"/>
      <c r="T134" s="198">
        <f>SUM(T135:T149)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99" t="s">
        <v>157</v>
      </c>
      <c r="AT134" s="200" t="s">
        <v>77</v>
      </c>
      <c r="AU134" s="200" t="s">
        <v>86</v>
      </c>
      <c r="AY134" s="199" t="s">
        <v>126</v>
      </c>
      <c r="BK134" s="201">
        <f>SUM(BK135:BK149)</f>
        <v>0</v>
      </c>
    </row>
    <row r="135" s="2" customFormat="1" ht="16.5" customHeight="1">
      <c r="A135" s="38"/>
      <c r="B135" s="39"/>
      <c r="C135" s="204" t="s">
        <v>223</v>
      </c>
      <c r="D135" s="204" t="s">
        <v>128</v>
      </c>
      <c r="E135" s="205" t="s">
        <v>224</v>
      </c>
      <c r="F135" s="206" t="s">
        <v>225</v>
      </c>
      <c r="G135" s="207" t="s">
        <v>226</v>
      </c>
      <c r="H135" s="208">
        <v>1</v>
      </c>
      <c r="I135" s="209"/>
      <c r="J135" s="210">
        <f>ROUND(I135*H135,2)</f>
        <v>0</v>
      </c>
      <c r="K135" s="206" t="s">
        <v>132</v>
      </c>
      <c r="L135" s="44"/>
      <c r="M135" s="211" t="s">
        <v>19</v>
      </c>
      <c r="N135" s="212" t="s">
        <v>49</v>
      </c>
      <c r="O135" s="84"/>
      <c r="P135" s="213">
        <f>O135*H135</f>
        <v>0</v>
      </c>
      <c r="Q135" s="213">
        <v>0</v>
      </c>
      <c r="R135" s="213">
        <f>Q135*H135</f>
        <v>0</v>
      </c>
      <c r="S135" s="213">
        <v>0</v>
      </c>
      <c r="T135" s="214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15" t="s">
        <v>227</v>
      </c>
      <c r="AT135" s="215" t="s">
        <v>128</v>
      </c>
      <c r="AU135" s="215" t="s">
        <v>88</v>
      </c>
      <c r="AY135" s="17" t="s">
        <v>126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86</v>
      </c>
      <c r="BK135" s="216">
        <f>ROUND(I135*H135,2)</f>
        <v>0</v>
      </c>
      <c r="BL135" s="17" t="s">
        <v>227</v>
      </c>
      <c r="BM135" s="215" t="s">
        <v>299</v>
      </c>
    </row>
    <row r="136" s="2" customFormat="1">
      <c r="A136" s="38"/>
      <c r="B136" s="39"/>
      <c r="C136" s="40"/>
      <c r="D136" s="217" t="s">
        <v>135</v>
      </c>
      <c r="E136" s="40"/>
      <c r="F136" s="218" t="s">
        <v>229</v>
      </c>
      <c r="G136" s="40"/>
      <c r="H136" s="40"/>
      <c r="I136" s="219"/>
      <c r="J136" s="40"/>
      <c r="K136" s="40"/>
      <c r="L136" s="44"/>
      <c r="M136" s="220"/>
      <c r="N136" s="221"/>
      <c r="O136" s="84"/>
      <c r="P136" s="84"/>
      <c r="Q136" s="84"/>
      <c r="R136" s="84"/>
      <c r="S136" s="84"/>
      <c r="T136" s="85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135</v>
      </c>
      <c r="AU136" s="17" t="s">
        <v>88</v>
      </c>
    </row>
    <row r="137" s="2" customFormat="1">
      <c r="A137" s="38"/>
      <c r="B137" s="39"/>
      <c r="C137" s="40"/>
      <c r="D137" s="224" t="s">
        <v>230</v>
      </c>
      <c r="E137" s="40"/>
      <c r="F137" s="244" t="s">
        <v>231</v>
      </c>
      <c r="G137" s="40"/>
      <c r="H137" s="40"/>
      <c r="I137" s="219"/>
      <c r="J137" s="40"/>
      <c r="K137" s="40"/>
      <c r="L137" s="44"/>
      <c r="M137" s="220"/>
      <c r="N137" s="221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230</v>
      </c>
      <c r="AU137" s="17" t="s">
        <v>88</v>
      </c>
    </row>
    <row r="138" s="2" customFormat="1" ht="16.5" customHeight="1">
      <c r="A138" s="38"/>
      <c r="B138" s="39"/>
      <c r="C138" s="204" t="s">
        <v>232</v>
      </c>
      <c r="D138" s="204" t="s">
        <v>128</v>
      </c>
      <c r="E138" s="205" t="s">
        <v>233</v>
      </c>
      <c r="F138" s="206" t="s">
        <v>234</v>
      </c>
      <c r="G138" s="207" t="s">
        <v>226</v>
      </c>
      <c r="H138" s="208">
        <v>1</v>
      </c>
      <c r="I138" s="209"/>
      <c r="J138" s="210">
        <f>ROUND(I138*H138,2)</f>
        <v>0</v>
      </c>
      <c r="K138" s="206" t="s">
        <v>132</v>
      </c>
      <c r="L138" s="44"/>
      <c r="M138" s="211" t="s">
        <v>19</v>
      </c>
      <c r="N138" s="212" t="s">
        <v>49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227</v>
      </c>
      <c r="AT138" s="215" t="s">
        <v>128</v>
      </c>
      <c r="AU138" s="215" t="s">
        <v>88</v>
      </c>
      <c r="AY138" s="17" t="s">
        <v>126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86</v>
      </c>
      <c r="BK138" s="216">
        <f>ROUND(I138*H138,2)</f>
        <v>0</v>
      </c>
      <c r="BL138" s="17" t="s">
        <v>227</v>
      </c>
      <c r="BM138" s="215" t="s">
        <v>300</v>
      </c>
    </row>
    <row r="139" s="2" customFormat="1">
      <c r="A139" s="38"/>
      <c r="B139" s="39"/>
      <c r="C139" s="40"/>
      <c r="D139" s="217" t="s">
        <v>135</v>
      </c>
      <c r="E139" s="40"/>
      <c r="F139" s="218" t="s">
        <v>236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135</v>
      </c>
      <c r="AU139" s="17" t="s">
        <v>88</v>
      </c>
    </row>
    <row r="140" s="2" customFormat="1">
      <c r="A140" s="38"/>
      <c r="B140" s="39"/>
      <c r="C140" s="40"/>
      <c r="D140" s="224" t="s">
        <v>230</v>
      </c>
      <c r="E140" s="40"/>
      <c r="F140" s="244" t="s">
        <v>237</v>
      </c>
      <c r="G140" s="40"/>
      <c r="H140" s="40"/>
      <c r="I140" s="219"/>
      <c r="J140" s="40"/>
      <c r="K140" s="40"/>
      <c r="L140" s="44"/>
      <c r="M140" s="220"/>
      <c r="N140" s="221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230</v>
      </c>
      <c r="AU140" s="17" t="s">
        <v>88</v>
      </c>
    </row>
    <row r="141" s="2" customFormat="1" ht="16.5" customHeight="1">
      <c r="A141" s="38"/>
      <c r="B141" s="39"/>
      <c r="C141" s="204" t="s">
        <v>238</v>
      </c>
      <c r="D141" s="204" t="s">
        <v>128</v>
      </c>
      <c r="E141" s="205" t="s">
        <v>239</v>
      </c>
      <c r="F141" s="206" t="s">
        <v>240</v>
      </c>
      <c r="G141" s="207" t="s">
        <v>226</v>
      </c>
      <c r="H141" s="208">
        <v>1</v>
      </c>
      <c r="I141" s="209"/>
      <c r="J141" s="210">
        <f>ROUND(I141*H141,2)</f>
        <v>0</v>
      </c>
      <c r="K141" s="206" t="s">
        <v>132</v>
      </c>
      <c r="L141" s="44"/>
      <c r="M141" s="211" t="s">
        <v>19</v>
      </c>
      <c r="N141" s="212" t="s">
        <v>49</v>
      </c>
      <c r="O141" s="84"/>
      <c r="P141" s="213">
        <f>O141*H141</f>
        <v>0</v>
      </c>
      <c r="Q141" s="213">
        <v>0</v>
      </c>
      <c r="R141" s="213">
        <f>Q141*H141</f>
        <v>0</v>
      </c>
      <c r="S141" s="213">
        <v>0</v>
      </c>
      <c r="T141" s="214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15" t="s">
        <v>227</v>
      </c>
      <c r="AT141" s="215" t="s">
        <v>128</v>
      </c>
      <c r="AU141" s="215" t="s">
        <v>88</v>
      </c>
      <c r="AY141" s="17" t="s">
        <v>126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86</v>
      </c>
      <c r="BK141" s="216">
        <f>ROUND(I141*H141,2)</f>
        <v>0</v>
      </c>
      <c r="BL141" s="17" t="s">
        <v>227</v>
      </c>
      <c r="BM141" s="215" t="s">
        <v>301</v>
      </c>
    </row>
    <row r="142" s="2" customFormat="1">
      <c r="A142" s="38"/>
      <c r="B142" s="39"/>
      <c r="C142" s="40"/>
      <c r="D142" s="217" t="s">
        <v>135</v>
      </c>
      <c r="E142" s="40"/>
      <c r="F142" s="218" t="s">
        <v>242</v>
      </c>
      <c r="G142" s="40"/>
      <c r="H142" s="40"/>
      <c r="I142" s="219"/>
      <c r="J142" s="40"/>
      <c r="K142" s="40"/>
      <c r="L142" s="44"/>
      <c r="M142" s="220"/>
      <c r="N142" s="221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135</v>
      </c>
      <c r="AU142" s="17" t="s">
        <v>88</v>
      </c>
    </row>
    <row r="143" s="2" customFormat="1" ht="16.5" customHeight="1">
      <c r="A143" s="38"/>
      <c r="B143" s="39"/>
      <c r="C143" s="204" t="s">
        <v>243</v>
      </c>
      <c r="D143" s="204" t="s">
        <v>128</v>
      </c>
      <c r="E143" s="205" t="s">
        <v>244</v>
      </c>
      <c r="F143" s="206" t="s">
        <v>245</v>
      </c>
      <c r="G143" s="207" t="s">
        <v>226</v>
      </c>
      <c r="H143" s="208">
        <v>1</v>
      </c>
      <c r="I143" s="209"/>
      <c r="J143" s="210">
        <f>ROUND(I143*H143,2)</f>
        <v>0</v>
      </c>
      <c r="K143" s="206" t="s">
        <v>132</v>
      </c>
      <c r="L143" s="44"/>
      <c r="M143" s="211" t="s">
        <v>19</v>
      </c>
      <c r="N143" s="212" t="s">
        <v>49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227</v>
      </c>
      <c r="AT143" s="215" t="s">
        <v>128</v>
      </c>
      <c r="AU143" s="215" t="s">
        <v>88</v>
      </c>
      <c r="AY143" s="17" t="s">
        <v>126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86</v>
      </c>
      <c r="BK143" s="216">
        <f>ROUND(I143*H143,2)</f>
        <v>0</v>
      </c>
      <c r="BL143" s="17" t="s">
        <v>227</v>
      </c>
      <c r="BM143" s="215" t="s">
        <v>302</v>
      </c>
    </row>
    <row r="144" s="2" customFormat="1">
      <c r="A144" s="38"/>
      <c r="B144" s="39"/>
      <c r="C144" s="40"/>
      <c r="D144" s="217" t="s">
        <v>135</v>
      </c>
      <c r="E144" s="40"/>
      <c r="F144" s="218" t="s">
        <v>247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135</v>
      </c>
      <c r="AU144" s="17" t="s">
        <v>88</v>
      </c>
    </row>
    <row r="145" s="2" customFormat="1" ht="16.5" customHeight="1">
      <c r="A145" s="38"/>
      <c r="B145" s="39"/>
      <c r="C145" s="204" t="s">
        <v>248</v>
      </c>
      <c r="D145" s="204" t="s">
        <v>128</v>
      </c>
      <c r="E145" s="205" t="s">
        <v>249</v>
      </c>
      <c r="F145" s="206" t="s">
        <v>250</v>
      </c>
      <c r="G145" s="207" t="s">
        <v>226</v>
      </c>
      <c r="H145" s="208">
        <v>1</v>
      </c>
      <c r="I145" s="209"/>
      <c r="J145" s="210">
        <f>ROUND(I145*H145,2)</f>
        <v>0</v>
      </c>
      <c r="K145" s="206" t="s">
        <v>132</v>
      </c>
      <c r="L145" s="44"/>
      <c r="M145" s="211" t="s">
        <v>19</v>
      </c>
      <c r="N145" s="212" t="s">
        <v>49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227</v>
      </c>
      <c r="AT145" s="215" t="s">
        <v>128</v>
      </c>
      <c r="AU145" s="215" t="s">
        <v>88</v>
      </c>
      <c r="AY145" s="17" t="s">
        <v>126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86</v>
      </c>
      <c r="BK145" s="216">
        <f>ROUND(I145*H145,2)</f>
        <v>0</v>
      </c>
      <c r="BL145" s="17" t="s">
        <v>227</v>
      </c>
      <c r="BM145" s="215" t="s">
        <v>303</v>
      </c>
    </row>
    <row r="146" s="2" customFormat="1">
      <c r="A146" s="38"/>
      <c r="B146" s="39"/>
      <c r="C146" s="40"/>
      <c r="D146" s="217" t="s">
        <v>135</v>
      </c>
      <c r="E146" s="40"/>
      <c r="F146" s="218" t="s">
        <v>252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135</v>
      </c>
      <c r="AU146" s="17" t="s">
        <v>88</v>
      </c>
    </row>
    <row r="147" s="2" customFormat="1">
      <c r="A147" s="38"/>
      <c r="B147" s="39"/>
      <c r="C147" s="40"/>
      <c r="D147" s="224" t="s">
        <v>230</v>
      </c>
      <c r="E147" s="40"/>
      <c r="F147" s="244" t="s">
        <v>253</v>
      </c>
      <c r="G147" s="40"/>
      <c r="H147" s="40"/>
      <c r="I147" s="219"/>
      <c r="J147" s="40"/>
      <c r="K147" s="40"/>
      <c r="L147" s="44"/>
      <c r="M147" s="220"/>
      <c r="N147" s="221"/>
      <c r="O147" s="84"/>
      <c r="P147" s="84"/>
      <c r="Q147" s="84"/>
      <c r="R147" s="84"/>
      <c r="S147" s="84"/>
      <c r="T147" s="85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230</v>
      </c>
      <c r="AU147" s="17" t="s">
        <v>88</v>
      </c>
    </row>
    <row r="148" s="2" customFormat="1" ht="16.5" customHeight="1">
      <c r="A148" s="38"/>
      <c r="B148" s="39"/>
      <c r="C148" s="204" t="s">
        <v>254</v>
      </c>
      <c r="D148" s="204" t="s">
        <v>128</v>
      </c>
      <c r="E148" s="205" t="s">
        <v>255</v>
      </c>
      <c r="F148" s="206" t="s">
        <v>256</v>
      </c>
      <c r="G148" s="207" t="s">
        <v>226</v>
      </c>
      <c r="H148" s="208">
        <v>1</v>
      </c>
      <c r="I148" s="209"/>
      <c r="J148" s="210">
        <f>ROUND(I148*H148,2)</f>
        <v>0</v>
      </c>
      <c r="K148" s="206" t="s">
        <v>132</v>
      </c>
      <c r="L148" s="44"/>
      <c r="M148" s="211" t="s">
        <v>19</v>
      </c>
      <c r="N148" s="212" t="s">
        <v>49</v>
      </c>
      <c r="O148" s="84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227</v>
      </c>
      <c r="AT148" s="215" t="s">
        <v>128</v>
      </c>
      <c r="AU148" s="215" t="s">
        <v>88</v>
      </c>
      <c r="AY148" s="17" t="s">
        <v>126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86</v>
      </c>
      <c r="BK148" s="216">
        <f>ROUND(I148*H148,2)</f>
        <v>0</v>
      </c>
      <c r="BL148" s="17" t="s">
        <v>227</v>
      </c>
      <c r="BM148" s="215" t="s">
        <v>304</v>
      </c>
    </row>
    <row r="149" s="2" customFormat="1">
      <c r="A149" s="38"/>
      <c r="B149" s="39"/>
      <c r="C149" s="40"/>
      <c r="D149" s="217" t="s">
        <v>135</v>
      </c>
      <c r="E149" s="40"/>
      <c r="F149" s="218" t="s">
        <v>258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135</v>
      </c>
      <c r="AU149" s="17" t="s">
        <v>88</v>
      </c>
    </row>
    <row r="150" s="12" customFormat="1" ht="22.8" customHeight="1">
      <c r="A150" s="12"/>
      <c r="B150" s="188"/>
      <c r="C150" s="189"/>
      <c r="D150" s="190" t="s">
        <v>77</v>
      </c>
      <c r="E150" s="202" t="s">
        <v>259</v>
      </c>
      <c r="F150" s="202" t="s">
        <v>260</v>
      </c>
      <c r="G150" s="189"/>
      <c r="H150" s="189"/>
      <c r="I150" s="192"/>
      <c r="J150" s="203">
        <f>BK150</f>
        <v>0</v>
      </c>
      <c r="K150" s="189"/>
      <c r="L150" s="194"/>
      <c r="M150" s="195"/>
      <c r="N150" s="196"/>
      <c r="O150" s="196"/>
      <c r="P150" s="197">
        <f>SUM(P151:P156)</f>
        <v>0</v>
      </c>
      <c r="Q150" s="196"/>
      <c r="R150" s="197">
        <f>SUM(R151:R156)</f>
        <v>0</v>
      </c>
      <c r="S150" s="196"/>
      <c r="T150" s="198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99" t="s">
        <v>157</v>
      </c>
      <c r="AT150" s="200" t="s">
        <v>77</v>
      </c>
      <c r="AU150" s="200" t="s">
        <v>86</v>
      </c>
      <c r="AY150" s="199" t="s">
        <v>126</v>
      </c>
      <c r="BK150" s="201">
        <f>SUM(BK151:BK156)</f>
        <v>0</v>
      </c>
    </row>
    <row r="151" s="2" customFormat="1" ht="16.5" customHeight="1">
      <c r="A151" s="38"/>
      <c r="B151" s="39"/>
      <c r="C151" s="204" t="s">
        <v>7</v>
      </c>
      <c r="D151" s="204" t="s">
        <v>128</v>
      </c>
      <c r="E151" s="205" t="s">
        <v>261</v>
      </c>
      <c r="F151" s="206" t="s">
        <v>262</v>
      </c>
      <c r="G151" s="207" t="s">
        <v>226</v>
      </c>
      <c r="H151" s="208">
        <v>1</v>
      </c>
      <c r="I151" s="209"/>
      <c r="J151" s="210">
        <f>ROUND(I151*H151,2)</f>
        <v>0</v>
      </c>
      <c r="K151" s="206" t="s">
        <v>132</v>
      </c>
      <c r="L151" s="44"/>
      <c r="M151" s="211" t="s">
        <v>19</v>
      </c>
      <c r="N151" s="212" t="s">
        <v>49</v>
      </c>
      <c r="O151" s="84"/>
      <c r="P151" s="213">
        <f>O151*H151</f>
        <v>0</v>
      </c>
      <c r="Q151" s="213">
        <v>0</v>
      </c>
      <c r="R151" s="213">
        <f>Q151*H151</f>
        <v>0</v>
      </c>
      <c r="S151" s="213">
        <v>0</v>
      </c>
      <c r="T151" s="214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15" t="s">
        <v>227</v>
      </c>
      <c r="AT151" s="215" t="s">
        <v>128</v>
      </c>
      <c r="AU151" s="215" t="s">
        <v>88</v>
      </c>
      <c r="AY151" s="17" t="s">
        <v>126</v>
      </c>
      <c r="BE151" s="216">
        <f>IF(N151="základní",J151,0)</f>
        <v>0</v>
      </c>
      <c r="BF151" s="216">
        <f>IF(N151="snížená",J151,0)</f>
        <v>0</v>
      </c>
      <c r="BG151" s="216">
        <f>IF(N151="zákl. přenesená",J151,0)</f>
        <v>0</v>
      </c>
      <c r="BH151" s="216">
        <f>IF(N151="sníž. přenesená",J151,0)</f>
        <v>0</v>
      </c>
      <c r="BI151" s="216">
        <f>IF(N151="nulová",J151,0)</f>
        <v>0</v>
      </c>
      <c r="BJ151" s="17" t="s">
        <v>86</v>
      </c>
      <c r="BK151" s="216">
        <f>ROUND(I151*H151,2)</f>
        <v>0</v>
      </c>
      <c r="BL151" s="17" t="s">
        <v>227</v>
      </c>
      <c r="BM151" s="215" t="s">
        <v>305</v>
      </c>
    </row>
    <row r="152" s="2" customFormat="1">
      <c r="A152" s="38"/>
      <c r="B152" s="39"/>
      <c r="C152" s="40"/>
      <c r="D152" s="217" t="s">
        <v>135</v>
      </c>
      <c r="E152" s="40"/>
      <c r="F152" s="218" t="s">
        <v>264</v>
      </c>
      <c r="G152" s="40"/>
      <c r="H152" s="40"/>
      <c r="I152" s="219"/>
      <c r="J152" s="40"/>
      <c r="K152" s="40"/>
      <c r="L152" s="44"/>
      <c r="M152" s="220"/>
      <c r="N152" s="221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135</v>
      </c>
      <c r="AU152" s="17" t="s">
        <v>88</v>
      </c>
    </row>
    <row r="153" s="2" customFormat="1">
      <c r="A153" s="38"/>
      <c r="B153" s="39"/>
      <c r="C153" s="40"/>
      <c r="D153" s="224" t="s">
        <v>230</v>
      </c>
      <c r="E153" s="40"/>
      <c r="F153" s="244" t="s">
        <v>265</v>
      </c>
      <c r="G153" s="40"/>
      <c r="H153" s="40"/>
      <c r="I153" s="219"/>
      <c r="J153" s="40"/>
      <c r="K153" s="40"/>
      <c r="L153" s="44"/>
      <c r="M153" s="220"/>
      <c r="N153" s="221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230</v>
      </c>
      <c r="AU153" s="17" t="s">
        <v>88</v>
      </c>
    </row>
    <row r="154" s="2" customFormat="1" ht="16.5" customHeight="1">
      <c r="A154" s="38"/>
      <c r="B154" s="39"/>
      <c r="C154" s="204" t="s">
        <v>266</v>
      </c>
      <c r="D154" s="204" t="s">
        <v>128</v>
      </c>
      <c r="E154" s="205" t="s">
        <v>267</v>
      </c>
      <c r="F154" s="206" t="s">
        <v>268</v>
      </c>
      <c r="G154" s="207" t="s">
        <v>226</v>
      </c>
      <c r="H154" s="208">
        <v>1</v>
      </c>
      <c r="I154" s="209"/>
      <c r="J154" s="210">
        <f>ROUND(I154*H154,2)</f>
        <v>0</v>
      </c>
      <c r="K154" s="206" t="s">
        <v>132</v>
      </c>
      <c r="L154" s="44"/>
      <c r="M154" s="211" t="s">
        <v>19</v>
      </c>
      <c r="N154" s="212" t="s">
        <v>49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227</v>
      </c>
      <c r="AT154" s="215" t="s">
        <v>128</v>
      </c>
      <c r="AU154" s="215" t="s">
        <v>88</v>
      </c>
      <c r="AY154" s="17" t="s">
        <v>126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86</v>
      </c>
      <c r="BK154" s="216">
        <f>ROUND(I154*H154,2)</f>
        <v>0</v>
      </c>
      <c r="BL154" s="17" t="s">
        <v>227</v>
      </c>
      <c r="BM154" s="215" t="s">
        <v>306</v>
      </c>
    </row>
    <row r="155" s="2" customFormat="1">
      <c r="A155" s="38"/>
      <c r="B155" s="39"/>
      <c r="C155" s="40"/>
      <c r="D155" s="217" t="s">
        <v>135</v>
      </c>
      <c r="E155" s="40"/>
      <c r="F155" s="218" t="s">
        <v>270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135</v>
      </c>
      <c r="AU155" s="17" t="s">
        <v>88</v>
      </c>
    </row>
    <row r="156" s="2" customFormat="1">
      <c r="A156" s="38"/>
      <c r="B156" s="39"/>
      <c r="C156" s="40"/>
      <c r="D156" s="224" t="s">
        <v>230</v>
      </c>
      <c r="E156" s="40"/>
      <c r="F156" s="244" t="s">
        <v>271</v>
      </c>
      <c r="G156" s="40"/>
      <c r="H156" s="40"/>
      <c r="I156" s="219"/>
      <c r="J156" s="40"/>
      <c r="K156" s="40"/>
      <c r="L156" s="44"/>
      <c r="M156" s="245"/>
      <c r="N156" s="246"/>
      <c r="O156" s="247"/>
      <c r="P156" s="247"/>
      <c r="Q156" s="247"/>
      <c r="R156" s="247"/>
      <c r="S156" s="247"/>
      <c r="T156" s="24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230</v>
      </c>
      <c r="AU156" s="17" t="s">
        <v>88</v>
      </c>
    </row>
    <row r="157" s="2" customFormat="1" ht="6.96" customHeight="1">
      <c r="A157" s="38"/>
      <c r="B157" s="59"/>
      <c r="C157" s="60"/>
      <c r="D157" s="60"/>
      <c r="E157" s="60"/>
      <c r="F157" s="60"/>
      <c r="G157" s="60"/>
      <c r="H157" s="60"/>
      <c r="I157" s="60"/>
      <c r="J157" s="60"/>
      <c r="K157" s="60"/>
      <c r="L157" s="44"/>
      <c r="M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</row>
  </sheetData>
  <sheetProtection sheet="1" autoFilter="0" formatColumns="0" formatRows="0" objects="1" scenarios="1" spinCount="100000" saltValue="a6asT2cs/VtKpCc8SmBIuH0mDJhinrzl5tmC0YIzpzYFoTEE+mBz7/91piSmyP5Jh2jPWEY7I6OmuyfXkm4z/g==" hashValue="8zSnKeeUFrJl4OLImHykdlkfIq44NwG1SV3P0HUyjcb1KLbw7WNx+bjY3fIZjWSJuOsCgIT8H+O6e1QTnloyFg==" algorithmName="SHA-512" password="CC35"/>
  <autoFilter ref="C87:K156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2/122252204"/>
    <hyperlink ref="F95" r:id="rId2" display="https://podminky.urs.cz/item/CS_URS_2024_02/162751114"/>
    <hyperlink ref="F98" r:id="rId3" display="https://podminky.urs.cz/item/CS_URS_2024_02/171201231"/>
    <hyperlink ref="F101" r:id="rId4" display="https://podminky.urs.cz/item/CS_URS_2024_02/181912112"/>
    <hyperlink ref="F105" r:id="rId5" display="https://podminky.urs.cz/item/CS_URS_2024_02/564861111"/>
    <hyperlink ref="F108" r:id="rId6" display="https://podminky.urs.cz/item/CS_URS_2024_02/596211113"/>
    <hyperlink ref="F114" r:id="rId7" display="https://podminky.urs.cz/item/CS_URS_2024_02/637121111"/>
    <hyperlink ref="F118" r:id="rId8" display="https://podminky.urs.cz/item/CS_URS_2024_02/916331112"/>
    <hyperlink ref="F123" r:id="rId9" display="https://podminky.urs.cz/item/CS_URS_2024_02/916991121"/>
    <hyperlink ref="F126" r:id="rId10" display="https://podminky.urs.cz/item/CS_URS_2024_02/919726122"/>
    <hyperlink ref="F130" r:id="rId11" display="https://podminky.urs.cz/item/CS_URS_2024_02/998223011"/>
    <hyperlink ref="F132" r:id="rId12" display="https://podminky.urs.cz/item/CS_URS_2024_02/998223091"/>
    <hyperlink ref="F136" r:id="rId13" display="https://podminky.urs.cz/item/CS_URS_2024_02/032103000"/>
    <hyperlink ref="F139" r:id="rId14" display="https://podminky.urs.cz/item/CS_URS_2024_02/032503000"/>
    <hyperlink ref="F142" r:id="rId15" display="https://podminky.urs.cz/item/CS_URS_2024_02/033103000"/>
    <hyperlink ref="F144" r:id="rId16" display="https://podminky.urs.cz/item/CS_URS_2024_02/033203000"/>
    <hyperlink ref="F146" r:id="rId17" display="https://podminky.urs.cz/item/CS_URS_2024_02/034103000"/>
    <hyperlink ref="F149" r:id="rId18" display="https://podminky.urs.cz/item/CS_URS_2024_02/039103000"/>
    <hyperlink ref="F152" r:id="rId19" display="https://podminky.urs.cz/item/CS_URS_2024_02/062503000"/>
    <hyperlink ref="F155" r:id="rId20" display="https://podminky.urs.cz/item/CS_URS_2024_02/0636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20"/>
      <c r="AT3" s="17" t="s">
        <v>88</v>
      </c>
    </row>
    <row r="4" s="1" customFormat="1" ht="24.96" customHeight="1">
      <c r="B4" s="20"/>
      <c r="D4" s="130" t="s">
        <v>95</v>
      </c>
      <c r="L4" s="20"/>
      <c r="M4" s="131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2" t="s">
        <v>16</v>
      </c>
      <c r="L6" s="20"/>
    </row>
    <row r="7" s="1" customFormat="1" ht="16.5" customHeight="1">
      <c r="B7" s="20"/>
      <c r="E7" s="133" t="str">
        <f>'Rekapitulace stavby'!K6</f>
        <v>Hřbitov Novosedlice - oprava cest 2.etapa</v>
      </c>
      <c r="F7" s="132"/>
      <c r="G7" s="132"/>
      <c r="H7" s="132"/>
      <c r="L7" s="20"/>
    </row>
    <row r="8" s="2" customFormat="1" ht="12" customHeight="1">
      <c r="A8" s="38"/>
      <c r="B8" s="44"/>
      <c r="C8" s="38"/>
      <c r="D8" s="132" t="s">
        <v>96</v>
      </c>
      <c r="E8" s="38"/>
      <c r="F8" s="38"/>
      <c r="G8" s="38"/>
      <c r="H8" s="38"/>
      <c r="I8" s="38"/>
      <c r="J8" s="38"/>
      <c r="K8" s="38"/>
      <c r="L8" s="134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5" t="s">
        <v>307</v>
      </c>
      <c r="F9" s="38"/>
      <c r="G9" s="38"/>
      <c r="H9" s="38"/>
      <c r="I9" s="38"/>
      <c r="J9" s="38"/>
      <c r="K9" s="38"/>
      <c r="L9" s="134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4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2" t="s">
        <v>18</v>
      </c>
      <c r="E11" s="38"/>
      <c r="F11" s="136" t="s">
        <v>19</v>
      </c>
      <c r="G11" s="38"/>
      <c r="H11" s="38"/>
      <c r="I11" s="132" t="s">
        <v>20</v>
      </c>
      <c r="J11" s="136" t="s">
        <v>19</v>
      </c>
      <c r="K11" s="38"/>
      <c r="L11" s="134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2" t="s">
        <v>21</v>
      </c>
      <c r="E12" s="38"/>
      <c r="F12" s="136" t="s">
        <v>22</v>
      </c>
      <c r="G12" s="38"/>
      <c r="H12" s="38"/>
      <c r="I12" s="132" t="s">
        <v>23</v>
      </c>
      <c r="J12" s="137" t="str">
        <f>'Rekapitulace stavby'!AN8</f>
        <v>15. 11. 2024</v>
      </c>
      <c r="K12" s="38"/>
      <c r="L12" s="134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4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2" t="s">
        <v>25</v>
      </c>
      <c r="E14" s="38"/>
      <c r="F14" s="38"/>
      <c r="G14" s="38"/>
      <c r="H14" s="38"/>
      <c r="I14" s="132" t="s">
        <v>26</v>
      </c>
      <c r="J14" s="136" t="s">
        <v>19</v>
      </c>
      <c r="K14" s="38"/>
      <c r="L14" s="134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6" t="s">
        <v>28</v>
      </c>
      <c r="F15" s="38"/>
      <c r="G15" s="38"/>
      <c r="H15" s="38"/>
      <c r="I15" s="132" t="s">
        <v>29</v>
      </c>
      <c r="J15" s="136" t="s">
        <v>19</v>
      </c>
      <c r="K15" s="38"/>
      <c r="L15" s="134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4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2" t="s">
        <v>31</v>
      </c>
      <c r="E17" s="38"/>
      <c r="F17" s="38"/>
      <c r="G17" s="38"/>
      <c r="H17" s="38"/>
      <c r="I17" s="132" t="s">
        <v>26</v>
      </c>
      <c r="J17" s="33" t="str">
        <f>'Rekapitulace stavby'!AN13</f>
        <v>Vyplň údaj</v>
      </c>
      <c r="K17" s="38"/>
      <c r="L17" s="134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6"/>
      <c r="G18" s="136"/>
      <c r="H18" s="136"/>
      <c r="I18" s="132" t="s">
        <v>29</v>
      </c>
      <c r="J18" s="33" t="str">
        <f>'Rekapitulace stavby'!AN14</f>
        <v>Vyplň údaj</v>
      </c>
      <c r="K18" s="38"/>
      <c r="L18" s="134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4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2" t="s">
        <v>33</v>
      </c>
      <c r="E20" s="38"/>
      <c r="F20" s="38"/>
      <c r="G20" s="38"/>
      <c r="H20" s="38"/>
      <c r="I20" s="132" t="s">
        <v>26</v>
      </c>
      <c r="J20" s="136" t="s">
        <v>34</v>
      </c>
      <c r="K20" s="38"/>
      <c r="L20" s="134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6" t="s">
        <v>35</v>
      </c>
      <c r="F21" s="38"/>
      <c r="G21" s="38"/>
      <c r="H21" s="38"/>
      <c r="I21" s="132" t="s">
        <v>29</v>
      </c>
      <c r="J21" s="136" t="s">
        <v>36</v>
      </c>
      <c r="K21" s="38"/>
      <c r="L21" s="134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4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2" t="s">
        <v>38</v>
      </c>
      <c r="E23" s="38"/>
      <c r="F23" s="38"/>
      <c r="G23" s="38"/>
      <c r="H23" s="38"/>
      <c r="I23" s="132" t="s">
        <v>26</v>
      </c>
      <c r="J23" s="136" t="s">
        <v>39</v>
      </c>
      <c r="K23" s="38"/>
      <c r="L23" s="134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6" t="s">
        <v>40</v>
      </c>
      <c r="F24" s="38"/>
      <c r="G24" s="38"/>
      <c r="H24" s="38"/>
      <c r="I24" s="132" t="s">
        <v>29</v>
      </c>
      <c r="J24" s="136" t="s">
        <v>41</v>
      </c>
      <c r="K24" s="38"/>
      <c r="L24" s="134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4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2" t="s">
        <v>42</v>
      </c>
      <c r="E26" s="38"/>
      <c r="F26" s="38"/>
      <c r="G26" s="38"/>
      <c r="H26" s="38"/>
      <c r="I26" s="38"/>
      <c r="J26" s="38"/>
      <c r="K26" s="38"/>
      <c r="L26" s="134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8"/>
      <c r="B27" s="139"/>
      <c r="C27" s="138"/>
      <c r="D27" s="138"/>
      <c r="E27" s="140" t="s">
        <v>19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4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2"/>
      <c r="E29" s="142"/>
      <c r="F29" s="142"/>
      <c r="G29" s="142"/>
      <c r="H29" s="142"/>
      <c r="I29" s="142"/>
      <c r="J29" s="142"/>
      <c r="K29" s="142"/>
      <c r="L29" s="134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3" t="s">
        <v>44</v>
      </c>
      <c r="E30" s="38"/>
      <c r="F30" s="38"/>
      <c r="G30" s="38"/>
      <c r="H30" s="38"/>
      <c r="I30" s="38"/>
      <c r="J30" s="144">
        <f>ROUND(J90, 2)</f>
        <v>0</v>
      </c>
      <c r="K30" s="38"/>
      <c r="L30" s="134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2"/>
      <c r="E31" s="142"/>
      <c r="F31" s="142"/>
      <c r="G31" s="142"/>
      <c r="H31" s="142"/>
      <c r="I31" s="142"/>
      <c r="J31" s="142"/>
      <c r="K31" s="142"/>
      <c r="L31" s="134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5" t="s">
        <v>46</v>
      </c>
      <c r="G32" s="38"/>
      <c r="H32" s="38"/>
      <c r="I32" s="145" t="s">
        <v>45</v>
      </c>
      <c r="J32" s="145" t="s">
        <v>47</v>
      </c>
      <c r="K32" s="38"/>
      <c r="L32" s="134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6" t="s">
        <v>48</v>
      </c>
      <c r="E33" s="132" t="s">
        <v>49</v>
      </c>
      <c r="F33" s="147">
        <f>ROUND((SUM(BE90:BE175)),  2)</f>
        <v>0</v>
      </c>
      <c r="G33" s="38"/>
      <c r="H33" s="38"/>
      <c r="I33" s="148">
        <v>0.20999999999999999</v>
      </c>
      <c r="J33" s="147">
        <f>ROUND(((SUM(BE90:BE175))*I33),  2)</f>
        <v>0</v>
      </c>
      <c r="K33" s="38"/>
      <c r="L33" s="134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2" t="s">
        <v>50</v>
      </c>
      <c r="F34" s="147">
        <f>ROUND((SUM(BF90:BF175)),  2)</f>
        <v>0</v>
      </c>
      <c r="G34" s="38"/>
      <c r="H34" s="38"/>
      <c r="I34" s="148">
        <v>0.12</v>
      </c>
      <c r="J34" s="147">
        <f>ROUND(((SUM(BF90:BF175))*I34),  2)</f>
        <v>0</v>
      </c>
      <c r="K34" s="38"/>
      <c r="L34" s="134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2" t="s">
        <v>51</v>
      </c>
      <c r="F35" s="147">
        <f>ROUND((SUM(BG90:BG175)),  2)</f>
        <v>0</v>
      </c>
      <c r="G35" s="38"/>
      <c r="H35" s="38"/>
      <c r="I35" s="148">
        <v>0.20999999999999999</v>
      </c>
      <c r="J35" s="147">
        <f>0</f>
        <v>0</v>
      </c>
      <c r="K35" s="38"/>
      <c r="L35" s="134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2" t="s">
        <v>52</v>
      </c>
      <c r="F36" s="147">
        <f>ROUND((SUM(BH90:BH175)),  2)</f>
        <v>0</v>
      </c>
      <c r="G36" s="38"/>
      <c r="H36" s="38"/>
      <c r="I36" s="148">
        <v>0.12</v>
      </c>
      <c r="J36" s="147">
        <f>0</f>
        <v>0</v>
      </c>
      <c r="K36" s="38"/>
      <c r="L36" s="134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2" t="s">
        <v>53</v>
      </c>
      <c r="F37" s="147">
        <f>ROUND((SUM(BI90:BI175)),  2)</f>
        <v>0</v>
      </c>
      <c r="G37" s="38"/>
      <c r="H37" s="38"/>
      <c r="I37" s="148">
        <v>0</v>
      </c>
      <c r="J37" s="147">
        <f>0</f>
        <v>0</v>
      </c>
      <c r="K37" s="38"/>
      <c r="L37" s="134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4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9"/>
      <c r="D39" s="150" t="s">
        <v>54</v>
      </c>
      <c r="E39" s="151"/>
      <c r="F39" s="151"/>
      <c r="G39" s="152" t="s">
        <v>55</v>
      </c>
      <c r="H39" s="153" t="s">
        <v>56</v>
      </c>
      <c r="I39" s="151"/>
      <c r="J39" s="154">
        <f>SUM(J30:J37)</f>
        <v>0</v>
      </c>
      <c r="K39" s="155"/>
      <c r="L39" s="134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6"/>
      <c r="C40" s="157"/>
      <c r="D40" s="157"/>
      <c r="E40" s="157"/>
      <c r="F40" s="157"/>
      <c r="G40" s="157"/>
      <c r="H40" s="157"/>
      <c r="I40" s="157"/>
      <c r="J40" s="157"/>
      <c r="K40" s="157"/>
      <c r="L40" s="134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8"/>
      <c r="C44" s="159"/>
      <c r="D44" s="159"/>
      <c r="E44" s="159"/>
      <c r="F44" s="159"/>
      <c r="G44" s="159"/>
      <c r="H44" s="159"/>
      <c r="I44" s="159"/>
      <c r="J44" s="159"/>
      <c r="K44" s="159"/>
      <c r="L44" s="134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98</v>
      </c>
      <c r="D45" s="40"/>
      <c r="E45" s="40"/>
      <c r="F45" s="40"/>
      <c r="G45" s="40"/>
      <c r="H45" s="40"/>
      <c r="I45" s="40"/>
      <c r="J45" s="40"/>
      <c r="K45" s="40"/>
      <c r="L45" s="134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4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4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160" t="str">
        <f>E7</f>
        <v>Hřbitov Novosedlice - oprava cest 2.etapa</v>
      </c>
      <c r="F48" s="32"/>
      <c r="G48" s="32"/>
      <c r="H48" s="32"/>
      <c r="I48" s="40"/>
      <c r="J48" s="40"/>
      <c r="K48" s="40"/>
      <c r="L48" s="13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96</v>
      </c>
      <c r="D49" s="40"/>
      <c r="E49" s="40"/>
      <c r="F49" s="40"/>
      <c r="G49" s="40"/>
      <c r="H49" s="40"/>
      <c r="I49" s="40"/>
      <c r="J49" s="40"/>
      <c r="K49" s="40"/>
      <c r="L49" s="134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F.3 - 3.fáze</v>
      </c>
      <c r="F50" s="40"/>
      <c r="G50" s="40"/>
      <c r="H50" s="40"/>
      <c r="I50" s="40"/>
      <c r="J50" s="40"/>
      <c r="K50" s="40"/>
      <c r="L50" s="134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4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Novosedlice, okr.Teplice</v>
      </c>
      <c r="G52" s="40"/>
      <c r="H52" s="40"/>
      <c r="I52" s="32" t="s">
        <v>23</v>
      </c>
      <c r="J52" s="72" t="str">
        <f>IF(J12="","",J12)</f>
        <v>15. 11. 2024</v>
      </c>
      <c r="K52" s="40"/>
      <c r="L52" s="134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4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25.65" customHeight="1">
      <c r="A54" s="38"/>
      <c r="B54" s="39"/>
      <c r="C54" s="32" t="s">
        <v>25</v>
      </c>
      <c r="D54" s="40"/>
      <c r="E54" s="40"/>
      <c r="F54" s="27" t="str">
        <f>E15</f>
        <v>Obec Novosedlice, Trnovanská 208/16, Novosedlice</v>
      </c>
      <c r="G54" s="40"/>
      <c r="H54" s="40"/>
      <c r="I54" s="32" t="s">
        <v>33</v>
      </c>
      <c r="J54" s="36" t="str">
        <f>E21</f>
        <v>PS projekty s.r.o., 14.října 291/4, Teplice</v>
      </c>
      <c r="K54" s="40"/>
      <c r="L54" s="134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40.0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38</v>
      </c>
      <c r="J55" s="36" t="str">
        <f>E24</f>
        <v>STAVINVEST KMS s.r.o., Studentská 285/22, Bílina</v>
      </c>
      <c r="K55" s="40"/>
      <c r="L55" s="134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4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61" t="s">
        <v>99</v>
      </c>
      <c r="D57" s="162"/>
      <c r="E57" s="162"/>
      <c r="F57" s="162"/>
      <c r="G57" s="162"/>
      <c r="H57" s="162"/>
      <c r="I57" s="162"/>
      <c r="J57" s="163" t="s">
        <v>100</v>
      </c>
      <c r="K57" s="162"/>
      <c r="L57" s="134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4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4" t="s">
        <v>76</v>
      </c>
      <c r="D59" s="40"/>
      <c r="E59" s="40"/>
      <c r="F59" s="40"/>
      <c r="G59" s="40"/>
      <c r="H59" s="40"/>
      <c r="I59" s="40"/>
      <c r="J59" s="102">
        <f>J90</f>
        <v>0</v>
      </c>
      <c r="K59" s="40"/>
      <c r="L59" s="134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101</v>
      </c>
    </row>
    <row r="60" s="9" customFormat="1" ht="24.96" customHeight="1">
      <c r="A60" s="9"/>
      <c r="B60" s="165"/>
      <c r="C60" s="166"/>
      <c r="D60" s="167" t="s">
        <v>102</v>
      </c>
      <c r="E60" s="168"/>
      <c r="F60" s="168"/>
      <c r="G60" s="168"/>
      <c r="H60" s="168"/>
      <c r="I60" s="168"/>
      <c r="J60" s="169">
        <f>J91</f>
        <v>0</v>
      </c>
      <c r="K60" s="166"/>
      <c r="L60" s="170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1"/>
      <c r="C61" s="172"/>
      <c r="D61" s="173" t="s">
        <v>103</v>
      </c>
      <c r="E61" s="174"/>
      <c r="F61" s="174"/>
      <c r="G61" s="174"/>
      <c r="H61" s="174"/>
      <c r="I61" s="174"/>
      <c r="J61" s="175">
        <f>J92</f>
        <v>0</v>
      </c>
      <c r="K61" s="172"/>
      <c r="L61" s="17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1"/>
      <c r="C62" s="172"/>
      <c r="D62" s="173" t="s">
        <v>104</v>
      </c>
      <c r="E62" s="174"/>
      <c r="F62" s="174"/>
      <c r="G62" s="174"/>
      <c r="H62" s="174"/>
      <c r="I62" s="174"/>
      <c r="J62" s="175">
        <f>J105</f>
        <v>0</v>
      </c>
      <c r="K62" s="172"/>
      <c r="L62" s="17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1"/>
      <c r="C63" s="172"/>
      <c r="D63" s="173" t="s">
        <v>105</v>
      </c>
      <c r="E63" s="174"/>
      <c r="F63" s="174"/>
      <c r="G63" s="174"/>
      <c r="H63" s="174"/>
      <c r="I63" s="174"/>
      <c r="J63" s="175">
        <f>J114</f>
        <v>0</v>
      </c>
      <c r="K63" s="172"/>
      <c r="L63" s="176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1"/>
      <c r="C64" s="172"/>
      <c r="D64" s="173" t="s">
        <v>106</v>
      </c>
      <c r="E64" s="174"/>
      <c r="F64" s="174"/>
      <c r="G64" s="174"/>
      <c r="H64" s="174"/>
      <c r="I64" s="174"/>
      <c r="J64" s="175">
        <f>J118</f>
        <v>0</v>
      </c>
      <c r="K64" s="172"/>
      <c r="L64" s="176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1"/>
      <c r="C65" s="172"/>
      <c r="D65" s="173" t="s">
        <v>308</v>
      </c>
      <c r="E65" s="174"/>
      <c r="F65" s="174"/>
      <c r="G65" s="174"/>
      <c r="H65" s="174"/>
      <c r="I65" s="174"/>
      <c r="J65" s="175">
        <f>J130</f>
        <v>0</v>
      </c>
      <c r="K65" s="172"/>
      <c r="L65" s="17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1"/>
      <c r="C66" s="172"/>
      <c r="D66" s="173" t="s">
        <v>309</v>
      </c>
      <c r="E66" s="174"/>
      <c r="F66" s="174"/>
      <c r="G66" s="174"/>
      <c r="H66" s="174"/>
      <c r="I66" s="174"/>
      <c r="J66" s="175">
        <f>J137</f>
        <v>0</v>
      </c>
      <c r="K66" s="172"/>
      <c r="L66" s="17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1"/>
      <c r="C67" s="172"/>
      <c r="D67" s="173" t="s">
        <v>107</v>
      </c>
      <c r="E67" s="174"/>
      <c r="F67" s="174"/>
      <c r="G67" s="174"/>
      <c r="H67" s="174"/>
      <c r="I67" s="174"/>
      <c r="J67" s="175">
        <f>J147</f>
        <v>0</v>
      </c>
      <c r="K67" s="172"/>
      <c r="L67" s="17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5"/>
      <c r="C68" s="166"/>
      <c r="D68" s="167" t="s">
        <v>108</v>
      </c>
      <c r="E68" s="168"/>
      <c r="F68" s="168"/>
      <c r="G68" s="168"/>
      <c r="H68" s="168"/>
      <c r="I68" s="168"/>
      <c r="J68" s="169">
        <f>J152</f>
        <v>0</v>
      </c>
      <c r="K68" s="166"/>
      <c r="L68" s="170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1"/>
      <c r="C69" s="172"/>
      <c r="D69" s="173" t="s">
        <v>109</v>
      </c>
      <c r="E69" s="174"/>
      <c r="F69" s="174"/>
      <c r="G69" s="174"/>
      <c r="H69" s="174"/>
      <c r="I69" s="174"/>
      <c r="J69" s="175">
        <f>J153</f>
        <v>0</v>
      </c>
      <c r="K69" s="172"/>
      <c r="L69" s="17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1"/>
      <c r="C70" s="172"/>
      <c r="D70" s="173" t="s">
        <v>110</v>
      </c>
      <c r="E70" s="174"/>
      <c r="F70" s="174"/>
      <c r="G70" s="174"/>
      <c r="H70" s="174"/>
      <c r="I70" s="174"/>
      <c r="J70" s="175">
        <f>J169</f>
        <v>0</v>
      </c>
      <c r="K70" s="172"/>
      <c r="L70" s="17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38"/>
      <c r="B71" s="39"/>
      <c r="C71" s="40"/>
      <c r="D71" s="40"/>
      <c r="E71" s="40"/>
      <c r="F71" s="40"/>
      <c r="G71" s="40"/>
      <c r="H71" s="40"/>
      <c r="I71" s="40"/>
      <c r="J71" s="40"/>
      <c r="K71" s="40"/>
      <c r="L71" s="134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59"/>
      <c r="C72" s="60"/>
      <c r="D72" s="60"/>
      <c r="E72" s="60"/>
      <c r="F72" s="60"/>
      <c r="G72" s="60"/>
      <c r="H72" s="60"/>
      <c r="I72" s="60"/>
      <c r="J72" s="60"/>
      <c r="K72" s="60"/>
      <c r="L72" s="134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6" s="2" customFormat="1" ht="6.96" customHeight="1">
      <c r="A76" s="38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4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24.96" customHeight="1">
      <c r="A77" s="38"/>
      <c r="B77" s="39"/>
      <c r="C77" s="23" t="s">
        <v>111</v>
      </c>
      <c r="D77" s="40"/>
      <c r="E77" s="40"/>
      <c r="F77" s="40"/>
      <c r="G77" s="40"/>
      <c r="H77" s="40"/>
      <c r="I77" s="40"/>
      <c r="J77" s="40"/>
      <c r="K77" s="40"/>
      <c r="L77" s="134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6.96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4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2" customHeight="1">
      <c r="A79" s="38"/>
      <c r="B79" s="39"/>
      <c r="C79" s="32" t="s">
        <v>16</v>
      </c>
      <c r="D79" s="40"/>
      <c r="E79" s="40"/>
      <c r="F79" s="40"/>
      <c r="G79" s="40"/>
      <c r="H79" s="40"/>
      <c r="I79" s="40"/>
      <c r="J79" s="40"/>
      <c r="K79" s="40"/>
      <c r="L79" s="134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2" customFormat="1" ht="16.5" customHeight="1">
      <c r="A80" s="38"/>
      <c r="B80" s="39"/>
      <c r="C80" s="40"/>
      <c r="D80" s="40"/>
      <c r="E80" s="160" t="str">
        <f>E7</f>
        <v>Hřbitov Novosedlice - oprava cest 2.etapa</v>
      </c>
      <c r="F80" s="32"/>
      <c r="G80" s="32"/>
      <c r="H80" s="32"/>
      <c r="I80" s="40"/>
      <c r="J80" s="40"/>
      <c r="K80" s="40"/>
      <c r="L80" s="134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="2" customFormat="1" ht="12" customHeight="1">
      <c r="A81" s="38"/>
      <c r="B81" s="39"/>
      <c r="C81" s="32" t="s">
        <v>96</v>
      </c>
      <c r="D81" s="40"/>
      <c r="E81" s="40"/>
      <c r="F81" s="40"/>
      <c r="G81" s="40"/>
      <c r="H81" s="40"/>
      <c r="I81" s="40"/>
      <c r="J81" s="40"/>
      <c r="K81" s="40"/>
      <c r="L81" s="134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16.5" customHeight="1">
      <c r="A82" s="38"/>
      <c r="B82" s="39"/>
      <c r="C82" s="40"/>
      <c r="D82" s="40"/>
      <c r="E82" s="69" t="str">
        <f>E9</f>
        <v>F.3 - 3.fáze</v>
      </c>
      <c r="F82" s="40"/>
      <c r="G82" s="40"/>
      <c r="H82" s="40"/>
      <c r="I82" s="40"/>
      <c r="J82" s="40"/>
      <c r="K82" s="40"/>
      <c r="L82" s="134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134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21</v>
      </c>
      <c r="D84" s="40"/>
      <c r="E84" s="40"/>
      <c r="F84" s="27" t="str">
        <f>F12</f>
        <v>Novosedlice, okr.Teplice</v>
      </c>
      <c r="G84" s="40"/>
      <c r="H84" s="40"/>
      <c r="I84" s="32" t="s">
        <v>23</v>
      </c>
      <c r="J84" s="72" t="str">
        <f>IF(J12="","",J12)</f>
        <v>15. 11. 2024</v>
      </c>
      <c r="K84" s="40"/>
      <c r="L84" s="134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6.96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34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25.65" customHeight="1">
      <c r="A86" s="38"/>
      <c r="B86" s="39"/>
      <c r="C86" s="32" t="s">
        <v>25</v>
      </c>
      <c r="D86" s="40"/>
      <c r="E86" s="40"/>
      <c r="F86" s="27" t="str">
        <f>E15</f>
        <v>Obec Novosedlice, Trnovanská 208/16, Novosedlice</v>
      </c>
      <c r="G86" s="40"/>
      <c r="H86" s="40"/>
      <c r="I86" s="32" t="s">
        <v>33</v>
      </c>
      <c r="J86" s="36" t="str">
        <f>E21</f>
        <v>PS projekty s.r.o., 14.října 291/4, Teplice</v>
      </c>
      <c r="K86" s="40"/>
      <c r="L86" s="134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40.05" customHeight="1">
      <c r="A87" s="38"/>
      <c r="B87" s="39"/>
      <c r="C87" s="32" t="s">
        <v>31</v>
      </c>
      <c r="D87" s="40"/>
      <c r="E87" s="40"/>
      <c r="F87" s="27" t="str">
        <f>IF(E18="","",E18)</f>
        <v>Vyplň údaj</v>
      </c>
      <c r="G87" s="40"/>
      <c r="H87" s="40"/>
      <c r="I87" s="32" t="s">
        <v>38</v>
      </c>
      <c r="J87" s="36" t="str">
        <f>E24</f>
        <v>STAVINVEST KMS s.r.o., Studentská 285/22, Bílina</v>
      </c>
      <c r="K87" s="40"/>
      <c r="L87" s="134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0.32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134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11" customFormat="1" ht="29.28" customHeight="1">
      <c r="A89" s="177"/>
      <c r="B89" s="178"/>
      <c r="C89" s="179" t="s">
        <v>112</v>
      </c>
      <c r="D89" s="180" t="s">
        <v>63</v>
      </c>
      <c r="E89" s="180" t="s">
        <v>59</v>
      </c>
      <c r="F89" s="180" t="s">
        <v>60</v>
      </c>
      <c r="G89" s="180" t="s">
        <v>113</v>
      </c>
      <c r="H89" s="180" t="s">
        <v>114</v>
      </c>
      <c r="I89" s="180" t="s">
        <v>115</v>
      </c>
      <c r="J89" s="180" t="s">
        <v>100</v>
      </c>
      <c r="K89" s="181" t="s">
        <v>116</v>
      </c>
      <c r="L89" s="182"/>
      <c r="M89" s="92" t="s">
        <v>19</v>
      </c>
      <c r="N89" s="93" t="s">
        <v>48</v>
      </c>
      <c r="O89" s="93" t="s">
        <v>117</v>
      </c>
      <c r="P89" s="93" t="s">
        <v>118</v>
      </c>
      <c r="Q89" s="93" t="s">
        <v>119</v>
      </c>
      <c r="R89" s="93" t="s">
        <v>120</v>
      </c>
      <c r="S89" s="93" t="s">
        <v>121</v>
      </c>
      <c r="T89" s="94" t="s">
        <v>122</v>
      </c>
      <c r="U89" s="177"/>
      <c r="V89" s="177"/>
      <c r="W89" s="177"/>
      <c r="X89" s="177"/>
      <c r="Y89" s="177"/>
      <c r="Z89" s="177"/>
      <c r="AA89" s="177"/>
      <c r="AB89" s="177"/>
      <c r="AC89" s="177"/>
      <c r="AD89" s="177"/>
      <c r="AE89" s="177"/>
    </row>
    <row r="90" s="2" customFormat="1" ht="22.8" customHeight="1">
      <c r="A90" s="38"/>
      <c r="B90" s="39"/>
      <c r="C90" s="99" t="s">
        <v>123</v>
      </c>
      <c r="D90" s="40"/>
      <c r="E90" s="40"/>
      <c r="F90" s="40"/>
      <c r="G90" s="40"/>
      <c r="H90" s="40"/>
      <c r="I90" s="40"/>
      <c r="J90" s="183">
        <f>BK90</f>
        <v>0</v>
      </c>
      <c r="K90" s="40"/>
      <c r="L90" s="44"/>
      <c r="M90" s="95"/>
      <c r="N90" s="184"/>
      <c r="O90" s="96"/>
      <c r="P90" s="185">
        <f>P91+P152</f>
        <v>0</v>
      </c>
      <c r="Q90" s="96"/>
      <c r="R90" s="185">
        <f>R91+R152</f>
        <v>273.34546779999999</v>
      </c>
      <c r="S90" s="96"/>
      <c r="T90" s="186">
        <f>T91+T152</f>
        <v>223.99500000000001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77</v>
      </c>
      <c r="AU90" s="17" t="s">
        <v>101</v>
      </c>
      <c r="BK90" s="187">
        <f>BK91+BK152</f>
        <v>0</v>
      </c>
    </row>
    <row r="91" s="12" customFormat="1" ht="25.92" customHeight="1">
      <c r="A91" s="12"/>
      <c r="B91" s="188"/>
      <c r="C91" s="189"/>
      <c r="D91" s="190" t="s">
        <v>77</v>
      </c>
      <c r="E91" s="191" t="s">
        <v>124</v>
      </c>
      <c r="F91" s="191" t="s">
        <v>125</v>
      </c>
      <c r="G91" s="189"/>
      <c r="H91" s="189"/>
      <c r="I91" s="192"/>
      <c r="J91" s="193">
        <f>BK91</f>
        <v>0</v>
      </c>
      <c r="K91" s="189"/>
      <c r="L91" s="194"/>
      <c r="M91" s="195"/>
      <c r="N91" s="196"/>
      <c r="O91" s="196"/>
      <c r="P91" s="197">
        <f>P92+P105+P114+P118+P130+P137+P147</f>
        <v>0</v>
      </c>
      <c r="Q91" s="196"/>
      <c r="R91" s="197">
        <f>R92+R105+R114+R118+R130+R137+R147</f>
        <v>273.34546779999999</v>
      </c>
      <c r="S91" s="196"/>
      <c r="T91" s="198">
        <f>T92+T105+T114+T118+T130+T137+T147</f>
        <v>223.99500000000001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99" t="s">
        <v>86</v>
      </c>
      <c r="AT91" s="200" t="s">
        <v>77</v>
      </c>
      <c r="AU91" s="200" t="s">
        <v>78</v>
      </c>
      <c r="AY91" s="199" t="s">
        <v>126</v>
      </c>
      <c r="BK91" s="201">
        <f>BK92+BK105+BK114+BK118+BK130+BK137+BK147</f>
        <v>0</v>
      </c>
    </row>
    <row r="92" s="12" customFormat="1" ht="22.8" customHeight="1">
      <c r="A92" s="12"/>
      <c r="B92" s="188"/>
      <c r="C92" s="189"/>
      <c r="D92" s="190" t="s">
        <v>77</v>
      </c>
      <c r="E92" s="202" t="s">
        <v>86</v>
      </c>
      <c r="F92" s="202" t="s">
        <v>127</v>
      </c>
      <c r="G92" s="189"/>
      <c r="H92" s="189"/>
      <c r="I92" s="192"/>
      <c r="J92" s="203">
        <f>BK92</f>
        <v>0</v>
      </c>
      <c r="K92" s="189"/>
      <c r="L92" s="194"/>
      <c r="M92" s="195"/>
      <c r="N92" s="196"/>
      <c r="O92" s="196"/>
      <c r="P92" s="197">
        <f>SUM(P93:P104)</f>
        <v>0</v>
      </c>
      <c r="Q92" s="196"/>
      <c r="R92" s="197">
        <f>SUM(R93:R104)</f>
        <v>0</v>
      </c>
      <c r="S92" s="196"/>
      <c r="T92" s="198">
        <f>SUM(T93:T104)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9" t="s">
        <v>86</v>
      </c>
      <c r="AT92" s="200" t="s">
        <v>77</v>
      </c>
      <c r="AU92" s="200" t="s">
        <v>86</v>
      </c>
      <c r="AY92" s="199" t="s">
        <v>126</v>
      </c>
      <c r="BK92" s="201">
        <f>SUM(BK93:BK104)</f>
        <v>0</v>
      </c>
    </row>
    <row r="93" s="2" customFormat="1" ht="24.15" customHeight="1">
      <c r="A93" s="38"/>
      <c r="B93" s="39"/>
      <c r="C93" s="204" t="s">
        <v>86</v>
      </c>
      <c r="D93" s="204" t="s">
        <v>128</v>
      </c>
      <c r="E93" s="205" t="s">
        <v>129</v>
      </c>
      <c r="F93" s="206" t="s">
        <v>130</v>
      </c>
      <c r="G93" s="207" t="s">
        <v>131</v>
      </c>
      <c r="H93" s="208">
        <v>203.09999999999999</v>
      </c>
      <c r="I93" s="209"/>
      <c r="J93" s="210">
        <f>ROUND(I93*H93,2)</f>
        <v>0</v>
      </c>
      <c r="K93" s="206" t="s">
        <v>132</v>
      </c>
      <c r="L93" s="44"/>
      <c r="M93" s="211" t="s">
        <v>19</v>
      </c>
      <c r="N93" s="212" t="s">
        <v>49</v>
      </c>
      <c r="O93" s="84"/>
      <c r="P93" s="213">
        <f>O93*H93</f>
        <v>0</v>
      </c>
      <c r="Q93" s="213">
        <v>0</v>
      </c>
      <c r="R93" s="213">
        <f>Q93*H93</f>
        <v>0</v>
      </c>
      <c r="S93" s="213">
        <v>0</v>
      </c>
      <c r="T93" s="214">
        <f>S93*H93</f>
        <v>0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15" t="s">
        <v>133</v>
      </c>
      <c r="AT93" s="215" t="s">
        <v>128</v>
      </c>
      <c r="AU93" s="215" t="s">
        <v>88</v>
      </c>
      <c r="AY93" s="17" t="s">
        <v>126</v>
      </c>
      <c r="BE93" s="216">
        <f>IF(N93="základní",J93,0)</f>
        <v>0</v>
      </c>
      <c r="BF93" s="216">
        <f>IF(N93="snížená",J93,0)</f>
        <v>0</v>
      </c>
      <c r="BG93" s="216">
        <f>IF(N93="zákl. přenesená",J93,0)</f>
        <v>0</v>
      </c>
      <c r="BH93" s="216">
        <f>IF(N93="sníž. přenesená",J93,0)</f>
        <v>0</v>
      </c>
      <c r="BI93" s="216">
        <f>IF(N93="nulová",J93,0)</f>
        <v>0</v>
      </c>
      <c r="BJ93" s="17" t="s">
        <v>86</v>
      </c>
      <c r="BK93" s="216">
        <f>ROUND(I93*H93,2)</f>
        <v>0</v>
      </c>
      <c r="BL93" s="17" t="s">
        <v>133</v>
      </c>
      <c r="BM93" s="215" t="s">
        <v>310</v>
      </c>
    </row>
    <row r="94" s="2" customFormat="1">
      <c r="A94" s="38"/>
      <c r="B94" s="39"/>
      <c r="C94" s="40"/>
      <c r="D94" s="217" t="s">
        <v>135</v>
      </c>
      <c r="E94" s="40"/>
      <c r="F94" s="218" t="s">
        <v>136</v>
      </c>
      <c r="G94" s="40"/>
      <c r="H94" s="40"/>
      <c r="I94" s="219"/>
      <c r="J94" s="40"/>
      <c r="K94" s="40"/>
      <c r="L94" s="44"/>
      <c r="M94" s="220"/>
      <c r="N94" s="221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135</v>
      </c>
      <c r="AU94" s="17" t="s">
        <v>88</v>
      </c>
    </row>
    <row r="95" s="13" customFormat="1">
      <c r="A95" s="13"/>
      <c r="B95" s="222"/>
      <c r="C95" s="223"/>
      <c r="D95" s="224" t="s">
        <v>137</v>
      </c>
      <c r="E95" s="225" t="s">
        <v>19</v>
      </c>
      <c r="F95" s="226" t="s">
        <v>311</v>
      </c>
      <c r="G95" s="223"/>
      <c r="H95" s="227">
        <v>203.09999999999999</v>
      </c>
      <c r="I95" s="228"/>
      <c r="J95" s="223"/>
      <c r="K95" s="223"/>
      <c r="L95" s="229"/>
      <c r="M95" s="230"/>
      <c r="N95" s="231"/>
      <c r="O95" s="231"/>
      <c r="P95" s="231"/>
      <c r="Q95" s="231"/>
      <c r="R95" s="231"/>
      <c r="S95" s="231"/>
      <c r="T95" s="232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3" t="s">
        <v>137</v>
      </c>
      <c r="AU95" s="233" t="s">
        <v>88</v>
      </c>
      <c r="AV95" s="13" t="s">
        <v>88</v>
      </c>
      <c r="AW95" s="13" t="s">
        <v>37</v>
      </c>
      <c r="AX95" s="13" t="s">
        <v>78</v>
      </c>
      <c r="AY95" s="233" t="s">
        <v>126</v>
      </c>
    </row>
    <row r="96" s="2" customFormat="1" ht="37.8" customHeight="1">
      <c r="A96" s="38"/>
      <c r="B96" s="39"/>
      <c r="C96" s="204" t="s">
        <v>88</v>
      </c>
      <c r="D96" s="204" t="s">
        <v>128</v>
      </c>
      <c r="E96" s="205" t="s">
        <v>139</v>
      </c>
      <c r="F96" s="206" t="s">
        <v>140</v>
      </c>
      <c r="G96" s="207" t="s">
        <v>131</v>
      </c>
      <c r="H96" s="208">
        <v>203.09999999999999</v>
      </c>
      <c r="I96" s="209"/>
      <c r="J96" s="210">
        <f>ROUND(I96*H96,2)</f>
        <v>0</v>
      </c>
      <c r="K96" s="206" t="s">
        <v>132</v>
      </c>
      <c r="L96" s="44"/>
      <c r="M96" s="211" t="s">
        <v>19</v>
      </c>
      <c r="N96" s="212" t="s">
        <v>49</v>
      </c>
      <c r="O96" s="84"/>
      <c r="P96" s="213">
        <f>O96*H96</f>
        <v>0</v>
      </c>
      <c r="Q96" s="213">
        <v>0</v>
      </c>
      <c r="R96" s="213">
        <f>Q96*H96</f>
        <v>0</v>
      </c>
      <c r="S96" s="213">
        <v>0</v>
      </c>
      <c r="T96" s="214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215" t="s">
        <v>133</v>
      </c>
      <c r="AT96" s="215" t="s">
        <v>128</v>
      </c>
      <c r="AU96" s="215" t="s">
        <v>88</v>
      </c>
      <c r="AY96" s="17" t="s">
        <v>126</v>
      </c>
      <c r="BE96" s="216">
        <f>IF(N96="základní",J96,0)</f>
        <v>0</v>
      </c>
      <c r="BF96" s="216">
        <f>IF(N96="snížená",J96,0)</f>
        <v>0</v>
      </c>
      <c r="BG96" s="216">
        <f>IF(N96="zákl. přenesená",J96,0)</f>
        <v>0</v>
      </c>
      <c r="BH96" s="216">
        <f>IF(N96="sníž. přenesená",J96,0)</f>
        <v>0</v>
      </c>
      <c r="BI96" s="216">
        <f>IF(N96="nulová",J96,0)</f>
        <v>0</v>
      </c>
      <c r="BJ96" s="17" t="s">
        <v>86</v>
      </c>
      <c r="BK96" s="216">
        <f>ROUND(I96*H96,2)</f>
        <v>0</v>
      </c>
      <c r="BL96" s="17" t="s">
        <v>133</v>
      </c>
      <c r="BM96" s="215" t="s">
        <v>312</v>
      </c>
    </row>
    <row r="97" s="2" customFormat="1">
      <c r="A97" s="38"/>
      <c r="B97" s="39"/>
      <c r="C97" s="40"/>
      <c r="D97" s="217" t="s">
        <v>135</v>
      </c>
      <c r="E97" s="40"/>
      <c r="F97" s="218" t="s">
        <v>142</v>
      </c>
      <c r="G97" s="40"/>
      <c r="H97" s="40"/>
      <c r="I97" s="219"/>
      <c r="J97" s="40"/>
      <c r="K97" s="40"/>
      <c r="L97" s="44"/>
      <c r="M97" s="220"/>
      <c r="N97" s="221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135</v>
      </c>
      <c r="AU97" s="17" t="s">
        <v>88</v>
      </c>
    </row>
    <row r="98" s="13" customFormat="1">
      <c r="A98" s="13"/>
      <c r="B98" s="222"/>
      <c r="C98" s="223"/>
      <c r="D98" s="224" t="s">
        <v>137</v>
      </c>
      <c r="E98" s="225" t="s">
        <v>19</v>
      </c>
      <c r="F98" s="226" t="s">
        <v>313</v>
      </c>
      <c r="G98" s="223"/>
      <c r="H98" s="227">
        <v>203.09999999999999</v>
      </c>
      <c r="I98" s="228"/>
      <c r="J98" s="223"/>
      <c r="K98" s="223"/>
      <c r="L98" s="229"/>
      <c r="M98" s="230"/>
      <c r="N98" s="231"/>
      <c r="O98" s="231"/>
      <c r="P98" s="231"/>
      <c r="Q98" s="231"/>
      <c r="R98" s="231"/>
      <c r="S98" s="231"/>
      <c r="T98" s="232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3" t="s">
        <v>137</v>
      </c>
      <c r="AU98" s="233" t="s">
        <v>88</v>
      </c>
      <c r="AV98" s="13" t="s">
        <v>88</v>
      </c>
      <c r="AW98" s="13" t="s">
        <v>37</v>
      </c>
      <c r="AX98" s="13" t="s">
        <v>78</v>
      </c>
      <c r="AY98" s="233" t="s">
        <v>126</v>
      </c>
    </row>
    <row r="99" s="2" customFormat="1" ht="24.15" customHeight="1">
      <c r="A99" s="38"/>
      <c r="B99" s="39"/>
      <c r="C99" s="204" t="s">
        <v>144</v>
      </c>
      <c r="D99" s="204" t="s">
        <v>128</v>
      </c>
      <c r="E99" s="205" t="s">
        <v>145</v>
      </c>
      <c r="F99" s="206" t="s">
        <v>146</v>
      </c>
      <c r="G99" s="207" t="s">
        <v>147</v>
      </c>
      <c r="H99" s="208">
        <v>375.73500000000001</v>
      </c>
      <c r="I99" s="209"/>
      <c r="J99" s="210">
        <f>ROUND(I99*H99,2)</f>
        <v>0</v>
      </c>
      <c r="K99" s="206" t="s">
        <v>132</v>
      </c>
      <c r="L99" s="44"/>
      <c r="M99" s="211" t="s">
        <v>19</v>
      </c>
      <c r="N99" s="212" t="s">
        <v>49</v>
      </c>
      <c r="O99" s="84"/>
      <c r="P99" s="213">
        <f>O99*H99</f>
        <v>0</v>
      </c>
      <c r="Q99" s="213">
        <v>0</v>
      </c>
      <c r="R99" s="213">
        <f>Q99*H99</f>
        <v>0</v>
      </c>
      <c r="S99" s="213">
        <v>0</v>
      </c>
      <c r="T99" s="214">
        <f>S99*H99</f>
        <v>0</v>
      </c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R99" s="215" t="s">
        <v>133</v>
      </c>
      <c r="AT99" s="215" t="s">
        <v>128</v>
      </c>
      <c r="AU99" s="215" t="s">
        <v>88</v>
      </c>
      <c r="AY99" s="17" t="s">
        <v>126</v>
      </c>
      <c r="BE99" s="216">
        <f>IF(N99="základní",J99,0)</f>
        <v>0</v>
      </c>
      <c r="BF99" s="216">
        <f>IF(N99="snížená",J99,0)</f>
        <v>0</v>
      </c>
      <c r="BG99" s="216">
        <f>IF(N99="zákl. přenesená",J99,0)</f>
        <v>0</v>
      </c>
      <c r="BH99" s="216">
        <f>IF(N99="sníž. přenesená",J99,0)</f>
        <v>0</v>
      </c>
      <c r="BI99" s="216">
        <f>IF(N99="nulová",J99,0)</f>
        <v>0</v>
      </c>
      <c r="BJ99" s="17" t="s">
        <v>86</v>
      </c>
      <c r="BK99" s="216">
        <f>ROUND(I99*H99,2)</f>
        <v>0</v>
      </c>
      <c r="BL99" s="17" t="s">
        <v>133</v>
      </c>
      <c r="BM99" s="215" t="s">
        <v>314</v>
      </c>
    </row>
    <row r="100" s="2" customFormat="1">
      <c r="A100" s="38"/>
      <c r="B100" s="39"/>
      <c r="C100" s="40"/>
      <c r="D100" s="217" t="s">
        <v>135</v>
      </c>
      <c r="E100" s="40"/>
      <c r="F100" s="218" t="s">
        <v>149</v>
      </c>
      <c r="G100" s="40"/>
      <c r="H100" s="40"/>
      <c r="I100" s="219"/>
      <c r="J100" s="40"/>
      <c r="K100" s="40"/>
      <c r="L100" s="44"/>
      <c r="M100" s="220"/>
      <c r="N100" s="221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135</v>
      </c>
      <c r="AU100" s="17" t="s">
        <v>88</v>
      </c>
    </row>
    <row r="101" s="13" customFormat="1">
      <c r="A101" s="13"/>
      <c r="B101" s="222"/>
      <c r="C101" s="223"/>
      <c r="D101" s="224" t="s">
        <v>137</v>
      </c>
      <c r="E101" s="223"/>
      <c r="F101" s="226" t="s">
        <v>315</v>
      </c>
      <c r="G101" s="223"/>
      <c r="H101" s="227">
        <v>375.73500000000001</v>
      </c>
      <c r="I101" s="228"/>
      <c r="J101" s="223"/>
      <c r="K101" s="223"/>
      <c r="L101" s="229"/>
      <c r="M101" s="230"/>
      <c r="N101" s="231"/>
      <c r="O101" s="231"/>
      <c r="P101" s="231"/>
      <c r="Q101" s="231"/>
      <c r="R101" s="231"/>
      <c r="S101" s="231"/>
      <c r="T101" s="232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3" t="s">
        <v>137</v>
      </c>
      <c r="AU101" s="233" t="s">
        <v>88</v>
      </c>
      <c r="AV101" s="13" t="s">
        <v>88</v>
      </c>
      <c r="AW101" s="13" t="s">
        <v>4</v>
      </c>
      <c r="AX101" s="13" t="s">
        <v>86</v>
      </c>
      <c r="AY101" s="233" t="s">
        <v>126</v>
      </c>
    </row>
    <row r="102" s="2" customFormat="1" ht="21.75" customHeight="1">
      <c r="A102" s="38"/>
      <c r="B102" s="39"/>
      <c r="C102" s="204" t="s">
        <v>133</v>
      </c>
      <c r="D102" s="204" t="s">
        <v>128</v>
      </c>
      <c r="E102" s="205" t="s">
        <v>151</v>
      </c>
      <c r="F102" s="206" t="s">
        <v>152</v>
      </c>
      <c r="G102" s="207" t="s">
        <v>153</v>
      </c>
      <c r="H102" s="208">
        <v>508</v>
      </c>
      <c r="I102" s="209"/>
      <c r="J102" s="210">
        <f>ROUND(I102*H102,2)</f>
        <v>0</v>
      </c>
      <c r="K102" s="206" t="s">
        <v>132</v>
      </c>
      <c r="L102" s="44"/>
      <c r="M102" s="211" t="s">
        <v>19</v>
      </c>
      <c r="N102" s="212" t="s">
        <v>49</v>
      </c>
      <c r="O102" s="84"/>
      <c r="P102" s="213">
        <f>O102*H102</f>
        <v>0</v>
      </c>
      <c r="Q102" s="213">
        <v>0</v>
      </c>
      <c r="R102" s="213">
        <f>Q102*H102</f>
        <v>0</v>
      </c>
      <c r="S102" s="213">
        <v>0</v>
      </c>
      <c r="T102" s="214">
        <f>S102*H102</f>
        <v>0</v>
      </c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R102" s="215" t="s">
        <v>133</v>
      </c>
      <c r="AT102" s="215" t="s">
        <v>128</v>
      </c>
      <c r="AU102" s="215" t="s">
        <v>88</v>
      </c>
      <c r="AY102" s="17" t="s">
        <v>126</v>
      </c>
      <c r="BE102" s="216">
        <f>IF(N102="základní",J102,0)</f>
        <v>0</v>
      </c>
      <c r="BF102" s="216">
        <f>IF(N102="snížená",J102,0)</f>
        <v>0</v>
      </c>
      <c r="BG102" s="216">
        <f>IF(N102="zákl. přenesená",J102,0)</f>
        <v>0</v>
      </c>
      <c r="BH102" s="216">
        <f>IF(N102="sníž. přenesená",J102,0)</f>
        <v>0</v>
      </c>
      <c r="BI102" s="216">
        <f>IF(N102="nulová",J102,0)</f>
        <v>0</v>
      </c>
      <c r="BJ102" s="17" t="s">
        <v>86</v>
      </c>
      <c r="BK102" s="216">
        <f>ROUND(I102*H102,2)</f>
        <v>0</v>
      </c>
      <c r="BL102" s="17" t="s">
        <v>133</v>
      </c>
      <c r="BM102" s="215" t="s">
        <v>316</v>
      </c>
    </row>
    <row r="103" s="2" customFormat="1">
      <c r="A103" s="38"/>
      <c r="B103" s="39"/>
      <c r="C103" s="40"/>
      <c r="D103" s="217" t="s">
        <v>135</v>
      </c>
      <c r="E103" s="40"/>
      <c r="F103" s="218" t="s">
        <v>155</v>
      </c>
      <c r="G103" s="40"/>
      <c r="H103" s="40"/>
      <c r="I103" s="219"/>
      <c r="J103" s="40"/>
      <c r="K103" s="40"/>
      <c r="L103" s="44"/>
      <c r="M103" s="220"/>
      <c r="N103" s="221"/>
      <c r="O103" s="84"/>
      <c r="P103" s="84"/>
      <c r="Q103" s="84"/>
      <c r="R103" s="84"/>
      <c r="S103" s="84"/>
      <c r="T103" s="85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17" t="s">
        <v>135</v>
      </c>
      <c r="AU103" s="17" t="s">
        <v>88</v>
      </c>
    </row>
    <row r="104" s="13" customFormat="1">
      <c r="A104" s="13"/>
      <c r="B104" s="222"/>
      <c r="C104" s="223"/>
      <c r="D104" s="224" t="s">
        <v>137</v>
      </c>
      <c r="E104" s="225" t="s">
        <v>19</v>
      </c>
      <c r="F104" s="226" t="s">
        <v>317</v>
      </c>
      <c r="G104" s="223"/>
      <c r="H104" s="227">
        <v>508</v>
      </c>
      <c r="I104" s="228"/>
      <c r="J104" s="223"/>
      <c r="K104" s="223"/>
      <c r="L104" s="229"/>
      <c r="M104" s="230"/>
      <c r="N104" s="231"/>
      <c r="O104" s="231"/>
      <c r="P104" s="231"/>
      <c r="Q104" s="231"/>
      <c r="R104" s="231"/>
      <c r="S104" s="231"/>
      <c r="T104" s="232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3" t="s">
        <v>137</v>
      </c>
      <c r="AU104" s="233" t="s">
        <v>88</v>
      </c>
      <c r="AV104" s="13" t="s">
        <v>88</v>
      </c>
      <c r="AW104" s="13" t="s">
        <v>37</v>
      </c>
      <c r="AX104" s="13" t="s">
        <v>78</v>
      </c>
      <c r="AY104" s="233" t="s">
        <v>126</v>
      </c>
    </row>
    <row r="105" s="12" customFormat="1" ht="22.8" customHeight="1">
      <c r="A105" s="12"/>
      <c r="B105" s="188"/>
      <c r="C105" s="189"/>
      <c r="D105" s="190" t="s">
        <v>77</v>
      </c>
      <c r="E105" s="202" t="s">
        <v>157</v>
      </c>
      <c r="F105" s="202" t="s">
        <v>158</v>
      </c>
      <c r="G105" s="189"/>
      <c r="H105" s="189"/>
      <c r="I105" s="192"/>
      <c r="J105" s="203">
        <f>BK105</f>
        <v>0</v>
      </c>
      <c r="K105" s="189"/>
      <c r="L105" s="194"/>
      <c r="M105" s="195"/>
      <c r="N105" s="196"/>
      <c r="O105" s="196"/>
      <c r="P105" s="197">
        <f>SUM(P106:P113)</f>
        <v>0</v>
      </c>
      <c r="Q105" s="196"/>
      <c r="R105" s="197">
        <f>SUM(R106:R113)</f>
        <v>113.05032</v>
      </c>
      <c r="S105" s="196"/>
      <c r="T105" s="198">
        <f>SUM(T106:T113)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9" t="s">
        <v>86</v>
      </c>
      <c r="AT105" s="200" t="s">
        <v>77</v>
      </c>
      <c r="AU105" s="200" t="s">
        <v>86</v>
      </c>
      <c r="AY105" s="199" t="s">
        <v>126</v>
      </c>
      <c r="BK105" s="201">
        <f>SUM(BK106:BK113)</f>
        <v>0</v>
      </c>
    </row>
    <row r="106" s="2" customFormat="1" ht="21.75" customHeight="1">
      <c r="A106" s="38"/>
      <c r="B106" s="39"/>
      <c r="C106" s="204" t="s">
        <v>157</v>
      </c>
      <c r="D106" s="204" t="s">
        <v>128</v>
      </c>
      <c r="E106" s="205" t="s">
        <v>159</v>
      </c>
      <c r="F106" s="206" t="s">
        <v>160</v>
      </c>
      <c r="G106" s="207" t="s">
        <v>153</v>
      </c>
      <c r="H106" s="208">
        <v>508</v>
      </c>
      <c r="I106" s="209"/>
      <c r="J106" s="210">
        <f>ROUND(I106*H106,2)</f>
        <v>0</v>
      </c>
      <c r="K106" s="206" t="s">
        <v>132</v>
      </c>
      <c r="L106" s="44"/>
      <c r="M106" s="211" t="s">
        <v>19</v>
      </c>
      <c r="N106" s="212" t="s">
        <v>49</v>
      </c>
      <c r="O106" s="84"/>
      <c r="P106" s="213">
        <f>O106*H106</f>
        <v>0</v>
      </c>
      <c r="Q106" s="213">
        <v>0</v>
      </c>
      <c r="R106" s="213">
        <f>Q106*H106</f>
        <v>0</v>
      </c>
      <c r="S106" s="213">
        <v>0</v>
      </c>
      <c r="T106" s="214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15" t="s">
        <v>133</v>
      </c>
      <c r="AT106" s="215" t="s">
        <v>128</v>
      </c>
      <c r="AU106" s="215" t="s">
        <v>88</v>
      </c>
      <c r="AY106" s="17" t="s">
        <v>126</v>
      </c>
      <c r="BE106" s="216">
        <f>IF(N106="základní",J106,0)</f>
        <v>0</v>
      </c>
      <c r="BF106" s="216">
        <f>IF(N106="snížená",J106,0)</f>
        <v>0</v>
      </c>
      <c r="BG106" s="216">
        <f>IF(N106="zákl. přenesená",J106,0)</f>
        <v>0</v>
      </c>
      <c r="BH106" s="216">
        <f>IF(N106="sníž. přenesená",J106,0)</f>
        <v>0</v>
      </c>
      <c r="BI106" s="216">
        <f>IF(N106="nulová",J106,0)</f>
        <v>0</v>
      </c>
      <c r="BJ106" s="17" t="s">
        <v>86</v>
      </c>
      <c r="BK106" s="216">
        <f>ROUND(I106*H106,2)</f>
        <v>0</v>
      </c>
      <c r="BL106" s="17" t="s">
        <v>133</v>
      </c>
      <c r="BM106" s="215" t="s">
        <v>318</v>
      </c>
    </row>
    <row r="107" s="2" customFormat="1">
      <c r="A107" s="38"/>
      <c r="B107" s="39"/>
      <c r="C107" s="40"/>
      <c r="D107" s="217" t="s">
        <v>135</v>
      </c>
      <c r="E107" s="40"/>
      <c r="F107" s="218" t="s">
        <v>162</v>
      </c>
      <c r="G107" s="40"/>
      <c r="H107" s="40"/>
      <c r="I107" s="219"/>
      <c r="J107" s="40"/>
      <c r="K107" s="40"/>
      <c r="L107" s="44"/>
      <c r="M107" s="220"/>
      <c r="N107" s="221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135</v>
      </c>
      <c r="AU107" s="17" t="s">
        <v>88</v>
      </c>
    </row>
    <row r="108" s="13" customFormat="1">
      <c r="A108" s="13"/>
      <c r="B108" s="222"/>
      <c r="C108" s="223"/>
      <c r="D108" s="224" t="s">
        <v>137</v>
      </c>
      <c r="E108" s="225" t="s">
        <v>19</v>
      </c>
      <c r="F108" s="226" t="s">
        <v>319</v>
      </c>
      <c r="G108" s="223"/>
      <c r="H108" s="227">
        <v>508</v>
      </c>
      <c r="I108" s="228"/>
      <c r="J108" s="223"/>
      <c r="K108" s="223"/>
      <c r="L108" s="229"/>
      <c r="M108" s="230"/>
      <c r="N108" s="231"/>
      <c r="O108" s="231"/>
      <c r="P108" s="231"/>
      <c r="Q108" s="231"/>
      <c r="R108" s="231"/>
      <c r="S108" s="231"/>
      <c r="T108" s="23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3" t="s">
        <v>137</v>
      </c>
      <c r="AU108" s="233" t="s">
        <v>88</v>
      </c>
      <c r="AV108" s="13" t="s">
        <v>88</v>
      </c>
      <c r="AW108" s="13" t="s">
        <v>37</v>
      </c>
      <c r="AX108" s="13" t="s">
        <v>78</v>
      </c>
      <c r="AY108" s="233" t="s">
        <v>126</v>
      </c>
    </row>
    <row r="109" s="2" customFormat="1" ht="37.8" customHeight="1">
      <c r="A109" s="38"/>
      <c r="B109" s="39"/>
      <c r="C109" s="204" t="s">
        <v>164</v>
      </c>
      <c r="D109" s="204" t="s">
        <v>128</v>
      </c>
      <c r="E109" s="205" t="s">
        <v>165</v>
      </c>
      <c r="F109" s="206" t="s">
        <v>166</v>
      </c>
      <c r="G109" s="207" t="s">
        <v>153</v>
      </c>
      <c r="H109" s="208">
        <v>508</v>
      </c>
      <c r="I109" s="209"/>
      <c r="J109" s="210">
        <f>ROUND(I109*H109,2)</f>
        <v>0</v>
      </c>
      <c r="K109" s="206" t="s">
        <v>132</v>
      </c>
      <c r="L109" s="44"/>
      <c r="M109" s="211" t="s">
        <v>19</v>
      </c>
      <c r="N109" s="212" t="s">
        <v>49</v>
      </c>
      <c r="O109" s="84"/>
      <c r="P109" s="213">
        <f>O109*H109</f>
        <v>0</v>
      </c>
      <c r="Q109" s="213">
        <v>0.089219999999999994</v>
      </c>
      <c r="R109" s="213">
        <f>Q109*H109</f>
        <v>45.32376</v>
      </c>
      <c r="S109" s="213">
        <v>0</v>
      </c>
      <c r="T109" s="214">
        <f>S109*H109</f>
        <v>0</v>
      </c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R109" s="215" t="s">
        <v>133</v>
      </c>
      <c r="AT109" s="215" t="s">
        <v>128</v>
      </c>
      <c r="AU109" s="215" t="s">
        <v>88</v>
      </c>
      <c r="AY109" s="17" t="s">
        <v>126</v>
      </c>
      <c r="BE109" s="216">
        <f>IF(N109="základní",J109,0)</f>
        <v>0</v>
      </c>
      <c r="BF109" s="216">
        <f>IF(N109="snížená",J109,0)</f>
        <v>0</v>
      </c>
      <c r="BG109" s="216">
        <f>IF(N109="zákl. přenesená",J109,0)</f>
        <v>0</v>
      </c>
      <c r="BH109" s="216">
        <f>IF(N109="sníž. přenesená",J109,0)</f>
        <v>0</v>
      </c>
      <c r="BI109" s="216">
        <f>IF(N109="nulová",J109,0)</f>
        <v>0</v>
      </c>
      <c r="BJ109" s="17" t="s">
        <v>86</v>
      </c>
      <c r="BK109" s="216">
        <f>ROUND(I109*H109,2)</f>
        <v>0</v>
      </c>
      <c r="BL109" s="17" t="s">
        <v>133</v>
      </c>
      <c r="BM109" s="215" t="s">
        <v>320</v>
      </c>
    </row>
    <row r="110" s="2" customFormat="1">
      <c r="A110" s="38"/>
      <c r="B110" s="39"/>
      <c r="C110" s="40"/>
      <c r="D110" s="217" t="s">
        <v>135</v>
      </c>
      <c r="E110" s="40"/>
      <c r="F110" s="218" t="s">
        <v>168</v>
      </c>
      <c r="G110" s="40"/>
      <c r="H110" s="40"/>
      <c r="I110" s="219"/>
      <c r="J110" s="40"/>
      <c r="K110" s="40"/>
      <c r="L110" s="44"/>
      <c r="M110" s="220"/>
      <c r="N110" s="221"/>
      <c r="O110" s="84"/>
      <c r="P110" s="84"/>
      <c r="Q110" s="84"/>
      <c r="R110" s="84"/>
      <c r="S110" s="84"/>
      <c r="T110" s="85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T110" s="17" t="s">
        <v>135</v>
      </c>
      <c r="AU110" s="17" t="s">
        <v>88</v>
      </c>
    </row>
    <row r="111" s="13" customFormat="1">
      <c r="A111" s="13"/>
      <c r="B111" s="222"/>
      <c r="C111" s="223"/>
      <c r="D111" s="224" t="s">
        <v>137</v>
      </c>
      <c r="E111" s="225" t="s">
        <v>19</v>
      </c>
      <c r="F111" s="226" t="s">
        <v>321</v>
      </c>
      <c r="G111" s="223"/>
      <c r="H111" s="227">
        <v>508</v>
      </c>
      <c r="I111" s="228"/>
      <c r="J111" s="223"/>
      <c r="K111" s="223"/>
      <c r="L111" s="229"/>
      <c r="M111" s="230"/>
      <c r="N111" s="231"/>
      <c r="O111" s="231"/>
      <c r="P111" s="231"/>
      <c r="Q111" s="231"/>
      <c r="R111" s="231"/>
      <c r="S111" s="231"/>
      <c r="T111" s="23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3" t="s">
        <v>137</v>
      </c>
      <c r="AU111" s="233" t="s">
        <v>88</v>
      </c>
      <c r="AV111" s="13" t="s">
        <v>88</v>
      </c>
      <c r="AW111" s="13" t="s">
        <v>37</v>
      </c>
      <c r="AX111" s="13" t="s">
        <v>78</v>
      </c>
      <c r="AY111" s="233" t="s">
        <v>126</v>
      </c>
    </row>
    <row r="112" s="2" customFormat="1" ht="16.5" customHeight="1">
      <c r="A112" s="38"/>
      <c r="B112" s="39"/>
      <c r="C112" s="234" t="s">
        <v>170</v>
      </c>
      <c r="D112" s="234" t="s">
        <v>171</v>
      </c>
      <c r="E112" s="235" t="s">
        <v>172</v>
      </c>
      <c r="F112" s="236" t="s">
        <v>173</v>
      </c>
      <c r="G112" s="237" t="s">
        <v>153</v>
      </c>
      <c r="H112" s="238">
        <v>513.08000000000004</v>
      </c>
      <c r="I112" s="239"/>
      <c r="J112" s="240">
        <f>ROUND(I112*H112,2)</f>
        <v>0</v>
      </c>
      <c r="K112" s="236" t="s">
        <v>132</v>
      </c>
      <c r="L112" s="241"/>
      <c r="M112" s="242" t="s">
        <v>19</v>
      </c>
      <c r="N112" s="243" t="s">
        <v>49</v>
      </c>
      <c r="O112" s="84"/>
      <c r="P112" s="213">
        <f>O112*H112</f>
        <v>0</v>
      </c>
      <c r="Q112" s="213">
        <v>0.13200000000000001</v>
      </c>
      <c r="R112" s="213">
        <f>Q112*H112</f>
        <v>67.726560000000006</v>
      </c>
      <c r="S112" s="213">
        <v>0</v>
      </c>
      <c r="T112" s="214">
        <f>S112*H112</f>
        <v>0</v>
      </c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R112" s="215" t="s">
        <v>174</v>
      </c>
      <c r="AT112" s="215" t="s">
        <v>171</v>
      </c>
      <c r="AU112" s="215" t="s">
        <v>88</v>
      </c>
      <c r="AY112" s="17" t="s">
        <v>126</v>
      </c>
      <c r="BE112" s="216">
        <f>IF(N112="základní",J112,0)</f>
        <v>0</v>
      </c>
      <c r="BF112" s="216">
        <f>IF(N112="snížená",J112,0)</f>
        <v>0</v>
      </c>
      <c r="BG112" s="216">
        <f>IF(N112="zákl. přenesená",J112,0)</f>
        <v>0</v>
      </c>
      <c r="BH112" s="216">
        <f>IF(N112="sníž. přenesená",J112,0)</f>
        <v>0</v>
      </c>
      <c r="BI112" s="216">
        <f>IF(N112="nulová",J112,0)</f>
        <v>0</v>
      </c>
      <c r="BJ112" s="17" t="s">
        <v>86</v>
      </c>
      <c r="BK112" s="216">
        <f>ROUND(I112*H112,2)</f>
        <v>0</v>
      </c>
      <c r="BL112" s="17" t="s">
        <v>133</v>
      </c>
      <c r="BM112" s="215" t="s">
        <v>322</v>
      </c>
    </row>
    <row r="113" s="13" customFormat="1">
      <c r="A113" s="13"/>
      <c r="B113" s="222"/>
      <c r="C113" s="223"/>
      <c r="D113" s="224" t="s">
        <v>137</v>
      </c>
      <c r="E113" s="223"/>
      <c r="F113" s="226" t="s">
        <v>323</v>
      </c>
      <c r="G113" s="223"/>
      <c r="H113" s="227">
        <v>513.08000000000004</v>
      </c>
      <c r="I113" s="228"/>
      <c r="J113" s="223"/>
      <c r="K113" s="223"/>
      <c r="L113" s="229"/>
      <c r="M113" s="230"/>
      <c r="N113" s="231"/>
      <c r="O113" s="231"/>
      <c r="P113" s="231"/>
      <c r="Q113" s="231"/>
      <c r="R113" s="231"/>
      <c r="S113" s="231"/>
      <c r="T113" s="232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3" t="s">
        <v>137</v>
      </c>
      <c r="AU113" s="233" t="s">
        <v>88</v>
      </c>
      <c r="AV113" s="13" t="s">
        <v>88</v>
      </c>
      <c r="AW113" s="13" t="s">
        <v>4</v>
      </c>
      <c r="AX113" s="13" t="s">
        <v>86</v>
      </c>
      <c r="AY113" s="233" t="s">
        <v>126</v>
      </c>
    </row>
    <row r="114" s="12" customFormat="1" ht="22.8" customHeight="1">
      <c r="A114" s="12"/>
      <c r="B114" s="188"/>
      <c r="C114" s="189"/>
      <c r="D114" s="190" t="s">
        <v>77</v>
      </c>
      <c r="E114" s="202" t="s">
        <v>164</v>
      </c>
      <c r="F114" s="202" t="s">
        <v>177</v>
      </c>
      <c r="G114" s="189"/>
      <c r="H114" s="189"/>
      <c r="I114" s="192"/>
      <c r="J114" s="203">
        <f>BK114</f>
        <v>0</v>
      </c>
      <c r="K114" s="189"/>
      <c r="L114" s="194"/>
      <c r="M114" s="195"/>
      <c r="N114" s="196"/>
      <c r="O114" s="196"/>
      <c r="P114" s="197">
        <f>SUM(P115:P117)</f>
        <v>0</v>
      </c>
      <c r="Q114" s="196"/>
      <c r="R114" s="197">
        <f>SUM(R115:R117)</f>
        <v>61.263950000000001</v>
      </c>
      <c r="S114" s="196"/>
      <c r="T114" s="198">
        <f>SUM(T115:T117)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9" t="s">
        <v>86</v>
      </c>
      <c r="AT114" s="200" t="s">
        <v>77</v>
      </c>
      <c r="AU114" s="200" t="s">
        <v>86</v>
      </c>
      <c r="AY114" s="199" t="s">
        <v>126</v>
      </c>
      <c r="BK114" s="201">
        <f>SUM(BK115:BK117)</f>
        <v>0</v>
      </c>
    </row>
    <row r="115" s="2" customFormat="1" ht="16.5" customHeight="1">
      <c r="A115" s="38"/>
      <c r="B115" s="39"/>
      <c r="C115" s="204" t="s">
        <v>174</v>
      </c>
      <c r="D115" s="204" t="s">
        <v>128</v>
      </c>
      <c r="E115" s="205" t="s">
        <v>178</v>
      </c>
      <c r="F115" s="206" t="s">
        <v>179</v>
      </c>
      <c r="G115" s="207" t="s">
        <v>153</v>
      </c>
      <c r="H115" s="208">
        <v>333.5</v>
      </c>
      <c r="I115" s="209"/>
      <c r="J115" s="210">
        <f>ROUND(I115*H115,2)</f>
        <v>0</v>
      </c>
      <c r="K115" s="206" t="s">
        <v>132</v>
      </c>
      <c r="L115" s="44"/>
      <c r="M115" s="211" t="s">
        <v>19</v>
      </c>
      <c r="N115" s="212" t="s">
        <v>49</v>
      </c>
      <c r="O115" s="84"/>
      <c r="P115" s="213">
        <f>O115*H115</f>
        <v>0</v>
      </c>
      <c r="Q115" s="213">
        <v>0.1837</v>
      </c>
      <c r="R115" s="213">
        <f>Q115*H115</f>
        <v>61.263950000000001</v>
      </c>
      <c r="S115" s="213">
        <v>0</v>
      </c>
      <c r="T115" s="214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215" t="s">
        <v>133</v>
      </c>
      <c r="AT115" s="215" t="s">
        <v>128</v>
      </c>
      <c r="AU115" s="215" t="s">
        <v>88</v>
      </c>
      <c r="AY115" s="17" t="s">
        <v>126</v>
      </c>
      <c r="BE115" s="216">
        <f>IF(N115="základní",J115,0)</f>
        <v>0</v>
      </c>
      <c r="BF115" s="216">
        <f>IF(N115="snížená",J115,0)</f>
        <v>0</v>
      </c>
      <c r="BG115" s="216">
        <f>IF(N115="zákl. přenesená",J115,0)</f>
        <v>0</v>
      </c>
      <c r="BH115" s="216">
        <f>IF(N115="sníž. přenesená",J115,0)</f>
        <v>0</v>
      </c>
      <c r="BI115" s="216">
        <f>IF(N115="nulová",J115,0)</f>
        <v>0</v>
      </c>
      <c r="BJ115" s="17" t="s">
        <v>86</v>
      </c>
      <c r="BK115" s="216">
        <f>ROUND(I115*H115,2)</f>
        <v>0</v>
      </c>
      <c r="BL115" s="17" t="s">
        <v>133</v>
      </c>
      <c r="BM115" s="215" t="s">
        <v>324</v>
      </c>
    </row>
    <row r="116" s="2" customFormat="1">
      <c r="A116" s="38"/>
      <c r="B116" s="39"/>
      <c r="C116" s="40"/>
      <c r="D116" s="217" t="s">
        <v>135</v>
      </c>
      <c r="E116" s="40"/>
      <c r="F116" s="218" t="s">
        <v>181</v>
      </c>
      <c r="G116" s="40"/>
      <c r="H116" s="40"/>
      <c r="I116" s="219"/>
      <c r="J116" s="40"/>
      <c r="K116" s="40"/>
      <c r="L116" s="44"/>
      <c r="M116" s="220"/>
      <c r="N116" s="221"/>
      <c r="O116" s="84"/>
      <c r="P116" s="84"/>
      <c r="Q116" s="84"/>
      <c r="R116" s="84"/>
      <c r="S116" s="84"/>
      <c r="T116" s="85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135</v>
      </c>
      <c r="AU116" s="17" t="s">
        <v>88</v>
      </c>
    </row>
    <row r="117" s="13" customFormat="1">
      <c r="A117" s="13"/>
      <c r="B117" s="222"/>
      <c r="C117" s="223"/>
      <c r="D117" s="224" t="s">
        <v>137</v>
      </c>
      <c r="E117" s="225" t="s">
        <v>19</v>
      </c>
      <c r="F117" s="226" t="s">
        <v>325</v>
      </c>
      <c r="G117" s="223"/>
      <c r="H117" s="227">
        <v>333.5</v>
      </c>
      <c r="I117" s="228"/>
      <c r="J117" s="223"/>
      <c r="K117" s="223"/>
      <c r="L117" s="229"/>
      <c r="M117" s="230"/>
      <c r="N117" s="231"/>
      <c r="O117" s="231"/>
      <c r="P117" s="231"/>
      <c r="Q117" s="231"/>
      <c r="R117" s="231"/>
      <c r="S117" s="231"/>
      <c r="T117" s="232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3" t="s">
        <v>137</v>
      </c>
      <c r="AU117" s="233" t="s">
        <v>88</v>
      </c>
      <c r="AV117" s="13" t="s">
        <v>88</v>
      </c>
      <c r="AW117" s="13" t="s">
        <v>37</v>
      </c>
      <c r="AX117" s="13" t="s">
        <v>78</v>
      </c>
      <c r="AY117" s="233" t="s">
        <v>126</v>
      </c>
    </row>
    <row r="118" s="12" customFormat="1" ht="22.8" customHeight="1">
      <c r="A118" s="12"/>
      <c r="B118" s="188"/>
      <c r="C118" s="189"/>
      <c r="D118" s="190" t="s">
        <v>77</v>
      </c>
      <c r="E118" s="202" t="s">
        <v>183</v>
      </c>
      <c r="F118" s="202" t="s">
        <v>184</v>
      </c>
      <c r="G118" s="189"/>
      <c r="H118" s="189"/>
      <c r="I118" s="192"/>
      <c r="J118" s="203">
        <f>BK118</f>
        <v>0</v>
      </c>
      <c r="K118" s="189"/>
      <c r="L118" s="194"/>
      <c r="M118" s="195"/>
      <c r="N118" s="196"/>
      <c r="O118" s="196"/>
      <c r="P118" s="197">
        <f>SUM(P119:P129)</f>
        <v>0</v>
      </c>
      <c r="Q118" s="196"/>
      <c r="R118" s="197">
        <f>SUM(R119:R129)</f>
        <v>99.031197800000001</v>
      </c>
      <c r="S118" s="196"/>
      <c r="T118" s="198">
        <f>SUM(T119:T129)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99" t="s">
        <v>86</v>
      </c>
      <c r="AT118" s="200" t="s">
        <v>77</v>
      </c>
      <c r="AU118" s="200" t="s">
        <v>86</v>
      </c>
      <c r="AY118" s="199" t="s">
        <v>126</v>
      </c>
      <c r="BK118" s="201">
        <f>SUM(BK119:BK129)</f>
        <v>0</v>
      </c>
    </row>
    <row r="119" s="2" customFormat="1" ht="24.15" customHeight="1">
      <c r="A119" s="38"/>
      <c r="B119" s="39"/>
      <c r="C119" s="204" t="s">
        <v>183</v>
      </c>
      <c r="D119" s="204" t="s">
        <v>128</v>
      </c>
      <c r="E119" s="205" t="s">
        <v>185</v>
      </c>
      <c r="F119" s="206" t="s">
        <v>186</v>
      </c>
      <c r="G119" s="207" t="s">
        <v>187</v>
      </c>
      <c r="H119" s="208">
        <v>667</v>
      </c>
      <c r="I119" s="209"/>
      <c r="J119" s="210">
        <f>ROUND(I119*H119,2)</f>
        <v>0</v>
      </c>
      <c r="K119" s="206" t="s">
        <v>132</v>
      </c>
      <c r="L119" s="44"/>
      <c r="M119" s="211" t="s">
        <v>19</v>
      </c>
      <c r="N119" s="212" t="s">
        <v>49</v>
      </c>
      <c r="O119" s="84"/>
      <c r="P119" s="213">
        <f>O119*H119</f>
        <v>0</v>
      </c>
      <c r="Q119" s="213">
        <v>0.10095</v>
      </c>
      <c r="R119" s="213">
        <f>Q119*H119</f>
        <v>67.333650000000006</v>
      </c>
      <c r="S119" s="213">
        <v>0</v>
      </c>
      <c r="T119" s="214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15" t="s">
        <v>133</v>
      </c>
      <c r="AT119" s="215" t="s">
        <v>128</v>
      </c>
      <c r="AU119" s="215" t="s">
        <v>88</v>
      </c>
      <c r="AY119" s="17" t="s">
        <v>126</v>
      </c>
      <c r="BE119" s="216">
        <f>IF(N119="základní",J119,0)</f>
        <v>0</v>
      </c>
      <c r="BF119" s="216">
        <f>IF(N119="snížená",J119,0)</f>
        <v>0</v>
      </c>
      <c r="BG119" s="216">
        <f>IF(N119="zákl. přenesená",J119,0)</f>
        <v>0</v>
      </c>
      <c r="BH119" s="216">
        <f>IF(N119="sníž. přenesená",J119,0)</f>
        <v>0</v>
      </c>
      <c r="BI119" s="216">
        <f>IF(N119="nulová",J119,0)</f>
        <v>0</v>
      </c>
      <c r="BJ119" s="17" t="s">
        <v>86</v>
      </c>
      <c r="BK119" s="216">
        <f>ROUND(I119*H119,2)</f>
        <v>0</v>
      </c>
      <c r="BL119" s="17" t="s">
        <v>133</v>
      </c>
      <c r="BM119" s="215" t="s">
        <v>326</v>
      </c>
    </row>
    <row r="120" s="2" customFormat="1">
      <c r="A120" s="38"/>
      <c r="B120" s="39"/>
      <c r="C120" s="40"/>
      <c r="D120" s="217" t="s">
        <v>135</v>
      </c>
      <c r="E120" s="40"/>
      <c r="F120" s="218" t="s">
        <v>189</v>
      </c>
      <c r="G120" s="40"/>
      <c r="H120" s="40"/>
      <c r="I120" s="219"/>
      <c r="J120" s="40"/>
      <c r="K120" s="40"/>
      <c r="L120" s="44"/>
      <c r="M120" s="220"/>
      <c r="N120" s="221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135</v>
      </c>
      <c r="AU120" s="17" t="s">
        <v>88</v>
      </c>
    </row>
    <row r="121" s="13" customFormat="1">
      <c r="A121" s="13"/>
      <c r="B121" s="222"/>
      <c r="C121" s="223"/>
      <c r="D121" s="224" t="s">
        <v>137</v>
      </c>
      <c r="E121" s="225" t="s">
        <v>19</v>
      </c>
      <c r="F121" s="226" t="s">
        <v>327</v>
      </c>
      <c r="G121" s="223"/>
      <c r="H121" s="227">
        <v>667</v>
      </c>
      <c r="I121" s="228"/>
      <c r="J121" s="223"/>
      <c r="K121" s="223"/>
      <c r="L121" s="229"/>
      <c r="M121" s="230"/>
      <c r="N121" s="231"/>
      <c r="O121" s="231"/>
      <c r="P121" s="231"/>
      <c r="Q121" s="231"/>
      <c r="R121" s="231"/>
      <c r="S121" s="231"/>
      <c r="T121" s="232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3" t="s">
        <v>137</v>
      </c>
      <c r="AU121" s="233" t="s">
        <v>88</v>
      </c>
      <c r="AV121" s="13" t="s">
        <v>88</v>
      </c>
      <c r="AW121" s="13" t="s">
        <v>37</v>
      </c>
      <c r="AX121" s="13" t="s">
        <v>78</v>
      </c>
      <c r="AY121" s="233" t="s">
        <v>126</v>
      </c>
    </row>
    <row r="122" s="2" customFormat="1" ht="16.5" customHeight="1">
      <c r="A122" s="38"/>
      <c r="B122" s="39"/>
      <c r="C122" s="234" t="s">
        <v>191</v>
      </c>
      <c r="D122" s="234" t="s">
        <v>171</v>
      </c>
      <c r="E122" s="235" t="s">
        <v>192</v>
      </c>
      <c r="F122" s="236" t="s">
        <v>193</v>
      </c>
      <c r="G122" s="237" t="s">
        <v>187</v>
      </c>
      <c r="H122" s="238">
        <v>680.34000000000003</v>
      </c>
      <c r="I122" s="239"/>
      <c r="J122" s="240">
        <f>ROUND(I122*H122,2)</f>
        <v>0</v>
      </c>
      <c r="K122" s="236" t="s">
        <v>132</v>
      </c>
      <c r="L122" s="241"/>
      <c r="M122" s="242" t="s">
        <v>19</v>
      </c>
      <c r="N122" s="243" t="s">
        <v>49</v>
      </c>
      <c r="O122" s="84"/>
      <c r="P122" s="213">
        <f>O122*H122</f>
        <v>0</v>
      </c>
      <c r="Q122" s="213">
        <v>0.024</v>
      </c>
      <c r="R122" s="213">
        <f>Q122*H122</f>
        <v>16.32816</v>
      </c>
      <c r="S122" s="213">
        <v>0</v>
      </c>
      <c r="T122" s="214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15" t="s">
        <v>174</v>
      </c>
      <c r="AT122" s="215" t="s">
        <v>171</v>
      </c>
      <c r="AU122" s="215" t="s">
        <v>88</v>
      </c>
      <c r="AY122" s="17" t="s">
        <v>126</v>
      </c>
      <c r="BE122" s="216">
        <f>IF(N122="základní",J122,0)</f>
        <v>0</v>
      </c>
      <c r="BF122" s="216">
        <f>IF(N122="snížená",J122,0)</f>
        <v>0</v>
      </c>
      <c r="BG122" s="216">
        <f>IF(N122="zákl. přenesená",J122,0)</f>
        <v>0</v>
      </c>
      <c r="BH122" s="216">
        <f>IF(N122="sníž. přenesená",J122,0)</f>
        <v>0</v>
      </c>
      <c r="BI122" s="216">
        <f>IF(N122="nulová",J122,0)</f>
        <v>0</v>
      </c>
      <c r="BJ122" s="17" t="s">
        <v>86</v>
      </c>
      <c r="BK122" s="216">
        <f>ROUND(I122*H122,2)</f>
        <v>0</v>
      </c>
      <c r="BL122" s="17" t="s">
        <v>133</v>
      </c>
      <c r="BM122" s="215" t="s">
        <v>328</v>
      </c>
    </row>
    <row r="123" s="13" customFormat="1">
      <c r="A123" s="13"/>
      <c r="B123" s="222"/>
      <c r="C123" s="223"/>
      <c r="D123" s="224" t="s">
        <v>137</v>
      </c>
      <c r="E123" s="223"/>
      <c r="F123" s="226" t="s">
        <v>329</v>
      </c>
      <c r="G123" s="223"/>
      <c r="H123" s="227">
        <v>680.34000000000003</v>
      </c>
      <c r="I123" s="228"/>
      <c r="J123" s="223"/>
      <c r="K123" s="223"/>
      <c r="L123" s="229"/>
      <c r="M123" s="230"/>
      <c r="N123" s="231"/>
      <c r="O123" s="231"/>
      <c r="P123" s="231"/>
      <c r="Q123" s="231"/>
      <c r="R123" s="231"/>
      <c r="S123" s="231"/>
      <c r="T123" s="232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3" t="s">
        <v>137</v>
      </c>
      <c r="AU123" s="233" t="s">
        <v>88</v>
      </c>
      <c r="AV123" s="13" t="s">
        <v>88</v>
      </c>
      <c r="AW123" s="13" t="s">
        <v>4</v>
      </c>
      <c r="AX123" s="13" t="s">
        <v>86</v>
      </c>
      <c r="AY123" s="233" t="s">
        <v>126</v>
      </c>
    </row>
    <row r="124" s="2" customFormat="1" ht="16.5" customHeight="1">
      <c r="A124" s="38"/>
      <c r="B124" s="39"/>
      <c r="C124" s="204" t="s">
        <v>196</v>
      </c>
      <c r="D124" s="204" t="s">
        <v>128</v>
      </c>
      <c r="E124" s="205" t="s">
        <v>197</v>
      </c>
      <c r="F124" s="206" t="s">
        <v>198</v>
      </c>
      <c r="G124" s="207" t="s">
        <v>131</v>
      </c>
      <c r="H124" s="208">
        <v>6.6699999999999999</v>
      </c>
      <c r="I124" s="209"/>
      <c r="J124" s="210">
        <f>ROUND(I124*H124,2)</f>
        <v>0</v>
      </c>
      <c r="K124" s="206" t="s">
        <v>132</v>
      </c>
      <c r="L124" s="44"/>
      <c r="M124" s="211" t="s">
        <v>19</v>
      </c>
      <c r="N124" s="212" t="s">
        <v>49</v>
      </c>
      <c r="O124" s="84"/>
      <c r="P124" s="213">
        <f>O124*H124</f>
        <v>0</v>
      </c>
      <c r="Q124" s="213">
        <v>2.2563399999999998</v>
      </c>
      <c r="R124" s="213">
        <f>Q124*H124</f>
        <v>15.049787799999999</v>
      </c>
      <c r="S124" s="213">
        <v>0</v>
      </c>
      <c r="T124" s="214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15" t="s">
        <v>133</v>
      </c>
      <c r="AT124" s="215" t="s">
        <v>128</v>
      </c>
      <c r="AU124" s="215" t="s">
        <v>88</v>
      </c>
      <c r="AY124" s="17" t="s">
        <v>126</v>
      </c>
      <c r="BE124" s="216">
        <f>IF(N124="základní",J124,0)</f>
        <v>0</v>
      </c>
      <c r="BF124" s="216">
        <f>IF(N124="snížená",J124,0)</f>
        <v>0</v>
      </c>
      <c r="BG124" s="216">
        <f>IF(N124="zákl. přenesená",J124,0)</f>
        <v>0</v>
      </c>
      <c r="BH124" s="216">
        <f>IF(N124="sníž. přenesená",J124,0)</f>
        <v>0</v>
      </c>
      <c r="BI124" s="216">
        <f>IF(N124="nulová",J124,0)</f>
        <v>0</v>
      </c>
      <c r="BJ124" s="17" t="s">
        <v>86</v>
      </c>
      <c r="BK124" s="216">
        <f>ROUND(I124*H124,2)</f>
        <v>0</v>
      </c>
      <c r="BL124" s="17" t="s">
        <v>133</v>
      </c>
      <c r="BM124" s="215" t="s">
        <v>330</v>
      </c>
    </row>
    <row r="125" s="2" customFormat="1">
      <c r="A125" s="38"/>
      <c r="B125" s="39"/>
      <c r="C125" s="40"/>
      <c r="D125" s="217" t="s">
        <v>135</v>
      </c>
      <c r="E125" s="40"/>
      <c r="F125" s="218" t="s">
        <v>200</v>
      </c>
      <c r="G125" s="40"/>
      <c r="H125" s="40"/>
      <c r="I125" s="219"/>
      <c r="J125" s="40"/>
      <c r="K125" s="40"/>
      <c r="L125" s="44"/>
      <c r="M125" s="220"/>
      <c r="N125" s="221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135</v>
      </c>
      <c r="AU125" s="17" t="s">
        <v>88</v>
      </c>
    </row>
    <row r="126" s="13" customFormat="1">
      <c r="A126" s="13"/>
      <c r="B126" s="222"/>
      <c r="C126" s="223"/>
      <c r="D126" s="224" t="s">
        <v>137</v>
      </c>
      <c r="E126" s="225" t="s">
        <v>19</v>
      </c>
      <c r="F126" s="226" t="s">
        <v>331</v>
      </c>
      <c r="G126" s="223"/>
      <c r="H126" s="227">
        <v>6.6699999999999999</v>
      </c>
      <c r="I126" s="228"/>
      <c r="J126" s="223"/>
      <c r="K126" s="223"/>
      <c r="L126" s="229"/>
      <c r="M126" s="230"/>
      <c r="N126" s="231"/>
      <c r="O126" s="231"/>
      <c r="P126" s="231"/>
      <c r="Q126" s="231"/>
      <c r="R126" s="231"/>
      <c r="S126" s="231"/>
      <c r="T126" s="23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3" t="s">
        <v>137</v>
      </c>
      <c r="AU126" s="233" t="s">
        <v>88</v>
      </c>
      <c r="AV126" s="13" t="s">
        <v>88</v>
      </c>
      <c r="AW126" s="13" t="s">
        <v>37</v>
      </c>
      <c r="AX126" s="13" t="s">
        <v>78</v>
      </c>
      <c r="AY126" s="233" t="s">
        <v>126</v>
      </c>
    </row>
    <row r="127" s="2" customFormat="1" ht="16.5" customHeight="1">
      <c r="A127" s="38"/>
      <c r="B127" s="39"/>
      <c r="C127" s="204" t="s">
        <v>8</v>
      </c>
      <c r="D127" s="204" t="s">
        <v>128</v>
      </c>
      <c r="E127" s="205" t="s">
        <v>202</v>
      </c>
      <c r="F127" s="206" t="s">
        <v>203</v>
      </c>
      <c r="G127" s="207" t="s">
        <v>153</v>
      </c>
      <c r="H127" s="208">
        <v>680</v>
      </c>
      <c r="I127" s="209"/>
      <c r="J127" s="210">
        <f>ROUND(I127*H127,2)</f>
        <v>0</v>
      </c>
      <c r="K127" s="206" t="s">
        <v>132</v>
      </c>
      <c r="L127" s="44"/>
      <c r="M127" s="211" t="s">
        <v>19</v>
      </c>
      <c r="N127" s="212" t="s">
        <v>49</v>
      </c>
      <c r="O127" s="84"/>
      <c r="P127" s="213">
        <f>O127*H127</f>
        <v>0</v>
      </c>
      <c r="Q127" s="213">
        <v>0.00046999999999999999</v>
      </c>
      <c r="R127" s="213">
        <f>Q127*H127</f>
        <v>0.3196</v>
      </c>
      <c r="S127" s="213">
        <v>0</v>
      </c>
      <c r="T127" s="214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15" t="s">
        <v>133</v>
      </c>
      <c r="AT127" s="215" t="s">
        <v>128</v>
      </c>
      <c r="AU127" s="215" t="s">
        <v>88</v>
      </c>
      <c r="AY127" s="17" t="s">
        <v>126</v>
      </c>
      <c r="BE127" s="216">
        <f>IF(N127="základní",J127,0)</f>
        <v>0</v>
      </c>
      <c r="BF127" s="216">
        <f>IF(N127="snížená",J127,0)</f>
        <v>0</v>
      </c>
      <c r="BG127" s="216">
        <f>IF(N127="zákl. přenesená",J127,0)</f>
        <v>0</v>
      </c>
      <c r="BH127" s="216">
        <f>IF(N127="sníž. přenesená",J127,0)</f>
        <v>0</v>
      </c>
      <c r="BI127" s="216">
        <f>IF(N127="nulová",J127,0)</f>
        <v>0</v>
      </c>
      <c r="BJ127" s="17" t="s">
        <v>86</v>
      </c>
      <c r="BK127" s="216">
        <f>ROUND(I127*H127,2)</f>
        <v>0</v>
      </c>
      <c r="BL127" s="17" t="s">
        <v>133</v>
      </c>
      <c r="BM127" s="215" t="s">
        <v>332</v>
      </c>
    </row>
    <row r="128" s="2" customFormat="1">
      <c r="A128" s="38"/>
      <c r="B128" s="39"/>
      <c r="C128" s="40"/>
      <c r="D128" s="217" t="s">
        <v>135</v>
      </c>
      <c r="E128" s="40"/>
      <c r="F128" s="218" t="s">
        <v>205</v>
      </c>
      <c r="G128" s="40"/>
      <c r="H128" s="40"/>
      <c r="I128" s="219"/>
      <c r="J128" s="40"/>
      <c r="K128" s="40"/>
      <c r="L128" s="44"/>
      <c r="M128" s="220"/>
      <c r="N128" s="221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135</v>
      </c>
      <c r="AU128" s="17" t="s">
        <v>88</v>
      </c>
    </row>
    <row r="129" s="13" customFormat="1">
      <c r="A129" s="13"/>
      <c r="B129" s="222"/>
      <c r="C129" s="223"/>
      <c r="D129" s="224" t="s">
        <v>137</v>
      </c>
      <c r="E129" s="225" t="s">
        <v>19</v>
      </c>
      <c r="F129" s="226" t="s">
        <v>333</v>
      </c>
      <c r="G129" s="223"/>
      <c r="H129" s="227">
        <v>680</v>
      </c>
      <c r="I129" s="228"/>
      <c r="J129" s="223"/>
      <c r="K129" s="223"/>
      <c r="L129" s="229"/>
      <c r="M129" s="230"/>
      <c r="N129" s="231"/>
      <c r="O129" s="231"/>
      <c r="P129" s="231"/>
      <c r="Q129" s="231"/>
      <c r="R129" s="231"/>
      <c r="S129" s="231"/>
      <c r="T129" s="23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3" t="s">
        <v>137</v>
      </c>
      <c r="AU129" s="233" t="s">
        <v>88</v>
      </c>
      <c r="AV129" s="13" t="s">
        <v>88</v>
      </c>
      <c r="AW129" s="13" t="s">
        <v>37</v>
      </c>
      <c r="AX129" s="13" t="s">
        <v>78</v>
      </c>
      <c r="AY129" s="233" t="s">
        <v>126</v>
      </c>
    </row>
    <row r="130" s="12" customFormat="1" ht="22.8" customHeight="1">
      <c r="A130" s="12"/>
      <c r="B130" s="188"/>
      <c r="C130" s="189"/>
      <c r="D130" s="190" t="s">
        <v>77</v>
      </c>
      <c r="E130" s="202" t="s">
        <v>334</v>
      </c>
      <c r="F130" s="202" t="s">
        <v>335</v>
      </c>
      <c r="G130" s="189"/>
      <c r="H130" s="189"/>
      <c r="I130" s="192"/>
      <c r="J130" s="203">
        <f>BK130</f>
        <v>0</v>
      </c>
      <c r="K130" s="189"/>
      <c r="L130" s="194"/>
      <c r="M130" s="195"/>
      <c r="N130" s="196"/>
      <c r="O130" s="196"/>
      <c r="P130" s="197">
        <f>SUM(P131:P136)</f>
        <v>0</v>
      </c>
      <c r="Q130" s="196"/>
      <c r="R130" s="197">
        <f>SUM(R131:R136)</f>
        <v>0</v>
      </c>
      <c r="S130" s="196"/>
      <c r="T130" s="198">
        <f>SUM(T131:T136)</f>
        <v>223.99500000000001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99" t="s">
        <v>86</v>
      </c>
      <c r="AT130" s="200" t="s">
        <v>77</v>
      </c>
      <c r="AU130" s="200" t="s">
        <v>86</v>
      </c>
      <c r="AY130" s="199" t="s">
        <v>126</v>
      </c>
      <c r="BK130" s="201">
        <f>SUM(BK131:BK136)</f>
        <v>0</v>
      </c>
    </row>
    <row r="131" s="2" customFormat="1" ht="37.8" customHeight="1">
      <c r="A131" s="38"/>
      <c r="B131" s="39"/>
      <c r="C131" s="204" t="s">
        <v>209</v>
      </c>
      <c r="D131" s="204" t="s">
        <v>128</v>
      </c>
      <c r="E131" s="205" t="s">
        <v>336</v>
      </c>
      <c r="F131" s="206" t="s">
        <v>337</v>
      </c>
      <c r="G131" s="207" t="s">
        <v>153</v>
      </c>
      <c r="H131" s="208">
        <v>411</v>
      </c>
      <c r="I131" s="209"/>
      <c r="J131" s="210">
        <f>ROUND(I131*H131,2)</f>
        <v>0</v>
      </c>
      <c r="K131" s="206" t="s">
        <v>132</v>
      </c>
      <c r="L131" s="44"/>
      <c r="M131" s="211" t="s">
        <v>19</v>
      </c>
      <c r="N131" s="212" t="s">
        <v>49</v>
      </c>
      <c r="O131" s="84"/>
      <c r="P131" s="213">
        <f>O131*H131</f>
        <v>0</v>
      </c>
      <c r="Q131" s="213">
        <v>0</v>
      </c>
      <c r="R131" s="213">
        <f>Q131*H131</f>
        <v>0</v>
      </c>
      <c r="S131" s="213">
        <v>0.32500000000000001</v>
      </c>
      <c r="T131" s="214">
        <f>S131*H131</f>
        <v>133.57500000000002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15" t="s">
        <v>133</v>
      </c>
      <c r="AT131" s="215" t="s">
        <v>128</v>
      </c>
      <c r="AU131" s="215" t="s">
        <v>88</v>
      </c>
      <c r="AY131" s="17" t="s">
        <v>126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86</v>
      </c>
      <c r="BK131" s="216">
        <f>ROUND(I131*H131,2)</f>
        <v>0</v>
      </c>
      <c r="BL131" s="17" t="s">
        <v>133</v>
      </c>
      <c r="BM131" s="215" t="s">
        <v>338</v>
      </c>
    </row>
    <row r="132" s="2" customFormat="1">
      <c r="A132" s="38"/>
      <c r="B132" s="39"/>
      <c r="C132" s="40"/>
      <c r="D132" s="217" t="s">
        <v>135</v>
      </c>
      <c r="E132" s="40"/>
      <c r="F132" s="218" t="s">
        <v>339</v>
      </c>
      <c r="G132" s="40"/>
      <c r="H132" s="40"/>
      <c r="I132" s="219"/>
      <c r="J132" s="40"/>
      <c r="K132" s="40"/>
      <c r="L132" s="44"/>
      <c r="M132" s="220"/>
      <c r="N132" s="221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135</v>
      </c>
      <c r="AU132" s="17" t="s">
        <v>88</v>
      </c>
    </row>
    <row r="133" s="13" customFormat="1">
      <c r="A133" s="13"/>
      <c r="B133" s="222"/>
      <c r="C133" s="223"/>
      <c r="D133" s="224" t="s">
        <v>137</v>
      </c>
      <c r="E133" s="225" t="s">
        <v>19</v>
      </c>
      <c r="F133" s="226" t="s">
        <v>340</v>
      </c>
      <c r="G133" s="223"/>
      <c r="H133" s="227">
        <v>411</v>
      </c>
      <c r="I133" s="228"/>
      <c r="J133" s="223"/>
      <c r="K133" s="223"/>
      <c r="L133" s="229"/>
      <c r="M133" s="230"/>
      <c r="N133" s="231"/>
      <c r="O133" s="231"/>
      <c r="P133" s="231"/>
      <c r="Q133" s="231"/>
      <c r="R133" s="231"/>
      <c r="S133" s="231"/>
      <c r="T133" s="23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3" t="s">
        <v>137</v>
      </c>
      <c r="AU133" s="233" t="s">
        <v>88</v>
      </c>
      <c r="AV133" s="13" t="s">
        <v>88</v>
      </c>
      <c r="AW133" s="13" t="s">
        <v>37</v>
      </c>
      <c r="AX133" s="13" t="s">
        <v>78</v>
      </c>
      <c r="AY133" s="233" t="s">
        <v>126</v>
      </c>
    </row>
    <row r="134" s="2" customFormat="1" ht="33" customHeight="1">
      <c r="A134" s="38"/>
      <c r="B134" s="39"/>
      <c r="C134" s="204" t="s">
        <v>214</v>
      </c>
      <c r="D134" s="204" t="s">
        <v>128</v>
      </c>
      <c r="E134" s="205" t="s">
        <v>341</v>
      </c>
      <c r="F134" s="206" t="s">
        <v>342</v>
      </c>
      <c r="G134" s="207" t="s">
        <v>153</v>
      </c>
      <c r="H134" s="208">
        <v>411</v>
      </c>
      <c r="I134" s="209"/>
      <c r="J134" s="210">
        <f>ROUND(I134*H134,2)</f>
        <v>0</v>
      </c>
      <c r="K134" s="206" t="s">
        <v>132</v>
      </c>
      <c r="L134" s="44"/>
      <c r="M134" s="211" t="s">
        <v>19</v>
      </c>
      <c r="N134" s="212" t="s">
        <v>49</v>
      </c>
      <c r="O134" s="84"/>
      <c r="P134" s="213">
        <f>O134*H134</f>
        <v>0</v>
      </c>
      <c r="Q134" s="213">
        <v>0</v>
      </c>
      <c r="R134" s="213">
        <f>Q134*H134</f>
        <v>0</v>
      </c>
      <c r="S134" s="213">
        <v>0.22</v>
      </c>
      <c r="T134" s="214">
        <f>S134*H134</f>
        <v>90.420000000000002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15" t="s">
        <v>133</v>
      </c>
      <c r="AT134" s="215" t="s">
        <v>128</v>
      </c>
      <c r="AU134" s="215" t="s">
        <v>88</v>
      </c>
      <c r="AY134" s="17" t="s">
        <v>126</v>
      </c>
      <c r="BE134" s="216">
        <f>IF(N134="základní",J134,0)</f>
        <v>0</v>
      </c>
      <c r="BF134" s="216">
        <f>IF(N134="snížená",J134,0)</f>
        <v>0</v>
      </c>
      <c r="BG134" s="216">
        <f>IF(N134="zákl. přenesená",J134,0)</f>
        <v>0</v>
      </c>
      <c r="BH134" s="216">
        <f>IF(N134="sníž. přenesená",J134,0)</f>
        <v>0</v>
      </c>
      <c r="BI134" s="216">
        <f>IF(N134="nulová",J134,0)</f>
        <v>0</v>
      </c>
      <c r="BJ134" s="17" t="s">
        <v>86</v>
      </c>
      <c r="BK134" s="216">
        <f>ROUND(I134*H134,2)</f>
        <v>0</v>
      </c>
      <c r="BL134" s="17" t="s">
        <v>133</v>
      </c>
      <c r="BM134" s="215" t="s">
        <v>343</v>
      </c>
    </row>
    <row r="135" s="2" customFormat="1">
      <c r="A135" s="38"/>
      <c r="B135" s="39"/>
      <c r="C135" s="40"/>
      <c r="D135" s="217" t="s">
        <v>135</v>
      </c>
      <c r="E135" s="40"/>
      <c r="F135" s="218" t="s">
        <v>344</v>
      </c>
      <c r="G135" s="40"/>
      <c r="H135" s="40"/>
      <c r="I135" s="219"/>
      <c r="J135" s="40"/>
      <c r="K135" s="40"/>
      <c r="L135" s="44"/>
      <c r="M135" s="220"/>
      <c r="N135" s="221"/>
      <c r="O135" s="84"/>
      <c r="P135" s="84"/>
      <c r="Q135" s="84"/>
      <c r="R135" s="84"/>
      <c r="S135" s="84"/>
      <c r="T135" s="85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135</v>
      </c>
      <c r="AU135" s="17" t="s">
        <v>88</v>
      </c>
    </row>
    <row r="136" s="13" customFormat="1">
      <c r="A136" s="13"/>
      <c r="B136" s="222"/>
      <c r="C136" s="223"/>
      <c r="D136" s="224" t="s">
        <v>137</v>
      </c>
      <c r="E136" s="225" t="s">
        <v>19</v>
      </c>
      <c r="F136" s="226" t="s">
        <v>340</v>
      </c>
      <c r="G136" s="223"/>
      <c r="H136" s="227">
        <v>411</v>
      </c>
      <c r="I136" s="228"/>
      <c r="J136" s="223"/>
      <c r="K136" s="223"/>
      <c r="L136" s="229"/>
      <c r="M136" s="230"/>
      <c r="N136" s="231"/>
      <c r="O136" s="231"/>
      <c r="P136" s="231"/>
      <c r="Q136" s="231"/>
      <c r="R136" s="231"/>
      <c r="S136" s="231"/>
      <c r="T136" s="23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3" t="s">
        <v>137</v>
      </c>
      <c r="AU136" s="233" t="s">
        <v>88</v>
      </c>
      <c r="AV136" s="13" t="s">
        <v>88</v>
      </c>
      <c r="AW136" s="13" t="s">
        <v>37</v>
      </c>
      <c r="AX136" s="13" t="s">
        <v>78</v>
      </c>
      <c r="AY136" s="233" t="s">
        <v>126</v>
      </c>
    </row>
    <row r="137" s="12" customFormat="1" ht="22.8" customHeight="1">
      <c r="A137" s="12"/>
      <c r="B137" s="188"/>
      <c r="C137" s="189"/>
      <c r="D137" s="190" t="s">
        <v>77</v>
      </c>
      <c r="E137" s="202" t="s">
        <v>345</v>
      </c>
      <c r="F137" s="202" t="s">
        <v>346</v>
      </c>
      <c r="G137" s="189"/>
      <c r="H137" s="189"/>
      <c r="I137" s="192"/>
      <c r="J137" s="203">
        <f>BK137</f>
        <v>0</v>
      </c>
      <c r="K137" s="189"/>
      <c r="L137" s="194"/>
      <c r="M137" s="195"/>
      <c r="N137" s="196"/>
      <c r="O137" s="196"/>
      <c r="P137" s="197">
        <f>SUM(P138:P146)</f>
        <v>0</v>
      </c>
      <c r="Q137" s="196"/>
      <c r="R137" s="197">
        <f>SUM(R138:R146)</f>
        <v>0</v>
      </c>
      <c r="S137" s="196"/>
      <c r="T137" s="198">
        <f>SUM(T138:T146)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99" t="s">
        <v>86</v>
      </c>
      <c r="AT137" s="200" t="s">
        <v>77</v>
      </c>
      <c r="AU137" s="200" t="s">
        <v>86</v>
      </c>
      <c r="AY137" s="199" t="s">
        <v>126</v>
      </c>
      <c r="BK137" s="201">
        <f>SUM(BK138:BK146)</f>
        <v>0</v>
      </c>
    </row>
    <row r="138" s="2" customFormat="1" ht="24.15" customHeight="1">
      <c r="A138" s="38"/>
      <c r="B138" s="39"/>
      <c r="C138" s="204" t="s">
        <v>223</v>
      </c>
      <c r="D138" s="204" t="s">
        <v>128</v>
      </c>
      <c r="E138" s="205" t="s">
        <v>347</v>
      </c>
      <c r="F138" s="206" t="s">
        <v>348</v>
      </c>
      <c r="G138" s="207" t="s">
        <v>147</v>
      </c>
      <c r="H138" s="208">
        <v>223.99500000000001</v>
      </c>
      <c r="I138" s="209"/>
      <c r="J138" s="210">
        <f>ROUND(I138*H138,2)</f>
        <v>0</v>
      </c>
      <c r="K138" s="206" t="s">
        <v>132</v>
      </c>
      <c r="L138" s="44"/>
      <c r="M138" s="211" t="s">
        <v>19</v>
      </c>
      <c r="N138" s="212" t="s">
        <v>49</v>
      </c>
      <c r="O138" s="84"/>
      <c r="P138" s="213">
        <f>O138*H138</f>
        <v>0</v>
      </c>
      <c r="Q138" s="213">
        <v>0</v>
      </c>
      <c r="R138" s="213">
        <f>Q138*H138</f>
        <v>0</v>
      </c>
      <c r="S138" s="213">
        <v>0</v>
      </c>
      <c r="T138" s="214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15" t="s">
        <v>133</v>
      </c>
      <c r="AT138" s="215" t="s">
        <v>128</v>
      </c>
      <c r="AU138" s="215" t="s">
        <v>88</v>
      </c>
      <c r="AY138" s="17" t="s">
        <v>126</v>
      </c>
      <c r="BE138" s="216">
        <f>IF(N138="základní",J138,0)</f>
        <v>0</v>
      </c>
      <c r="BF138" s="216">
        <f>IF(N138="snížená",J138,0)</f>
        <v>0</v>
      </c>
      <c r="BG138" s="216">
        <f>IF(N138="zákl. přenesená",J138,0)</f>
        <v>0</v>
      </c>
      <c r="BH138" s="216">
        <f>IF(N138="sníž. přenesená",J138,0)</f>
        <v>0</v>
      </c>
      <c r="BI138" s="216">
        <f>IF(N138="nulová",J138,0)</f>
        <v>0</v>
      </c>
      <c r="BJ138" s="17" t="s">
        <v>86</v>
      </c>
      <c r="BK138" s="216">
        <f>ROUND(I138*H138,2)</f>
        <v>0</v>
      </c>
      <c r="BL138" s="17" t="s">
        <v>133</v>
      </c>
      <c r="BM138" s="215" t="s">
        <v>349</v>
      </c>
    </row>
    <row r="139" s="2" customFormat="1">
      <c r="A139" s="38"/>
      <c r="B139" s="39"/>
      <c r="C139" s="40"/>
      <c r="D139" s="217" t="s">
        <v>135</v>
      </c>
      <c r="E139" s="40"/>
      <c r="F139" s="218" t="s">
        <v>350</v>
      </c>
      <c r="G139" s="40"/>
      <c r="H139" s="40"/>
      <c r="I139" s="219"/>
      <c r="J139" s="40"/>
      <c r="K139" s="40"/>
      <c r="L139" s="44"/>
      <c r="M139" s="220"/>
      <c r="N139" s="221"/>
      <c r="O139" s="84"/>
      <c r="P139" s="84"/>
      <c r="Q139" s="84"/>
      <c r="R139" s="84"/>
      <c r="S139" s="84"/>
      <c r="T139" s="85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135</v>
      </c>
      <c r="AU139" s="17" t="s">
        <v>88</v>
      </c>
    </row>
    <row r="140" s="2" customFormat="1" ht="24.15" customHeight="1">
      <c r="A140" s="38"/>
      <c r="B140" s="39"/>
      <c r="C140" s="204" t="s">
        <v>232</v>
      </c>
      <c r="D140" s="204" t="s">
        <v>128</v>
      </c>
      <c r="E140" s="205" t="s">
        <v>351</v>
      </c>
      <c r="F140" s="206" t="s">
        <v>352</v>
      </c>
      <c r="G140" s="207" t="s">
        <v>147</v>
      </c>
      <c r="H140" s="208">
        <v>1343.97</v>
      </c>
      <c r="I140" s="209"/>
      <c r="J140" s="210">
        <f>ROUND(I140*H140,2)</f>
        <v>0</v>
      </c>
      <c r="K140" s="206" t="s">
        <v>132</v>
      </c>
      <c r="L140" s="44"/>
      <c r="M140" s="211" t="s">
        <v>19</v>
      </c>
      <c r="N140" s="212" t="s">
        <v>49</v>
      </c>
      <c r="O140" s="84"/>
      <c r="P140" s="213">
        <f>O140*H140</f>
        <v>0</v>
      </c>
      <c r="Q140" s="213">
        <v>0</v>
      </c>
      <c r="R140" s="213">
        <f>Q140*H140</f>
        <v>0</v>
      </c>
      <c r="S140" s="213">
        <v>0</v>
      </c>
      <c r="T140" s="214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15" t="s">
        <v>133</v>
      </c>
      <c r="AT140" s="215" t="s">
        <v>128</v>
      </c>
      <c r="AU140" s="215" t="s">
        <v>88</v>
      </c>
      <c r="AY140" s="17" t="s">
        <v>126</v>
      </c>
      <c r="BE140" s="216">
        <f>IF(N140="základní",J140,0)</f>
        <v>0</v>
      </c>
      <c r="BF140" s="216">
        <f>IF(N140="snížená",J140,0)</f>
        <v>0</v>
      </c>
      <c r="BG140" s="216">
        <f>IF(N140="zákl. přenesená",J140,0)</f>
        <v>0</v>
      </c>
      <c r="BH140" s="216">
        <f>IF(N140="sníž. přenesená",J140,0)</f>
        <v>0</v>
      </c>
      <c r="BI140" s="216">
        <f>IF(N140="nulová",J140,0)</f>
        <v>0</v>
      </c>
      <c r="BJ140" s="17" t="s">
        <v>86</v>
      </c>
      <c r="BK140" s="216">
        <f>ROUND(I140*H140,2)</f>
        <v>0</v>
      </c>
      <c r="BL140" s="17" t="s">
        <v>133</v>
      </c>
      <c r="BM140" s="215" t="s">
        <v>353</v>
      </c>
    </row>
    <row r="141" s="2" customFormat="1">
      <c r="A141" s="38"/>
      <c r="B141" s="39"/>
      <c r="C141" s="40"/>
      <c r="D141" s="217" t="s">
        <v>135</v>
      </c>
      <c r="E141" s="40"/>
      <c r="F141" s="218" t="s">
        <v>354</v>
      </c>
      <c r="G141" s="40"/>
      <c r="H141" s="40"/>
      <c r="I141" s="219"/>
      <c r="J141" s="40"/>
      <c r="K141" s="40"/>
      <c r="L141" s="44"/>
      <c r="M141" s="220"/>
      <c r="N141" s="221"/>
      <c r="O141" s="84"/>
      <c r="P141" s="84"/>
      <c r="Q141" s="84"/>
      <c r="R141" s="84"/>
      <c r="S141" s="84"/>
      <c r="T141" s="85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135</v>
      </c>
      <c r="AU141" s="17" t="s">
        <v>88</v>
      </c>
    </row>
    <row r="142" s="13" customFormat="1">
      <c r="A142" s="13"/>
      <c r="B142" s="222"/>
      <c r="C142" s="223"/>
      <c r="D142" s="224" t="s">
        <v>137</v>
      </c>
      <c r="E142" s="223"/>
      <c r="F142" s="226" t="s">
        <v>355</v>
      </c>
      <c r="G142" s="223"/>
      <c r="H142" s="227">
        <v>1343.97</v>
      </c>
      <c r="I142" s="228"/>
      <c r="J142" s="223"/>
      <c r="K142" s="223"/>
      <c r="L142" s="229"/>
      <c r="M142" s="230"/>
      <c r="N142" s="231"/>
      <c r="O142" s="231"/>
      <c r="P142" s="231"/>
      <c r="Q142" s="231"/>
      <c r="R142" s="231"/>
      <c r="S142" s="231"/>
      <c r="T142" s="23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3" t="s">
        <v>137</v>
      </c>
      <c r="AU142" s="233" t="s">
        <v>88</v>
      </c>
      <c r="AV142" s="13" t="s">
        <v>88</v>
      </c>
      <c r="AW142" s="13" t="s">
        <v>4</v>
      </c>
      <c r="AX142" s="13" t="s">
        <v>86</v>
      </c>
      <c r="AY142" s="233" t="s">
        <v>126</v>
      </c>
    </row>
    <row r="143" s="2" customFormat="1" ht="24.15" customHeight="1">
      <c r="A143" s="38"/>
      <c r="B143" s="39"/>
      <c r="C143" s="204" t="s">
        <v>238</v>
      </c>
      <c r="D143" s="204" t="s">
        <v>128</v>
      </c>
      <c r="E143" s="205" t="s">
        <v>356</v>
      </c>
      <c r="F143" s="206" t="s">
        <v>357</v>
      </c>
      <c r="G143" s="207" t="s">
        <v>147</v>
      </c>
      <c r="H143" s="208">
        <v>133.57499999999999</v>
      </c>
      <c r="I143" s="209"/>
      <c r="J143" s="210">
        <f>ROUND(I143*H143,2)</f>
        <v>0</v>
      </c>
      <c r="K143" s="206" t="s">
        <v>132</v>
      </c>
      <c r="L143" s="44"/>
      <c r="M143" s="211" t="s">
        <v>19</v>
      </c>
      <c r="N143" s="212" t="s">
        <v>49</v>
      </c>
      <c r="O143" s="84"/>
      <c r="P143" s="213">
        <f>O143*H143</f>
        <v>0</v>
      </c>
      <c r="Q143" s="213">
        <v>0</v>
      </c>
      <c r="R143" s="213">
        <f>Q143*H143</f>
        <v>0</v>
      </c>
      <c r="S143" s="213">
        <v>0</v>
      </c>
      <c r="T143" s="214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15" t="s">
        <v>133</v>
      </c>
      <c r="AT143" s="215" t="s">
        <v>128</v>
      </c>
      <c r="AU143" s="215" t="s">
        <v>88</v>
      </c>
      <c r="AY143" s="17" t="s">
        <v>126</v>
      </c>
      <c r="BE143" s="216">
        <f>IF(N143="základní",J143,0)</f>
        <v>0</v>
      </c>
      <c r="BF143" s="216">
        <f>IF(N143="snížená",J143,0)</f>
        <v>0</v>
      </c>
      <c r="BG143" s="216">
        <f>IF(N143="zákl. přenesená",J143,0)</f>
        <v>0</v>
      </c>
      <c r="BH143" s="216">
        <f>IF(N143="sníž. přenesená",J143,0)</f>
        <v>0</v>
      </c>
      <c r="BI143" s="216">
        <f>IF(N143="nulová",J143,0)</f>
        <v>0</v>
      </c>
      <c r="BJ143" s="17" t="s">
        <v>86</v>
      </c>
      <c r="BK143" s="216">
        <f>ROUND(I143*H143,2)</f>
        <v>0</v>
      </c>
      <c r="BL143" s="17" t="s">
        <v>133</v>
      </c>
      <c r="BM143" s="215" t="s">
        <v>358</v>
      </c>
    </row>
    <row r="144" s="2" customFormat="1">
      <c r="A144" s="38"/>
      <c r="B144" s="39"/>
      <c r="C144" s="40"/>
      <c r="D144" s="217" t="s">
        <v>135</v>
      </c>
      <c r="E144" s="40"/>
      <c r="F144" s="218" t="s">
        <v>359</v>
      </c>
      <c r="G144" s="40"/>
      <c r="H144" s="40"/>
      <c r="I144" s="219"/>
      <c r="J144" s="40"/>
      <c r="K144" s="40"/>
      <c r="L144" s="44"/>
      <c r="M144" s="220"/>
      <c r="N144" s="221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135</v>
      </c>
      <c r="AU144" s="17" t="s">
        <v>88</v>
      </c>
    </row>
    <row r="145" s="2" customFormat="1" ht="24.15" customHeight="1">
      <c r="A145" s="38"/>
      <c r="B145" s="39"/>
      <c r="C145" s="204" t="s">
        <v>243</v>
      </c>
      <c r="D145" s="204" t="s">
        <v>128</v>
      </c>
      <c r="E145" s="205" t="s">
        <v>360</v>
      </c>
      <c r="F145" s="206" t="s">
        <v>361</v>
      </c>
      <c r="G145" s="207" t="s">
        <v>147</v>
      </c>
      <c r="H145" s="208">
        <v>90.420000000000002</v>
      </c>
      <c r="I145" s="209"/>
      <c r="J145" s="210">
        <f>ROUND(I145*H145,2)</f>
        <v>0</v>
      </c>
      <c r="K145" s="206" t="s">
        <v>132</v>
      </c>
      <c r="L145" s="44"/>
      <c r="M145" s="211" t="s">
        <v>19</v>
      </c>
      <c r="N145" s="212" t="s">
        <v>49</v>
      </c>
      <c r="O145" s="84"/>
      <c r="P145" s="213">
        <f>O145*H145</f>
        <v>0</v>
      </c>
      <c r="Q145" s="213">
        <v>0</v>
      </c>
      <c r="R145" s="213">
        <f>Q145*H145</f>
        <v>0</v>
      </c>
      <c r="S145" s="213">
        <v>0</v>
      </c>
      <c r="T145" s="214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15" t="s">
        <v>133</v>
      </c>
      <c r="AT145" s="215" t="s">
        <v>128</v>
      </c>
      <c r="AU145" s="215" t="s">
        <v>88</v>
      </c>
      <c r="AY145" s="17" t="s">
        <v>126</v>
      </c>
      <c r="BE145" s="216">
        <f>IF(N145="základní",J145,0)</f>
        <v>0</v>
      </c>
      <c r="BF145" s="216">
        <f>IF(N145="snížená",J145,0)</f>
        <v>0</v>
      </c>
      <c r="BG145" s="216">
        <f>IF(N145="zákl. přenesená",J145,0)</f>
        <v>0</v>
      </c>
      <c r="BH145" s="216">
        <f>IF(N145="sníž. přenesená",J145,0)</f>
        <v>0</v>
      </c>
      <c r="BI145" s="216">
        <f>IF(N145="nulová",J145,0)</f>
        <v>0</v>
      </c>
      <c r="BJ145" s="17" t="s">
        <v>86</v>
      </c>
      <c r="BK145" s="216">
        <f>ROUND(I145*H145,2)</f>
        <v>0</v>
      </c>
      <c r="BL145" s="17" t="s">
        <v>133</v>
      </c>
      <c r="BM145" s="215" t="s">
        <v>362</v>
      </c>
    </row>
    <row r="146" s="2" customFormat="1">
      <c r="A146" s="38"/>
      <c r="B146" s="39"/>
      <c r="C146" s="40"/>
      <c r="D146" s="217" t="s">
        <v>135</v>
      </c>
      <c r="E146" s="40"/>
      <c r="F146" s="218" t="s">
        <v>363</v>
      </c>
      <c r="G146" s="40"/>
      <c r="H146" s="40"/>
      <c r="I146" s="219"/>
      <c r="J146" s="40"/>
      <c r="K146" s="40"/>
      <c r="L146" s="44"/>
      <c r="M146" s="220"/>
      <c r="N146" s="221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135</v>
      </c>
      <c r="AU146" s="17" t="s">
        <v>88</v>
      </c>
    </row>
    <row r="147" s="12" customFormat="1" ht="22.8" customHeight="1">
      <c r="A147" s="12"/>
      <c r="B147" s="188"/>
      <c r="C147" s="189"/>
      <c r="D147" s="190" t="s">
        <v>77</v>
      </c>
      <c r="E147" s="202" t="s">
        <v>207</v>
      </c>
      <c r="F147" s="202" t="s">
        <v>208</v>
      </c>
      <c r="G147" s="189"/>
      <c r="H147" s="189"/>
      <c r="I147" s="192"/>
      <c r="J147" s="203">
        <f>BK147</f>
        <v>0</v>
      </c>
      <c r="K147" s="189"/>
      <c r="L147" s="194"/>
      <c r="M147" s="195"/>
      <c r="N147" s="196"/>
      <c r="O147" s="196"/>
      <c r="P147" s="197">
        <f>SUM(P148:P151)</f>
        <v>0</v>
      </c>
      <c r="Q147" s="196"/>
      <c r="R147" s="197">
        <f>SUM(R148:R151)</f>
        <v>0</v>
      </c>
      <c r="S147" s="196"/>
      <c r="T147" s="198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9" t="s">
        <v>86</v>
      </c>
      <c r="AT147" s="200" t="s">
        <v>77</v>
      </c>
      <c r="AU147" s="200" t="s">
        <v>86</v>
      </c>
      <c r="AY147" s="199" t="s">
        <v>126</v>
      </c>
      <c r="BK147" s="201">
        <f>SUM(BK148:BK151)</f>
        <v>0</v>
      </c>
    </row>
    <row r="148" s="2" customFormat="1" ht="24.15" customHeight="1">
      <c r="A148" s="38"/>
      <c r="B148" s="39"/>
      <c r="C148" s="204" t="s">
        <v>248</v>
      </c>
      <c r="D148" s="204" t="s">
        <v>128</v>
      </c>
      <c r="E148" s="205" t="s">
        <v>210</v>
      </c>
      <c r="F148" s="206" t="s">
        <v>211</v>
      </c>
      <c r="G148" s="207" t="s">
        <v>147</v>
      </c>
      <c r="H148" s="208">
        <v>273.34500000000003</v>
      </c>
      <c r="I148" s="209"/>
      <c r="J148" s="210">
        <f>ROUND(I148*H148,2)</f>
        <v>0</v>
      </c>
      <c r="K148" s="206" t="s">
        <v>132</v>
      </c>
      <c r="L148" s="44"/>
      <c r="M148" s="211" t="s">
        <v>19</v>
      </c>
      <c r="N148" s="212" t="s">
        <v>49</v>
      </c>
      <c r="O148" s="84"/>
      <c r="P148" s="213">
        <f>O148*H148</f>
        <v>0</v>
      </c>
      <c r="Q148" s="213">
        <v>0</v>
      </c>
      <c r="R148" s="213">
        <f>Q148*H148</f>
        <v>0</v>
      </c>
      <c r="S148" s="213">
        <v>0</v>
      </c>
      <c r="T148" s="214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15" t="s">
        <v>133</v>
      </c>
      <c r="AT148" s="215" t="s">
        <v>128</v>
      </c>
      <c r="AU148" s="215" t="s">
        <v>88</v>
      </c>
      <c r="AY148" s="17" t="s">
        <v>126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86</v>
      </c>
      <c r="BK148" s="216">
        <f>ROUND(I148*H148,2)</f>
        <v>0</v>
      </c>
      <c r="BL148" s="17" t="s">
        <v>133</v>
      </c>
      <c r="BM148" s="215" t="s">
        <v>364</v>
      </c>
    </row>
    <row r="149" s="2" customFormat="1">
      <c r="A149" s="38"/>
      <c r="B149" s="39"/>
      <c r="C149" s="40"/>
      <c r="D149" s="217" t="s">
        <v>135</v>
      </c>
      <c r="E149" s="40"/>
      <c r="F149" s="218" t="s">
        <v>213</v>
      </c>
      <c r="G149" s="40"/>
      <c r="H149" s="40"/>
      <c r="I149" s="219"/>
      <c r="J149" s="40"/>
      <c r="K149" s="40"/>
      <c r="L149" s="44"/>
      <c r="M149" s="220"/>
      <c r="N149" s="221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135</v>
      </c>
      <c r="AU149" s="17" t="s">
        <v>88</v>
      </c>
    </row>
    <row r="150" s="2" customFormat="1" ht="24.15" customHeight="1">
      <c r="A150" s="38"/>
      <c r="B150" s="39"/>
      <c r="C150" s="204" t="s">
        <v>254</v>
      </c>
      <c r="D150" s="204" t="s">
        <v>128</v>
      </c>
      <c r="E150" s="205" t="s">
        <v>215</v>
      </c>
      <c r="F150" s="206" t="s">
        <v>216</v>
      </c>
      <c r="G150" s="207" t="s">
        <v>147</v>
      </c>
      <c r="H150" s="208">
        <v>273.34500000000003</v>
      </c>
      <c r="I150" s="209"/>
      <c r="J150" s="210">
        <f>ROUND(I150*H150,2)</f>
        <v>0</v>
      </c>
      <c r="K150" s="206" t="s">
        <v>132</v>
      </c>
      <c r="L150" s="44"/>
      <c r="M150" s="211" t="s">
        <v>19</v>
      </c>
      <c r="N150" s="212" t="s">
        <v>49</v>
      </c>
      <c r="O150" s="84"/>
      <c r="P150" s="213">
        <f>O150*H150</f>
        <v>0</v>
      </c>
      <c r="Q150" s="213">
        <v>0</v>
      </c>
      <c r="R150" s="213">
        <f>Q150*H150</f>
        <v>0</v>
      </c>
      <c r="S150" s="213">
        <v>0</v>
      </c>
      <c r="T150" s="214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15" t="s">
        <v>133</v>
      </c>
      <c r="AT150" s="215" t="s">
        <v>128</v>
      </c>
      <c r="AU150" s="215" t="s">
        <v>88</v>
      </c>
      <c r="AY150" s="17" t="s">
        <v>126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86</v>
      </c>
      <c r="BK150" s="216">
        <f>ROUND(I150*H150,2)</f>
        <v>0</v>
      </c>
      <c r="BL150" s="17" t="s">
        <v>133</v>
      </c>
      <c r="BM150" s="215" t="s">
        <v>365</v>
      </c>
    </row>
    <row r="151" s="2" customFormat="1">
      <c r="A151" s="38"/>
      <c r="B151" s="39"/>
      <c r="C151" s="40"/>
      <c r="D151" s="217" t="s">
        <v>135</v>
      </c>
      <c r="E151" s="40"/>
      <c r="F151" s="218" t="s">
        <v>218</v>
      </c>
      <c r="G151" s="40"/>
      <c r="H151" s="40"/>
      <c r="I151" s="219"/>
      <c r="J151" s="40"/>
      <c r="K151" s="40"/>
      <c r="L151" s="44"/>
      <c r="M151" s="220"/>
      <c r="N151" s="221"/>
      <c r="O151" s="84"/>
      <c r="P151" s="84"/>
      <c r="Q151" s="84"/>
      <c r="R151" s="84"/>
      <c r="S151" s="84"/>
      <c r="T151" s="85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135</v>
      </c>
      <c r="AU151" s="17" t="s">
        <v>88</v>
      </c>
    </row>
    <row r="152" s="12" customFormat="1" ht="25.92" customHeight="1">
      <c r="A152" s="12"/>
      <c r="B152" s="188"/>
      <c r="C152" s="189"/>
      <c r="D152" s="190" t="s">
        <v>77</v>
      </c>
      <c r="E152" s="191" t="s">
        <v>219</v>
      </c>
      <c r="F152" s="191" t="s">
        <v>220</v>
      </c>
      <c r="G152" s="189"/>
      <c r="H152" s="189"/>
      <c r="I152" s="192"/>
      <c r="J152" s="193">
        <f>BK152</f>
        <v>0</v>
      </c>
      <c r="K152" s="189"/>
      <c r="L152" s="194"/>
      <c r="M152" s="195"/>
      <c r="N152" s="196"/>
      <c r="O152" s="196"/>
      <c r="P152" s="197">
        <f>P153+P169</f>
        <v>0</v>
      </c>
      <c r="Q152" s="196"/>
      <c r="R152" s="197">
        <f>R153+R169</f>
        <v>0</v>
      </c>
      <c r="S152" s="196"/>
      <c r="T152" s="198">
        <f>T153+T169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9" t="s">
        <v>157</v>
      </c>
      <c r="AT152" s="200" t="s">
        <v>77</v>
      </c>
      <c r="AU152" s="200" t="s">
        <v>78</v>
      </c>
      <c r="AY152" s="199" t="s">
        <v>126</v>
      </c>
      <c r="BK152" s="201">
        <f>BK153+BK169</f>
        <v>0</v>
      </c>
    </row>
    <row r="153" s="12" customFormat="1" ht="22.8" customHeight="1">
      <c r="A153" s="12"/>
      <c r="B153" s="188"/>
      <c r="C153" s="189"/>
      <c r="D153" s="190" t="s">
        <v>77</v>
      </c>
      <c r="E153" s="202" t="s">
        <v>221</v>
      </c>
      <c r="F153" s="202" t="s">
        <v>222</v>
      </c>
      <c r="G153" s="189"/>
      <c r="H153" s="189"/>
      <c r="I153" s="192"/>
      <c r="J153" s="203">
        <f>BK153</f>
        <v>0</v>
      </c>
      <c r="K153" s="189"/>
      <c r="L153" s="194"/>
      <c r="M153" s="195"/>
      <c r="N153" s="196"/>
      <c r="O153" s="196"/>
      <c r="P153" s="197">
        <f>SUM(P154:P168)</f>
        <v>0</v>
      </c>
      <c r="Q153" s="196"/>
      <c r="R153" s="197">
        <f>SUM(R154:R168)</f>
        <v>0</v>
      </c>
      <c r="S153" s="196"/>
      <c r="T153" s="198">
        <f>SUM(T154:T168)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9" t="s">
        <v>157</v>
      </c>
      <c r="AT153" s="200" t="s">
        <v>77</v>
      </c>
      <c r="AU153" s="200" t="s">
        <v>86</v>
      </c>
      <c r="AY153" s="199" t="s">
        <v>126</v>
      </c>
      <c r="BK153" s="201">
        <f>SUM(BK154:BK168)</f>
        <v>0</v>
      </c>
    </row>
    <row r="154" s="2" customFormat="1" ht="16.5" customHeight="1">
      <c r="A154" s="38"/>
      <c r="B154" s="39"/>
      <c r="C154" s="204" t="s">
        <v>7</v>
      </c>
      <c r="D154" s="204" t="s">
        <v>128</v>
      </c>
      <c r="E154" s="205" t="s">
        <v>224</v>
      </c>
      <c r="F154" s="206" t="s">
        <v>225</v>
      </c>
      <c r="G154" s="207" t="s">
        <v>226</v>
      </c>
      <c r="H154" s="208">
        <v>1</v>
      </c>
      <c r="I154" s="209"/>
      <c r="J154" s="210">
        <f>ROUND(I154*H154,2)</f>
        <v>0</v>
      </c>
      <c r="K154" s="206" t="s">
        <v>132</v>
      </c>
      <c r="L154" s="44"/>
      <c r="M154" s="211" t="s">
        <v>19</v>
      </c>
      <c r="N154" s="212" t="s">
        <v>49</v>
      </c>
      <c r="O154" s="84"/>
      <c r="P154" s="213">
        <f>O154*H154</f>
        <v>0</v>
      </c>
      <c r="Q154" s="213">
        <v>0</v>
      </c>
      <c r="R154" s="213">
        <f>Q154*H154</f>
        <v>0</v>
      </c>
      <c r="S154" s="213">
        <v>0</v>
      </c>
      <c r="T154" s="214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15" t="s">
        <v>227</v>
      </c>
      <c r="AT154" s="215" t="s">
        <v>128</v>
      </c>
      <c r="AU154" s="215" t="s">
        <v>88</v>
      </c>
      <c r="AY154" s="17" t="s">
        <v>126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86</v>
      </c>
      <c r="BK154" s="216">
        <f>ROUND(I154*H154,2)</f>
        <v>0</v>
      </c>
      <c r="BL154" s="17" t="s">
        <v>227</v>
      </c>
      <c r="BM154" s="215" t="s">
        <v>366</v>
      </c>
    </row>
    <row r="155" s="2" customFormat="1">
      <c r="A155" s="38"/>
      <c r="B155" s="39"/>
      <c r="C155" s="40"/>
      <c r="D155" s="217" t="s">
        <v>135</v>
      </c>
      <c r="E155" s="40"/>
      <c r="F155" s="218" t="s">
        <v>229</v>
      </c>
      <c r="G155" s="40"/>
      <c r="H155" s="40"/>
      <c r="I155" s="219"/>
      <c r="J155" s="40"/>
      <c r="K155" s="40"/>
      <c r="L155" s="44"/>
      <c r="M155" s="220"/>
      <c r="N155" s="221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135</v>
      </c>
      <c r="AU155" s="17" t="s">
        <v>88</v>
      </c>
    </row>
    <row r="156" s="2" customFormat="1">
      <c r="A156" s="38"/>
      <c r="B156" s="39"/>
      <c r="C156" s="40"/>
      <c r="D156" s="224" t="s">
        <v>230</v>
      </c>
      <c r="E156" s="40"/>
      <c r="F156" s="244" t="s">
        <v>231</v>
      </c>
      <c r="G156" s="40"/>
      <c r="H156" s="40"/>
      <c r="I156" s="219"/>
      <c r="J156" s="40"/>
      <c r="K156" s="40"/>
      <c r="L156" s="44"/>
      <c r="M156" s="220"/>
      <c r="N156" s="221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230</v>
      </c>
      <c r="AU156" s="17" t="s">
        <v>88</v>
      </c>
    </row>
    <row r="157" s="2" customFormat="1" ht="16.5" customHeight="1">
      <c r="A157" s="38"/>
      <c r="B157" s="39"/>
      <c r="C157" s="204" t="s">
        <v>266</v>
      </c>
      <c r="D157" s="204" t="s">
        <v>128</v>
      </c>
      <c r="E157" s="205" t="s">
        <v>233</v>
      </c>
      <c r="F157" s="206" t="s">
        <v>234</v>
      </c>
      <c r="G157" s="207" t="s">
        <v>226</v>
      </c>
      <c r="H157" s="208">
        <v>1</v>
      </c>
      <c r="I157" s="209"/>
      <c r="J157" s="210">
        <f>ROUND(I157*H157,2)</f>
        <v>0</v>
      </c>
      <c r="K157" s="206" t="s">
        <v>132</v>
      </c>
      <c r="L157" s="44"/>
      <c r="M157" s="211" t="s">
        <v>19</v>
      </c>
      <c r="N157" s="212" t="s">
        <v>49</v>
      </c>
      <c r="O157" s="84"/>
      <c r="P157" s="213">
        <f>O157*H157</f>
        <v>0</v>
      </c>
      <c r="Q157" s="213">
        <v>0</v>
      </c>
      <c r="R157" s="213">
        <f>Q157*H157</f>
        <v>0</v>
      </c>
      <c r="S157" s="213">
        <v>0</v>
      </c>
      <c r="T157" s="214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15" t="s">
        <v>227</v>
      </c>
      <c r="AT157" s="215" t="s">
        <v>128</v>
      </c>
      <c r="AU157" s="215" t="s">
        <v>88</v>
      </c>
      <c r="AY157" s="17" t="s">
        <v>126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7" t="s">
        <v>86</v>
      </c>
      <c r="BK157" s="216">
        <f>ROUND(I157*H157,2)</f>
        <v>0</v>
      </c>
      <c r="BL157" s="17" t="s">
        <v>227</v>
      </c>
      <c r="BM157" s="215" t="s">
        <v>367</v>
      </c>
    </row>
    <row r="158" s="2" customFormat="1">
      <c r="A158" s="38"/>
      <c r="B158" s="39"/>
      <c r="C158" s="40"/>
      <c r="D158" s="217" t="s">
        <v>135</v>
      </c>
      <c r="E158" s="40"/>
      <c r="F158" s="218" t="s">
        <v>236</v>
      </c>
      <c r="G158" s="40"/>
      <c r="H158" s="40"/>
      <c r="I158" s="219"/>
      <c r="J158" s="40"/>
      <c r="K158" s="40"/>
      <c r="L158" s="44"/>
      <c r="M158" s="220"/>
      <c r="N158" s="221"/>
      <c r="O158" s="84"/>
      <c r="P158" s="84"/>
      <c r="Q158" s="84"/>
      <c r="R158" s="84"/>
      <c r="S158" s="84"/>
      <c r="T158" s="85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135</v>
      </c>
      <c r="AU158" s="17" t="s">
        <v>88</v>
      </c>
    </row>
    <row r="159" s="2" customFormat="1">
      <c r="A159" s="38"/>
      <c r="B159" s="39"/>
      <c r="C159" s="40"/>
      <c r="D159" s="224" t="s">
        <v>230</v>
      </c>
      <c r="E159" s="40"/>
      <c r="F159" s="244" t="s">
        <v>237</v>
      </c>
      <c r="G159" s="40"/>
      <c r="H159" s="40"/>
      <c r="I159" s="219"/>
      <c r="J159" s="40"/>
      <c r="K159" s="40"/>
      <c r="L159" s="44"/>
      <c r="M159" s="220"/>
      <c r="N159" s="221"/>
      <c r="O159" s="84"/>
      <c r="P159" s="84"/>
      <c r="Q159" s="84"/>
      <c r="R159" s="84"/>
      <c r="S159" s="84"/>
      <c r="T159" s="85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230</v>
      </c>
      <c r="AU159" s="17" t="s">
        <v>88</v>
      </c>
    </row>
    <row r="160" s="2" customFormat="1" ht="16.5" customHeight="1">
      <c r="A160" s="38"/>
      <c r="B160" s="39"/>
      <c r="C160" s="204" t="s">
        <v>368</v>
      </c>
      <c r="D160" s="204" t="s">
        <v>128</v>
      </c>
      <c r="E160" s="205" t="s">
        <v>239</v>
      </c>
      <c r="F160" s="206" t="s">
        <v>240</v>
      </c>
      <c r="G160" s="207" t="s">
        <v>226</v>
      </c>
      <c r="H160" s="208">
        <v>1</v>
      </c>
      <c r="I160" s="209"/>
      <c r="J160" s="210">
        <f>ROUND(I160*H160,2)</f>
        <v>0</v>
      </c>
      <c r="K160" s="206" t="s">
        <v>132</v>
      </c>
      <c r="L160" s="44"/>
      <c r="M160" s="211" t="s">
        <v>19</v>
      </c>
      <c r="N160" s="212" t="s">
        <v>49</v>
      </c>
      <c r="O160" s="84"/>
      <c r="P160" s="213">
        <f>O160*H160</f>
        <v>0</v>
      </c>
      <c r="Q160" s="213">
        <v>0</v>
      </c>
      <c r="R160" s="213">
        <f>Q160*H160</f>
        <v>0</v>
      </c>
      <c r="S160" s="213">
        <v>0</v>
      </c>
      <c r="T160" s="214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15" t="s">
        <v>227</v>
      </c>
      <c r="AT160" s="215" t="s">
        <v>128</v>
      </c>
      <c r="AU160" s="215" t="s">
        <v>88</v>
      </c>
      <c r="AY160" s="17" t="s">
        <v>126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86</v>
      </c>
      <c r="BK160" s="216">
        <f>ROUND(I160*H160,2)</f>
        <v>0</v>
      </c>
      <c r="BL160" s="17" t="s">
        <v>227</v>
      </c>
      <c r="BM160" s="215" t="s">
        <v>369</v>
      </c>
    </row>
    <row r="161" s="2" customFormat="1">
      <c r="A161" s="38"/>
      <c r="B161" s="39"/>
      <c r="C161" s="40"/>
      <c r="D161" s="217" t="s">
        <v>135</v>
      </c>
      <c r="E161" s="40"/>
      <c r="F161" s="218" t="s">
        <v>242</v>
      </c>
      <c r="G161" s="40"/>
      <c r="H161" s="40"/>
      <c r="I161" s="219"/>
      <c r="J161" s="40"/>
      <c r="K161" s="40"/>
      <c r="L161" s="44"/>
      <c r="M161" s="220"/>
      <c r="N161" s="221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135</v>
      </c>
      <c r="AU161" s="17" t="s">
        <v>88</v>
      </c>
    </row>
    <row r="162" s="2" customFormat="1" ht="16.5" customHeight="1">
      <c r="A162" s="38"/>
      <c r="B162" s="39"/>
      <c r="C162" s="204" t="s">
        <v>370</v>
      </c>
      <c r="D162" s="204" t="s">
        <v>128</v>
      </c>
      <c r="E162" s="205" t="s">
        <v>244</v>
      </c>
      <c r="F162" s="206" t="s">
        <v>245</v>
      </c>
      <c r="G162" s="207" t="s">
        <v>226</v>
      </c>
      <c r="H162" s="208">
        <v>1</v>
      </c>
      <c r="I162" s="209"/>
      <c r="J162" s="210">
        <f>ROUND(I162*H162,2)</f>
        <v>0</v>
      </c>
      <c r="K162" s="206" t="s">
        <v>132</v>
      </c>
      <c r="L162" s="44"/>
      <c r="M162" s="211" t="s">
        <v>19</v>
      </c>
      <c r="N162" s="212" t="s">
        <v>49</v>
      </c>
      <c r="O162" s="84"/>
      <c r="P162" s="213">
        <f>O162*H162</f>
        <v>0</v>
      </c>
      <c r="Q162" s="213">
        <v>0</v>
      </c>
      <c r="R162" s="213">
        <f>Q162*H162</f>
        <v>0</v>
      </c>
      <c r="S162" s="213">
        <v>0</v>
      </c>
      <c r="T162" s="214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15" t="s">
        <v>227</v>
      </c>
      <c r="AT162" s="215" t="s">
        <v>128</v>
      </c>
      <c r="AU162" s="215" t="s">
        <v>88</v>
      </c>
      <c r="AY162" s="17" t="s">
        <v>126</v>
      </c>
      <c r="BE162" s="216">
        <f>IF(N162="základní",J162,0)</f>
        <v>0</v>
      </c>
      <c r="BF162" s="216">
        <f>IF(N162="snížená",J162,0)</f>
        <v>0</v>
      </c>
      <c r="BG162" s="216">
        <f>IF(N162="zákl. přenesená",J162,0)</f>
        <v>0</v>
      </c>
      <c r="BH162" s="216">
        <f>IF(N162="sníž. přenesená",J162,0)</f>
        <v>0</v>
      </c>
      <c r="BI162" s="216">
        <f>IF(N162="nulová",J162,0)</f>
        <v>0</v>
      </c>
      <c r="BJ162" s="17" t="s">
        <v>86</v>
      </c>
      <c r="BK162" s="216">
        <f>ROUND(I162*H162,2)</f>
        <v>0</v>
      </c>
      <c r="BL162" s="17" t="s">
        <v>227</v>
      </c>
      <c r="BM162" s="215" t="s">
        <v>371</v>
      </c>
    </row>
    <row r="163" s="2" customFormat="1">
      <c r="A163" s="38"/>
      <c r="B163" s="39"/>
      <c r="C163" s="40"/>
      <c r="D163" s="217" t="s">
        <v>135</v>
      </c>
      <c r="E163" s="40"/>
      <c r="F163" s="218" t="s">
        <v>247</v>
      </c>
      <c r="G163" s="40"/>
      <c r="H163" s="40"/>
      <c r="I163" s="219"/>
      <c r="J163" s="40"/>
      <c r="K163" s="40"/>
      <c r="L163" s="44"/>
      <c r="M163" s="220"/>
      <c r="N163" s="221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135</v>
      </c>
      <c r="AU163" s="17" t="s">
        <v>88</v>
      </c>
    </row>
    <row r="164" s="2" customFormat="1" ht="16.5" customHeight="1">
      <c r="A164" s="38"/>
      <c r="B164" s="39"/>
      <c r="C164" s="204" t="s">
        <v>372</v>
      </c>
      <c r="D164" s="204" t="s">
        <v>128</v>
      </c>
      <c r="E164" s="205" t="s">
        <v>249</v>
      </c>
      <c r="F164" s="206" t="s">
        <v>250</v>
      </c>
      <c r="G164" s="207" t="s">
        <v>226</v>
      </c>
      <c r="H164" s="208">
        <v>1</v>
      </c>
      <c r="I164" s="209"/>
      <c r="J164" s="210">
        <f>ROUND(I164*H164,2)</f>
        <v>0</v>
      </c>
      <c r="K164" s="206" t="s">
        <v>132</v>
      </c>
      <c r="L164" s="44"/>
      <c r="M164" s="211" t="s">
        <v>19</v>
      </c>
      <c r="N164" s="212" t="s">
        <v>49</v>
      </c>
      <c r="O164" s="84"/>
      <c r="P164" s="213">
        <f>O164*H164</f>
        <v>0</v>
      </c>
      <c r="Q164" s="213">
        <v>0</v>
      </c>
      <c r="R164" s="213">
        <f>Q164*H164</f>
        <v>0</v>
      </c>
      <c r="S164" s="213">
        <v>0</v>
      </c>
      <c r="T164" s="214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15" t="s">
        <v>227</v>
      </c>
      <c r="AT164" s="215" t="s">
        <v>128</v>
      </c>
      <c r="AU164" s="215" t="s">
        <v>88</v>
      </c>
      <c r="AY164" s="17" t="s">
        <v>126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86</v>
      </c>
      <c r="BK164" s="216">
        <f>ROUND(I164*H164,2)</f>
        <v>0</v>
      </c>
      <c r="BL164" s="17" t="s">
        <v>227</v>
      </c>
      <c r="BM164" s="215" t="s">
        <v>373</v>
      </c>
    </row>
    <row r="165" s="2" customFormat="1">
      <c r="A165" s="38"/>
      <c r="B165" s="39"/>
      <c r="C165" s="40"/>
      <c r="D165" s="217" t="s">
        <v>135</v>
      </c>
      <c r="E165" s="40"/>
      <c r="F165" s="218" t="s">
        <v>252</v>
      </c>
      <c r="G165" s="40"/>
      <c r="H165" s="40"/>
      <c r="I165" s="219"/>
      <c r="J165" s="40"/>
      <c r="K165" s="40"/>
      <c r="L165" s="44"/>
      <c r="M165" s="220"/>
      <c r="N165" s="221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135</v>
      </c>
      <c r="AU165" s="17" t="s">
        <v>88</v>
      </c>
    </row>
    <row r="166" s="2" customFormat="1">
      <c r="A166" s="38"/>
      <c r="B166" s="39"/>
      <c r="C166" s="40"/>
      <c r="D166" s="224" t="s">
        <v>230</v>
      </c>
      <c r="E166" s="40"/>
      <c r="F166" s="244" t="s">
        <v>253</v>
      </c>
      <c r="G166" s="40"/>
      <c r="H166" s="40"/>
      <c r="I166" s="219"/>
      <c r="J166" s="40"/>
      <c r="K166" s="40"/>
      <c r="L166" s="44"/>
      <c r="M166" s="220"/>
      <c r="N166" s="221"/>
      <c r="O166" s="84"/>
      <c r="P166" s="84"/>
      <c r="Q166" s="84"/>
      <c r="R166" s="84"/>
      <c r="S166" s="84"/>
      <c r="T166" s="85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230</v>
      </c>
      <c r="AU166" s="17" t="s">
        <v>88</v>
      </c>
    </row>
    <row r="167" s="2" customFormat="1" ht="16.5" customHeight="1">
      <c r="A167" s="38"/>
      <c r="B167" s="39"/>
      <c r="C167" s="204" t="s">
        <v>374</v>
      </c>
      <c r="D167" s="204" t="s">
        <v>128</v>
      </c>
      <c r="E167" s="205" t="s">
        <v>255</v>
      </c>
      <c r="F167" s="206" t="s">
        <v>256</v>
      </c>
      <c r="G167" s="207" t="s">
        <v>226</v>
      </c>
      <c r="H167" s="208">
        <v>1</v>
      </c>
      <c r="I167" s="209"/>
      <c r="J167" s="210">
        <f>ROUND(I167*H167,2)</f>
        <v>0</v>
      </c>
      <c r="K167" s="206" t="s">
        <v>132</v>
      </c>
      <c r="L167" s="44"/>
      <c r="M167" s="211" t="s">
        <v>19</v>
      </c>
      <c r="N167" s="212" t="s">
        <v>49</v>
      </c>
      <c r="O167" s="84"/>
      <c r="P167" s="213">
        <f>O167*H167</f>
        <v>0</v>
      </c>
      <c r="Q167" s="213">
        <v>0</v>
      </c>
      <c r="R167" s="213">
        <f>Q167*H167</f>
        <v>0</v>
      </c>
      <c r="S167" s="213">
        <v>0</v>
      </c>
      <c r="T167" s="214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15" t="s">
        <v>227</v>
      </c>
      <c r="AT167" s="215" t="s">
        <v>128</v>
      </c>
      <c r="AU167" s="215" t="s">
        <v>88</v>
      </c>
      <c r="AY167" s="17" t="s">
        <v>126</v>
      </c>
      <c r="BE167" s="216">
        <f>IF(N167="základní",J167,0)</f>
        <v>0</v>
      </c>
      <c r="BF167" s="216">
        <f>IF(N167="snížená",J167,0)</f>
        <v>0</v>
      </c>
      <c r="BG167" s="216">
        <f>IF(N167="zákl. přenesená",J167,0)</f>
        <v>0</v>
      </c>
      <c r="BH167" s="216">
        <f>IF(N167="sníž. přenesená",J167,0)</f>
        <v>0</v>
      </c>
      <c r="BI167" s="216">
        <f>IF(N167="nulová",J167,0)</f>
        <v>0</v>
      </c>
      <c r="BJ167" s="17" t="s">
        <v>86</v>
      </c>
      <c r="BK167" s="216">
        <f>ROUND(I167*H167,2)</f>
        <v>0</v>
      </c>
      <c r="BL167" s="17" t="s">
        <v>227</v>
      </c>
      <c r="BM167" s="215" t="s">
        <v>375</v>
      </c>
    </row>
    <row r="168" s="2" customFormat="1">
      <c r="A168" s="38"/>
      <c r="B168" s="39"/>
      <c r="C168" s="40"/>
      <c r="D168" s="217" t="s">
        <v>135</v>
      </c>
      <c r="E168" s="40"/>
      <c r="F168" s="218" t="s">
        <v>258</v>
      </c>
      <c r="G168" s="40"/>
      <c r="H168" s="40"/>
      <c r="I168" s="219"/>
      <c r="J168" s="40"/>
      <c r="K168" s="40"/>
      <c r="L168" s="44"/>
      <c r="M168" s="220"/>
      <c r="N168" s="221"/>
      <c r="O168" s="84"/>
      <c r="P168" s="84"/>
      <c r="Q168" s="84"/>
      <c r="R168" s="84"/>
      <c r="S168" s="84"/>
      <c r="T168" s="85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135</v>
      </c>
      <c r="AU168" s="17" t="s">
        <v>88</v>
      </c>
    </row>
    <row r="169" s="12" customFormat="1" ht="22.8" customHeight="1">
      <c r="A169" s="12"/>
      <c r="B169" s="188"/>
      <c r="C169" s="189"/>
      <c r="D169" s="190" t="s">
        <v>77</v>
      </c>
      <c r="E169" s="202" t="s">
        <v>259</v>
      </c>
      <c r="F169" s="202" t="s">
        <v>260</v>
      </c>
      <c r="G169" s="189"/>
      <c r="H169" s="189"/>
      <c r="I169" s="192"/>
      <c r="J169" s="203">
        <f>BK169</f>
        <v>0</v>
      </c>
      <c r="K169" s="189"/>
      <c r="L169" s="194"/>
      <c r="M169" s="195"/>
      <c r="N169" s="196"/>
      <c r="O169" s="196"/>
      <c r="P169" s="197">
        <f>SUM(P170:P175)</f>
        <v>0</v>
      </c>
      <c r="Q169" s="196"/>
      <c r="R169" s="197">
        <f>SUM(R170:R175)</f>
        <v>0</v>
      </c>
      <c r="S169" s="196"/>
      <c r="T169" s="198">
        <f>SUM(T170:T175)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99" t="s">
        <v>157</v>
      </c>
      <c r="AT169" s="200" t="s">
        <v>77</v>
      </c>
      <c r="AU169" s="200" t="s">
        <v>86</v>
      </c>
      <c r="AY169" s="199" t="s">
        <v>126</v>
      </c>
      <c r="BK169" s="201">
        <f>SUM(BK170:BK175)</f>
        <v>0</v>
      </c>
    </row>
    <row r="170" s="2" customFormat="1" ht="16.5" customHeight="1">
      <c r="A170" s="38"/>
      <c r="B170" s="39"/>
      <c r="C170" s="204" t="s">
        <v>376</v>
      </c>
      <c r="D170" s="204" t="s">
        <v>128</v>
      </c>
      <c r="E170" s="205" t="s">
        <v>261</v>
      </c>
      <c r="F170" s="206" t="s">
        <v>262</v>
      </c>
      <c r="G170" s="207" t="s">
        <v>226</v>
      </c>
      <c r="H170" s="208">
        <v>1</v>
      </c>
      <c r="I170" s="209"/>
      <c r="J170" s="210">
        <f>ROUND(I170*H170,2)</f>
        <v>0</v>
      </c>
      <c r="K170" s="206" t="s">
        <v>132</v>
      </c>
      <c r="L170" s="44"/>
      <c r="M170" s="211" t="s">
        <v>19</v>
      </c>
      <c r="N170" s="212" t="s">
        <v>49</v>
      </c>
      <c r="O170" s="84"/>
      <c r="P170" s="213">
        <f>O170*H170</f>
        <v>0</v>
      </c>
      <c r="Q170" s="213">
        <v>0</v>
      </c>
      <c r="R170" s="213">
        <f>Q170*H170</f>
        <v>0</v>
      </c>
      <c r="S170" s="213">
        <v>0</v>
      </c>
      <c r="T170" s="214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15" t="s">
        <v>227</v>
      </c>
      <c r="AT170" s="215" t="s">
        <v>128</v>
      </c>
      <c r="AU170" s="215" t="s">
        <v>88</v>
      </c>
      <c r="AY170" s="17" t="s">
        <v>126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7" t="s">
        <v>86</v>
      </c>
      <c r="BK170" s="216">
        <f>ROUND(I170*H170,2)</f>
        <v>0</v>
      </c>
      <c r="BL170" s="17" t="s">
        <v>227</v>
      </c>
      <c r="BM170" s="215" t="s">
        <v>377</v>
      </c>
    </row>
    <row r="171" s="2" customFormat="1">
      <c r="A171" s="38"/>
      <c r="B171" s="39"/>
      <c r="C171" s="40"/>
      <c r="D171" s="217" t="s">
        <v>135</v>
      </c>
      <c r="E171" s="40"/>
      <c r="F171" s="218" t="s">
        <v>264</v>
      </c>
      <c r="G171" s="40"/>
      <c r="H171" s="40"/>
      <c r="I171" s="219"/>
      <c r="J171" s="40"/>
      <c r="K171" s="40"/>
      <c r="L171" s="44"/>
      <c r="M171" s="220"/>
      <c r="N171" s="221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135</v>
      </c>
      <c r="AU171" s="17" t="s">
        <v>88</v>
      </c>
    </row>
    <row r="172" s="2" customFormat="1">
      <c r="A172" s="38"/>
      <c r="B172" s="39"/>
      <c r="C172" s="40"/>
      <c r="D172" s="224" t="s">
        <v>230</v>
      </c>
      <c r="E172" s="40"/>
      <c r="F172" s="244" t="s">
        <v>265</v>
      </c>
      <c r="G172" s="40"/>
      <c r="H172" s="40"/>
      <c r="I172" s="219"/>
      <c r="J172" s="40"/>
      <c r="K172" s="40"/>
      <c r="L172" s="44"/>
      <c r="M172" s="220"/>
      <c r="N172" s="221"/>
      <c r="O172" s="84"/>
      <c r="P172" s="84"/>
      <c r="Q172" s="84"/>
      <c r="R172" s="84"/>
      <c r="S172" s="84"/>
      <c r="T172" s="85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230</v>
      </c>
      <c r="AU172" s="17" t="s">
        <v>88</v>
      </c>
    </row>
    <row r="173" s="2" customFormat="1" ht="16.5" customHeight="1">
      <c r="A173" s="38"/>
      <c r="B173" s="39"/>
      <c r="C173" s="204" t="s">
        <v>378</v>
      </c>
      <c r="D173" s="204" t="s">
        <v>128</v>
      </c>
      <c r="E173" s="205" t="s">
        <v>267</v>
      </c>
      <c r="F173" s="206" t="s">
        <v>268</v>
      </c>
      <c r="G173" s="207" t="s">
        <v>226</v>
      </c>
      <c r="H173" s="208">
        <v>1</v>
      </c>
      <c r="I173" s="209"/>
      <c r="J173" s="210">
        <f>ROUND(I173*H173,2)</f>
        <v>0</v>
      </c>
      <c r="K173" s="206" t="s">
        <v>132</v>
      </c>
      <c r="L173" s="44"/>
      <c r="M173" s="211" t="s">
        <v>19</v>
      </c>
      <c r="N173" s="212" t="s">
        <v>49</v>
      </c>
      <c r="O173" s="84"/>
      <c r="P173" s="213">
        <f>O173*H173</f>
        <v>0</v>
      </c>
      <c r="Q173" s="213">
        <v>0</v>
      </c>
      <c r="R173" s="213">
        <f>Q173*H173</f>
        <v>0</v>
      </c>
      <c r="S173" s="213">
        <v>0</v>
      </c>
      <c r="T173" s="214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15" t="s">
        <v>227</v>
      </c>
      <c r="AT173" s="215" t="s">
        <v>128</v>
      </c>
      <c r="AU173" s="215" t="s">
        <v>88</v>
      </c>
      <c r="AY173" s="17" t="s">
        <v>126</v>
      </c>
      <c r="BE173" s="216">
        <f>IF(N173="základní",J173,0)</f>
        <v>0</v>
      </c>
      <c r="BF173" s="216">
        <f>IF(N173="snížená",J173,0)</f>
        <v>0</v>
      </c>
      <c r="BG173" s="216">
        <f>IF(N173="zákl. přenesená",J173,0)</f>
        <v>0</v>
      </c>
      <c r="BH173" s="216">
        <f>IF(N173="sníž. přenesená",J173,0)</f>
        <v>0</v>
      </c>
      <c r="BI173" s="216">
        <f>IF(N173="nulová",J173,0)</f>
        <v>0</v>
      </c>
      <c r="BJ173" s="17" t="s">
        <v>86</v>
      </c>
      <c r="BK173" s="216">
        <f>ROUND(I173*H173,2)</f>
        <v>0</v>
      </c>
      <c r="BL173" s="17" t="s">
        <v>227</v>
      </c>
      <c r="BM173" s="215" t="s">
        <v>379</v>
      </c>
    </row>
    <row r="174" s="2" customFormat="1">
      <c r="A174" s="38"/>
      <c r="B174" s="39"/>
      <c r="C174" s="40"/>
      <c r="D174" s="217" t="s">
        <v>135</v>
      </c>
      <c r="E174" s="40"/>
      <c r="F174" s="218" t="s">
        <v>270</v>
      </c>
      <c r="G174" s="40"/>
      <c r="H174" s="40"/>
      <c r="I174" s="219"/>
      <c r="J174" s="40"/>
      <c r="K174" s="40"/>
      <c r="L174" s="44"/>
      <c r="M174" s="220"/>
      <c r="N174" s="221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135</v>
      </c>
      <c r="AU174" s="17" t="s">
        <v>88</v>
      </c>
    </row>
    <row r="175" s="2" customFormat="1">
      <c r="A175" s="38"/>
      <c r="B175" s="39"/>
      <c r="C175" s="40"/>
      <c r="D175" s="224" t="s">
        <v>230</v>
      </c>
      <c r="E175" s="40"/>
      <c r="F175" s="244" t="s">
        <v>271</v>
      </c>
      <c r="G175" s="40"/>
      <c r="H175" s="40"/>
      <c r="I175" s="219"/>
      <c r="J175" s="40"/>
      <c r="K175" s="40"/>
      <c r="L175" s="44"/>
      <c r="M175" s="245"/>
      <c r="N175" s="246"/>
      <c r="O175" s="247"/>
      <c r="P175" s="247"/>
      <c r="Q175" s="247"/>
      <c r="R175" s="247"/>
      <c r="S175" s="247"/>
      <c r="T175" s="24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230</v>
      </c>
      <c r="AU175" s="17" t="s">
        <v>88</v>
      </c>
    </row>
    <row r="176" s="2" customFormat="1" ht="6.96" customHeight="1">
      <c r="A176" s="38"/>
      <c r="B176" s="59"/>
      <c r="C176" s="60"/>
      <c r="D176" s="60"/>
      <c r="E176" s="60"/>
      <c r="F176" s="60"/>
      <c r="G176" s="60"/>
      <c r="H176" s="60"/>
      <c r="I176" s="60"/>
      <c r="J176" s="60"/>
      <c r="K176" s="60"/>
      <c r="L176" s="44"/>
      <c r="M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</row>
  </sheetData>
  <sheetProtection sheet="1" autoFilter="0" formatColumns="0" formatRows="0" objects="1" scenarios="1" spinCount="100000" saltValue="XR42eoRxmAIEJ8QST1il03P21ygB/ntWDXbMBHUOo6lpkcrJUAyyZ45pYYpP6RR/jSf3S79dpjp/tJo4K+d9vQ==" hashValue="s7XtxoKqD8qfAWbcZKqVrsYm8UbR1Wp9gNp3QoAiKaodpo5kMr/k5whgyjxgpeDPw/aaM+PfM4iXa53qkD6djQ==" algorithmName="SHA-512" password="CC35"/>
  <autoFilter ref="C89:K17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2/122252204"/>
    <hyperlink ref="F97" r:id="rId2" display="https://podminky.urs.cz/item/CS_URS_2024_02/162751114"/>
    <hyperlink ref="F100" r:id="rId3" display="https://podminky.urs.cz/item/CS_URS_2024_02/171201231"/>
    <hyperlink ref="F103" r:id="rId4" display="https://podminky.urs.cz/item/CS_URS_2024_02/181912112"/>
    <hyperlink ref="F107" r:id="rId5" display="https://podminky.urs.cz/item/CS_URS_2024_02/564861111"/>
    <hyperlink ref="F110" r:id="rId6" display="https://podminky.urs.cz/item/CS_URS_2024_02/596211113"/>
    <hyperlink ref="F116" r:id="rId7" display="https://podminky.urs.cz/item/CS_URS_2024_02/637121111"/>
    <hyperlink ref="F120" r:id="rId8" display="https://podminky.urs.cz/item/CS_URS_2024_02/916331112"/>
    <hyperlink ref="F125" r:id="rId9" display="https://podminky.urs.cz/item/CS_URS_2024_02/916991121"/>
    <hyperlink ref="F128" r:id="rId10" display="https://podminky.urs.cz/item/CS_URS_2024_02/919726122"/>
    <hyperlink ref="F132" r:id="rId11" display="https://podminky.urs.cz/item/CS_URS_2024_02/113107231"/>
    <hyperlink ref="F135" r:id="rId12" display="https://podminky.urs.cz/item/CS_URS_2024_02/113107242"/>
    <hyperlink ref="F139" r:id="rId13" display="https://podminky.urs.cz/item/CS_URS_2024_02/997221561"/>
    <hyperlink ref="F141" r:id="rId14" display="https://podminky.urs.cz/item/CS_URS_2024_02/997221569"/>
    <hyperlink ref="F144" r:id="rId15" display="https://podminky.urs.cz/item/CS_URS_2024_02/997221861"/>
    <hyperlink ref="F146" r:id="rId16" display="https://podminky.urs.cz/item/CS_URS_2024_02/997221875"/>
    <hyperlink ref="F149" r:id="rId17" display="https://podminky.urs.cz/item/CS_URS_2024_02/998223011"/>
    <hyperlink ref="F151" r:id="rId18" display="https://podminky.urs.cz/item/CS_URS_2024_02/998223091"/>
    <hyperlink ref="F155" r:id="rId19" display="https://podminky.urs.cz/item/CS_URS_2024_02/032103000"/>
    <hyperlink ref="F158" r:id="rId20" display="https://podminky.urs.cz/item/CS_URS_2024_02/032503000"/>
    <hyperlink ref="F161" r:id="rId21" display="https://podminky.urs.cz/item/CS_URS_2024_02/033103000"/>
    <hyperlink ref="F163" r:id="rId22" display="https://podminky.urs.cz/item/CS_URS_2024_02/033203000"/>
    <hyperlink ref="F165" r:id="rId23" display="https://podminky.urs.cz/item/CS_URS_2024_02/034103000"/>
    <hyperlink ref="F168" r:id="rId24" display="https://podminky.urs.cz/item/CS_URS_2024_02/039103000"/>
    <hyperlink ref="F171" r:id="rId25" display="https://podminky.urs.cz/item/CS_URS_2024_02/062503000"/>
    <hyperlink ref="F174" r:id="rId26" display="https://podminky.urs.cz/item/CS_URS_2024_02/0636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49" customWidth="1"/>
    <col min="2" max="2" width="1.667969" style="249" customWidth="1"/>
    <col min="3" max="4" width="5" style="249" customWidth="1"/>
    <col min="5" max="5" width="11.66016" style="249" customWidth="1"/>
    <col min="6" max="6" width="9.160156" style="249" customWidth="1"/>
    <col min="7" max="7" width="5" style="249" customWidth="1"/>
    <col min="8" max="8" width="77.83203" style="249" customWidth="1"/>
    <col min="9" max="10" width="20" style="249" customWidth="1"/>
    <col min="11" max="11" width="1.667969" style="249" customWidth="1"/>
  </cols>
  <sheetData>
    <row r="1" s="1" customFormat="1" ht="37.5" customHeight="1"/>
    <row r="2" s="1" customFormat="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="14" customFormat="1" ht="45" customHeight="1">
      <c r="B3" s="253"/>
      <c r="C3" s="254" t="s">
        <v>380</v>
      </c>
      <c r="D3" s="254"/>
      <c r="E3" s="254"/>
      <c r="F3" s="254"/>
      <c r="G3" s="254"/>
      <c r="H3" s="254"/>
      <c r="I3" s="254"/>
      <c r="J3" s="254"/>
      <c r="K3" s="255"/>
    </row>
    <row r="4" s="1" customFormat="1" ht="25.5" customHeight="1">
      <c r="B4" s="256"/>
      <c r="C4" s="257" t="s">
        <v>381</v>
      </c>
      <c r="D4" s="257"/>
      <c r="E4" s="257"/>
      <c r="F4" s="257"/>
      <c r="G4" s="257"/>
      <c r="H4" s="257"/>
      <c r="I4" s="257"/>
      <c r="J4" s="257"/>
      <c r="K4" s="258"/>
    </row>
    <row r="5" s="1" customFormat="1" ht="5.25" customHeight="1">
      <c r="B5" s="256"/>
      <c r="C5" s="259"/>
      <c r="D5" s="259"/>
      <c r="E5" s="259"/>
      <c r="F5" s="259"/>
      <c r="G5" s="259"/>
      <c r="H5" s="259"/>
      <c r="I5" s="259"/>
      <c r="J5" s="259"/>
      <c r="K5" s="258"/>
    </row>
    <row r="6" s="1" customFormat="1" ht="15" customHeight="1">
      <c r="B6" s="256"/>
      <c r="C6" s="260" t="s">
        <v>382</v>
      </c>
      <c r="D6" s="260"/>
      <c r="E6" s="260"/>
      <c r="F6" s="260"/>
      <c r="G6" s="260"/>
      <c r="H6" s="260"/>
      <c r="I6" s="260"/>
      <c r="J6" s="260"/>
      <c r="K6" s="258"/>
    </row>
    <row r="7" s="1" customFormat="1" ht="15" customHeight="1">
      <c r="B7" s="261"/>
      <c r="C7" s="260" t="s">
        <v>383</v>
      </c>
      <c r="D7" s="260"/>
      <c r="E7" s="260"/>
      <c r="F7" s="260"/>
      <c r="G7" s="260"/>
      <c r="H7" s="260"/>
      <c r="I7" s="260"/>
      <c r="J7" s="260"/>
      <c r="K7" s="258"/>
    </row>
    <row r="8" s="1" customFormat="1" ht="12.75" customHeight="1">
      <c r="B8" s="261"/>
      <c r="C8" s="260"/>
      <c r="D8" s="260"/>
      <c r="E8" s="260"/>
      <c r="F8" s="260"/>
      <c r="G8" s="260"/>
      <c r="H8" s="260"/>
      <c r="I8" s="260"/>
      <c r="J8" s="260"/>
      <c r="K8" s="258"/>
    </row>
    <row r="9" s="1" customFormat="1" ht="15" customHeight="1">
      <c r="B9" s="261"/>
      <c r="C9" s="260" t="s">
        <v>384</v>
      </c>
      <c r="D9" s="260"/>
      <c r="E9" s="260"/>
      <c r="F9" s="260"/>
      <c r="G9" s="260"/>
      <c r="H9" s="260"/>
      <c r="I9" s="260"/>
      <c r="J9" s="260"/>
      <c r="K9" s="258"/>
    </row>
    <row r="10" s="1" customFormat="1" ht="15" customHeight="1">
      <c r="B10" s="261"/>
      <c r="C10" s="260"/>
      <c r="D10" s="260" t="s">
        <v>385</v>
      </c>
      <c r="E10" s="260"/>
      <c r="F10" s="260"/>
      <c r="G10" s="260"/>
      <c r="H10" s="260"/>
      <c r="I10" s="260"/>
      <c r="J10" s="260"/>
      <c r="K10" s="258"/>
    </row>
    <row r="11" s="1" customFormat="1" ht="15" customHeight="1">
      <c r="B11" s="261"/>
      <c r="C11" s="262"/>
      <c r="D11" s="260" t="s">
        <v>386</v>
      </c>
      <c r="E11" s="260"/>
      <c r="F11" s="260"/>
      <c r="G11" s="260"/>
      <c r="H11" s="260"/>
      <c r="I11" s="260"/>
      <c r="J11" s="260"/>
      <c r="K11" s="258"/>
    </row>
    <row r="12" s="1" customFormat="1" ht="15" customHeight="1">
      <c r="B12" s="261"/>
      <c r="C12" s="262"/>
      <c r="D12" s="260"/>
      <c r="E12" s="260"/>
      <c r="F12" s="260"/>
      <c r="G12" s="260"/>
      <c r="H12" s="260"/>
      <c r="I12" s="260"/>
      <c r="J12" s="260"/>
      <c r="K12" s="258"/>
    </row>
    <row r="13" s="1" customFormat="1" ht="15" customHeight="1">
      <c r="B13" s="261"/>
      <c r="C13" s="262"/>
      <c r="D13" s="263" t="s">
        <v>387</v>
      </c>
      <c r="E13" s="260"/>
      <c r="F13" s="260"/>
      <c r="G13" s="260"/>
      <c r="H13" s="260"/>
      <c r="I13" s="260"/>
      <c r="J13" s="260"/>
      <c r="K13" s="258"/>
    </row>
    <row r="14" s="1" customFormat="1" ht="12.75" customHeight="1">
      <c r="B14" s="261"/>
      <c r="C14" s="262"/>
      <c r="D14" s="262"/>
      <c r="E14" s="262"/>
      <c r="F14" s="262"/>
      <c r="G14" s="262"/>
      <c r="H14" s="262"/>
      <c r="I14" s="262"/>
      <c r="J14" s="262"/>
      <c r="K14" s="258"/>
    </row>
    <row r="15" s="1" customFormat="1" ht="15" customHeight="1">
      <c r="B15" s="261"/>
      <c r="C15" s="262"/>
      <c r="D15" s="260" t="s">
        <v>388</v>
      </c>
      <c r="E15" s="260"/>
      <c r="F15" s="260"/>
      <c r="G15" s="260"/>
      <c r="H15" s="260"/>
      <c r="I15" s="260"/>
      <c r="J15" s="260"/>
      <c r="K15" s="258"/>
    </row>
    <row r="16" s="1" customFormat="1" ht="15" customHeight="1">
      <c r="B16" s="261"/>
      <c r="C16" s="262"/>
      <c r="D16" s="260" t="s">
        <v>389</v>
      </c>
      <c r="E16" s="260"/>
      <c r="F16" s="260"/>
      <c r="G16" s="260"/>
      <c r="H16" s="260"/>
      <c r="I16" s="260"/>
      <c r="J16" s="260"/>
      <c r="K16" s="258"/>
    </row>
    <row r="17" s="1" customFormat="1" ht="15" customHeight="1">
      <c r="B17" s="261"/>
      <c r="C17" s="262"/>
      <c r="D17" s="260" t="s">
        <v>390</v>
      </c>
      <c r="E17" s="260"/>
      <c r="F17" s="260"/>
      <c r="G17" s="260"/>
      <c r="H17" s="260"/>
      <c r="I17" s="260"/>
      <c r="J17" s="260"/>
      <c r="K17" s="258"/>
    </row>
    <row r="18" s="1" customFormat="1" ht="15" customHeight="1">
      <c r="B18" s="261"/>
      <c r="C18" s="262"/>
      <c r="D18" s="262"/>
      <c r="E18" s="264" t="s">
        <v>85</v>
      </c>
      <c r="F18" s="260" t="s">
        <v>391</v>
      </c>
      <c r="G18" s="260"/>
      <c r="H18" s="260"/>
      <c r="I18" s="260"/>
      <c r="J18" s="260"/>
      <c r="K18" s="258"/>
    </row>
    <row r="19" s="1" customFormat="1" ht="15" customHeight="1">
      <c r="B19" s="261"/>
      <c r="C19" s="262"/>
      <c r="D19" s="262"/>
      <c r="E19" s="264" t="s">
        <v>392</v>
      </c>
      <c r="F19" s="260" t="s">
        <v>393</v>
      </c>
      <c r="G19" s="260"/>
      <c r="H19" s="260"/>
      <c r="I19" s="260"/>
      <c r="J19" s="260"/>
      <c r="K19" s="258"/>
    </row>
    <row r="20" s="1" customFormat="1" ht="15" customHeight="1">
      <c r="B20" s="261"/>
      <c r="C20" s="262"/>
      <c r="D20" s="262"/>
      <c r="E20" s="264" t="s">
        <v>394</v>
      </c>
      <c r="F20" s="260" t="s">
        <v>395</v>
      </c>
      <c r="G20" s="260"/>
      <c r="H20" s="260"/>
      <c r="I20" s="260"/>
      <c r="J20" s="260"/>
      <c r="K20" s="258"/>
    </row>
    <row r="21" s="1" customFormat="1" ht="15" customHeight="1">
      <c r="B21" s="261"/>
      <c r="C21" s="262"/>
      <c r="D21" s="262"/>
      <c r="E21" s="264" t="s">
        <v>396</v>
      </c>
      <c r="F21" s="260" t="s">
        <v>397</v>
      </c>
      <c r="G21" s="260"/>
      <c r="H21" s="260"/>
      <c r="I21" s="260"/>
      <c r="J21" s="260"/>
      <c r="K21" s="258"/>
    </row>
    <row r="22" s="1" customFormat="1" ht="15" customHeight="1">
      <c r="B22" s="261"/>
      <c r="C22" s="262"/>
      <c r="D22" s="262"/>
      <c r="E22" s="264" t="s">
        <v>398</v>
      </c>
      <c r="F22" s="260" t="s">
        <v>399</v>
      </c>
      <c r="G22" s="260"/>
      <c r="H22" s="260"/>
      <c r="I22" s="260"/>
      <c r="J22" s="260"/>
      <c r="K22" s="258"/>
    </row>
    <row r="23" s="1" customFormat="1" ht="15" customHeight="1">
      <c r="B23" s="261"/>
      <c r="C23" s="262"/>
      <c r="D23" s="262"/>
      <c r="E23" s="264" t="s">
        <v>400</v>
      </c>
      <c r="F23" s="260" t="s">
        <v>401</v>
      </c>
      <c r="G23" s="260"/>
      <c r="H23" s="260"/>
      <c r="I23" s="260"/>
      <c r="J23" s="260"/>
      <c r="K23" s="258"/>
    </row>
    <row r="24" s="1" customFormat="1" ht="12.75" customHeight="1">
      <c r="B24" s="261"/>
      <c r="C24" s="262"/>
      <c r="D24" s="262"/>
      <c r="E24" s="262"/>
      <c r="F24" s="262"/>
      <c r="G24" s="262"/>
      <c r="H24" s="262"/>
      <c r="I24" s="262"/>
      <c r="J24" s="262"/>
      <c r="K24" s="258"/>
    </row>
    <row r="25" s="1" customFormat="1" ht="15" customHeight="1">
      <c r="B25" s="261"/>
      <c r="C25" s="260" t="s">
        <v>402</v>
      </c>
      <c r="D25" s="260"/>
      <c r="E25" s="260"/>
      <c r="F25" s="260"/>
      <c r="G25" s="260"/>
      <c r="H25" s="260"/>
      <c r="I25" s="260"/>
      <c r="J25" s="260"/>
      <c r="K25" s="258"/>
    </row>
    <row r="26" s="1" customFormat="1" ht="15" customHeight="1">
      <c r="B26" s="261"/>
      <c r="C26" s="260" t="s">
        <v>403</v>
      </c>
      <c r="D26" s="260"/>
      <c r="E26" s="260"/>
      <c r="F26" s="260"/>
      <c r="G26" s="260"/>
      <c r="H26" s="260"/>
      <c r="I26" s="260"/>
      <c r="J26" s="260"/>
      <c r="K26" s="258"/>
    </row>
    <row r="27" s="1" customFormat="1" ht="15" customHeight="1">
      <c r="B27" s="261"/>
      <c r="C27" s="260"/>
      <c r="D27" s="260" t="s">
        <v>404</v>
      </c>
      <c r="E27" s="260"/>
      <c r="F27" s="260"/>
      <c r="G27" s="260"/>
      <c r="H27" s="260"/>
      <c r="I27" s="260"/>
      <c r="J27" s="260"/>
      <c r="K27" s="258"/>
    </row>
    <row r="28" s="1" customFormat="1" ht="15" customHeight="1">
      <c r="B28" s="261"/>
      <c r="C28" s="262"/>
      <c r="D28" s="260" t="s">
        <v>405</v>
      </c>
      <c r="E28" s="260"/>
      <c r="F28" s="260"/>
      <c r="G28" s="260"/>
      <c r="H28" s="260"/>
      <c r="I28" s="260"/>
      <c r="J28" s="260"/>
      <c r="K28" s="258"/>
    </row>
    <row r="29" s="1" customFormat="1" ht="12.75" customHeight="1">
      <c r="B29" s="261"/>
      <c r="C29" s="262"/>
      <c r="D29" s="262"/>
      <c r="E29" s="262"/>
      <c r="F29" s="262"/>
      <c r="G29" s="262"/>
      <c r="H29" s="262"/>
      <c r="I29" s="262"/>
      <c r="J29" s="262"/>
      <c r="K29" s="258"/>
    </row>
    <row r="30" s="1" customFormat="1" ht="15" customHeight="1">
      <c r="B30" s="261"/>
      <c r="C30" s="262"/>
      <c r="D30" s="260" t="s">
        <v>406</v>
      </c>
      <c r="E30" s="260"/>
      <c r="F30" s="260"/>
      <c r="G30" s="260"/>
      <c r="H30" s="260"/>
      <c r="I30" s="260"/>
      <c r="J30" s="260"/>
      <c r="K30" s="258"/>
    </row>
    <row r="31" s="1" customFormat="1" ht="15" customHeight="1">
      <c r="B31" s="261"/>
      <c r="C31" s="262"/>
      <c r="D31" s="260" t="s">
        <v>407</v>
      </c>
      <c r="E31" s="260"/>
      <c r="F31" s="260"/>
      <c r="G31" s="260"/>
      <c r="H31" s="260"/>
      <c r="I31" s="260"/>
      <c r="J31" s="260"/>
      <c r="K31" s="258"/>
    </row>
    <row r="32" s="1" customFormat="1" ht="12.75" customHeight="1">
      <c r="B32" s="261"/>
      <c r="C32" s="262"/>
      <c r="D32" s="262"/>
      <c r="E32" s="262"/>
      <c r="F32" s="262"/>
      <c r="G32" s="262"/>
      <c r="H32" s="262"/>
      <c r="I32" s="262"/>
      <c r="J32" s="262"/>
      <c r="K32" s="258"/>
    </row>
    <row r="33" s="1" customFormat="1" ht="15" customHeight="1">
      <c r="B33" s="261"/>
      <c r="C33" s="262"/>
      <c r="D33" s="260" t="s">
        <v>408</v>
      </c>
      <c r="E33" s="260"/>
      <c r="F33" s="260"/>
      <c r="G33" s="260"/>
      <c r="H33" s="260"/>
      <c r="I33" s="260"/>
      <c r="J33" s="260"/>
      <c r="K33" s="258"/>
    </row>
    <row r="34" s="1" customFormat="1" ht="15" customHeight="1">
      <c r="B34" s="261"/>
      <c r="C34" s="262"/>
      <c r="D34" s="260" t="s">
        <v>409</v>
      </c>
      <c r="E34" s="260"/>
      <c r="F34" s="260"/>
      <c r="G34" s="260"/>
      <c r="H34" s="260"/>
      <c r="I34" s="260"/>
      <c r="J34" s="260"/>
      <c r="K34" s="258"/>
    </row>
    <row r="35" s="1" customFormat="1" ht="15" customHeight="1">
      <c r="B35" s="261"/>
      <c r="C35" s="262"/>
      <c r="D35" s="260" t="s">
        <v>410</v>
      </c>
      <c r="E35" s="260"/>
      <c r="F35" s="260"/>
      <c r="G35" s="260"/>
      <c r="H35" s="260"/>
      <c r="I35" s="260"/>
      <c r="J35" s="260"/>
      <c r="K35" s="258"/>
    </row>
    <row r="36" s="1" customFormat="1" ht="15" customHeight="1">
      <c r="B36" s="261"/>
      <c r="C36" s="262"/>
      <c r="D36" s="260"/>
      <c r="E36" s="263" t="s">
        <v>112</v>
      </c>
      <c r="F36" s="260"/>
      <c r="G36" s="260" t="s">
        <v>411</v>
      </c>
      <c r="H36" s="260"/>
      <c r="I36" s="260"/>
      <c r="J36" s="260"/>
      <c r="K36" s="258"/>
    </row>
    <row r="37" s="1" customFormat="1" ht="30.75" customHeight="1">
      <c r="B37" s="261"/>
      <c r="C37" s="262"/>
      <c r="D37" s="260"/>
      <c r="E37" s="263" t="s">
        <v>412</v>
      </c>
      <c r="F37" s="260"/>
      <c r="G37" s="260" t="s">
        <v>413</v>
      </c>
      <c r="H37" s="260"/>
      <c r="I37" s="260"/>
      <c r="J37" s="260"/>
      <c r="K37" s="258"/>
    </row>
    <row r="38" s="1" customFormat="1" ht="15" customHeight="1">
      <c r="B38" s="261"/>
      <c r="C38" s="262"/>
      <c r="D38" s="260"/>
      <c r="E38" s="263" t="s">
        <v>59</v>
      </c>
      <c r="F38" s="260"/>
      <c r="G38" s="260" t="s">
        <v>414</v>
      </c>
      <c r="H38" s="260"/>
      <c r="I38" s="260"/>
      <c r="J38" s="260"/>
      <c r="K38" s="258"/>
    </row>
    <row r="39" s="1" customFormat="1" ht="15" customHeight="1">
      <c r="B39" s="261"/>
      <c r="C39" s="262"/>
      <c r="D39" s="260"/>
      <c r="E39" s="263" t="s">
        <v>60</v>
      </c>
      <c r="F39" s="260"/>
      <c r="G39" s="260" t="s">
        <v>415</v>
      </c>
      <c r="H39" s="260"/>
      <c r="I39" s="260"/>
      <c r="J39" s="260"/>
      <c r="K39" s="258"/>
    </row>
    <row r="40" s="1" customFormat="1" ht="15" customHeight="1">
      <c r="B40" s="261"/>
      <c r="C40" s="262"/>
      <c r="D40" s="260"/>
      <c r="E40" s="263" t="s">
        <v>113</v>
      </c>
      <c r="F40" s="260"/>
      <c r="G40" s="260" t="s">
        <v>416</v>
      </c>
      <c r="H40" s="260"/>
      <c r="I40" s="260"/>
      <c r="J40" s="260"/>
      <c r="K40" s="258"/>
    </row>
    <row r="41" s="1" customFormat="1" ht="15" customHeight="1">
      <c r="B41" s="261"/>
      <c r="C41" s="262"/>
      <c r="D41" s="260"/>
      <c r="E41" s="263" t="s">
        <v>114</v>
      </c>
      <c r="F41" s="260"/>
      <c r="G41" s="260" t="s">
        <v>417</v>
      </c>
      <c r="H41" s="260"/>
      <c r="I41" s="260"/>
      <c r="J41" s="260"/>
      <c r="K41" s="258"/>
    </row>
    <row r="42" s="1" customFormat="1" ht="15" customHeight="1">
      <c r="B42" s="261"/>
      <c r="C42" s="262"/>
      <c r="D42" s="260"/>
      <c r="E42" s="263" t="s">
        <v>418</v>
      </c>
      <c r="F42" s="260"/>
      <c r="G42" s="260" t="s">
        <v>419</v>
      </c>
      <c r="H42" s="260"/>
      <c r="I42" s="260"/>
      <c r="J42" s="260"/>
      <c r="K42" s="258"/>
    </row>
    <row r="43" s="1" customFormat="1" ht="15" customHeight="1">
      <c r="B43" s="261"/>
      <c r="C43" s="262"/>
      <c r="D43" s="260"/>
      <c r="E43" s="263"/>
      <c r="F43" s="260"/>
      <c r="G43" s="260" t="s">
        <v>420</v>
      </c>
      <c r="H43" s="260"/>
      <c r="I43" s="260"/>
      <c r="J43" s="260"/>
      <c r="K43" s="258"/>
    </row>
    <row r="44" s="1" customFormat="1" ht="15" customHeight="1">
      <c r="B44" s="261"/>
      <c r="C44" s="262"/>
      <c r="D44" s="260"/>
      <c r="E44" s="263" t="s">
        <v>421</v>
      </c>
      <c r="F44" s="260"/>
      <c r="G44" s="260" t="s">
        <v>422</v>
      </c>
      <c r="H44" s="260"/>
      <c r="I44" s="260"/>
      <c r="J44" s="260"/>
      <c r="K44" s="258"/>
    </row>
    <row r="45" s="1" customFormat="1" ht="15" customHeight="1">
      <c r="B45" s="261"/>
      <c r="C45" s="262"/>
      <c r="D45" s="260"/>
      <c r="E45" s="263" t="s">
        <v>116</v>
      </c>
      <c r="F45" s="260"/>
      <c r="G45" s="260" t="s">
        <v>423</v>
      </c>
      <c r="H45" s="260"/>
      <c r="I45" s="260"/>
      <c r="J45" s="260"/>
      <c r="K45" s="258"/>
    </row>
    <row r="46" s="1" customFormat="1" ht="12.75" customHeight="1">
      <c r="B46" s="261"/>
      <c r="C46" s="262"/>
      <c r="D46" s="260"/>
      <c r="E46" s="260"/>
      <c r="F46" s="260"/>
      <c r="G46" s="260"/>
      <c r="H46" s="260"/>
      <c r="I46" s="260"/>
      <c r="J46" s="260"/>
      <c r="K46" s="258"/>
    </row>
    <row r="47" s="1" customFormat="1" ht="15" customHeight="1">
      <c r="B47" s="261"/>
      <c r="C47" s="262"/>
      <c r="D47" s="260" t="s">
        <v>424</v>
      </c>
      <c r="E47" s="260"/>
      <c r="F47" s="260"/>
      <c r="G47" s="260"/>
      <c r="H47" s="260"/>
      <c r="I47" s="260"/>
      <c r="J47" s="260"/>
      <c r="K47" s="258"/>
    </row>
    <row r="48" s="1" customFormat="1" ht="15" customHeight="1">
      <c r="B48" s="261"/>
      <c r="C48" s="262"/>
      <c r="D48" s="262"/>
      <c r="E48" s="260" t="s">
        <v>425</v>
      </c>
      <c r="F48" s="260"/>
      <c r="G48" s="260"/>
      <c r="H48" s="260"/>
      <c r="I48" s="260"/>
      <c r="J48" s="260"/>
      <c r="K48" s="258"/>
    </row>
    <row r="49" s="1" customFormat="1" ht="15" customHeight="1">
      <c r="B49" s="261"/>
      <c r="C49" s="262"/>
      <c r="D49" s="262"/>
      <c r="E49" s="260" t="s">
        <v>426</v>
      </c>
      <c r="F49" s="260"/>
      <c r="G49" s="260"/>
      <c r="H49" s="260"/>
      <c r="I49" s="260"/>
      <c r="J49" s="260"/>
      <c r="K49" s="258"/>
    </row>
    <row r="50" s="1" customFormat="1" ht="15" customHeight="1">
      <c r="B50" s="261"/>
      <c r="C50" s="262"/>
      <c r="D50" s="262"/>
      <c r="E50" s="260" t="s">
        <v>427</v>
      </c>
      <c r="F50" s="260"/>
      <c r="G50" s="260"/>
      <c r="H50" s="260"/>
      <c r="I50" s="260"/>
      <c r="J50" s="260"/>
      <c r="K50" s="258"/>
    </row>
    <row r="51" s="1" customFormat="1" ht="15" customHeight="1">
      <c r="B51" s="261"/>
      <c r="C51" s="262"/>
      <c r="D51" s="260" t="s">
        <v>428</v>
      </c>
      <c r="E51" s="260"/>
      <c r="F51" s="260"/>
      <c r="G51" s="260"/>
      <c r="H51" s="260"/>
      <c r="I51" s="260"/>
      <c r="J51" s="260"/>
      <c r="K51" s="258"/>
    </row>
    <row r="52" s="1" customFormat="1" ht="25.5" customHeight="1">
      <c r="B52" s="256"/>
      <c r="C52" s="257" t="s">
        <v>429</v>
      </c>
      <c r="D52" s="257"/>
      <c r="E52" s="257"/>
      <c r="F52" s="257"/>
      <c r="G52" s="257"/>
      <c r="H52" s="257"/>
      <c r="I52" s="257"/>
      <c r="J52" s="257"/>
      <c r="K52" s="258"/>
    </row>
    <row r="53" s="1" customFormat="1" ht="5.25" customHeight="1">
      <c r="B53" s="256"/>
      <c r="C53" s="259"/>
      <c r="D53" s="259"/>
      <c r="E53" s="259"/>
      <c r="F53" s="259"/>
      <c r="G53" s="259"/>
      <c r="H53" s="259"/>
      <c r="I53" s="259"/>
      <c r="J53" s="259"/>
      <c r="K53" s="258"/>
    </row>
    <row r="54" s="1" customFormat="1" ht="15" customHeight="1">
      <c r="B54" s="256"/>
      <c r="C54" s="260" t="s">
        <v>430</v>
      </c>
      <c r="D54" s="260"/>
      <c r="E54" s="260"/>
      <c r="F54" s="260"/>
      <c r="G54" s="260"/>
      <c r="H54" s="260"/>
      <c r="I54" s="260"/>
      <c r="J54" s="260"/>
      <c r="K54" s="258"/>
    </row>
    <row r="55" s="1" customFormat="1" ht="15" customHeight="1">
      <c r="B55" s="256"/>
      <c r="C55" s="260" t="s">
        <v>431</v>
      </c>
      <c r="D55" s="260"/>
      <c r="E55" s="260"/>
      <c r="F55" s="260"/>
      <c r="G55" s="260"/>
      <c r="H55" s="260"/>
      <c r="I55" s="260"/>
      <c r="J55" s="260"/>
      <c r="K55" s="258"/>
    </row>
    <row r="56" s="1" customFormat="1" ht="12.75" customHeight="1">
      <c r="B56" s="256"/>
      <c r="C56" s="260"/>
      <c r="D56" s="260"/>
      <c r="E56" s="260"/>
      <c r="F56" s="260"/>
      <c r="G56" s="260"/>
      <c r="H56" s="260"/>
      <c r="I56" s="260"/>
      <c r="J56" s="260"/>
      <c r="K56" s="258"/>
    </row>
    <row r="57" s="1" customFormat="1" ht="15" customHeight="1">
      <c r="B57" s="256"/>
      <c r="C57" s="260" t="s">
        <v>432</v>
      </c>
      <c r="D57" s="260"/>
      <c r="E57" s="260"/>
      <c r="F57" s="260"/>
      <c r="G57" s="260"/>
      <c r="H57" s="260"/>
      <c r="I57" s="260"/>
      <c r="J57" s="260"/>
      <c r="K57" s="258"/>
    </row>
    <row r="58" s="1" customFormat="1" ht="15" customHeight="1">
      <c r="B58" s="256"/>
      <c r="C58" s="262"/>
      <c r="D58" s="260" t="s">
        <v>433</v>
      </c>
      <c r="E58" s="260"/>
      <c r="F58" s="260"/>
      <c r="G58" s="260"/>
      <c r="H58" s="260"/>
      <c r="I58" s="260"/>
      <c r="J58" s="260"/>
      <c r="K58" s="258"/>
    </row>
    <row r="59" s="1" customFormat="1" ht="15" customHeight="1">
      <c r="B59" s="256"/>
      <c r="C59" s="262"/>
      <c r="D59" s="260" t="s">
        <v>434</v>
      </c>
      <c r="E59" s="260"/>
      <c r="F59" s="260"/>
      <c r="G59" s="260"/>
      <c r="H59" s="260"/>
      <c r="I59" s="260"/>
      <c r="J59" s="260"/>
      <c r="K59" s="258"/>
    </row>
    <row r="60" s="1" customFormat="1" ht="15" customHeight="1">
      <c r="B60" s="256"/>
      <c r="C60" s="262"/>
      <c r="D60" s="260" t="s">
        <v>435</v>
      </c>
      <c r="E60" s="260"/>
      <c r="F60" s="260"/>
      <c r="G60" s="260"/>
      <c r="H60" s="260"/>
      <c r="I60" s="260"/>
      <c r="J60" s="260"/>
      <c r="K60" s="258"/>
    </row>
    <row r="61" s="1" customFormat="1" ht="15" customHeight="1">
      <c r="B61" s="256"/>
      <c r="C61" s="262"/>
      <c r="D61" s="260" t="s">
        <v>436</v>
      </c>
      <c r="E61" s="260"/>
      <c r="F61" s="260"/>
      <c r="G61" s="260"/>
      <c r="H61" s="260"/>
      <c r="I61" s="260"/>
      <c r="J61" s="260"/>
      <c r="K61" s="258"/>
    </row>
    <row r="62" s="1" customFormat="1" ht="15" customHeight="1">
      <c r="B62" s="256"/>
      <c r="C62" s="262"/>
      <c r="D62" s="265" t="s">
        <v>437</v>
      </c>
      <c r="E62" s="265"/>
      <c r="F62" s="265"/>
      <c r="G62" s="265"/>
      <c r="H62" s="265"/>
      <c r="I62" s="265"/>
      <c r="J62" s="265"/>
      <c r="K62" s="258"/>
    </row>
    <row r="63" s="1" customFormat="1" ht="15" customHeight="1">
      <c r="B63" s="256"/>
      <c r="C63" s="262"/>
      <c r="D63" s="260" t="s">
        <v>438</v>
      </c>
      <c r="E63" s="260"/>
      <c r="F63" s="260"/>
      <c r="G63" s="260"/>
      <c r="H63" s="260"/>
      <c r="I63" s="260"/>
      <c r="J63" s="260"/>
      <c r="K63" s="258"/>
    </row>
    <row r="64" s="1" customFormat="1" ht="12.75" customHeight="1">
      <c r="B64" s="256"/>
      <c r="C64" s="262"/>
      <c r="D64" s="262"/>
      <c r="E64" s="266"/>
      <c r="F64" s="262"/>
      <c r="G64" s="262"/>
      <c r="H64" s="262"/>
      <c r="I64" s="262"/>
      <c r="J64" s="262"/>
      <c r="K64" s="258"/>
    </row>
    <row r="65" s="1" customFormat="1" ht="15" customHeight="1">
      <c r="B65" s="256"/>
      <c r="C65" s="262"/>
      <c r="D65" s="260" t="s">
        <v>439</v>
      </c>
      <c r="E65" s="260"/>
      <c r="F65" s="260"/>
      <c r="G65" s="260"/>
      <c r="H65" s="260"/>
      <c r="I65" s="260"/>
      <c r="J65" s="260"/>
      <c r="K65" s="258"/>
    </row>
    <row r="66" s="1" customFormat="1" ht="15" customHeight="1">
      <c r="B66" s="256"/>
      <c r="C66" s="262"/>
      <c r="D66" s="265" t="s">
        <v>440</v>
      </c>
      <c r="E66" s="265"/>
      <c r="F66" s="265"/>
      <c r="G66" s="265"/>
      <c r="H66" s="265"/>
      <c r="I66" s="265"/>
      <c r="J66" s="265"/>
      <c r="K66" s="258"/>
    </row>
    <row r="67" s="1" customFormat="1" ht="15" customHeight="1">
      <c r="B67" s="256"/>
      <c r="C67" s="262"/>
      <c r="D67" s="260" t="s">
        <v>441</v>
      </c>
      <c r="E67" s="260"/>
      <c r="F67" s="260"/>
      <c r="G67" s="260"/>
      <c r="H67" s="260"/>
      <c r="I67" s="260"/>
      <c r="J67" s="260"/>
      <c r="K67" s="258"/>
    </row>
    <row r="68" s="1" customFormat="1" ht="15" customHeight="1">
      <c r="B68" s="256"/>
      <c r="C68" s="262"/>
      <c r="D68" s="260" t="s">
        <v>442</v>
      </c>
      <c r="E68" s="260"/>
      <c r="F68" s="260"/>
      <c r="G68" s="260"/>
      <c r="H68" s="260"/>
      <c r="I68" s="260"/>
      <c r="J68" s="260"/>
      <c r="K68" s="258"/>
    </row>
    <row r="69" s="1" customFormat="1" ht="15" customHeight="1">
      <c r="B69" s="256"/>
      <c r="C69" s="262"/>
      <c r="D69" s="260" t="s">
        <v>443</v>
      </c>
      <c r="E69" s="260"/>
      <c r="F69" s="260"/>
      <c r="G69" s="260"/>
      <c r="H69" s="260"/>
      <c r="I69" s="260"/>
      <c r="J69" s="260"/>
      <c r="K69" s="258"/>
    </row>
    <row r="70" s="1" customFormat="1" ht="15" customHeight="1">
      <c r="B70" s="256"/>
      <c r="C70" s="262"/>
      <c r="D70" s="260" t="s">
        <v>444</v>
      </c>
      <c r="E70" s="260"/>
      <c r="F70" s="260"/>
      <c r="G70" s="260"/>
      <c r="H70" s="260"/>
      <c r="I70" s="260"/>
      <c r="J70" s="260"/>
      <c r="K70" s="258"/>
    </row>
    <row r="71" s="1" customFormat="1" ht="12.75" customHeight="1">
      <c r="B71" s="267"/>
      <c r="C71" s="268"/>
      <c r="D71" s="268"/>
      <c r="E71" s="268"/>
      <c r="F71" s="268"/>
      <c r="G71" s="268"/>
      <c r="H71" s="268"/>
      <c r="I71" s="268"/>
      <c r="J71" s="268"/>
      <c r="K71" s="269"/>
    </row>
    <row r="72" s="1" customFormat="1" ht="18.75" customHeight="1">
      <c r="B72" s="270"/>
      <c r="C72" s="270"/>
      <c r="D72" s="270"/>
      <c r="E72" s="270"/>
      <c r="F72" s="270"/>
      <c r="G72" s="270"/>
      <c r="H72" s="270"/>
      <c r="I72" s="270"/>
      <c r="J72" s="270"/>
      <c r="K72" s="271"/>
    </row>
    <row r="73" s="1" customFormat="1" ht="18.75" customHeight="1">
      <c r="B73" s="271"/>
      <c r="C73" s="271"/>
      <c r="D73" s="271"/>
      <c r="E73" s="271"/>
      <c r="F73" s="271"/>
      <c r="G73" s="271"/>
      <c r="H73" s="271"/>
      <c r="I73" s="271"/>
      <c r="J73" s="271"/>
      <c r="K73" s="271"/>
    </row>
    <row r="74" s="1" customFormat="1" ht="7.5" customHeight="1">
      <c r="B74" s="272"/>
      <c r="C74" s="273"/>
      <c r="D74" s="273"/>
      <c r="E74" s="273"/>
      <c r="F74" s="273"/>
      <c r="G74" s="273"/>
      <c r="H74" s="273"/>
      <c r="I74" s="273"/>
      <c r="J74" s="273"/>
      <c r="K74" s="274"/>
    </row>
    <row r="75" s="1" customFormat="1" ht="45" customHeight="1">
      <c r="B75" s="275"/>
      <c r="C75" s="276" t="s">
        <v>445</v>
      </c>
      <c r="D75" s="276"/>
      <c r="E75" s="276"/>
      <c r="F75" s="276"/>
      <c r="G75" s="276"/>
      <c r="H75" s="276"/>
      <c r="I75" s="276"/>
      <c r="J75" s="276"/>
      <c r="K75" s="277"/>
    </row>
    <row r="76" s="1" customFormat="1" ht="17.25" customHeight="1">
      <c r="B76" s="275"/>
      <c r="C76" s="278" t="s">
        <v>446</v>
      </c>
      <c r="D76" s="278"/>
      <c r="E76" s="278"/>
      <c r="F76" s="278" t="s">
        <v>447</v>
      </c>
      <c r="G76" s="279"/>
      <c r="H76" s="278" t="s">
        <v>60</v>
      </c>
      <c r="I76" s="278" t="s">
        <v>63</v>
      </c>
      <c r="J76" s="278" t="s">
        <v>448</v>
      </c>
      <c r="K76" s="277"/>
    </row>
    <row r="77" s="1" customFormat="1" ht="17.25" customHeight="1">
      <c r="B77" s="275"/>
      <c r="C77" s="280" t="s">
        <v>449</v>
      </c>
      <c r="D77" s="280"/>
      <c r="E77" s="280"/>
      <c r="F77" s="281" t="s">
        <v>450</v>
      </c>
      <c r="G77" s="282"/>
      <c r="H77" s="280"/>
      <c r="I77" s="280"/>
      <c r="J77" s="280" t="s">
        <v>451</v>
      </c>
      <c r="K77" s="277"/>
    </row>
    <row r="78" s="1" customFormat="1" ht="5.25" customHeight="1">
      <c r="B78" s="275"/>
      <c r="C78" s="283"/>
      <c r="D78" s="283"/>
      <c r="E78" s="283"/>
      <c r="F78" s="283"/>
      <c r="G78" s="284"/>
      <c r="H78" s="283"/>
      <c r="I78" s="283"/>
      <c r="J78" s="283"/>
      <c r="K78" s="277"/>
    </row>
    <row r="79" s="1" customFormat="1" ht="15" customHeight="1">
      <c r="B79" s="275"/>
      <c r="C79" s="263" t="s">
        <v>59</v>
      </c>
      <c r="D79" s="285"/>
      <c r="E79" s="285"/>
      <c r="F79" s="286" t="s">
        <v>452</v>
      </c>
      <c r="G79" s="287"/>
      <c r="H79" s="263" t="s">
        <v>453</v>
      </c>
      <c r="I79" s="263" t="s">
        <v>454</v>
      </c>
      <c r="J79" s="263">
        <v>20</v>
      </c>
      <c r="K79" s="277"/>
    </row>
    <row r="80" s="1" customFormat="1" ht="15" customHeight="1">
      <c r="B80" s="275"/>
      <c r="C80" s="263" t="s">
        <v>455</v>
      </c>
      <c r="D80" s="263"/>
      <c r="E80" s="263"/>
      <c r="F80" s="286" t="s">
        <v>452</v>
      </c>
      <c r="G80" s="287"/>
      <c r="H80" s="263" t="s">
        <v>456</v>
      </c>
      <c r="I80" s="263" t="s">
        <v>454</v>
      </c>
      <c r="J80" s="263">
        <v>120</v>
      </c>
      <c r="K80" s="277"/>
    </row>
    <row r="81" s="1" customFormat="1" ht="15" customHeight="1">
      <c r="B81" s="288"/>
      <c r="C81" s="263" t="s">
        <v>457</v>
      </c>
      <c r="D81" s="263"/>
      <c r="E81" s="263"/>
      <c r="F81" s="286" t="s">
        <v>458</v>
      </c>
      <c r="G81" s="287"/>
      <c r="H81" s="263" t="s">
        <v>459</v>
      </c>
      <c r="I81" s="263" t="s">
        <v>454</v>
      </c>
      <c r="J81" s="263">
        <v>50</v>
      </c>
      <c r="K81" s="277"/>
    </row>
    <row r="82" s="1" customFormat="1" ht="15" customHeight="1">
      <c r="B82" s="288"/>
      <c r="C82" s="263" t="s">
        <v>460</v>
      </c>
      <c r="D82" s="263"/>
      <c r="E82" s="263"/>
      <c r="F82" s="286" t="s">
        <v>452</v>
      </c>
      <c r="G82" s="287"/>
      <c r="H82" s="263" t="s">
        <v>461</v>
      </c>
      <c r="I82" s="263" t="s">
        <v>462</v>
      </c>
      <c r="J82" s="263"/>
      <c r="K82" s="277"/>
    </row>
    <row r="83" s="1" customFormat="1" ht="15" customHeight="1">
      <c r="B83" s="288"/>
      <c r="C83" s="289" t="s">
        <v>463</v>
      </c>
      <c r="D83" s="289"/>
      <c r="E83" s="289"/>
      <c r="F83" s="290" t="s">
        <v>458</v>
      </c>
      <c r="G83" s="289"/>
      <c r="H83" s="289" t="s">
        <v>464</v>
      </c>
      <c r="I83" s="289" t="s">
        <v>454</v>
      </c>
      <c r="J83" s="289">
        <v>15</v>
      </c>
      <c r="K83" s="277"/>
    </row>
    <row r="84" s="1" customFormat="1" ht="15" customHeight="1">
      <c r="B84" s="288"/>
      <c r="C84" s="289" t="s">
        <v>465</v>
      </c>
      <c r="D84" s="289"/>
      <c r="E84" s="289"/>
      <c r="F84" s="290" t="s">
        <v>458</v>
      </c>
      <c r="G84" s="289"/>
      <c r="H84" s="289" t="s">
        <v>466</v>
      </c>
      <c r="I84" s="289" t="s">
        <v>454</v>
      </c>
      <c r="J84" s="289">
        <v>15</v>
      </c>
      <c r="K84" s="277"/>
    </row>
    <row r="85" s="1" customFormat="1" ht="15" customHeight="1">
      <c r="B85" s="288"/>
      <c r="C85" s="289" t="s">
        <v>467</v>
      </c>
      <c r="D85" s="289"/>
      <c r="E85" s="289"/>
      <c r="F85" s="290" t="s">
        <v>458</v>
      </c>
      <c r="G85" s="289"/>
      <c r="H85" s="289" t="s">
        <v>468</v>
      </c>
      <c r="I85" s="289" t="s">
        <v>454</v>
      </c>
      <c r="J85" s="289">
        <v>20</v>
      </c>
      <c r="K85" s="277"/>
    </row>
    <row r="86" s="1" customFormat="1" ht="15" customHeight="1">
      <c r="B86" s="288"/>
      <c r="C86" s="289" t="s">
        <v>469</v>
      </c>
      <c r="D86" s="289"/>
      <c r="E86" s="289"/>
      <c r="F86" s="290" t="s">
        <v>458</v>
      </c>
      <c r="G86" s="289"/>
      <c r="H86" s="289" t="s">
        <v>470</v>
      </c>
      <c r="I86" s="289" t="s">
        <v>454</v>
      </c>
      <c r="J86" s="289">
        <v>20</v>
      </c>
      <c r="K86" s="277"/>
    </row>
    <row r="87" s="1" customFormat="1" ht="15" customHeight="1">
      <c r="B87" s="288"/>
      <c r="C87" s="263" t="s">
        <v>471</v>
      </c>
      <c r="D87" s="263"/>
      <c r="E87" s="263"/>
      <c r="F87" s="286" t="s">
        <v>458</v>
      </c>
      <c r="G87" s="287"/>
      <c r="H87" s="263" t="s">
        <v>472</v>
      </c>
      <c r="I87" s="263" t="s">
        <v>454</v>
      </c>
      <c r="J87" s="263">
        <v>50</v>
      </c>
      <c r="K87" s="277"/>
    </row>
    <row r="88" s="1" customFormat="1" ht="15" customHeight="1">
      <c r="B88" s="288"/>
      <c r="C88" s="263" t="s">
        <v>473</v>
      </c>
      <c r="D88" s="263"/>
      <c r="E88" s="263"/>
      <c r="F88" s="286" t="s">
        <v>458</v>
      </c>
      <c r="G88" s="287"/>
      <c r="H88" s="263" t="s">
        <v>474</v>
      </c>
      <c r="I88" s="263" t="s">
        <v>454</v>
      </c>
      <c r="J88" s="263">
        <v>20</v>
      </c>
      <c r="K88" s="277"/>
    </row>
    <row r="89" s="1" customFormat="1" ht="15" customHeight="1">
      <c r="B89" s="288"/>
      <c r="C89" s="263" t="s">
        <v>475</v>
      </c>
      <c r="D89" s="263"/>
      <c r="E89" s="263"/>
      <c r="F89" s="286" t="s">
        <v>458</v>
      </c>
      <c r="G89" s="287"/>
      <c r="H89" s="263" t="s">
        <v>476</v>
      </c>
      <c r="I89" s="263" t="s">
        <v>454</v>
      </c>
      <c r="J89" s="263">
        <v>20</v>
      </c>
      <c r="K89" s="277"/>
    </row>
    <row r="90" s="1" customFormat="1" ht="15" customHeight="1">
      <c r="B90" s="288"/>
      <c r="C90" s="263" t="s">
        <v>477</v>
      </c>
      <c r="D90" s="263"/>
      <c r="E90" s="263"/>
      <c r="F90" s="286" t="s">
        <v>458</v>
      </c>
      <c r="G90" s="287"/>
      <c r="H90" s="263" t="s">
        <v>478</v>
      </c>
      <c r="I90" s="263" t="s">
        <v>454</v>
      </c>
      <c r="J90" s="263">
        <v>50</v>
      </c>
      <c r="K90" s="277"/>
    </row>
    <row r="91" s="1" customFormat="1" ht="15" customHeight="1">
      <c r="B91" s="288"/>
      <c r="C91" s="263" t="s">
        <v>479</v>
      </c>
      <c r="D91" s="263"/>
      <c r="E91" s="263"/>
      <c r="F91" s="286" t="s">
        <v>458</v>
      </c>
      <c r="G91" s="287"/>
      <c r="H91" s="263" t="s">
        <v>479</v>
      </c>
      <c r="I91" s="263" t="s">
        <v>454</v>
      </c>
      <c r="J91" s="263">
        <v>50</v>
      </c>
      <c r="K91" s="277"/>
    </row>
    <row r="92" s="1" customFormat="1" ht="15" customHeight="1">
      <c r="B92" s="288"/>
      <c r="C92" s="263" t="s">
        <v>480</v>
      </c>
      <c r="D92" s="263"/>
      <c r="E92" s="263"/>
      <c r="F92" s="286" t="s">
        <v>458</v>
      </c>
      <c r="G92" s="287"/>
      <c r="H92" s="263" t="s">
        <v>481</v>
      </c>
      <c r="I92" s="263" t="s">
        <v>454</v>
      </c>
      <c r="J92" s="263">
        <v>255</v>
      </c>
      <c r="K92" s="277"/>
    </row>
    <row r="93" s="1" customFormat="1" ht="15" customHeight="1">
      <c r="B93" s="288"/>
      <c r="C93" s="263" t="s">
        <v>482</v>
      </c>
      <c r="D93" s="263"/>
      <c r="E93" s="263"/>
      <c r="F93" s="286" t="s">
        <v>452</v>
      </c>
      <c r="G93" s="287"/>
      <c r="H93" s="263" t="s">
        <v>483</v>
      </c>
      <c r="I93" s="263" t="s">
        <v>484</v>
      </c>
      <c r="J93" s="263"/>
      <c r="K93" s="277"/>
    </row>
    <row r="94" s="1" customFormat="1" ht="15" customHeight="1">
      <c r="B94" s="288"/>
      <c r="C94" s="263" t="s">
        <v>485</v>
      </c>
      <c r="D94" s="263"/>
      <c r="E94" s="263"/>
      <c r="F94" s="286" t="s">
        <v>452</v>
      </c>
      <c r="G94" s="287"/>
      <c r="H94" s="263" t="s">
        <v>486</v>
      </c>
      <c r="I94" s="263" t="s">
        <v>487</v>
      </c>
      <c r="J94" s="263"/>
      <c r="K94" s="277"/>
    </row>
    <row r="95" s="1" customFormat="1" ht="15" customHeight="1">
      <c r="B95" s="288"/>
      <c r="C95" s="263" t="s">
        <v>488</v>
      </c>
      <c r="D95" s="263"/>
      <c r="E95" s="263"/>
      <c r="F95" s="286" t="s">
        <v>452</v>
      </c>
      <c r="G95" s="287"/>
      <c r="H95" s="263" t="s">
        <v>488</v>
      </c>
      <c r="I95" s="263" t="s">
        <v>487</v>
      </c>
      <c r="J95" s="263"/>
      <c r="K95" s="277"/>
    </row>
    <row r="96" s="1" customFormat="1" ht="15" customHeight="1">
      <c r="B96" s="288"/>
      <c r="C96" s="263" t="s">
        <v>44</v>
      </c>
      <c r="D96" s="263"/>
      <c r="E96" s="263"/>
      <c r="F96" s="286" t="s">
        <v>452</v>
      </c>
      <c r="G96" s="287"/>
      <c r="H96" s="263" t="s">
        <v>489</v>
      </c>
      <c r="I96" s="263" t="s">
        <v>487</v>
      </c>
      <c r="J96" s="263"/>
      <c r="K96" s="277"/>
    </row>
    <row r="97" s="1" customFormat="1" ht="15" customHeight="1">
      <c r="B97" s="288"/>
      <c r="C97" s="263" t="s">
        <v>54</v>
      </c>
      <c r="D97" s="263"/>
      <c r="E97" s="263"/>
      <c r="F97" s="286" t="s">
        <v>452</v>
      </c>
      <c r="G97" s="287"/>
      <c r="H97" s="263" t="s">
        <v>490</v>
      </c>
      <c r="I97" s="263" t="s">
        <v>487</v>
      </c>
      <c r="J97" s="263"/>
      <c r="K97" s="277"/>
    </row>
    <row r="98" s="1" customFormat="1" ht="15" customHeight="1">
      <c r="B98" s="291"/>
      <c r="C98" s="292"/>
      <c r="D98" s="292"/>
      <c r="E98" s="292"/>
      <c r="F98" s="292"/>
      <c r="G98" s="292"/>
      <c r="H98" s="292"/>
      <c r="I98" s="292"/>
      <c r="J98" s="292"/>
      <c r="K98" s="293"/>
    </row>
    <row r="99" s="1" customFormat="1" ht="18.75" customHeight="1">
      <c r="B99" s="294"/>
      <c r="C99" s="295"/>
      <c r="D99" s="295"/>
      <c r="E99" s="295"/>
      <c r="F99" s="295"/>
      <c r="G99" s="295"/>
      <c r="H99" s="295"/>
      <c r="I99" s="295"/>
      <c r="J99" s="295"/>
      <c r="K99" s="294"/>
    </row>
    <row r="100" s="1" customFormat="1" ht="18.75" customHeight="1">
      <c r="B100" s="271"/>
      <c r="C100" s="271"/>
      <c r="D100" s="271"/>
      <c r="E100" s="271"/>
      <c r="F100" s="271"/>
      <c r="G100" s="271"/>
      <c r="H100" s="271"/>
      <c r="I100" s="271"/>
      <c r="J100" s="271"/>
      <c r="K100" s="271"/>
    </row>
    <row r="101" s="1" customFormat="1" ht="7.5" customHeight="1">
      <c r="B101" s="272"/>
      <c r="C101" s="273"/>
      <c r="D101" s="273"/>
      <c r="E101" s="273"/>
      <c r="F101" s="273"/>
      <c r="G101" s="273"/>
      <c r="H101" s="273"/>
      <c r="I101" s="273"/>
      <c r="J101" s="273"/>
      <c r="K101" s="274"/>
    </row>
    <row r="102" s="1" customFormat="1" ht="45" customHeight="1">
      <c r="B102" s="275"/>
      <c r="C102" s="276" t="s">
        <v>491</v>
      </c>
      <c r="D102" s="276"/>
      <c r="E102" s="276"/>
      <c r="F102" s="276"/>
      <c r="G102" s="276"/>
      <c r="H102" s="276"/>
      <c r="I102" s="276"/>
      <c r="J102" s="276"/>
      <c r="K102" s="277"/>
    </row>
    <row r="103" s="1" customFormat="1" ht="17.25" customHeight="1">
      <c r="B103" s="275"/>
      <c r="C103" s="278" t="s">
        <v>446</v>
      </c>
      <c r="D103" s="278"/>
      <c r="E103" s="278"/>
      <c r="F103" s="278" t="s">
        <v>447</v>
      </c>
      <c r="G103" s="279"/>
      <c r="H103" s="278" t="s">
        <v>60</v>
      </c>
      <c r="I103" s="278" t="s">
        <v>63</v>
      </c>
      <c r="J103" s="278" t="s">
        <v>448</v>
      </c>
      <c r="K103" s="277"/>
    </row>
    <row r="104" s="1" customFormat="1" ht="17.25" customHeight="1">
      <c r="B104" s="275"/>
      <c r="C104" s="280" t="s">
        <v>449</v>
      </c>
      <c r="D104" s="280"/>
      <c r="E104" s="280"/>
      <c r="F104" s="281" t="s">
        <v>450</v>
      </c>
      <c r="G104" s="282"/>
      <c r="H104" s="280"/>
      <c r="I104" s="280"/>
      <c r="J104" s="280" t="s">
        <v>451</v>
      </c>
      <c r="K104" s="277"/>
    </row>
    <row r="105" s="1" customFormat="1" ht="5.25" customHeight="1">
      <c r="B105" s="275"/>
      <c r="C105" s="278"/>
      <c r="D105" s="278"/>
      <c r="E105" s="278"/>
      <c r="F105" s="278"/>
      <c r="G105" s="296"/>
      <c r="H105" s="278"/>
      <c r="I105" s="278"/>
      <c r="J105" s="278"/>
      <c r="K105" s="277"/>
    </row>
    <row r="106" s="1" customFormat="1" ht="15" customHeight="1">
      <c r="B106" s="275"/>
      <c r="C106" s="263" t="s">
        <v>59</v>
      </c>
      <c r="D106" s="285"/>
      <c r="E106" s="285"/>
      <c r="F106" s="286" t="s">
        <v>452</v>
      </c>
      <c r="G106" s="263"/>
      <c r="H106" s="263" t="s">
        <v>492</v>
      </c>
      <c r="I106" s="263" t="s">
        <v>454</v>
      </c>
      <c r="J106" s="263">
        <v>20</v>
      </c>
      <c r="K106" s="277"/>
    </row>
    <row r="107" s="1" customFormat="1" ht="15" customHeight="1">
      <c r="B107" s="275"/>
      <c r="C107" s="263" t="s">
        <v>455</v>
      </c>
      <c r="D107" s="263"/>
      <c r="E107" s="263"/>
      <c r="F107" s="286" t="s">
        <v>452</v>
      </c>
      <c r="G107" s="263"/>
      <c r="H107" s="263" t="s">
        <v>492</v>
      </c>
      <c r="I107" s="263" t="s">
        <v>454</v>
      </c>
      <c r="J107" s="263">
        <v>120</v>
      </c>
      <c r="K107" s="277"/>
    </row>
    <row r="108" s="1" customFormat="1" ht="15" customHeight="1">
      <c r="B108" s="288"/>
      <c r="C108" s="263" t="s">
        <v>457</v>
      </c>
      <c r="D108" s="263"/>
      <c r="E108" s="263"/>
      <c r="F108" s="286" t="s">
        <v>458</v>
      </c>
      <c r="G108" s="263"/>
      <c r="H108" s="263" t="s">
        <v>492</v>
      </c>
      <c r="I108" s="263" t="s">
        <v>454</v>
      </c>
      <c r="J108" s="263">
        <v>50</v>
      </c>
      <c r="K108" s="277"/>
    </row>
    <row r="109" s="1" customFormat="1" ht="15" customHeight="1">
      <c r="B109" s="288"/>
      <c r="C109" s="263" t="s">
        <v>460</v>
      </c>
      <c r="D109" s="263"/>
      <c r="E109" s="263"/>
      <c r="F109" s="286" t="s">
        <v>452</v>
      </c>
      <c r="G109" s="263"/>
      <c r="H109" s="263" t="s">
        <v>492</v>
      </c>
      <c r="I109" s="263" t="s">
        <v>462</v>
      </c>
      <c r="J109" s="263"/>
      <c r="K109" s="277"/>
    </row>
    <row r="110" s="1" customFormat="1" ht="15" customHeight="1">
      <c r="B110" s="288"/>
      <c r="C110" s="263" t="s">
        <v>471</v>
      </c>
      <c r="D110" s="263"/>
      <c r="E110" s="263"/>
      <c r="F110" s="286" t="s">
        <v>458</v>
      </c>
      <c r="G110" s="263"/>
      <c r="H110" s="263" t="s">
        <v>492</v>
      </c>
      <c r="I110" s="263" t="s">
        <v>454</v>
      </c>
      <c r="J110" s="263">
        <v>50</v>
      </c>
      <c r="K110" s="277"/>
    </row>
    <row r="111" s="1" customFormat="1" ht="15" customHeight="1">
      <c r="B111" s="288"/>
      <c r="C111" s="263" t="s">
        <v>479</v>
      </c>
      <c r="D111" s="263"/>
      <c r="E111" s="263"/>
      <c r="F111" s="286" t="s">
        <v>458</v>
      </c>
      <c r="G111" s="263"/>
      <c r="H111" s="263" t="s">
        <v>492</v>
      </c>
      <c r="I111" s="263" t="s">
        <v>454</v>
      </c>
      <c r="J111" s="263">
        <v>50</v>
      </c>
      <c r="K111" s="277"/>
    </row>
    <row r="112" s="1" customFormat="1" ht="15" customHeight="1">
      <c r="B112" s="288"/>
      <c r="C112" s="263" t="s">
        <v>477</v>
      </c>
      <c r="D112" s="263"/>
      <c r="E112" s="263"/>
      <c r="F112" s="286" t="s">
        <v>458</v>
      </c>
      <c r="G112" s="263"/>
      <c r="H112" s="263" t="s">
        <v>492</v>
      </c>
      <c r="I112" s="263" t="s">
        <v>454</v>
      </c>
      <c r="J112" s="263">
        <v>50</v>
      </c>
      <c r="K112" s="277"/>
    </row>
    <row r="113" s="1" customFormat="1" ht="15" customHeight="1">
      <c r="B113" s="288"/>
      <c r="C113" s="263" t="s">
        <v>59</v>
      </c>
      <c r="D113" s="263"/>
      <c r="E113" s="263"/>
      <c r="F113" s="286" t="s">
        <v>452</v>
      </c>
      <c r="G113" s="263"/>
      <c r="H113" s="263" t="s">
        <v>493</v>
      </c>
      <c r="I113" s="263" t="s">
        <v>454</v>
      </c>
      <c r="J113" s="263">
        <v>20</v>
      </c>
      <c r="K113" s="277"/>
    </row>
    <row r="114" s="1" customFormat="1" ht="15" customHeight="1">
      <c r="B114" s="288"/>
      <c r="C114" s="263" t="s">
        <v>494</v>
      </c>
      <c r="D114" s="263"/>
      <c r="E114" s="263"/>
      <c r="F114" s="286" t="s">
        <v>452</v>
      </c>
      <c r="G114" s="263"/>
      <c r="H114" s="263" t="s">
        <v>495</v>
      </c>
      <c r="I114" s="263" t="s">
        <v>454</v>
      </c>
      <c r="J114" s="263">
        <v>120</v>
      </c>
      <c r="K114" s="277"/>
    </row>
    <row r="115" s="1" customFormat="1" ht="15" customHeight="1">
      <c r="B115" s="288"/>
      <c r="C115" s="263" t="s">
        <v>44</v>
      </c>
      <c r="D115" s="263"/>
      <c r="E115" s="263"/>
      <c r="F115" s="286" t="s">
        <v>452</v>
      </c>
      <c r="G115" s="263"/>
      <c r="H115" s="263" t="s">
        <v>496</v>
      </c>
      <c r="I115" s="263" t="s">
        <v>487</v>
      </c>
      <c r="J115" s="263"/>
      <c r="K115" s="277"/>
    </row>
    <row r="116" s="1" customFormat="1" ht="15" customHeight="1">
      <c r="B116" s="288"/>
      <c r="C116" s="263" t="s">
        <v>54</v>
      </c>
      <c r="D116" s="263"/>
      <c r="E116" s="263"/>
      <c r="F116" s="286" t="s">
        <v>452</v>
      </c>
      <c r="G116" s="263"/>
      <c r="H116" s="263" t="s">
        <v>497</v>
      </c>
      <c r="I116" s="263" t="s">
        <v>487</v>
      </c>
      <c r="J116" s="263"/>
      <c r="K116" s="277"/>
    </row>
    <row r="117" s="1" customFormat="1" ht="15" customHeight="1">
      <c r="B117" s="288"/>
      <c r="C117" s="263" t="s">
        <v>63</v>
      </c>
      <c r="D117" s="263"/>
      <c r="E117" s="263"/>
      <c r="F117" s="286" t="s">
        <v>452</v>
      </c>
      <c r="G117" s="263"/>
      <c r="H117" s="263" t="s">
        <v>498</v>
      </c>
      <c r="I117" s="263" t="s">
        <v>499</v>
      </c>
      <c r="J117" s="263"/>
      <c r="K117" s="277"/>
    </row>
    <row r="118" s="1" customFormat="1" ht="15" customHeight="1">
      <c r="B118" s="291"/>
      <c r="C118" s="297"/>
      <c r="D118" s="297"/>
      <c r="E118" s="297"/>
      <c r="F118" s="297"/>
      <c r="G118" s="297"/>
      <c r="H118" s="297"/>
      <c r="I118" s="297"/>
      <c r="J118" s="297"/>
      <c r="K118" s="293"/>
    </row>
    <row r="119" s="1" customFormat="1" ht="18.75" customHeight="1">
      <c r="B119" s="298"/>
      <c r="C119" s="299"/>
      <c r="D119" s="299"/>
      <c r="E119" s="299"/>
      <c r="F119" s="300"/>
      <c r="G119" s="299"/>
      <c r="H119" s="299"/>
      <c r="I119" s="299"/>
      <c r="J119" s="299"/>
      <c r="K119" s="298"/>
    </row>
    <row r="120" s="1" customFormat="1" ht="18.75" customHeight="1">
      <c r="B120" s="271"/>
      <c r="C120" s="271"/>
      <c r="D120" s="271"/>
      <c r="E120" s="271"/>
      <c r="F120" s="271"/>
      <c r="G120" s="271"/>
      <c r="H120" s="271"/>
      <c r="I120" s="271"/>
      <c r="J120" s="271"/>
      <c r="K120" s="271"/>
    </row>
    <row r="121" s="1" customFormat="1" ht="7.5" customHeight="1">
      <c r="B121" s="301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="1" customFormat="1" ht="45" customHeight="1">
      <c r="B122" s="304"/>
      <c r="C122" s="254" t="s">
        <v>500</v>
      </c>
      <c r="D122" s="254"/>
      <c r="E122" s="254"/>
      <c r="F122" s="254"/>
      <c r="G122" s="254"/>
      <c r="H122" s="254"/>
      <c r="I122" s="254"/>
      <c r="J122" s="254"/>
      <c r="K122" s="305"/>
    </row>
    <row r="123" s="1" customFormat="1" ht="17.25" customHeight="1">
      <c r="B123" s="306"/>
      <c r="C123" s="278" t="s">
        <v>446</v>
      </c>
      <c r="D123" s="278"/>
      <c r="E123" s="278"/>
      <c r="F123" s="278" t="s">
        <v>447</v>
      </c>
      <c r="G123" s="279"/>
      <c r="H123" s="278" t="s">
        <v>60</v>
      </c>
      <c r="I123" s="278" t="s">
        <v>63</v>
      </c>
      <c r="J123" s="278" t="s">
        <v>448</v>
      </c>
      <c r="K123" s="307"/>
    </row>
    <row r="124" s="1" customFormat="1" ht="17.25" customHeight="1">
      <c r="B124" s="306"/>
      <c r="C124" s="280" t="s">
        <v>449</v>
      </c>
      <c r="D124" s="280"/>
      <c r="E124" s="280"/>
      <c r="F124" s="281" t="s">
        <v>450</v>
      </c>
      <c r="G124" s="282"/>
      <c r="H124" s="280"/>
      <c r="I124" s="280"/>
      <c r="J124" s="280" t="s">
        <v>451</v>
      </c>
      <c r="K124" s="307"/>
    </row>
    <row r="125" s="1" customFormat="1" ht="5.25" customHeight="1">
      <c r="B125" s="308"/>
      <c r="C125" s="283"/>
      <c r="D125" s="283"/>
      <c r="E125" s="283"/>
      <c r="F125" s="283"/>
      <c r="G125" s="309"/>
      <c r="H125" s="283"/>
      <c r="I125" s="283"/>
      <c r="J125" s="283"/>
      <c r="K125" s="310"/>
    </row>
    <row r="126" s="1" customFormat="1" ht="15" customHeight="1">
      <c r="B126" s="308"/>
      <c r="C126" s="263" t="s">
        <v>455</v>
      </c>
      <c r="D126" s="285"/>
      <c r="E126" s="285"/>
      <c r="F126" s="286" t="s">
        <v>452</v>
      </c>
      <c r="G126" s="263"/>
      <c r="H126" s="263" t="s">
        <v>492</v>
      </c>
      <c r="I126" s="263" t="s">
        <v>454</v>
      </c>
      <c r="J126" s="263">
        <v>120</v>
      </c>
      <c r="K126" s="311"/>
    </row>
    <row r="127" s="1" customFormat="1" ht="15" customHeight="1">
      <c r="B127" s="308"/>
      <c r="C127" s="263" t="s">
        <v>501</v>
      </c>
      <c r="D127" s="263"/>
      <c r="E127" s="263"/>
      <c r="F127" s="286" t="s">
        <v>452</v>
      </c>
      <c r="G127" s="263"/>
      <c r="H127" s="263" t="s">
        <v>502</v>
      </c>
      <c r="I127" s="263" t="s">
        <v>454</v>
      </c>
      <c r="J127" s="263" t="s">
        <v>503</v>
      </c>
      <c r="K127" s="311"/>
    </row>
    <row r="128" s="1" customFormat="1" ht="15" customHeight="1">
      <c r="B128" s="308"/>
      <c r="C128" s="263" t="s">
        <v>400</v>
      </c>
      <c r="D128" s="263"/>
      <c r="E128" s="263"/>
      <c r="F128" s="286" t="s">
        <v>452</v>
      </c>
      <c r="G128" s="263"/>
      <c r="H128" s="263" t="s">
        <v>504</v>
      </c>
      <c r="I128" s="263" t="s">
        <v>454</v>
      </c>
      <c r="J128" s="263" t="s">
        <v>503</v>
      </c>
      <c r="K128" s="311"/>
    </row>
    <row r="129" s="1" customFormat="1" ht="15" customHeight="1">
      <c r="B129" s="308"/>
      <c r="C129" s="263" t="s">
        <v>463</v>
      </c>
      <c r="D129" s="263"/>
      <c r="E129" s="263"/>
      <c r="F129" s="286" t="s">
        <v>458</v>
      </c>
      <c r="G129" s="263"/>
      <c r="H129" s="263" t="s">
        <v>464</v>
      </c>
      <c r="I129" s="263" t="s">
        <v>454</v>
      </c>
      <c r="J129" s="263">
        <v>15</v>
      </c>
      <c r="K129" s="311"/>
    </row>
    <row r="130" s="1" customFormat="1" ht="15" customHeight="1">
      <c r="B130" s="308"/>
      <c r="C130" s="289" t="s">
        <v>465</v>
      </c>
      <c r="D130" s="289"/>
      <c r="E130" s="289"/>
      <c r="F130" s="290" t="s">
        <v>458</v>
      </c>
      <c r="G130" s="289"/>
      <c r="H130" s="289" t="s">
        <v>466</v>
      </c>
      <c r="I130" s="289" t="s">
        <v>454</v>
      </c>
      <c r="J130" s="289">
        <v>15</v>
      </c>
      <c r="K130" s="311"/>
    </row>
    <row r="131" s="1" customFormat="1" ht="15" customHeight="1">
      <c r="B131" s="308"/>
      <c r="C131" s="289" t="s">
        <v>467</v>
      </c>
      <c r="D131" s="289"/>
      <c r="E131" s="289"/>
      <c r="F131" s="290" t="s">
        <v>458</v>
      </c>
      <c r="G131" s="289"/>
      <c r="H131" s="289" t="s">
        <v>468</v>
      </c>
      <c r="I131" s="289" t="s">
        <v>454</v>
      </c>
      <c r="J131" s="289">
        <v>20</v>
      </c>
      <c r="K131" s="311"/>
    </row>
    <row r="132" s="1" customFormat="1" ht="15" customHeight="1">
      <c r="B132" s="308"/>
      <c r="C132" s="289" t="s">
        <v>469</v>
      </c>
      <c r="D132" s="289"/>
      <c r="E132" s="289"/>
      <c r="F132" s="290" t="s">
        <v>458</v>
      </c>
      <c r="G132" s="289"/>
      <c r="H132" s="289" t="s">
        <v>470</v>
      </c>
      <c r="I132" s="289" t="s">
        <v>454</v>
      </c>
      <c r="J132" s="289">
        <v>20</v>
      </c>
      <c r="K132" s="311"/>
    </row>
    <row r="133" s="1" customFormat="1" ht="15" customHeight="1">
      <c r="B133" s="308"/>
      <c r="C133" s="263" t="s">
        <v>457</v>
      </c>
      <c r="D133" s="263"/>
      <c r="E133" s="263"/>
      <c r="F133" s="286" t="s">
        <v>458</v>
      </c>
      <c r="G133" s="263"/>
      <c r="H133" s="263" t="s">
        <v>492</v>
      </c>
      <c r="I133" s="263" t="s">
        <v>454</v>
      </c>
      <c r="J133" s="263">
        <v>50</v>
      </c>
      <c r="K133" s="311"/>
    </row>
    <row r="134" s="1" customFormat="1" ht="15" customHeight="1">
      <c r="B134" s="308"/>
      <c r="C134" s="263" t="s">
        <v>471</v>
      </c>
      <c r="D134" s="263"/>
      <c r="E134" s="263"/>
      <c r="F134" s="286" t="s">
        <v>458</v>
      </c>
      <c r="G134" s="263"/>
      <c r="H134" s="263" t="s">
        <v>492</v>
      </c>
      <c r="I134" s="263" t="s">
        <v>454</v>
      </c>
      <c r="J134" s="263">
        <v>50</v>
      </c>
      <c r="K134" s="311"/>
    </row>
    <row r="135" s="1" customFormat="1" ht="15" customHeight="1">
      <c r="B135" s="308"/>
      <c r="C135" s="263" t="s">
        <v>477</v>
      </c>
      <c r="D135" s="263"/>
      <c r="E135" s="263"/>
      <c r="F135" s="286" t="s">
        <v>458</v>
      </c>
      <c r="G135" s="263"/>
      <c r="H135" s="263" t="s">
        <v>492</v>
      </c>
      <c r="I135" s="263" t="s">
        <v>454</v>
      </c>
      <c r="J135" s="263">
        <v>50</v>
      </c>
      <c r="K135" s="311"/>
    </row>
    <row r="136" s="1" customFormat="1" ht="15" customHeight="1">
      <c r="B136" s="308"/>
      <c r="C136" s="263" t="s">
        <v>479</v>
      </c>
      <c r="D136" s="263"/>
      <c r="E136" s="263"/>
      <c r="F136" s="286" t="s">
        <v>458</v>
      </c>
      <c r="G136" s="263"/>
      <c r="H136" s="263" t="s">
        <v>492</v>
      </c>
      <c r="I136" s="263" t="s">
        <v>454</v>
      </c>
      <c r="J136" s="263">
        <v>50</v>
      </c>
      <c r="K136" s="311"/>
    </row>
    <row r="137" s="1" customFormat="1" ht="15" customHeight="1">
      <c r="B137" s="308"/>
      <c r="C137" s="263" t="s">
        <v>480</v>
      </c>
      <c r="D137" s="263"/>
      <c r="E137" s="263"/>
      <c r="F137" s="286" t="s">
        <v>458</v>
      </c>
      <c r="G137" s="263"/>
      <c r="H137" s="263" t="s">
        <v>505</v>
      </c>
      <c r="I137" s="263" t="s">
        <v>454</v>
      </c>
      <c r="J137" s="263">
        <v>255</v>
      </c>
      <c r="K137" s="311"/>
    </row>
    <row r="138" s="1" customFormat="1" ht="15" customHeight="1">
      <c r="B138" s="308"/>
      <c r="C138" s="263" t="s">
        <v>482</v>
      </c>
      <c r="D138" s="263"/>
      <c r="E138" s="263"/>
      <c r="F138" s="286" t="s">
        <v>452</v>
      </c>
      <c r="G138" s="263"/>
      <c r="H138" s="263" t="s">
        <v>506</v>
      </c>
      <c r="I138" s="263" t="s">
        <v>484</v>
      </c>
      <c r="J138" s="263"/>
      <c r="K138" s="311"/>
    </row>
    <row r="139" s="1" customFormat="1" ht="15" customHeight="1">
      <c r="B139" s="308"/>
      <c r="C139" s="263" t="s">
        <v>485</v>
      </c>
      <c r="D139" s="263"/>
      <c r="E139" s="263"/>
      <c r="F139" s="286" t="s">
        <v>452</v>
      </c>
      <c r="G139" s="263"/>
      <c r="H139" s="263" t="s">
        <v>507</v>
      </c>
      <c r="I139" s="263" t="s">
        <v>487</v>
      </c>
      <c r="J139" s="263"/>
      <c r="K139" s="311"/>
    </row>
    <row r="140" s="1" customFormat="1" ht="15" customHeight="1">
      <c r="B140" s="308"/>
      <c r="C140" s="263" t="s">
        <v>488</v>
      </c>
      <c r="D140" s="263"/>
      <c r="E140" s="263"/>
      <c r="F140" s="286" t="s">
        <v>452</v>
      </c>
      <c r="G140" s="263"/>
      <c r="H140" s="263" t="s">
        <v>488</v>
      </c>
      <c r="I140" s="263" t="s">
        <v>487</v>
      </c>
      <c r="J140" s="263"/>
      <c r="K140" s="311"/>
    </row>
    <row r="141" s="1" customFormat="1" ht="15" customHeight="1">
      <c r="B141" s="308"/>
      <c r="C141" s="263" t="s">
        <v>44</v>
      </c>
      <c r="D141" s="263"/>
      <c r="E141" s="263"/>
      <c r="F141" s="286" t="s">
        <v>452</v>
      </c>
      <c r="G141" s="263"/>
      <c r="H141" s="263" t="s">
        <v>508</v>
      </c>
      <c r="I141" s="263" t="s">
        <v>487</v>
      </c>
      <c r="J141" s="263"/>
      <c r="K141" s="311"/>
    </row>
    <row r="142" s="1" customFormat="1" ht="15" customHeight="1">
      <c r="B142" s="308"/>
      <c r="C142" s="263" t="s">
        <v>509</v>
      </c>
      <c r="D142" s="263"/>
      <c r="E142" s="263"/>
      <c r="F142" s="286" t="s">
        <v>452</v>
      </c>
      <c r="G142" s="263"/>
      <c r="H142" s="263" t="s">
        <v>510</v>
      </c>
      <c r="I142" s="263" t="s">
        <v>487</v>
      </c>
      <c r="J142" s="263"/>
      <c r="K142" s="311"/>
    </row>
    <row r="143" s="1" customFormat="1" ht="15" customHeight="1">
      <c r="B143" s="312"/>
      <c r="C143" s="313"/>
      <c r="D143" s="313"/>
      <c r="E143" s="313"/>
      <c r="F143" s="313"/>
      <c r="G143" s="313"/>
      <c r="H143" s="313"/>
      <c r="I143" s="313"/>
      <c r="J143" s="313"/>
      <c r="K143" s="314"/>
    </row>
    <row r="144" s="1" customFormat="1" ht="18.75" customHeight="1">
      <c r="B144" s="299"/>
      <c r="C144" s="299"/>
      <c r="D144" s="299"/>
      <c r="E144" s="299"/>
      <c r="F144" s="300"/>
      <c r="G144" s="299"/>
      <c r="H144" s="299"/>
      <c r="I144" s="299"/>
      <c r="J144" s="299"/>
      <c r="K144" s="299"/>
    </row>
    <row r="145" s="1" customFormat="1" ht="18.75" customHeight="1">
      <c r="B145" s="271"/>
      <c r="C145" s="271"/>
      <c r="D145" s="271"/>
      <c r="E145" s="271"/>
      <c r="F145" s="271"/>
      <c r="G145" s="271"/>
      <c r="H145" s="271"/>
      <c r="I145" s="271"/>
      <c r="J145" s="271"/>
      <c r="K145" s="271"/>
    </row>
    <row r="146" s="1" customFormat="1" ht="7.5" customHeight="1">
      <c r="B146" s="272"/>
      <c r="C146" s="273"/>
      <c r="D146" s="273"/>
      <c r="E146" s="273"/>
      <c r="F146" s="273"/>
      <c r="G146" s="273"/>
      <c r="H146" s="273"/>
      <c r="I146" s="273"/>
      <c r="J146" s="273"/>
      <c r="K146" s="274"/>
    </row>
    <row r="147" s="1" customFormat="1" ht="45" customHeight="1">
      <c r="B147" s="275"/>
      <c r="C147" s="276" t="s">
        <v>511</v>
      </c>
      <c r="D147" s="276"/>
      <c r="E147" s="276"/>
      <c r="F147" s="276"/>
      <c r="G147" s="276"/>
      <c r="H147" s="276"/>
      <c r="I147" s="276"/>
      <c r="J147" s="276"/>
      <c r="K147" s="277"/>
    </row>
    <row r="148" s="1" customFormat="1" ht="17.25" customHeight="1">
      <c r="B148" s="275"/>
      <c r="C148" s="278" t="s">
        <v>446</v>
      </c>
      <c r="D148" s="278"/>
      <c r="E148" s="278"/>
      <c r="F148" s="278" t="s">
        <v>447</v>
      </c>
      <c r="G148" s="279"/>
      <c r="H148" s="278" t="s">
        <v>60</v>
      </c>
      <c r="I148" s="278" t="s">
        <v>63</v>
      </c>
      <c r="J148" s="278" t="s">
        <v>448</v>
      </c>
      <c r="K148" s="277"/>
    </row>
    <row r="149" s="1" customFormat="1" ht="17.25" customHeight="1">
      <c r="B149" s="275"/>
      <c r="C149" s="280" t="s">
        <v>449</v>
      </c>
      <c r="D149" s="280"/>
      <c r="E149" s="280"/>
      <c r="F149" s="281" t="s">
        <v>450</v>
      </c>
      <c r="G149" s="282"/>
      <c r="H149" s="280"/>
      <c r="I149" s="280"/>
      <c r="J149" s="280" t="s">
        <v>451</v>
      </c>
      <c r="K149" s="277"/>
    </row>
    <row r="150" s="1" customFormat="1" ht="5.25" customHeight="1">
      <c r="B150" s="288"/>
      <c r="C150" s="283"/>
      <c r="D150" s="283"/>
      <c r="E150" s="283"/>
      <c r="F150" s="283"/>
      <c r="G150" s="284"/>
      <c r="H150" s="283"/>
      <c r="I150" s="283"/>
      <c r="J150" s="283"/>
      <c r="K150" s="311"/>
    </row>
    <row r="151" s="1" customFormat="1" ht="15" customHeight="1">
      <c r="B151" s="288"/>
      <c r="C151" s="315" t="s">
        <v>455</v>
      </c>
      <c r="D151" s="263"/>
      <c r="E151" s="263"/>
      <c r="F151" s="316" t="s">
        <v>452</v>
      </c>
      <c r="G151" s="263"/>
      <c r="H151" s="315" t="s">
        <v>492</v>
      </c>
      <c r="I151" s="315" t="s">
        <v>454</v>
      </c>
      <c r="J151" s="315">
        <v>120</v>
      </c>
      <c r="K151" s="311"/>
    </row>
    <row r="152" s="1" customFormat="1" ht="15" customHeight="1">
      <c r="B152" s="288"/>
      <c r="C152" s="315" t="s">
        <v>501</v>
      </c>
      <c r="D152" s="263"/>
      <c r="E152" s="263"/>
      <c r="F152" s="316" t="s">
        <v>452</v>
      </c>
      <c r="G152" s="263"/>
      <c r="H152" s="315" t="s">
        <v>512</v>
      </c>
      <c r="I152" s="315" t="s">
        <v>454</v>
      </c>
      <c r="J152" s="315" t="s">
        <v>503</v>
      </c>
      <c r="K152" s="311"/>
    </row>
    <row r="153" s="1" customFormat="1" ht="15" customHeight="1">
      <c r="B153" s="288"/>
      <c r="C153" s="315" t="s">
        <v>400</v>
      </c>
      <c r="D153" s="263"/>
      <c r="E153" s="263"/>
      <c r="F153" s="316" t="s">
        <v>452</v>
      </c>
      <c r="G153" s="263"/>
      <c r="H153" s="315" t="s">
        <v>513</v>
      </c>
      <c r="I153" s="315" t="s">
        <v>454</v>
      </c>
      <c r="J153" s="315" t="s">
        <v>503</v>
      </c>
      <c r="K153" s="311"/>
    </row>
    <row r="154" s="1" customFormat="1" ht="15" customHeight="1">
      <c r="B154" s="288"/>
      <c r="C154" s="315" t="s">
        <v>457</v>
      </c>
      <c r="D154" s="263"/>
      <c r="E154" s="263"/>
      <c r="F154" s="316" t="s">
        <v>458</v>
      </c>
      <c r="G154" s="263"/>
      <c r="H154" s="315" t="s">
        <v>492</v>
      </c>
      <c r="I154" s="315" t="s">
        <v>454</v>
      </c>
      <c r="J154" s="315">
        <v>50</v>
      </c>
      <c r="K154" s="311"/>
    </row>
    <row r="155" s="1" customFormat="1" ht="15" customHeight="1">
      <c r="B155" s="288"/>
      <c r="C155" s="315" t="s">
        <v>460</v>
      </c>
      <c r="D155" s="263"/>
      <c r="E155" s="263"/>
      <c r="F155" s="316" t="s">
        <v>452</v>
      </c>
      <c r="G155" s="263"/>
      <c r="H155" s="315" t="s">
        <v>492</v>
      </c>
      <c r="I155" s="315" t="s">
        <v>462</v>
      </c>
      <c r="J155" s="315"/>
      <c r="K155" s="311"/>
    </row>
    <row r="156" s="1" customFormat="1" ht="15" customHeight="1">
      <c r="B156" s="288"/>
      <c r="C156" s="315" t="s">
        <v>471</v>
      </c>
      <c r="D156" s="263"/>
      <c r="E156" s="263"/>
      <c r="F156" s="316" t="s">
        <v>458</v>
      </c>
      <c r="G156" s="263"/>
      <c r="H156" s="315" t="s">
        <v>492</v>
      </c>
      <c r="I156" s="315" t="s">
        <v>454</v>
      </c>
      <c r="J156" s="315">
        <v>50</v>
      </c>
      <c r="K156" s="311"/>
    </row>
    <row r="157" s="1" customFormat="1" ht="15" customHeight="1">
      <c r="B157" s="288"/>
      <c r="C157" s="315" t="s">
        <v>479</v>
      </c>
      <c r="D157" s="263"/>
      <c r="E157" s="263"/>
      <c r="F157" s="316" t="s">
        <v>458</v>
      </c>
      <c r="G157" s="263"/>
      <c r="H157" s="315" t="s">
        <v>492</v>
      </c>
      <c r="I157" s="315" t="s">
        <v>454</v>
      </c>
      <c r="J157" s="315">
        <v>50</v>
      </c>
      <c r="K157" s="311"/>
    </row>
    <row r="158" s="1" customFormat="1" ht="15" customHeight="1">
      <c r="B158" s="288"/>
      <c r="C158" s="315" t="s">
        <v>477</v>
      </c>
      <c r="D158" s="263"/>
      <c r="E158" s="263"/>
      <c r="F158" s="316" t="s">
        <v>458</v>
      </c>
      <c r="G158" s="263"/>
      <c r="H158" s="315" t="s">
        <v>492</v>
      </c>
      <c r="I158" s="315" t="s">
        <v>454</v>
      </c>
      <c r="J158" s="315">
        <v>50</v>
      </c>
      <c r="K158" s="311"/>
    </row>
    <row r="159" s="1" customFormat="1" ht="15" customHeight="1">
      <c r="B159" s="288"/>
      <c r="C159" s="315" t="s">
        <v>99</v>
      </c>
      <c r="D159" s="263"/>
      <c r="E159" s="263"/>
      <c r="F159" s="316" t="s">
        <v>452</v>
      </c>
      <c r="G159" s="263"/>
      <c r="H159" s="315" t="s">
        <v>514</v>
      </c>
      <c r="I159" s="315" t="s">
        <v>454</v>
      </c>
      <c r="J159" s="315" t="s">
        <v>515</v>
      </c>
      <c r="K159" s="311"/>
    </row>
    <row r="160" s="1" customFormat="1" ht="15" customHeight="1">
      <c r="B160" s="288"/>
      <c r="C160" s="315" t="s">
        <v>516</v>
      </c>
      <c r="D160" s="263"/>
      <c r="E160" s="263"/>
      <c r="F160" s="316" t="s">
        <v>452</v>
      </c>
      <c r="G160" s="263"/>
      <c r="H160" s="315" t="s">
        <v>517</v>
      </c>
      <c r="I160" s="315" t="s">
        <v>487</v>
      </c>
      <c r="J160" s="315"/>
      <c r="K160" s="311"/>
    </row>
    <row r="161" s="1" customFormat="1" ht="15" customHeight="1">
      <c r="B161" s="317"/>
      <c r="C161" s="297"/>
      <c r="D161" s="297"/>
      <c r="E161" s="297"/>
      <c r="F161" s="297"/>
      <c r="G161" s="297"/>
      <c r="H161" s="297"/>
      <c r="I161" s="297"/>
      <c r="J161" s="297"/>
      <c r="K161" s="318"/>
    </row>
    <row r="162" s="1" customFormat="1" ht="18.75" customHeight="1">
      <c r="B162" s="299"/>
      <c r="C162" s="309"/>
      <c r="D162" s="309"/>
      <c r="E162" s="309"/>
      <c r="F162" s="319"/>
      <c r="G162" s="309"/>
      <c r="H162" s="309"/>
      <c r="I162" s="309"/>
      <c r="J162" s="309"/>
      <c r="K162" s="299"/>
    </row>
    <row r="163" s="1" customFormat="1" ht="18.75" customHeight="1">
      <c r="B163" s="271"/>
      <c r="C163" s="271"/>
      <c r="D163" s="271"/>
      <c r="E163" s="271"/>
      <c r="F163" s="271"/>
      <c r="G163" s="271"/>
      <c r="H163" s="271"/>
      <c r="I163" s="271"/>
      <c r="J163" s="271"/>
      <c r="K163" s="271"/>
    </row>
    <row r="164" s="1" customFormat="1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s="1" customFormat="1" ht="45" customHeight="1">
      <c r="B165" s="253"/>
      <c r="C165" s="254" t="s">
        <v>518</v>
      </c>
      <c r="D165" s="254"/>
      <c r="E165" s="254"/>
      <c r="F165" s="254"/>
      <c r="G165" s="254"/>
      <c r="H165" s="254"/>
      <c r="I165" s="254"/>
      <c r="J165" s="254"/>
      <c r="K165" s="255"/>
    </row>
    <row r="166" s="1" customFormat="1" ht="17.25" customHeight="1">
      <c r="B166" s="253"/>
      <c r="C166" s="278" t="s">
        <v>446</v>
      </c>
      <c r="D166" s="278"/>
      <c r="E166" s="278"/>
      <c r="F166" s="278" t="s">
        <v>447</v>
      </c>
      <c r="G166" s="320"/>
      <c r="H166" s="321" t="s">
        <v>60</v>
      </c>
      <c r="I166" s="321" t="s">
        <v>63</v>
      </c>
      <c r="J166" s="278" t="s">
        <v>448</v>
      </c>
      <c r="K166" s="255"/>
    </row>
    <row r="167" s="1" customFormat="1" ht="17.25" customHeight="1">
      <c r="B167" s="256"/>
      <c r="C167" s="280" t="s">
        <v>449</v>
      </c>
      <c r="D167" s="280"/>
      <c r="E167" s="280"/>
      <c r="F167" s="281" t="s">
        <v>450</v>
      </c>
      <c r="G167" s="322"/>
      <c r="H167" s="323"/>
      <c r="I167" s="323"/>
      <c r="J167" s="280" t="s">
        <v>451</v>
      </c>
      <c r="K167" s="258"/>
    </row>
    <row r="168" s="1" customFormat="1" ht="5.25" customHeight="1">
      <c r="B168" s="288"/>
      <c r="C168" s="283"/>
      <c r="D168" s="283"/>
      <c r="E168" s="283"/>
      <c r="F168" s="283"/>
      <c r="G168" s="284"/>
      <c r="H168" s="283"/>
      <c r="I168" s="283"/>
      <c r="J168" s="283"/>
      <c r="K168" s="311"/>
    </row>
    <row r="169" s="1" customFormat="1" ht="15" customHeight="1">
      <c r="B169" s="288"/>
      <c r="C169" s="263" t="s">
        <v>455</v>
      </c>
      <c r="D169" s="263"/>
      <c r="E169" s="263"/>
      <c r="F169" s="286" t="s">
        <v>452</v>
      </c>
      <c r="G169" s="263"/>
      <c r="H169" s="263" t="s">
        <v>492</v>
      </c>
      <c r="I169" s="263" t="s">
        <v>454</v>
      </c>
      <c r="J169" s="263">
        <v>120</v>
      </c>
      <c r="K169" s="311"/>
    </row>
    <row r="170" s="1" customFormat="1" ht="15" customHeight="1">
      <c r="B170" s="288"/>
      <c r="C170" s="263" t="s">
        <v>501</v>
      </c>
      <c r="D170" s="263"/>
      <c r="E170" s="263"/>
      <c r="F170" s="286" t="s">
        <v>452</v>
      </c>
      <c r="G170" s="263"/>
      <c r="H170" s="263" t="s">
        <v>502</v>
      </c>
      <c r="I170" s="263" t="s">
        <v>454</v>
      </c>
      <c r="J170" s="263" t="s">
        <v>503</v>
      </c>
      <c r="K170" s="311"/>
    </row>
    <row r="171" s="1" customFormat="1" ht="15" customHeight="1">
      <c r="B171" s="288"/>
      <c r="C171" s="263" t="s">
        <v>400</v>
      </c>
      <c r="D171" s="263"/>
      <c r="E171" s="263"/>
      <c r="F171" s="286" t="s">
        <v>452</v>
      </c>
      <c r="G171" s="263"/>
      <c r="H171" s="263" t="s">
        <v>519</v>
      </c>
      <c r="I171" s="263" t="s">
        <v>454</v>
      </c>
      <c r="J171" s="263" t="s">
        <v>503</v>
      </c>
      <c r="K171" s="311"/>
    </row>
    <row r="172" s="1" customFormat="1" ht="15" customHeight="1">
      <c r="B172" s="288"/>
      <c r="C172" s="263" t="s">
        <v>457</v>
      </c>
      <c r="D172" s="263"/>
      <c r="E172" s="263"/>
      <c r="F172" s="286" t="s">
        <v>458</v>
      </c>
      <c r="G172" s="263"/>
      <c r="H172" s="263" t="s">
        <v>519</v>
      </c>
      <c r="I172" s="263" t="s">
        <v>454</v>
      </c>
      <c r="J172" s="263">
        <v>50</v>
      </c>
      <c r="K172" s="311"/>
    </row>
    <row r="173" s="1" customFormat="1" ht="15" customHeight="1">
      <c r="B173" s="288"/>
      <c r="C173" s="263" t="s">
        <v>460</v>
      </c>
      <c r="D173" s="263"/>
      <c r="E173" s="263"/>
      <c r="F173" s="286" t="s">
        <v>452</v>
      </c>
      <c r="G173" s="263"/>
      <c r="H173" s="263" t="s">
        <v>519</v>
      </c>
      <c r="I173" s="263" t="s">
        <v>462</v>
      </c>
      <c r="J173" s="263"/>
      <c r="K173" s="311"/>
    </row>
    <row r="174" s="1" customFormat="1" ht="15" customHeight="1">
      <c r="B174" s="288"/>
      <c r="C174" s="263" t="s">
        <v>471</v>
      </c>
      <c r="D174" s="263"/>
      <c r="E174" s="263"/>
      <c r="F174" s="286" t="s">
        <v>458</v>
      </c>
      <c r="G174" s="263"/>
      <c r="H174" s="263" t="s">
        <v>519</v>
      </c>
      <c r="I174" s="263" t="s">
        <v>454</v>
      </c>
      <c r="J174" s="263">
        <v>50</v>
      </c>
      <c r="K174" s="311"/>
    </row>
    <row r="175" s="1" customFormat="1" ht="15" customHeight="1">
      <c r="B175" s="288"/>
      <c r="C175" s="263" t="s">
        <v>479</v>
      </c>
      <c r="D175" s="263"/>
      <c r="E175" s="263"/>
      <c r="F175" s="286" t="s">
        <v>458</v>
      </c>
      <c r="G175" s="263"/>
      <c r="H175" s="263" t="s">
        <v>519</v>
      </c>
      <c r="I175" s="263" t="s">
        <v>454</v>
      </c>
      <c r="J175" s="263">
        <v>50</v>
      </c>
      <c r="K175" s="311"/>
    </row>
    <row r="176" s="1" customFormat="1" ht="15" customHeight="1">
      <c r="B176" s="288"/>
      <c r="C176" s="263" t="s">
        <v>477</v>
      </c>
      <c r="D176" s="263"/>
      <c r="E176" s="263"/>
      <c r="F176" s="286" t="s">
        <v>458</v>
      </c>
      <c r="G176" s="263"/>
      <c r="H176" s="263" t="s">
        <v>519</v>
      </c>
      <c r="I176" s="263" t="s">
        <v>454</v>
      </c>
      <c r="J176" s="263">
        <v>50</v>
      </c>
      <c r="K176" s="311"/>
    </row>
    <row r="177" s="1" customFormat="1" ht="15" customHeight="1">
      <c r="B177" s="288"/>
      <c r="C177" s="263" t="s">
        <v>112</v>
      </c>
      <c r="D177" s="263"/>
      <c r="E177" s="263"/>
      <c r="F177" s="286" t="s">
        <v>452</v>
      </c>
      <c r="G177" s="263"/>
      <c r="H177" s="263" t="s">
        <v>520</v>
      </c>
      <c r="I177" s="263" t="s">
        <v>521</v>
      </c>
      <c r="J177" s="263"/>
      <c r="K177" s="311"/>
    </row>
    <row r="178" s="1" customFormat="1" ht="15" customHeight="1">
      <c r="B178" s="288"/>
      <c r="C178" s="263" t="s">
        <v>63</v>
      </c>
      <c r="D178" s="263"/>
      <c r="E178" s="263"/>
      <c r="F178" s="286" t="s">
        <v>452</v>
      </c>
      <c r="G178" s="263"/>
      <c r="H178" s="263" t="s">
        <v>522</v>
      </c>
      <c r="I178" s="263" t="s">
        <v>523</v>
      </c>
      <c r="J178" s="263">
        <v>1</v>
      </c>
      <c r="K178" s="311"/>
    </row>
    <row r="179" s="1" customFormat="1" ht="15" customHeight="1">
      <c r="B179" s="288"/>
      <c r="C179" s="263" t="s">
        <v>59</v>
      </c>
      <c r="D179" s="263"/>
      <c r="E179" s="263"/>
      <c r="F179" s="286" t="s">
        <v>452</v>
      </c>
      <c r="G179" s="263"/>
      <c r="H179" s="263" t="s">
        <v>524</v>
      </c>
      <c r="I179" s="263" t="s">
        <v>454</v>
      </c>
      <c r="J179" s="263">
        <v>20</v>
      </c>
      <c r="K179" s="311"/>
    </row>
    <row r="180" s="1" customFormat="1" ht="15" customHeight="1">
      <c r="B180" s="288"/>
      <c r="C180" s="263" t="s">
        <v>60</v>
      </c>
      <c r="D180" s="263"/>
      <c r="E180" s="263"/>
      <c r="F180" s="286" t="s">
        <v>452</v>
      </c>
      <c r="G180" s="263"/>
      <c r="H180" s="263" t="s">
        <v>525</v>
      </c>
      <c r="I180" s="263" t="s">
        <v>454</v>
      </c>
      <c r="J180" s="263">
        <v>255</v>
      </c>
      <c r="K180" s="311"/>
    </row>
    <row r="181" s="1" customFormat="1" ht="15" customHeight="1">
      <c r="B181" s="288"/>
      <c r="C181" s="263" t="s">
        <v>113</v>
      </c>
      <c r="D181" s="263"/>
      <c r="E181" s="263"/>
      <c r="F181" s="286" t="s">
        <v>452</v>
      </c>
      <c r="G181" s="263"/>
      <c r="H181" s="263" t="s">
        <v>416</v>
      </c>
      <c r="I181" s="263" t="s">
        <v>454</v>
      </c>
      <c r="J181" s="263">
        <v>10</v>
      </c>
      <c r="K181" s="311"/>
    </row>
    <row r="182" s="1" customFormat="1" ht="15" customHeight="1">
      <c r="B182" s="288"/>
      <c r="C182" s="263" t="s">
        <v>114</v>
      </c>
      <c r="D182" s="263"/>
      <c r="E182" s="263"/>
      <c r="F182" s="286" t="s">
        <v>452</v>
      </c>
      <c r="G182" s="263"/>
      <c r="H182" s="263" t="s">
        <v>526</v>
      </c>
      <c r="I182" s="263" t="s">
        <v>487</v>
      </c>
      <c r="J182" s="263"/>
      <c r="K182" s="311"/>
    </row>
    <row r="183" s="1" customFormat="1" ht="15" customHeight="1">
      <c r="B183" s="288"/>
      <c r="C183" s="263" t="s">
        <v>527</v>
      </c>
      <c r="D183" s="263"/>
      <c r="E183" s="263"/>
      <c r="F183" s="286" t="s">
        <v>452</v>
      </c>
      <c r="G183" s="263"/>
      <c r="H183" s="263" t="s">
        <v>528</v>
      </c>
      <c r="I183" s="263" t="s">
        <v>487</v>
      </c>
      <c r="J183" s="263"/>
      <c r="K183" s="311"/>
    </row>
    <row r="184" s="1" customFormat="1" ht="15" customHeight="1">
      <c r="B184" s="288"/>
      <c r="C184" s="263" t="s">
        <v>516</v>
      </c>
      <c r="D184" s="263"/>
      <c r="E184" s="263"/>
      <c r="F184" s="286" t="s">
        <v>452</v>
      </c>
      <c r="G184" s="263"/>
      <c r="H184" s="263" t="s">
        <v>529</v>
      </c>
      <c r="I184" s="263" t="s">
        <v>487</v>
      </c>
      <c r="J184" s="263"/>
      <c r="K184" s="311"/>
    </row>
    <row r="185" s="1" customFormat="1" ht="15" customHeight="1">
      <c r="B185" s="288"/>
      <c r="C185" s="263" t="s">
        <v>116</v>
      </c>
      <c r="D185" s="263"/>
      <c r="E185" s="263"/>
      <c r="F185" s="286" t="s">
        <v>458</v>
      </c>
      <c r="G185" s="263"/>
      <c r="H185" s="263" t="s">
        <v>530</v>
      </c>
      <c r="I185" s="263" t="s">
        <v>454</v>
      </c>
      <c r="J185" s="263">
        <v>50</v>
      </c>
      <c r="K185" s="311"/>
    </row>
    <row r="186" s="1" customFormat="1" ht="15" customHeight="1">
      <c r="B186" s="288"/>
      <c r="C186" s="263" t="s">
        <v>531</v>
      </c>
      <c r="D186" s="263"/>
      <c r="E186" s="263"/>
      <c r="F186" s="286" t="s">
        <v>458</v>
      </c>
      <c r="G186" s="263"/>
      <c r="H186" s="263" t="s">
        <v>532</v>
      </c>
      <c r="I186" s="263" t="s">
        <v>533</v>
      </c>
      <c r="J186" s="263"/>
      <c r="K186" s="311"/>
    </row>
    <row r="187" s="1" customFormat="1" ht="15" customHeight="1">
      <c r="B187" s="288"/>
      <c r="C187" s="263" t="s">
        <v>534</v>
      </c>
      <c r="D187" s="263"/>
      <c r="E187" s="263"/>
      <c r="F187" s="286" t="s">
        <v>458</v>
      </c>
      <c r="G187" s="263"/>
      <c r="H187" s="263" t="s">
        <v>535</v>
      </c>
      <c r="I187" s="263" t="s">
        <v>533</v>
      </c>
      <c r="J187" s="263"/>
      <c r="K187" s="311"/>
    </row>
    <row r="188" s="1" customFormat="1" ht="15" customHeight="1">
      <c r="B188" s="288"/>
      <c r="C188" s="263" t="s">
        <v>536</v>
      </c>
      <c r="D188" s="263"/>
      <c r="E188" s="263"/>
      <c r="F188" s="286" t="s">
        <v>458</v>
      </c>
      <c r="G188" s="263"/>
      <c r="H188" s="263" t="s">
        <v>537</v>
      </c>
      <c r="I188" s="263" t="s">
        <v>533</v>
      </c>
      <c r="J188" s="263"/>
      <c r="K188" s="311"/>
    </row>
    <row r="189" s="1" customFormat="1" ht="15" customHeight="1">
      <c r="B189" s="288"/>
      <c r="C189" s="324" t="s">
        <v>538</v>
      </c>
      <c r="D189" s="263"/>
      <c r="E189" s="263"/>
      <c r="F189" s="286" t="s">
        <v>458</v>
      </c>
      <c r="G189" s="263"/>
      <c r="H189" s="263" t="s">
        <v>539</v>
      </c>
      <c r="I189" s="263" t="s">
        <v>540</v>
      </c>
      <c r="J189" s="325" t="s">
        <v>541</v>
      </c>
      <c r="K189" s="311"/>
    </row>
    <row r="190" s="15" customFormat="1" ht="15" customHeight="1">
      <c r="B190" s="326"/>
      <c r="C190" s="327" t="s">
        <v>542</v>
      </c>
      <c r="D190" s="328"/>
      <c r="E190" s="328"/>
      <c r="F190" s="329" t="s">
        <v>458</v>
      </c>
      <c r="G190" s="328"/>
      <c r="H190" s="328" t="s">
        <v>543</v>
      </c>
      <c r="I190" s="328" t="s">
        <v>540</v>
      </c>
      <c r="J190" s="330" t="s">
        <v>541</v>
      </c>
      <c r="K190" s="331"/>
    </row>
    <row r="191" s="1" customFormat="1" ht="15" customHeight="1">
      <c r="B191" s="288"/>
      <c r="C191" s="324" t="s">
        <v>48</v>
      </c>
      <c r="D191" s="263"/>
      <c r="E191" s="263"/>
      <c r="F191" s="286" t="s">
        <v>452</v>
      </c>
      <c r="G191" s="263"/>
      <c r="H191" s="260" t="s">
        <v>544</v>
      </c>
      <c r="I191" s="263" t="s">
        <v>545</v>
      </c>
      <c r="J191" s="263"/>
      <c r="K191" s="311"/>
    </row>
    <row r="192" s="1" customFormat="1" ht="15" customHeight="1">
      <c r="B192" s="288"/>
      <c r="C192" s="324" t="s">
        <v>546</v>
      </c>
      <c r="D192" s="263"/>
      <c r="E192" s="263"/>
      <c r="F192" s="286" t="s">
        <v>452</v>
      </c>
      <c r="G192" s="263"/>
      <c r="H192" s="263" t="s">
        <v>547</v>
      </c>
      <c r="I192" s="263" t="s">
        <v>487</v>
      </c>
      <c r="J192" s="263"/>
      <c r="K192" s="311"/>
    </row>
    <row r="193" s="1" customFormat="1" ht="15" customHeight="1">
      <c r="B193" s="288"/>
      <c r="C193" s="324" t="s">
        <v>548</v>
      </c>
      <c r="D193" s="263"/>
      <c r="E193" s="263"/>
      <c r="F193" s="286" t="s">
        <v>452</v>
      </c>
      <c r="G193" s="263"/>
      <c r="H193" s="263" t="s">
        <v>549</v>
      </c>
      <c r="I193" s="263" t="s">
        <v>487</v>
      </c>
      <c r="J193" s="263"/>
      <c r="K193" s="311"/>
    </row>
    <row r="194" s="1" customFormat="1" ht="15" customHeight="1">
      <c r="B194" s="288"/>
      <c r="C194" s="324" t="s">
        <v>550</v>
      </c>
      <c r="D194" s="263"/>
      <c r="E194" s="263"/>
      <c r="F194" s="286" t="s">
        <v>458</v>
      </c>
      <c r="G194" s="263"/>
      <c r="H194" s="263" t="s">
        <v>551</v>
      </c>
      <c r="I194" s="263" t="s">
        <v>487</v>
      </c>
      <c r="J194" s="263"/>
      <c r="K194" s="311"/>
    </row>
    <row r="195" s="1" customFormat="1" ht="15" customHeight="1">
      <c r="B195" s="317"/>
      <c r="C195" s="332"/>
      <c r="D195" s="297"/>
      <c r="E195" s="297"/>
      <c r="F195" s="297"/>
      <c r="G195" s="297"/>
      <c r="H195" s="297"/>
      <c r="I195" s="297"/>
      <c r="J195" s="297"/>
      <c r="K195" s="318"/>
    </row>
    <row r="196" s="1" customFormat="1" ht="18.75" customHeight="1">
      <c r="B196" s="299"/>
      <c r="C196" s="309"/>
      <c r="D196" s="309"/>
      <c r="E196" s="309"/>
      <c r="F196" s="319"/>
      <c r="G196" s="309"/>
      <c r="H196" s="309"/>
      <c r="I196" s="309"/>
      <c r="J196" s="309"/>
      <c r="K196" s="299"/>
    </row>
    <row r="197" s="1" customFormat="1" ht="18.75" customHeight="1">
      <c r="B197" s="299"/>
      <c r="C197" s="309"/>
      <c r="D197" s="309"/>
      <c r="E197" s="309"/>
      <c r="F197" s="319"/>
      <c r="G197" s="309"/>
      <c r="H197" s="309"/>
      <c r="I197" s="309"/>
      <c r="J197" s="309"/>
      <c r="K197" s="299"/>
    </row>
    <row r="198" s="1" customFormat="1" ht="18.75" customHeight="1">
      <c r="B198" s="271"/>
      <c r="C198" s="271"/>
      <c r="D198" s="271"/>
      <c r="E198" s="271"/>
      <c r="F198" s="271"/>
      <c r="G198" s="271"/>
      <c r="H198" s="271"/>
      <c r="I198" s="271"/>
      <c r="J198" s="271"/>
      <c r="K198" s="271"/>
    </row>
    <row r="199" s="1" customFormat="1" ht="13.5">
      <c r="B199" s="250"/>
      <c r="C199" s="251"/>
      <c r="D199" s="251"/>
      <c r="E199" s="251"/>
      <c r="F199" s="251"/>
      <c r="G199" s="251"/>
      <c r="H199" s="251"/>
      <c r="I199" s="251"/>
      <c r="J199" s="251"/>
      <c r="K199" s="252"/>
    </row>
    <row r="200" s="1" customFormat="1" ht="21">
      <c r="B200" s="253"/>
      <c r="C200" s="254" t="s">
        <v>552</v>
      </c>
      <c r="D200" s="254"/>
      <c r="E200" s="254"/>
      <c r="F200" s="254"/>
      <c r="G200" s="254"/>
      <c r="H200" s="254"/>
      <c r="I200" s="254"/>
      <c r="J200" s="254"/>
      <c r="K200" s="255"/>
    </row>
    <row r="201" s="1" customFormat="1" ht="25.5" customHeight="1">
      <c r="B201" s="253"/>
      <c r="C201" s="333" t="s">
        <v>553</v>
      </c>
      <c r="D201" s="333"/>
      <c r="E201" s="333"/>
      <c r="F201" s="333" t="s">
        <v>554</v>
      </c>
      <c r="G201" s="334"/>
      <c r="H201" s="333" t="s">
        <v>555</v>
      </c>
      <c r="I201" s="333"/>
      <c r="J201" s="333"/>
      <c r="K201" s="255"/>
    </row>
    <row r="202" s="1" customFormat="1" ht="5.25" customHeight="1">
      <c r="B202" s="288"/>
      <c r="C202" s="283"/>
      <c r="D202" s="283"/>
      <c r="E202" s="283"/>
      <c r="F202" s="283"/>
      <c r="G202" s="309"/>
      <c r="H202" s="283"/>
      <c r="I202" s="283"/>
      <c r="J202" s="283"/>
      <c r="K202" s="311"/>
    </row>
    <row r="203" s="1" customFormat="1" ht="15" customHeight="1">
      <c r="B203" s="288"/>
      <c r="C203" s="263" t="s">
        <v>545</v>
      </c>
      <c r="D203" s="263"/>
      <c r="E203" s="263"/>
      <c r="F203" s="286" t="s">
        <v>49</v>
      </c>
      <c r="G203" s="263"/>
      <c r="H203" s="263" t="s">
        <v>556</v>
      </c>
      <c r="I203" s="263"/>
      <c r="J203" s="263"/>
      <c r="K203" s="311"/>
    </row>
    <row r="204" s="1" customFormat="1" ht="15" customHeight="1">
      <c r="B204" s="288"/>
      <c r="C204" s="263"/>
      <c r="D204" s="263"/>
      <c r="E204" s="263"/>
      <c r="F204" s="286" t="s">
        <v>50</v>
      </c>
      <c r="G204" s="263"/>
      <c r="H204" s="263" t="s">
        <v>557</v>
      </c>
      <c r="I204" s="263"/>
      <c r="J204" s="263"/>
      <c r="K204" s="311"/>
    </row>
    <row r="205" s="1" customFormat="1" ht="15" customHeight="1">
      <c r="B205" s="288"/>
      <c r="C205" s="263"/>
      <c r="D205" s="263"/>
      <c r="E205" s="263"/>
      <c r="F205" s="286" t="s">
        <v>53</v>
      </c>
      <c r="G205" s="263"/>
      <c r="H205" s="263" t="s">
        <v>558</v>
      </c>
      <c r="I205" s="263"/>
      <c r="J205" s="263"/>
      <c r="K205" s="311"/>
    </row>
    <row r="206" s="1" customFormat="1" ht="15" customHeight="1">
      <c r="B206" s="288"/>
      <c r="C206" s="263"/>
      <c r="D206" s="263"/>
      <c r="E206" s="263"/>
      <c r="F206" s="286" t="s">
        <v>51</v>
      </c>
      <c r="G206" s="263"/>
      <c r="H206" s="263" t="s">
        <v>559</v>
      </c>
      <c r="I206" s="263"/>
      <c r="J206" s="263"/>
      <c r="K206" s="311"/>
    </row>
    <row r="207" s="1" customFormat="1" ht="15" customHeight="1">
      <c r="B207" s="288"/>
      <c r="C207" s="263"/>
      <c r="D207" s="263"/>
      <c r="E207" s="263"/>
      <c r="F207" s="286" t="s">
        <v>52</v>
      </c>
      <c r="G207" s="263"/>
      <c r="H207" s="263" t="s">
        <v>560</v>
      </c>
      <c r="I207" s="263"/>
      <c r="J207" s="263"/>
      <c r="K207" s="311"/>
    </row>
    <row r="208" s="1" customFormat="1" ht="15" customHeight="1">
      <c r="B208" s="288"/>
      <c r="C208" s="263"/>
      <c r="D208" s="263"/>
      <c r="E208" s="263"/>
      <c r="F208" s="286"/>
      <c r="G208" s="263"/>
      <c r="H208" s="263"/>
      <c r="I208" s="263"/>
      <c r="J208" s="263"/>
      <c r="K208" s="311"/>
    </row>
    <row r="209" s="1" customFormat="1" ht="15" customHeight="1">
      <c r="B209" s="288"/>
      <c r="C209" s="263" t="s">
        <v>499</v>
      </c>
      <c r="D209" s="263"/>
      <c r="E209" s="263"/>
      <c r="F209" s="286" t="s">
        <v>85</v>
      </c>
      <c r="G209" s="263"/>
      <c r="H209" s="263" t="s">
        <v>561</v>
      </c>
      <c r="I209" s="263"/>
      <c r="J209" s="263"/>
      <c r="K209" s="311"/>
    </row>
    <row r="210" s="1" customFormat="1" ht="15" customHeight="1">
      <c r="B210" s="288"/>
      <c r="C210" s="263"/>
      <c r="D210" s="263"/>
      <c r="E210" s="263"/>
      <c r="F210" s="286" t="s">
        <v>394</v>
      </c>
      <c r="G210" s="263"/>
      <c r="H210" s="263" t="s">
        <v>395</v>
      </c>
      <c r="I210" s="263"/>
      <c r="J210" s="263"/>
      <c r="K210" s="311"/>
    </row>
    <row r="211" s="1" customFormat="1" ht="15" customHeight="1">
      <c r="B211" s="288"/>
      <c r="C211" s="263"/>
      <c r="D211" s="263"/>
      <c r="E211" s="263"/>
      <c r="F211" s="286" t="s">
        <v>392</v>
      </c>
      <c r="G211" s="263"/>
      <c r="H211" s="263" t="s">
        <v>562</v>
      </c>
      <c r="I211" s="263"/>
      <c r="J211" s="263"/>
      <c r="K211" s="311"/>
    </row>
    <row r="212" s="1" customFormat="1" ht="15" customHeight="1">
      <c r="B212" s="335"/>
      <c r="C212" s="263"/>
      <c r="D212" s="263"/>
      <c r="E212" s="263"/>
      <c r="F212" s="286" t="s">
        <v>396</v>
      </c>
      <c r="G212" s="324"/>
      <c r="H212" s="315" t="s">
        <v>397</v>
      </c>
      <c r="I212" s="315"/>
      <c r="J212" s="315"/>
      <c r="K212" s="336"/>
    </row>
    <row r="213" s="1" customFormat="1" ht="15" customHeight="1">
      <c r="B213" s="335"/>
      <c r="C213" s="263"/>
      <c r="D213" s="263"/>
      <c r="E213" s="263"/>
      <c r="F213" s="286" t="s">
        <v>398</v>
      </c>
      <c r="G213" s="324"/>
      <c r="H213" s="315" t="s">
        <v>563</v>
      </c>
      <c r="I213" s="315"/>
      <c r="J213" s="315"/>
      <c r="K213" s="336"/>
    </row>
    <row r="214" s="1" customFormat="1" ht="15" customHeight="1">
      <c r="B214" s="335"/>
      <c r="C214" s="263"/>
      <c r="D214" s="263"/>
      <c r="E214" s="263"/>
      <c r="F214" s="286"/>
      <c r="G214" s="324"/>
      <c r="H214" s="315"/>
      <c r="I214" s="315"/>
      <c r="J214" s="315"/>
      <c r="K214" s="336"/>
    </row>
    <row r="215" s="1" customFormat="1" ht="15" customHeight="1">
      <c r="B215" s="335"/>
      <c r="C215" s="263" t="s">
        <v>523</v>
      </c>
      <c r="D215" s="263"/>
      <c r="E215" s="263"/>
      <c r="F215" s="286">
        <v>1</v>
      </c>
      <c r="G215" s="324"/>
      <c r="H215" s="315" t="s">
        <v>564</v>
      </c>
      <c r="I215" s="315"/>
      <c r="J215" s="315"/>
      <c r="K215" s="336"/>
    </row>
    <row r="216" s="1" customFormat="1" ht="15" customHeight="1">
      <c r="B216" s="335"/>
      <c r="C216" s="263"/>
      <c r="D216" s="263"/>
      <c r="E216" s="263"/>
      <c r="F216" s="286">
        <v>2</v>
      </c>
      <c r="G216" s="324"/>
      <c r="H216" s="315" t="s">
        <v>565</v>
      </c>
      <c r="I216" s="315"/>
      <c r="J216" s="315"/>
      <c r="K216" s="336"/>
    </row>
    <row r="217" s="1" customFormat="1" ht="15" customHeight="1">
      <c r="B217" s="335"/>
      <c r="C217" s="263"/>
      <c r="D217" s="263"/>
      <c r="E217" s="263"/>
      <c r="F217" s="286">
        <v>3</v>
      </c>
      <c r="G217" s="324"/>
      <c r="H217" s="315" t="s">
        <v>566</v>
      </c>
      <c r="I217" s="315"/>
      <c r="J217" s="315"/>
      <c r="K217" s="336"/>
    </row>
    <row r="218" s="1" customFormat="1" ht="15" customHeight="1">
      <c r="B218" s="335"/>
      <c r="C218" s="263"/>
      <c r="D218" s="263"/>
      <c r="E218" s="263"/>
      <c r="F218" s="286">
        <v>4</v>
      </c>
      <c r="G218" s="324"/>
      <c r="H218" s="315" t="s">
        <v>567</v>
      </c>
      <c r="I218" s="315"/>
      <c r="J218" s="315"/>
      <c r="K218" s="336"/>
    </row>
    <row r="219" s="1" customFormat="1" ht="12.75" customHeight="1">
      <c r="B219" s="337"/>
      <c r="C219" s="338"/>
      <c r="D219" s="338"/>
      <c r="E219" s="338"/>
      <c r="F219" s="338"/>
      <c r="G219" s="338"/>
      <c r="H219" s="338"/>
      <c r="I219" s="338"/>
      <c r="J219" s="338"/>
      <c r="K219" s="33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Zbyněk Jarolím</dc:creator>
  <cp:lastModifiedBy>Zbyněk Jarolím</cp:lastModifiedBy>
  <dcterms:created xsi:type="dcterms:W3CDTF">2024-11-20T09:14:19Z</dcterms:created>
  <dcterms:modified xsi:type="dcterms:W3CDTF">2024-11-20T09:14:24Z</dcterms:modified>
</cp:coreProperties>
</file>