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pesek\OneDrive - BP STAVBY Morava s.r.o\Plocha\Michal Pešek\2025\Bronislav Bohm\Stavební úpravy b.j. č. 11 v BD č.p. 30, Dvorce\Rozpočet\"/>
    </mc:Choice>
  </mc:AlternateContent>
  <bookViews>
    <workbookView xWindow="0" yWindow="0" windowWidth="0" windowHeight="0"/>
  </bookViews>
  <sheets>
    <sheet name="Rekapitulace stavby" sheetId="1" r:id="rId1"/>
    <sheet name="SO01 - Stavební úpravy" sheetId="2" r:id="rId2"/>
    <sheet name="SO02 - Vedlejší rozpočtov..." sheetId="3" r:id="rId3"/>
    <sheet name="Seznam figur" sheetId="4" r:id="rId4"/>
    <sheet name="Pokyny pro vyplnění" sheetId="5" r:id="rId5"/>
  </sheets>
  <definedNames>
    <definedName name="_xlnm.Print_Area" localSheetId="0">'Rekapitulace stavby'!$D$4:$AO$36,'Rekapitulace stavby'!$C$42:$AQ$57</definedName>
    <definedName name="_xlnm.Print_Titles" localSheetId="0">'Rekapitulace stavby'!$52:$52</definedName>
    <definedName name="_xlnm._FilterDatabase" localSheetId="1" hidden="1">'SO01 - Stavební úpravy'!$C$102:$K$744</definedName>
    <definedName name="_xlnm.Print_Area" localSheetId="1">'SO01 - Stavební úpravy'!$C$4:$J$39,'SO01 - Stavební úpravy'!$C$45:$J$84,'SO01 - Stavební úpravy'!$C$90:$K$744</definedName>
    <definedName name="_xlnm.Print_Titles" localSheetId="1">'SO01 - Stavební úpravy'!$102:$102</definedName>
    <definedName name="_xlnm._FilterDatabase" localSheetId="2" hidden="1">'SO02 - Vedlejší rozpočtov...'!$C$80:$K$103</definedName>
    <definedName name="_xlnm.Print_Area" localSheetId="2">'SO02 - Vedlejší rozpočtov...'!$C$4:$J$39,'SO02 - Vedlejší rozpočtov...'!$C$45:$J$62,'SO02 - Vedlejší rozpočtov...'!$C$68:$K$103</definedName>
    <definedName name="_xlnm.Print_Titles" localSheetId="2">'SO02 - Vedlejší rozpočtov...'!$80:$80</definedName>
    <definedName name="_xlnm.Print_Area" localSheetId="3">'Seznam figur'!$C$4:$G$53</definedName>
    <definedName name="_xlnm.Print_Titles" localSheetId="3">'Seznam figur'!$9:$9</definedName>
    <definedName name="_xlnm.Print_Area" localSheetId="4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4" l="1" r="D7"/>
  <c i="3" r="J37"/>
  <c r="J36"/>
  <c i="1" r="AY56"/>
  <c i="3" r="J35"/>
  <c i="1" r="AX56"/>
  <c i="3" r="BI103"/>
  <c r="BH103"/>
  <c r="BG103"/>
  <c r="BE103"/>
  <c r="T103"/>
  <c r="R103"/>
  <c r="P103"/>
  <c r="BI100"/>
  <c r="BH100"/>
  <c r="BG100"/>
  <c r="BE100"/>
  <c r="T100"/>
  <c r="R100"/>
  <c r="P100"/>
  <c r="BI97"/>
  <c r="BH97"/>
  <c r="BG97"/>
  <c r="BE97"/>
  <c r="T97"/>
  <c r="R97"/>
  <c r="P97"/>
  <c r="BI94"/>
  <c r="BH94"/>
  <c r="BG94"/>
  <c r="BE94"/>
  <c r="T94"/>
  <c r="R94"/>
  <c r="P94"/>
  <c r="BI91"/>
  <c r="BH91"/>
  <c r="BG91"/>
  <c r="BE91"/>
  <c r="T91"/>
  <c r="R91"/>
  <c r="P91"/>
  <c r="BI89"/>
  <c r="BH89"/>
  <c r="BG89"/>
  <c r="BE89"/>
  <c r="T89"/>
  <c r="R89"/>
  <c r="P89"/>
  <c r="BI86"/>
  <c r="BH86"/>
  <c r="BG86"/>
  <c r="BE86"/>
  <c r="T86"/>
  <c r="R86"/>
  <c r="P86"/>
  <c r="BI83"/>
  <c r="BH83"/>
  <c r="BG83"/>
  <c r="BE83"/>
  <c r="T83"/>
  <c r="R83"/>
  <c r="P83"/>
  <c r="J78"/>
  <c r="J77"/>
  <c r="F77"/>
  <c r="F75"/>
  <c r="E73"/>
  <c r="J55"/>
  <c r="J54"/>
  <c r="F54"/>
  <c r="F52"/>
  <c r="E50"/>
  <c r="J18"/>
  <c r="E18"/>
  <c r="F55"/>
  <c r="J17"/>
  <c r="J12"/>
  <c r="J75"/>
  <c r="E7"/>
  <c r="E71"/>
  <c i="2" r="J37"/>
  <c r="J36"/>
  <c i="1" r="AY55"/>
  <c i="2" r="J35"/>
  <c i="1" r="AX55"/>
  <c i="2" r="BI738"/>
  <c r="BH738"/>
  <c r="BG738"/>
  <c r="BE738"/>
  <c r="T738"/>
  <c r="T730"/>
  <c r="R738"/>
  <c r="R730"/>
  <c r="P738"/>
  <c r="P730"/>
  <c r="BI731"/>
  <c r="BH731"/>
  <c r="BG731"/>
  <c r="BE731"/>
  <c r="T731"/>
  <c r="R731"/>
  <c r="P731"/>
  <c r="BI728"/>
  <c r="BH728"/>
  <c r="BG728"/>
  <c r="BE728"/>
  <c r="T728"/>
  <c r="R728"/>
  <c r="P728"/>
  <c r="BI716"/>
  <c r="BH716"/>
  <c r="BG716"/>
  <c r="BE716"/>
  <c r="T716"/>
  <c r="R716"/>
  <c r="P716"/>
  <c r="BI706"/>
  <c r="BH706"/>
  <c r="BG706"/>
  <c r="BE706"/>
  <c r="T706"/>
  <c r="R706"/>
  <c r="P706"/>
  <c r="BI701"/>
  <c r="BH701"/>
  <c r="BG701"/>
  <c r="BE701"/>
  <c r="T701"/>
  <c r="R701"/>
  <c r="P701"/>
  <c r="BI697"/>
  <c r="BH697"/>
  <c r="BG697"/>
  <c r="BE697"/>
  <c r="T697"/>
  <c r="R697"/>
  <c r="P697"/>
  <c r="BI693"/>
  <c r="BH693"/>
  <c r="BG693"/>
  <c r="BE693"/>
  <c r="T693"/>
  <c r="R693"/>
  <c r="P693"/>
  <c r="BI689"/>
  <c r="BH689"/>
  <c r="BG689"/>
  <c r="BE689"/>
  <c r="T689"/>
  <c r="R689"/>
  <c r="P689"/>
  <c r="BI681"/>
  <c r="BH681"/>
  <c r="BG681"/>
  <c r="BE681"/>
  <c r="T681"/>
  <c r="R681"/>
  <c r="P681"/>
  <c r="BI673"/>
  <c r="BH673"/>
  <c r="BG673"/>
  <c r="BE673"/>
  <c r="T673"/>
  <c r="R673"/>
  <c r="P673"/>
  <c r="BI665"/>
  <c r="BH665"/>
  <c r="BG665"/>
  <c r="BE665"/>
  <c r="T665"/>
  <c r="R665"/>
  <c r="P665"/>
  <c r="BI657"/>
  <c r="BH657"/>
  <c r="BG657"/>
  <c r="BE657"/>
  <c r="T657"/>
  <c r="R657"/>
  <c r="P657"/>
  <c r="BI649"/>
  <c r="BH649"/>
  <c r="BG649"/>
  <c r="BE649"/>
  <c r="T649"/>
  <c r="R649"/>
  <c r="P649"/>
  <c r="BI646"/>
  <c r="BH646"/>
  <c r="BG646"/>
  <c r="BE646"/>
  <c r="T646"/>
  <c r="R646"/>
  <c r="P646"/>
  <c r="BI644"/>
  <c r="BH644"/>
  <c r="BG644"/>
  <c r="BE644"/>
  <c r="T644"/>
  <c r="R644"/>
  <c r="P644"/>
  <c r="BI640"/>
  <c r="BH640"/>
  <c r="BG640"/>
  <c r="BE640"/>
  <c r="T640"/>
  <c r="R640"/>
  <c r="P640"/>
  <c r="BI636"/>
  <c r="BH636"/>
  <c r="BG636"/>
  <c r="BE636"/>
  <c r="T636"/>
  <c r="R636"/>
  <c r="P636"/>
  <c r="BI632"/>
  <c r="BH632"/>
  <c r="BG632"/>
  <c r="BE632"/>
  <c r="T632"/>
  <c r="R632"/>
  <c r="P632"/>
  <c r="BI627"/>
  <c r="BH627"/>
  <c r="BG627"/>
  <c r="BE627"/>
  <c r="T627"/>
  <c r="R627"/>
  <c r="P627"/>
  <c r="BI623"/>
  <c r="BH623"/>
  <c r="BG623"/>
  <c r="BE623"/>
  <c r="T623"/>
  <c r="R623"/>
  <c r="P623"/>
  <c r="BI621"/>
  <c r="BH621"/>
  <c r="BG621"/>
  <c r="BE621"/>
  <c r="T621"/>
  <c r="R621"/>
  <c r="P621"/>
  <c r="BI617"/>
  <c r="BH617"/>
  <c r="BG617"/>
  <c r="BE617"/>
  <c r="T617"/>
  <c r="R617"/>
  <c r="P617"/>
  <c r="BI612"/>
  <c r="BH612"/>
  <c r="BG612"/>
  <c r="BE612"/>
  <c r="T612"/>
  <c r="R612"/>
  <c r="P612"/>
  <c r="BI607"/>
  <c r="BH607"/>
  <c r="BG607"/>
  <c r="BE607"/>
  <c r="T607"/>
  <c r="R607"/>
  <c r="P607"/>
  <c r="BI601"/>
  <c r="BH601"/>
  <c r="BG601"/>
  <c r="BE601"/>
  <c r="T601"/>
  <c r="R601"/>
  <c r="P601"/>
  <c r="BI597"/>
  <c r="BH597"/>
  <c r="BG597"/>
  <c r="BE597"/>
  <c r="T597"/>
  <c r="R597"/>
  <c r="P597"/>
  <c r="BI593"/>
  <c r="BH593"/>
  <c r="BG593"/>
  <c r="BE593"/>
  <c r="T593"/>
  <c r="R593"/>
  <c r="P593"/>
  <c r="BI588"/>
  <c r="BH588"/>
  <c r="BG588"/>
  <c r="BE588"/>
  <c r="T588"/>
  <c r="R588"/>
  <c r="P588"/>
  <c r="BI585"/>
  <c r="BH585"/>
  <c r="BG585"/>
  <c r="BE585"/>
  <c r="T585"/>
  <c r="R585"/>
  <c r="P585"/>
  <c r="BI583"/>
  <c r="BH583"/>
  <c r="BG583"/>
  <c r="BE583"/>
  <c r="T583"/>
  <c r="R583"/>
  <c r="P583"/>
  <c r="BI579"/>
  <c r="BH579"/>
  <c r="BG579"/>
  <c r="BE579"/>
  <c r="T579"/>
  <c r="R579"/>
  <c r="P579"/>
  <c r="BI571"/>
  <c r="BH571"/>
  <c r="BG571"/>
  <c r="BE571"/>
  <c r="T571"/>
  <c r="R571"/>
  <c r="P571"/>
  <c r="BI567"/>
  <c r="BH567"/>
  <c r="BG567"/>
  <c r="BE567"/>
  <c r="T567"/>
  <c r="R567"/>
  <c r="P567"/>
  <c r="BI564"/>
  <c r="BH564"/>
  <c r="BG564"/>
  <c r="BE564"/>
  <c r="T564"/>
  <c r="R564"/>
  <c r="P564"/>
  <c r="BI562"/>
  <c r="BH562"/>
  <c r="BG562"/>
  <c r="BE562"/>
  <c r="T562"/>
  <c r="R562"/>
  <c r="P562"/>
  <c r="BI560"/>
  <c r="BH560"/>
  <c r="BG560"/>
  <c r="BE560"/>
  <c r="T560"/>
  <c r="R560"/>
  <c r="P560"/>
  <c r="BI556"/>
  <c r="BH556"/>
  <c r="BG556"/>
  <c r="BE556"/>
  <c r="T556"/>
  <c r="R556"/>
  <c r="P556"/>
  <c r="BI554"/>
  <c r="BH554"/>
  <c r="BG554"/>
  <c r="BE554"/>
  <c r="T554"/>
  <c r="R554"/>
  <c r="P554"/>
  <c r="BI550"/>
  <c r="BH550"/>
  <c r="BG550"/>
  <c r="BE550"/>
  <c r="T550"/>
  <c r="R550"/>
  <c r="P550"/>
  <c r="BI548"/>
  <c r="BH548"/>
  <c r="BG548"/>
  <c r="BE548"/>
  <c r="T548"/>
  <c r="R548"/>
  <c r="P548"/>
  <c r="BI544"/>
  <c r="BH544"/>
  <c r="BG544"/>
  <c r="BE544"/>
  <c r="T544"/>
  <c r="R544"/>
  <c r="P544"/>
  <c r="BI542"/>
  <c r="BH542"/>
  <c r="BG542"/>
  <c r="BE542"/>
  <c r="T542"/>
  <c r="R542"/>
  <c r="P542"/>
  <c r="BI536"/>
  <c r="BH536"/>
  <c r="BG536"/>
  <c r="BE536"/>
  <c r="T536"/>
  <c r="R536"/>
  <c r="P536"/>
  <c r="BI534"/>
  <c r="BH534"/>
  <c r="BG534"/>
  <c r="BE534"/>
  <c r="T534"/>
  <c r="R534"/>
  <c r="P534"/>
  <c r="BI528"/>
  <c r="BH528"/>
  <c r="BG528"/>
  <c r="BE528"/>
  <c r="T528"/>
  <c r="R528"/>
  <c r="P528"/>
  <c r="BI524"/>
  <c r="BH524"/>
  <c r="BG524"/>
  <c r="BE524"/>
  <c r="T524"/>
  <c r="R524"/>
  <c r="P524"/>
  <c r="BI521"/>
  <c r="BH521"/>
  <c r="BG521"/>
  <c r="BE521"/>
  <c r="T521"/>
  <c r="R521"/>
  <c r="P521"/>
  <c r="BI519"/>
  <c r="BH519"/>
  <c r="BG519"/>
  <c r="BE519"/>
  <c r="T519"/>
  <c r="R519"/>
  <c r="P519"/>
  <c r="BI514"/>
  <c r="BH514"/>
  <c r="BG514"/>
  <c r="BE514"/>
  <c r="T514"/>
  <c r="R514"/>
  <c r="P514"/>
  <c r="BI508"/>
  <c r="BH508"/>
  <c r="BG508"/>
  <c r="BE508"/>
  <c r="T508"/>
  <c r="R508"/>
  <c r="P508"/>
  <c r="BI504"/>
  <c r="BH504"/>
  <c r="BG504"/>
  <c r="BE504"/>
  <c r="T504"/>
  <c r="R504"/>
  <c r="P504"/>
  <c r="BI498"/>
  <c r="BH498"/>
  <c r="BG498"/>
  <c r="BE498"/>
  <c r="T498"/>
  <c r="R498"/>
  <c r="P498"/>
  <c r="BI493"/>
  <c r="BH493"/>
  <c r="BG493"/>
  <c r="BE493"/>
  <c r="T493"/>
  <c r="R493"/>
  <c r="P493"/>
  <c r="BI488"/>
  <c r="BH488"/>
  <c r="BG488"/>
  <c r="BE488"/>
  <c r="T488"/>
  <c r="R488"/>
  <c r="P488"/>
  <c r="BI486"/>
  <c r="BH486"/>
  <c r="BG486"/>
  <c r="BE486"/>
  <c r="T486"/>
  <c r="R486"/>
  <c r="P486"/>
  <c r="BI481"/>
  <c r="BH481"/>
  <c r="BG481"/>
  <c r="BE481"/>
  <c r="T481"/>
  <c r="R481"/>
  <c r="P481"/>
  <c r="BI477"/>
  <c r="BH477"/>
  <c r="BG477"/>
  <c r="BE477"/>
  <c r="T477"/>
  <c r="R477"/>
  <c r="P477"/>
  <c r="BI473"/>
  <c r="BH473"/>
  <c r="BG473"/>
  <c r="BE473"/>
  <c r="T473"/>
  <c r="R473"/>
  <c r="P473"/>
  <c r="BI469"/>
  <c r="BH469"/>
  <c r="BG469"/>
  <c r="BE469"/>
  <c r="T469"/>
  <c r="R469"/>
  <c r="P469"/>
  <c r="BI466"/>
  <c r="BH466"/>
  <c r="BG466"/>
  <c r="BE466"/>
  <c r="T466"/>
  <c r="R466"/>
  <c r="P466"/>
  <c r="BI464"/>
  <c r="BH464"/>
  <c r="BG464"/>
  <c r="BE464"/>
  <c r="T464"/>
  <c r="R464"/>
  <c r="P464"/>
  <c r="BI463"/>
  <c r="BH463"/>
  <c r="BG463"/>
  <c r="BE463"/>
  <c r="T463"/>
  <c r="R463"/>
  <c r="P463"/>
  <c r="BI459"/>
  <c r="BH459"/>
  <c r="BG459"/>
  <c r="BE459"/>
  <c r="T459"/>
  <c r="R459"/>
  <c r="P459"/>
  <c r="BI456"/>
  <c r="BH456"/>
  <c r="BG456"/>
  <c r="BE456"/>
  <c r="T456"/>
  <c r="R456"/>
  <c r="P456"/>
  <c r="BI454"/>
  <c r="BH454"/>
  <c r="BG454"/>
  <c r="BE454"/>
  <c r="T454"/>
  <c r="R454"/>
  <c r="P454"/>
  <c r="BI450"/>
  <c r="BH450"/>
  <c r="BG450"/>
  <c r="BE450"/>
  <c r="T450"/>
  <c r="R450"/>
  <c r="P450"/>
  <c r="BI448"/>
  <c r="BH448"/>
  <c r="BG448"/>
  <c r="BE448"/>
  <c r="T448"/>
  <c r="R448"/>
  <c r="P448"/>
  <c r="BI446"/>
  <c r="BH446"/>
  <c r="BG446"/>
  <c r="BE446"/>
  <c r="T446"/>
  <c r="R446"/>
  <c r="P446"/>
  <c r="BI443"/>
  <c r="BH443"/>
  <c r="BG443"/>
  <c r="BE443"/>
  <c r="T443"/>
  <c r="R443"/>
  <c r="P443"/>
  <c r="BI441"/>
  <c r="BH441"/>
  <c r="BG441"/>
  <c r="BE441"/>
  <c r="T441"/>
  <c r="R441"/>
  <c r="P441"/>
  <c r="BI437"/>
  <c r="BH437"/>
  <c r="BG437"/>
  <c r="BE437"/>
  <c r="T437"/>
  <c r="R437"/>
  <c r="P437"/>
  <c r="BI435"/>
  <c r="BH435"/>
  <c r="BG435"/>
  <c r="BE435"/>
  <c r="T435"/>
  <c r="R435"/>
  <c r="P435"/>
  <c r="BI433"/>
  <c r="BH433"/>
  <c r="BG433"/>
  <c r="BE433"/>
  <c r="T433"/>
  <c r="R433"/>
  <c r="P433"/>
  <c r="BI430"/>
  <c r="BH430"/>
  <c r="BG430"/>
  <c r="BE430"/>
  <c r="T430"/>
  <c r="R430"/>
  <c r="P430"/>
  <c r="BI428"/>
  <c r="BH428"/>
  <c r="BG428"/>
  <c r="BE428"/>
  <c r="T428"/>
  <c r="R428"/>
  <c r="P428"/>
  <c r="BI414"/>
  <c r="BH414"/>
  <c r="BG414"/>
  <c r="BE414"/>
  <c r="T414"/>
  <c r="R414"/>
  <c r="P414"/>
  <c r="BI410"/>
  <c r="BH410"/>
  <c r="BG410"/>
  <c r="BE410"/>
  <c r="T410"/>
  <c r="R410"/>
  <c r="P410"/>
  <c r="BI408"/>
  <c r="BH408"/>
  <c r="BG408"/>
  <c r="BE408"/>
  <c r="T408"/>
  <c r="R408"/>
  <c r="P408"/>
  <c r="BI406"/>
  <c r="BH406"/>
  <c r="BG406"/>
  <c r="BE406"/>
  <c r="T406"/>
  <c r="R406"/>
  <c r="P406"/>
  <c r="BI404"/>
  <c r="BH404"/>
  <c r="BG404"/>
  <c r="BE404"/>
  <c r="T404"/>
  <c r="R404"/>
  <c r="P404"/>
  <c r="BI402"/>
  <c r="BH402"/>
  <c r="BG402"/>
  <c r="BE402"/>
  <c r="T402"/>
  <c r="R402"/>
  <c r="P402"/>
  <c r="BI400"/>
  <c r="BH400"/>
  <c r="BG400"/>
  <c r="BE400"/>
  <c r="T400"/>
  <c r="R400"/>
  <c r="P400"/>
  <c r="BI398"/>
  <c r="BH398"/>
  <c r="BG398"/>
  <c r="BE398"/>
  <c r="T398"/>
  <c r="R398"/>
  <c r="P398"/>
  <c r="BI396"/>
  <c r="BH396"/>
  <c r="BG396"/>
  <c r="BE396"/>
  <c r="T396"/>
  <c r="R396"/>
  <c r="P396"/>
  <c r="BI394"/>
  <c r="BH394"/>
  <c r="BG394"/>
  <c r="BE394"/>
  <c r="T394"/>
  <c r="R394"/>
  <c r="P394"/>
  <c r="BI392"/>
  <c r="BH392"/>
  <c r="BG392"/>
  <c r="BE392"/>
  <c r="T392"/>
  <c r="R392"/>
  <c r="P392"/>
  <c r="BI390"/>
  <c r="BH390"/>
  <c r="BG390"/>
  <c r="BE390"/>
  <c r="T390"/>
  <c r="R390"/>
  <c r="P390"/>
  <c r="BI388"/>
  <c r="BH388"/>
  <c r="BG388"/>
  <c r="BE388"/>
  <c r="T388"/>
  <c r="R388"/>
  <c r="P388"/>
  <c r="BI386"/>
  <c r="BH386"/>
  <c r="BG386"/>
  <c r="BE386"/>
  <c r="T386"/>
  <c r="R386"/>
  <c r="P386"/>
  <c r="BI383"/>
  <c r="BH383"/>
  <c r="BG383"/>
  <c r="BE383"/>
  <c r="T383"/>
  <c r="R383"/>
  <c r="P383"/>
  <c r="BI381"/>
  <c r="BH381"/>
  <c r="BG381"/>
  <c r="BE381"/>
  <c r="T381"/>
  <c r="R381"/>
  <c r="P381"/>
  <c r="BI377"/>
  <c r="BH377"/>
  <c r="BG377"/>
  <c r="BE377"/>
  <c r="T377"/>
  <c r="R377"/>
  <c r="P377"/>
  <c r="BI373"/>
  <c r="BH373"/>
  <c r="BG373"/>
  <c r="BE373"/>
  <c r="T373"/>
  <c r="R373"/>
  <c r="P373"/>
  <c r="BI371"/>
  <c r="BH371"/>
  <c r="BG371"/>
  <c r="BE371"/>
  <c r="T371"/>
  <c r="R371"/>
  <c r="P371"/>
  <c r="BI370"/>
  <c r="BH370"/>
  <c r="BG370"/>
  <c r="BE370"/>
  <c r="T370"/>
  <c r="R370"/>
  <c r="P370"/>
  <c r="BI365"/>
  <c r="BH365"/>
  <c r="BG365"/>
  <c r="BE365"/>
  <c r="T365"/>
  <c r="R365"/>
  <c r="P365"/>
  <c r="BI361"/>
  <c r="BH361"/>
  <c r="BG361"/>
  <c r="BE361"/>
  <c r="T361"/>
  <c r="R361"/>
  <c r="P361"/>
  <c r="BI360"/>
  <c r="BH360"/>
  <c r="BG360"/>
  <c r="BE360"/>
  <c r="T360"/>
  <c r="R360"/>
  <c r="P360"/>
  <c r="BI355"/>
  <c r="BH355"/>
  <c r="BG355"/>
  <c r="BE355"/>
  <c r="T355"/>
  <c r="R355"/>
  <c r="P355"/>
  <c r="BI354"/>
  <c r="BH354"/>
  <c r="BG354"/>
  <c r="BE354"/>
  <c r="T354"/>
  <c r="R354"/>
  <c r="P354"/>
  <c r="BI352"/>
  <c r="BH352"/>
  <c r="BG352"/>
  <c r="BE352"/>
  <c r="T352"/>
  <c r="R352"/>
  <c r="P352"/>
  <c r="BI351"/>
  <c r="BH351"/>
  <c r="BG351"/>
  <c r="BE351"/>
  <c r="T351"/>
  <c r="R351"/>
  <c r="P351"/>
  <c r="BI350"/>
  <c r="BH350"/>
  <c r="BG350"/>
  <c r="BE350"/>
  <c r="T350"/>
  <c r="R350"/>
  <c r="P350"/>
  <c r="BI348"/>
  <c r="BH348"/>
  <c r="BG348"/>
  <c r="BE348"/>
  <c r="T348"/>
  <c r="R348"/>
  <c r="P348"/>
  <c r="BI344"/>
  <c r="BH344"/>
  <c r="BG344"/>
  <c r="BE344"/>
  <c r="T344"/>
  <c r="R344"/>
  <c r="P344"/>
  <c r="BI340"/>
  <c r="BH340"/>
  <c r="BG340"/>
  <c r="BE340"/>
  <c r="T340"/>
  <c r="R340"/>
  <c r="P340"/>
  <c r="BI337"/>
  <c r="BH337"/>
  <c r="BG337"/>
  <c r="BE337"/>
  <c r="T337"/>
  <c r="R337"/>
  <c r="P337"/>
  <c r="BI335"/>
  <c r="BH335"/>
  <c r="BG335"/>
  <c r="BE335"/>
  <c r="T335"/>
  <c r="R335"/>
  <c r="P335"/>
  <c r="BI334"/>
  <c r="BH334"/>
  <c r="BG334"/>
  <c r="BE334"/>
  <c r="T334"/>
  <c r="R334"/>
  <c r="P334"/>
  <c r="BI333"/>
  <c r="BH333"/>
  <c r="BG333"/>
  <c r="BE333"/>
  <c r="T333"/>
  <c r="R333"/>
  <c r="P333"/>
  <c r="BI325"/>
  <c r="BH325"/>
  <c r="BG325"/>
  <c r="BE325"/>
  <c r="T325"/>
  <c r="R325"/>
  <c r="P325"/>
  <c r="BI323"/>
  <c r="BH323"/>
  <c r="BG323"/>
  <c r="BE323"/>
  <c r="T323"/>
  <c r="R323"/>
  <c r="P323"/>
  <c r="BI320"/>
  <c r="BH320"/>
  <c r="BG320"/>
  <c r="BE320"/>
  <c r="T320"/>
  <c r="R320"/>
  <c r="P320"/>
  <c r="BI318"/>
  <c r="BH318"/>
  <c r="BG318"/>
  <c r="BE318"/>
  <c r="T318"/>
  <c r="R318"/>
  <c r="P318"/>
  <c r="BI317"/>
  <c r="BH317"/>
  <c r="BG317"/>
  <c r="BE317"/>
  <c r="T317"/>
  <c r="R317"/>
  <c r="P317"/>
  <c r="BI315"/>
  <c r="BH315"/>
  <c r="BG315"/>
  <c r="BE315"/>
  <c r="T315"/>
  <c r="R315"/>
  <c r="P315"/>
  <c r="BI313"/>
  <c r="BH313"/>
  <c r="BG313"/>
  <c r="BE313"/>
  <c r="T313"/>
  <c r="R313"/>
  <c r="P313"/>
  <c r="BI311"/>
  <c r="BH311"/>
  <c r="BG311"/>
  <c r="BE311"/>
  <c r="T311"/>
  <c r="R311"/>
  <c r="P311"/>
  <c r="BI306"/>
  <c r="BH306"/>
  <c r="BG306"/>
  <c r="BE306"/>
  <c r="T306"/>
  <c r="R306"/>
  <c r="P306"/>
  <c r="BI303"/>
  <c r="BH303"/>
  <c r="BG303"/>
  <c r="BE303"/>
  <c r="T303"/>
  <c r="R303"/>
  <c r="P303"/>
  <c r="BI301"/>
  <c r="BH301"/>
  <c r="BG301"/>
  <c r="BE301"/>
  <c r="T301"/>
  <c r="R301"/>
  <c r="P301"/>
  <c r="BI300"/>
  <c r="BH300"/>
  <c r="BG300"/>
  <c r="BE300"/>
  <c r="T300"/>
  <c r="R300"/>
  <c r="P300"/>
  <c r="BI298"/>
  <c r="BH298"/>
  <c r="BG298"/>
  <c r="BE298"/>
  <c r="T298"/>
  <c r="R298"/>
  <c r="P298"/>
  <c r="BI295"/>
  <c r="BH295"/>
  <c r="BG295"/>
  <c r="BE295"/>
  <c r="T295"/>
  <c r="R295"/>
  <c r="P295"/>
  <c r="BI293"/>
  <c r="BH293"/>
  <c r="BG293"/>
  <c r="BE293"/>
  <c r="T293"/>
  <c r="R293"/>
  <c r="P293"/>
  <c r="BI289"/>
  <c r="BH289"/>
  <c r="BG289"/>
  <c r="BE289"/>
  <c r="T289"/>
  <c r="R289"/>
  <c r="P289"/>
  <c r="BI284"/>
  <c r="BH284"/>
  <c r="BG284"/>
  <c r="BE284"/>
  <c r="T284"/>
  <c r="R284"/>
  <c r="P284"/>
  <c r="BI281"/>
  <c r="BH281"/>
  <c r="BG281"/>
  <c r="BE281"/>
  <c r="T281"/>
  <c r="R281"/>
  <c r="P281"/>
  <c r="BI279"/>
  <c r="BH279"/>
  <c r="BG279"/>
  <c r="BE279"/>
  <c r="T279"/>
  <c r="R279"/>
  <c r="P279"/>
  <c r="BI277"/>
  <c r="BH277"/>
  <c r="BG277"/>
  <c r="BE277"/>
  <c r="T277"/>
  <c r="R277"/>
  <c r="P277"/>
  <c r="BI275"/>
  <c r="BH275"/>
  <c r="BG275"/>
  <c r="BE275"/>
  <c r="T275"/>
  <c r="R275"/>
  <c r="P275"/>
  <c r="BI273"/>
  <c r="BH273"/>
  <c r="BG273"/>
  <c r="BE273"/>
  <c r="T273"/>
  <c r="R273"/>
  <c r="P273"/>
  <c r="BI271"/>
  <c r="BH271"/>
  <c r="BG271"/>
  <c r="BE271"/>
  <c r="T271"/>
  <c r="R271"/>
  <c r="P271"/>
  <c r="BI270"/>
  <c r="BH270"/>
  <c r="BG270"/>
  <c r="BE270"/>
  <c r="T270"/>
  <c r="R270"/>
  <c r="P270"/>
  <c r="BI268"/>
  <c r="BH268"/>
  <c r="BG268"/>
  <c r="BE268"/>
  <c r="T268"/>
  <c r="R268"/>
  <c r="P268"/>
  <c r="BI266"/>
  <c r="BH266"/>
  <c r="BG266"/>
  <c r="BE266"/>
  <c r="T266"/>
  <c r="R266"/>
  <c r="P266"/>
  <c r="BI264"/>
  <c r="BH264"/>
  <c r="BG264"/>
  <c r="BE264"/>
  <c r="T264"/>
  <c r="R264"/>
  <c r="P264"/>
  <c r="BI262"/>
  <c r="BH262"/>
  <c r="BG262"/>
  <c r="BE262"/>
  <c r="T262"/>
  <c r="R262"/>
  <c r="P262"/>
  <c r="BI260"/>
  <c r="BH260"/>
  <c r="BG260"/>
  <c r="BE260"/>
  <c r="T260"/>
  <c r="R260"/>
  <c r="P260"/>
  <c r="BI258"/>
  <c r="BH258"/>
  <c r="BG258"/>
  <c r="BE258"/>
  <c r="T258"/>
  <c r="R258"/>
  <c r="P258"/>
  <c r="BI256"/>
  <c r="BH256"/>
  <c r="BG256"/>
  <c r="BE256"/>
  <c r="T256"/>
  <c r="R256"/>
  <c r="P256"/>
  <c r="BI254"/>
  <c r="BH254"/>
  <c r="BG254"/>
  <c r="BE254"/>
  <c r="T254"/>
  <c r="R254"/>
  <c r="P254"/>
  <c r="BI252"/>
  <c r="BH252"/>
  <c r="BG252"/>
  <c r="BE252"/>
  <c r="T252"/>
  <c r="R252"/>
  <c r="P252"/>
  <c r="BI250"/>
  <c r="BH250"/>
  <c r="BG250"/>
  <c r="BE250"/>
  <c r="T250"/>
  <c r="R250"/>
  <c r="P250"/>
  <c r="BI248"/>
  <c r="BH248"/>
  <c r="BG248"/>
  <c r="BE248"/>
  <c r="T248"/>
  <c r="R248"/>
  <c r="P248"/>
  <c r="BI246"/>
  <c r="BH246"/>
  <c r="BG246"/>
  <c r="BE246"/>
  <c r="T246"/>
  <c r="R246"/>
  <c r="P246"/>
  <c r="BI242"/>
  <c r="BH242"/>
  <c r="BG242"/>
  <c r="BE242"/>
  <c r="T242"/>
  <c r="T241"/>
  <c r="R242"/>
  <c r="R241"/>
  <c r="P242"/>
  <c r="P241"/>
  <c r="BI232"/>
  <c r="BH232"/>
  <c r="BG232"/>
  <c r="BE232"/>
  <c r="T232"/>
  <c r="R232"/>
  <c r="P232"/>
  <c r="BI227"/>
  <c r="BH227"/>
  <c r="BG227"/>
  <c r="BE227"/>
  <c r="T227"/>
  <c r="R227"/>
  <c r="P227"/>
  <c r="BI222"/>
  <c r="BH222"/>
  <c r="BG222"/>
  <c r="BE222"/>
  <c r="T222"/>
  <c r="R222"/>
  <c r="P222"/>
  <c r="BI217"/>
  <c r="BH217"/>
  <c r="BG217"/>
  <c r="BE217"/>
  <c r="T217"/>
  <c r="R217"/>
  <c r="P217"/>
  <c r="BI211"/>
  <c r="BH211"/>
  <c r="BG211"/>
  <c r="BE211"/>
  <c r="T211"/>
  <c r="R211"/>
  <c r="P211"/>
  <c r="BI209"/>
  <c r="BH209"/>
  <c r="BG209"/>
  <c r="BE209"/>
  <c r="T209"/>
  <c r="R209"/>
  <c r="P209"/>
  <c r="BI207"/>
  <c r="BH207"/>
  <c r="BG207"/>
  <c r="BE207"/>
  <c r="T207"/>
  <c r="R207"/>
  <c r="P207"/>
  <c r="BI195"/>
  <c r="BH195"/>
  <c r="BG195"/>
  <c r="BE195"/>
  <c r="T195"/>
  <c r="R195"/>
  <c r="P195"/>
  <c r="BI191"/>
  <c r="BH191"/>
  <c r="BG191"/>
  <c r="BE191"/>
  <c r="T191"/>
  <c r="R191"/>
  <c r="P191"/>
  <c r="BI187"/>
  <c r="BH187"/>
  <c r="BG187"/>
  <c r="BE187"/>
  <c r="T187"/>
  <c r="R187"/>
  <c r="P187"/>
  <c r="BI183"/>
  <c r="BH183"/>
  <c r="BG183"/>
  <c r="BE183"/>
  <c r="T183"/>
  <c r="R183"/>
  <c r="P183"/>
  <c r="BI179"/>
  <c r="BH179"/>
  <c r="BG179"/>
  <c r="BE179"/>
  <c r="T179"/>
  <c r="R179"/>
  <c r="P179"/>
  <c r="BI172"/>
  <c r="BH172"/>
  <c r="BG172"/>
  <c r="BE172"/>
  <c r="T172"/>
  <c r="R172"/>
  <c r="P172"/>
  <c r="BI166"/>
  <c r="BH166"/>
  <c r="BG166"/>
  <c r="BE166"/>
  <c r="T166"/>
  <c r="R166"/>
  <c r="P166"/>
  <c r="BI159"/>
  <c r="BH159"/>
  <c r="BG159"/>
  <c r="BE159"/>
  <c r="T159"/>
  <c r="R159"/>
  <c r="P159"/>
  <c r="BI151"/>
  <c r="BH151"/>
  <c r="BG151"/>
  <c r="BE151"/>
  <c r="T151"/>
  <c r="R151"/>
  <c r="P151"/>
  <c r="BI145"/>
  <c r="BH145"/>
  <c r="BG145"/>
  <c r="BE145"/>
  <c r="T145"/>
  <c r="R145"/>
  <c r="P145"/>
  <c r="BI137"/>
  <c r="BH137"/>
  <c r="BG137"/>
  <c r="BE137"/>
  <c r="T137"/>
  <c r="R137"/>
  <c r="P137"/>
  <c r="BI128"/>
  <c r="BH128"/>
  <c r="BG128"/>
  <c r="BE128"/>
  <c r="T128"/>
  <c r="R128"/>
  <c r="P128"/>
  <c r="BI124"/>
  <c r="BH124"/>
  <c r="BG124"/>
  <c r="BE124"/>
  <c r="T124"/>
  <c r="R124"/>
  <c r="P124"/>
  <c r="BI120"/>
  <c r="BH120"/>
  <c r="BG120"/>
  <c r="BE120"/>
  <c r="T120"/>
  <c r="R120"/>
  <c r="P120"/>
  <c r="BI115"/>
  <c r="BH115"/>
  <c r="BG115"/>
  <c r="BE115"/>
  <c r="T115"/>
  <c r="R115"/>
  <c r="P115"/>
  <c r="BI110"/>
  <c r="BH110"/>
  <c r="BG110"/>
  <c r="BE110"/>
  <c r="T110"/>
  <c r="R110"/>
  <c r="P110"/>
  <c r="BI106"/>
  <c r="BH106"/>
  <c r="BG106"/>
  <c r="BE106"/>
  <c r="T106"/>
  <c r="R106"/>
  <c r="P106"/>
  <c r="J100"/>
  <c r="J99"/>
  <c r="F99"/>
  <c r="F97"/>
  <c r="E95"/>
  <c r="J55"/>
  <c r="J54"/>
  <c r="F54"/>
  <c r="F52"/>
  <c r="E50"/>
  <c r="J18"/>
  <c r="E18"/>
  <c r="F55"/>
  <c r="J17"/>
  <c r="J12"/>
  <c r="J97"/>
  <c r="E7"/>
  <c r="E93"/>
  <c i="1" r="L50"/>
  <c r="AM50"/>
  <c r="AM49"/>
  <c r="L49"/>
  <c r="AM47"/>
  <c r="L47"/>
  <c r="L45"/>
  <c r="L44"/>
  <c i="2" r="J542"/>
  <c r="J443"/>
  <c r="BK352"/>
  <c r="BK556"/>
  <c r="BK406"/>
  <c r="J665"/>
  <c r="J514"/>
  <c r="J250"/>
  <c r="BK209"/>
  <c r="BK137"/>
  <c r="J550"/>
  <c r="J636"/>
  <c r="J644"/>
  <c r="J106"/>
  <c r="BK579"/>
  <c r="BK521"/>
  <c r="BK617"/>
  <c r="J556"/>
  <c i="3" r="BK91"/>
  <c i="2" r="BK120"/>
  <c r="J508"/>
  <c r="J617"/>
  <c r="BK318"/>
  <c r="J166"/>
  <c r="J488"/>
  <c r="BK207"/>
  <c r="BK279"/>
  <c r="BK463"/>
  <c r="BK365"/>
  <c r="BK252"/>
  <c r="J115"/>
  <c r="BK337"/>
  <c r="BK435"/>
  <c r="BK311"/>
  <c r="BK166"/>
  <c r="BK273"/>
  <c r="BK145"/>
  <c r="BK264"/>
  <c i="3" r="J100"/>
  <c i="2" r="BK583"/>
  <c r="J386"/>
  <c r="J388"/>
  <c r="J360"/>
  <c r="BK262"/>
  <c r="BK486"/>
  <c r="BK627"/>
  <c r="J536"/>
  <c r="BK281"/>
  <c r="BK351"/>
  <c r="BK323"/>
  <c r="J716"/>
  <c i="3" r="BK83"/>
  <c i="2" r="J583"/>
  <c r="BK693"/>
  <c r="BK601"/>
  <c r="BK446"/>
  <c r="J268"/>
  <c r="J252"/>
  <c r="BK394"/>
  <c r="J260"/>
  <c r="BK227"/>
  <c r="J262"/>
  <c r="J454"/>
  <c i="3" r="J91"/>
  <c i="2" r="J381"/>
  <c r="J306"/>
  <c r="J731"/>
  <c r="BK217"/>
  <c r="BK504"/>
  <c r="J351"/>
  <c r="J348"/>
  <c r="J738"/>
  <c r="J554"/>
  <c r="BK301"/>
  <c r="J124"/>
  <c i="3" r="BK86"/>
  <c i="2" r="J222"/>
  <c r="J217"/>
  <c r="BK562"/>
  <c r="BK222"/>
  <c r="J498"/>
  <c r="J441"/>
  <c r="J657"/>
  <c r="J689"/>
  <c r="J567"/>
  <c r="J681"/>
  <c i="3" r="J103"/>
  <c i="2" r="J313"/>
  <c r="BK159"/>
  <c r="BK488"/>
  <c i="1" r="AS54"/>
  <c i="2" r="BK477"/>
  <c r="J564"/>
  <c r="BK128"/>
  <c r="J477"/>
  <c r="J463"/>
  <c r="J430"/>
  <c r="J248"/>
  <c r="BK344"/>
  <c r="J414"/>
  <c r="BK211"/>
  <c i="3" r="BK97"/>
  <c i="2" r="BK172"/>
  <c r="BK195"/>
  <c r="BK623"/>
  <c r="BK697"/>
  <c r="BK390"/>
  <c r="BK260"/>
  <c r="J318"/>
  <c r="BK325"/>
  <c r="BK246"/>
  <c r="J183"/>
  <c r="J528"/>
  <c r="J361"/>
  <c r="J612"/>
  <c i="3" r="J89"/>
  <c i="2" r="BK179"/>
  <c r="J469"/>
  <c r="J607"/>
  <c r="BK400"/>
  <c r="J258"/>
  <c r="J437"/>
  <c r="J151"/>
  <c r="J562"/>
  <c r="BK464"/>
  <c r="J159"/>
  <c r="J640"/>
  <c r="BK377"/>
  <c r="BK348"/>
  <c r="BK493"/>
  <c r="BK254"/>
  <c r="BK450"/>
  <c r="J504"/>
  <c r="BK459"/>
  <c r="J110"/>
  <c r="BK268"/>
  <c r="BK542"/>
  <c r="J373"/>
  <c r="BK607"/>
  <c r="J435"/>
  <c r="BK298"/>
  <c r="J728"/>
  <c r="J365"/>
  <c r="BK115"/>
  <c r="J273"/>
  <c r="J207"/>
  <c r="BK303"/>
  <c r="BK644"/>
  <c r="BK386"/>
  <c r="BK456"/>
  <c r="BK524"/>
  <c r="J524"/>
  <c r="J464"/>
  <c r="J428"/>
  <c r="J333"/>
  <c r="J521"/>
  <c r="J649"/>
  <c r="BK536"/>
  <c r="BK528"/>
  <c r="BK334"/>
  <c r="J377"/>
  <c r="BK571"/>
  <c r="J266"/>
  <c i="3" r="J97"/>
  <c i="2" r="J246"/>
  <c r="BK392"/>
  <c r="BK469"/>
  <c r="J344"/>
  <c r="J298"/>
  <c r="J481"/>
  <c r="J301"/>
  <c r="BK731"/>
  <c r="J289"/>
  <c r="J352"/>
  <c r="BK317"/>
  <c r="BK567"/>
  <c i="3" r="BK94"/>
  <c i="2" r="J311"/>
  <c r="J588"/>
  <c r="BK649"/>
  <c r="J137"/>
  <c r="BK335"/>
  <c r="J337"/>
  <c r="BK597"/>
  <c r="J271"/>
  <c r="J277"/>
  <c r="J355"/>
  <c r="J242"/>
  <c r="J466"/>
  <c r="BK289"/>
  <c r="J254"/>
  <c i="3" r="J86"/>
  <c i="2" r="BK738"/>
  <c r="J187"/>
  <c r="J325"/>
  <c r="BK519"/>
  <c r="BK306"/>
  <c r="J456"/>
  <c r="J295"/>
  <c r="J179"/>
  <c r="J317"/>
  <c r="BK106"/>
  <c r="J534"/>
  <c r="BK256"/>
  <c r="J390"/>
  <c r="J493"/>
  <c r="BK340"/>
  <c r="BK242"/>
  <c r="J544"/>
  <c r="J450"/>
  <c r="BK248"/>
  <c r="BK466"/>
  <c r="J264"/>
  <c r="J632"/>
  <c r="J396"/>
  <c r="J579"/>
  <c r="BK355"/>
  <c r="J211"/>
  <c r="J697"/>
  <c r="BK706"/>
  <c r="J548"/>
  <c r="J354"/>
  <c i="3" r="BK89"/>
  <c i="2" r="J335"/>
  <c r="J370"/>
  <c r="BK701"/>
  <c r="J120"/>
  <c r="BK554"/>
  <c r="BK404"/>
  <c r="BK271"/>
  <c r="J601"/>
  <c r="J392"/>
  <c r="BK373"/>
  <c r="J486"/>
  <c r="J320"/>
  <c r="J446"/>
  <c r="BK398"/>
  <c r="J270"/>
  <c r="J433"/>
  <c r="BK333"/>
  <c r="BK350"/>
  <c r="BK665"/>
  <c r="J459"/>
  <c r="J404"/>
  <c i="3" r="BK100"/>
  <c i="2" r="BK266"/>
  <c r="BK381"/>
  <c r="BK187"/>
  <c r="J334"/>
  <c r="BK593"/>
  <c r="J585"/>
  <c r="J284"/>
  <c i="3" r="J83"/>
  <c i="2" r="BK300"/>
  <c r="J410"/>
  <c r="J275"/>
  <c r="BK371"/>
  <c r="BK313"/>
  <c r="BK716"/>
  <c r="J191"/>
  <c r="BK388"/>
  <c r="J195"/>
  <c i="3" r="J94"/>
  <c i="2" r="BK258"/>
  <c r="BK437"/>
  <c r="J519"/>
  <c r="J627"/>
  <c r="BK414"/>
  <c r="BK315"/>
  <c r="BK361"/>
  <c r="J398"/>
  <c r="BK534"/>
  <c r="J315"/>
  <c r="J701"/>
  <c r="BK585"/>
  <c r="BK454"/>
  <c r="J323"/>
  <c r="BK498"/>
  <c r="BK640"/>
  <c r="J303"/>
  <c r="J145"/>
  <c r="BK151"/>
  <c r="BK443"/>
  <c r="BK448"/>
  <c r="BK277"/>
  <c r="J448"/>
  <c r="BK621"/>
  <c r="BK433"/>
  <c r="J300"/>
  <c r="BK514"/>
  <c r="BK430"/>
  <c r="BK544"/>
  <c r="J350"/>
  <c r="BK560"/>
  <c r="BK508"/>
  <c r="BK564"/>
  <c r="BK550"/>
  <c r="J340"/>
  <c r="J406"/>
  <c r="BK681"/>
  <c r="BK428"/>
  <c r="BK293"/>
  <c r="BK632"/>
  <c r="BK396"/>
  <c r="BK370"/>
  <c r="BK232"/>
  <c r="BK441"/>
  <c r="BK270"/>
  <c r="J597"/>
  <c r="BK673"/>
  <c r="J408"/>
  <c r="BK354"/>
  <c r="J209"/>
  <c r="J383"/>
  <c r="BK588"/>
  <c r="J128"/>
  <c r="J281"/>
  <c r="BK548"/>
  <c r="BK320"/>
  <c r="BK473"/>
  <c r="BK646"/>
  <c r="J394"/>
  <c r="BK636"/>
  <c r="BK383"/>
  <c r="J621"/>
  <c r="J402"/>
  <c r="BK360"/>
  <c r="J371"/>
  <c r="J256"/>
  <c r="BK408"/>
  <c r="J623"/>
  <c r="BK250"/>
  <c r="BK124"/>
  <c r="J571"/>
  <c r="J400"/>
  <c r="BK284"/>
  <c r="J706"/>
  <c r="BK191"/>
  <c r="J560"/>
  <c r="BK689"/>
  <c r="J227"/>
  <c r="J232"/>
  <c r="J673"/>
  <c r="J646"/>
  <c r="BK481"/>
  <c r="BK410"/>
  <c r="BK657"/>
  <c r="BK728"/>
  <c r="J172"/>
  <c r="BK275"/>
  <c r="J473"/>
  <c r="BK110"/>
  <c r="BK612"/>
  <c r="BK183"/>
  <c r="J593"/>
  <c r="BK402"/>
  <c r="J279"/>
  <c r="J293"/>
  <c r="BK295"/>
  <c r="J693"/>
  <c i="3" r="BK103"/>
  <c i="2" l="1" r="BK114"/>
  <c r="J114"/>
  <c r="J62"/>
  <c r="R206"/>
  <c r="T283"/>
  <c r="T297"/>
  <c r="T322"/>
  <c r="T332"/>
  <c r="T385"/>
  <c r="T445"/>
  <c r="R458"/>
  <c r="BK523"/>
  <c r="J523"/>
  <c r="J79"/>
  <c r="BK587"/>
  <c r="J587"/>
  <c r="J81"/>
  <c r="T105"/>
  <c r="R178"/>
  <c r="R245"/>
  <c r="P305"/>
  <c r="R339"/>
  <c r="R432"/>
  <c r="BK468"/>
  <c r="J468"/>
  <c r="J78"/>
  <c r="BK566"/>
  <c r="J566"/>
  <c r="J80"/>
  <c r="P587"/>
  <c r="P105"/>
  <c r="BK178"/>
  <c r="J178"/>
  <c r="J63"/>
  <c r="P245"/>
  <c r="BK305"/>
  <c r="J305"/>
  <c r="J70"/>
  <c r="BK332"/>
  <c r="J332"/>
  <c r="J72"/>
  <c r="BK385"/>
  <c r="J385"/>
  <c r="J74"/>
  <c r="BK445"/>
  <c r="J445"/>
  <c r="J76"/>
  <c r="BK458"/>
  <c r="J458"/>
  <c r="J77"/>
  <c r="T523"/>
  <c r="R587"/>
  <c i="3" r="R82"/>
  <c i="2" r="R114"/>
  <c r="T206"/>
  <c r="P283"/>
  <c r="R297"/>
  <c r="R322"/>
  <c r="T339"/>
  <c r="BK432"/>
  <c r="J432"/>
  <c r="J75"/>
  <c r="P468"/>
  <c r="P566"/>
  <c r="T587"/>
  <c i="3" r="P82"/>
  <c r="T82"/>
  <c i="2" r="R105"/>
  <c r="P178"/>
  <c r="BK245"/>
  <c r="BK297"/>
  <c r="J297"/>
  <c r="J69"/>
  <c r="BK322"/>
  <c r="J322"/>
  <c r="J71"/>
  <c r="P332"/>
  <c r="R385"/>
  <c r="P445"/>
  <c r="P458"/>
  <c r="R523"/>
  <c r="T648"/>
  <c i="3" r="P90"/>
  <c i="2" r="P114"/>
  <c r="BK206"/>
  <c r="J206"/>
  <c r="J64"/>
  <c r="BK283"/>
  <c r="J283"/>
  <c r="J68"/>
  <c r="R305"/>
  <c r="BK339"/>
  <c r="J339"/>
  <c r="J73"/>
  <c r="T432"/>
  <c r="R468"/>
  <c r="R566"/>
  <c r="BK648"/>
  <c r="J648"/>
  <c r="J82"/>
  <c i="3" r="R90"/>
  <c i="2" r="T114"/>
  <c r="P206"/>
  <c r="R283"/>
  <c r="T305"/>
  <c r="P339"/>
  <c r="P432"/>
  <c r="T468"/>
  <c r="T566"/>
  <c r="P648"/>
  <c i="3" r="BK90"/>
  <c r="J90"/>
  <c r="J61"/>
  <c i="2" r="BK105"/>
  <c r="J105"/>
  <c r="J61"/>
  <c r="T178"/>
  <c r="T245"/>
  <c r="T244"/>
  <c r="P297"/>
  <c r="P322"/>
  <c r="R332"/>
  <c r="P385"/>
  <c r="R445"/>
  <c r="T458"/>
  <c r="P523"/>
  <c r="R648"/>
  <c i="3" r="BK82"/>
  <c r="J82"/>
  <c r="J60"/>
  <c r="T90"/>
  <c i="2" r="BK730"/>
  <c r="J730"/>
  <c r="J83"/>
  <c r="BK241"/>
  <c r="J241"/>
  <c r="J65"/>
  <c i="3" r="F78"/>
  <c r="BF89"/>
  <c r="BF91"/>
  <c i="2" r="BK104"/>
  <c r="J104"/>
  <c r="J60"/>
  <c r="J245"/>
  <c r="J67"/>
  <c i="3" r="E48"/>
  <c r="J52"/>
  <c r="BF100"/>
  <c r="BF103"/>
  <c r="BF83"/>
  <c r="BF94"/>
  <c r="BF97"/>
  <c r="BF86"/>
  <c i="2" r="J52"/>
  <c r="F100"/>
  <c r="BF159"/>
  <c r="BF166"/>
  <c r="BF246"/>
  <c r="BF284"/>
  <c r="BF301"/>
  <c r="BF365"/>
  <c r="BF396"/>
  <c r="BF400"/>
  <c r="BF410"/>
  <c r="BF433"/>
  <c r="BF435"/>
  <c r="BF437"/>
  <c r="BF441"/>
  <c r="BF443"/>
  <c r="BF459"/>
  <c r="BF463"/>
  <c r="BF524"/>
  <c r="BF528"/>
  <c r="BF536"/>
  <c r="BF542"/>
  <c r="BF593"/>
  <c r="BF640"/>
  <c r="BF681"/>
  <c r="BF693"/>
  <c r="BF706"/>
  <c r="BF728"/>
  <c r="E48"/>
  <c r="BF106"/>
  <c r="BF128"/>
  <c r="BF187"/>
  <c r="BF207"/>
  <c r="BF227"/>
  <c r="BF273"/>
  <c r="BF275"/>
  <c r="BF277"/>
  <c r="BF293"/>
  <c r="BF295"/>
  <c r="BF303"/>
  <c r="BF306"/>
  <c r="BF311"/>
  <c r="BF313"/>
  <c r="BF315"/>
  <c r="BF317"/>
  <c r="BF323"/>
  <c r="BF325"/>
  <c r="BF333"/>
  <c r="BF348"/>
  <c r="BF351"/>
  <c r="BF360"/>
  <c r="BF361"/>
  <c r="BF381"/>
  <c r="BF394"/>
  <c r="BF473"/>
  <c r="BF562"/>
  <c r="BF564"/>
  <c r="BF567"/>
  <c r="BF124"/>
  <c r="BF191"/>
  <c r="BF217"/>
  <c r="BF222"/>
  <c r="BF248"/>
  <c r="BF252"/>
  <c r="BF258"/>
  <c r="BF268"/>
  <c r="BF270"/>
  <c r="BF334"/>
  <c r="BF335"/>
  <c r="BF340"/>
  <c r="BF344"/>
  <c r="BF377"/>
  <c r="BF414"/>
  <c r="BF430"/>
  <c r="BF454"/>
  <c r="BF498"/>
  <c r="BF504"/>
  <c r="BF519"/>
  <c r="BF521"/>
  <c r="BF588"/>
  <c r="BF657"/>
  <c r="BF115"/>
  <c r="BF179"/>
  <c r="BF195"/>
  <c r="BF242"/>
  <c r="BF256"/>
  <c r="BF279"/>
  <c r="BF337"/>
  <c r="BF392"/>
  <c r="BF408"/>
  <c r="BF428"/>
  <c r="BF446"/>
  <c r="BF456"/>
  <c r="BF464"/>
  <c r="BF481"/>
  <c r="BF548"/>
  <c r="BF579"/>
  <c r="BF583"/>
  <c r="BF621"/>
  <c r="BF673"/>
  <c r="BF697"/>
  <c r="BF716"/>
  <c r="BF137"/>
  <c r="BF172"/>
  <c r="BF211"/>
  <c r="BF260"/>
  <c r="BF370"/>
  <c r="BF383"/>
  <c r="BF402"/>
  <c r="BF477"/>
  <c r="BF534"/>
  <c r="BF636"/>
  <c r="BF689"/>
  <c r="BF701"/>
  <c r="BF731"/>
  <c r="BF738"/>
  <c r="BF120"/>
  <c r="BF151"/>
  <c r="BF232"/>
  <c r="BF250"/>
  <c r="BF254"/>
  <c r="BF264"/>
  <c r="BF271"/>
  <c r="BF354"/>
  <c r="BF355"/>
  <c r="BF388"/>
  <c r="BF390"/>
  <c r="BF398"/>
  <c r="BF448"/>
  <c r="BF493"/>
  <c r="BF585"/>
  <c r="BF597"/>
  <c r="BF601"/>
  <c r="BF607"/>
  <c r="BF623"/>
  <c r="BF627"/>
  <c r="BF632"/>
  <c r="BF644"/>
  <c r="BF646"/>
  <c r="BF649"/>
  <c r="BF110"/>
  <c r="BF145"/>
  <c r="BF183"/>
  <c r="BF209"/>
  <c r="BF262"/>
  <c r="BF266"/>
  <c r="BF289"/>
  <c r="BF320"/>
  <c r="BF352"/>
  <c r="BF371"/>
  <c r="BF386"/>
  <c r="BF404"/>
  <c r="BF406"/>
  <c r="BF508"/>
  <c r="BF554"/>
  <c r="BF556"/>
  <c r="BF571"/>
  <c r="BF612"/>
  <c r="BF281"/>
  <c r="BF298"/>
  <c r="BF300"/>
  <c r="BF318"/>
  <c r="BF350"/>
  <c r="BF373"/>
  <c r="BF450"/>
  <c r="BF466"/>
  <c r="BF469"/>
  <c r="BF486"/>
  <c r="BF488"/>
  <c r="BF514"/>
  <c r="BF544"/>
  <c r="BF550"/>
  <c r="BF560"/>
  <c r="BF617"/>
  <c r="BF665"/>
  <c r="F37"/>
  <c i="1" r="BD55"/>
  <c i="3" r="F37"/>
  <c i="1" r="BD56"/>
  <c i="3" r="F33"/>
  <c i="1" r="AZ56"/>
  <c i="3" r="F36"/>
  <c i="1" r="BC56"/>
  <c i="2" r="F33"/>
  <c i="1" r="AZ55"/>
  <c i="2" r="F35"/>
  <c i="1" r="BB55"/>
  <c i="3" r="F35"/>
  <c i="1" r="BB56"/>
  <c i="2" r="J33"/>
  <c i="1" r="AV55"/>
  <c i="2" r="F36"/>
  <c i="1" r="BC55"/>
  <c i="3" r="J33"/>
  <c i="1" r="AV56"/>
  <c i="3" l="1" r="T81"/>
  <c i="2" r="T104"/>
  <c r="T103"/>
  <c r="P104"/>
  <c i="3" r="R81"/>
  <c i="2" r="BK244"/>
  <c r="J244"/>
  <c r="J66"/>
  <c i="3" r="P81"/>
  <c i="1" r="AU56"/>
  <c i="2" r="R104"/>
  <c r="P244"/>
  <c r="R244"/>
  <c i="3" r="BK81"/>
  <c r="J81"/>
  <c r="J59"/>
  <c i="2" r="BK103"/>
  <c r="J103"/>
  <c r="F34"/>
  <c i="1" r="BA55"/>
  <c i="2" r="J34"/>
  <c i="1" r="AW55"/>
  <c r="AT55"/>
  <c i="3" r="F34"/>
  <c i="1" r="BA56"/>
  <c i="2" r="J30"/>
  <c i="1" r="AG55"/>
  <c r="BB54"/>
  <c r="AX54"/>
  <c r="BD54"/>
  <c r="W33"/>
  <c r="BC54"/>
  <c r="AY54"/>
  <c r="AZ54"/>
  <c r="W29"/>
  <c i="3" r="J34"/>
  <c i="1" r="AW56"/>
  <c r="AT56"/>
  <c i="2" l="1" r="P103"/>
  <c i="1" r="AU55"/>
  <c i="2" r="R103"/>
  <c i="1" r="AN55"/>
  <c i="2" r="J59"/>
  <c r="J39"/>
  <c i="1" r="AV54"/>
  <c r="AK29"/>
  <c r="AU54"/>
  <c r="BA54"/>
  <c r="AW54"/>
  <c r="AK30"/>
  <c i="3" r="J30"/>
  <c i="1" r="AG56"/>
  <c r="W32"/>
  <c r="W31"/>
  <c i="3" l="1" r="J39"/>
  <c i="1" r="AN56"/>
  <c r="AG54"/>
  <c r="AT54"/>
  <c r="W30"/>
  <c l="1" r="AN54"/>
  <c r="AK26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<sst xmlns="http://schemas.openxmlformats.org/spreadsheetml/2006/main">
  <si>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</si>
  <si>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</si>
  <si>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</si>
  <si>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</si>
  <si>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</si>
  <si>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{98f5a7a0-1cd3-4c4a-bcaf-cdeac3669a41}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</si>
  <si>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</si>
  <si>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</si>
  <si>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</si>
  <si>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</si>
  <si>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</si>
  <si>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</si>
  <si>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</si>
  <si>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</si>
  <si>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2025_02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</si>
  <si>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</si>
  <si>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</si>
  <si>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Stavební úpravy b.j. č. 11 v BD č.p. 30, Dvorce</t>
  </si>
  <si>
    <t>KSO:</t>
  </si>
  <si>
    <t/>
  </si>
  <si>
    <t>CC-CZ:</t>
  </si>
  <si>
    <t>Místo:</t>
  </si>
  <si>
    <t>Dvorce</t>
  </si>
  <si>
    <t>Datum:</t>
  </si>
  <si>
    <t>19. 2. 2025</t>
  </si>
  <si>
    <t>Zadavatel:</t>
  </si>
  <si>
    <t>IČ:</t>
  </si>
  <si>
    <t>00295973</t>
  </si>
  <si>
    <t>Obec Dvorce</t>
  </si>
  <si>
    <t>DIČ:</t>
  </si>
  <si>
    <t>CZ00295973</t>
  </si>
  <si>
    <t>Účastník:</t>
  </si>
  <si>
    <t>Vyplň údaj</t>
  </si>
  <si>
    <t>Projektant:</t>
  </si>
  <si>
    <t>01367269</t>
  </si>
  <si>
    <t>Ing. Bronislav Böhm</t>
  </si>
  <si>
    <t>True</t>
  </si>
  <si>
    <t>Zpracovatel:</t>
  </si>
  <si>
    <t>09865527</t>
  </si>
  <si>
    <t>Michal Pešek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</si>
  <si>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</si>
  <si>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</si>
  <si>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</si>
  <si>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</si>
  <si>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</si>
  <si>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</si>
  <si>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</si>
  <si>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</si>
  <si>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</si>
  <si>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</si>
  <si>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</si>
  <si>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</si>
  <si>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</si>
  <si>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</si>
  <si>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</si>
  <si>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</si>
  <si>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</si>
  <si>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</si>
  <si>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</si>
  <si>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</si>
  <si>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</si>
  <si>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</si>
  <si>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</si>
  <si>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</si>
  <si>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</si>
  <si>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</si>
  <si>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</si>
  <si>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</si>
  <si>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</si>
  <si>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</si>
  <si>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</si>
  <si>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</si>
  <si>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</si>
  <si>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</si>
  <si>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</si>
  <si>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</si>
  <si>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</si>
  <si>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</si>
  <si>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</si>
  <si>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</si>
  <si>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</si>
  <si>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SO01</t>
  </si>
  <si>
    <t>Stavební úpravy</t>
  </si>
  <si>
    <t>STA</t>
  </si>
  <si>
    <t>1</t>
  </si>
  <si>
    <t>{a2b18d9e-4c7f-47a1-981f-43e497a1ce57}</t>
  </si>
  <si>
    <t>SO02</t>
  </si>
  <si>
    <t>Vedlejší rozpočtové náklady</t>
  </si>
  <si>
    <t>{cf60387d-7d3e-414f-9aed-fb176f55694b}</t>
  </si>
  <si>
    <t>PP</t>
  </si>
  <si>
    <t>Podlahová plocha</t>
  </si>
  <si>
    <t>m2</t>
  </si>
  <si>
    <t>38,84</t>
  </si>
  <si>
    <t>3</t>
  </si>
  <si>
    <t>KD</t>
  </si>
  <si>
    <t>Keramická dlažba</t>
  </si>
  <si>
    <t>3,3</t>
  </si>
  <si>
    <t>KRYCÍ LIST SOUPISU PRACÍ</t>
  </si>
  <si>
    <t>PL</t>
  </si>
  <si>
    <t>Plovoucí laminátová podlaha</t>
  </si>
  <si>
    <t>35,54</t>
  </si>
  <si>
    <t>KO</t>
  </si>
  <si>
    <t>Keramický obklad</t>
  </si>
  <si>
    <t>17,532</t>
  </si>
  <si>
    <t>Objekt:</t>
  </si>
  <si>
    <t>SO01 - Stavební úpravy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</si>
  <si>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</si>
  <si>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</si>
  <si>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</si>
  <si>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</si>
  <si>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</si>
  <si>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</si>
  <si>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</si>
  <si>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</si>
  <si>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</si>
  <si>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</si>
  <si>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</si>
  <si>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725 - Zdravotechnika - zařizovací předměty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</si>
  <si>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</si>
  <si>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</si>
  <si>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</si>
  <si>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 xml:space="preserve">    741 - Elektroinstalace - silnoproud</t>
  </si>
  <si>
    <t xml:space="preserve">    751 - Vzduchotechnika</t>
  </si>
  <si>
    <t xml:space="preserve">    766 - Konstrukce truhlářské</t>
  </si>
  <si>
    <t xml:space="preserve">    766-1 - Sestava kuchyňské linky</t>
  </si>
  <si>
    <t xml:space="preserve">    766-2 - Sestava kuchyňské spíže</t>
  </si>
  <si>
    <t xml:space="preserve">    766-3 - Sestava vestavěné dvoukřídlé skříně</t>
  </si>
  <si>
    <t xml:space="preserve">    767 - Konstrukce zámečnické</t>
  </si>
  <si>
    <t xml:space="preserve">    771 - Podlahy z dlaždic</t>
  </si>
  <si>
    <t xml:space="preserve">    775 - Podlahy skládané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</si>
  <si>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</si>
  <si>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</si>
  <si>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</si>
  <si>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</si>
  <si>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</si>
  <si>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</si>
  <si>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</si>
  <si>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</si>
  <si>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</si>
  <si>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</si>
  <si>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</si>
  <si>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</si>
  <si>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</si>
  <si>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</si>
  <si>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</si>
  <si>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</si>
  <si>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</si>
  <si>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</si>
  <si>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</si>
  <si>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</si>
  <si>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Svislé a kompletní konstrukce</t>
  </si>
  <si>
    <t>K</t>
  </si>
  <si>
    <t>342272215</t>
  </si>
  <si>
    <t>Příčky z pórobetonových tvárnic hladkých na tenké maltové lože objemová hmotnost do 500 kg/m3, tloušťka příčky 75 mm</t>
  </si>
  <si>
    <t>CS ÚRS 2025 01</t>
  </si>
  <si>
    <t>4</t>
  </si>
  <si>
    <t>2</t>
  </si>
  <si>
    <t>493522272</t>
  </si>
  <si>
    <t>Online PSC</t>
  </si>
  <si>
    <t>https://podminky.urs.cz/item/CS_URS_2025_01/342272215</t>
  </si>
  <si>
    <t>VV</t>
  </si>
  <si>
    <t>0,79*2,58"míst.č. 4.4</t>
  </si>
  <si>
    <t>Součet</t>
  </si>
  <si>
    <t>342291111</t>
  </si>
  <si>
    <t>Ukotvení příček polyuretanovou pěnou, tl. příčky do 100 mm</t>
  </si>
  <si>
    <t>m</t>
  </si>
  <si>
    <t>460264620</t>
  </si>
  <si>
    <t>https://podminky.urs.cz/item/CS_URS_2025_01/342291111</t>
  </si>
  <si>
    <t>0,79"míst.č. 4.4</t>
  </si>
  <si>
    <t>6</t>
  </si>
  <si>
    <t>Úpravy povrchů, podlahy a osazování výplní</t>
  </si>
  <si>
    <t>611131121</t>
  </si>
  <si>
    <t>Podkladní a spojovací vrstva vnitřních omítaných ploch penetrace disperzní nanášená ručně stropů</t>
  </si>
  <si>
    <t>1077191357</t>
  </si>
  <si>
    <t>https://podminky.urs.cz/item/CS_URS_2025_01/611131121</t>
  </si>
  <si>
    <t>Penetrace stropů po odstranění stávajících omítek</t>
  </si>
  <si>
    <t>611142001</t>
  </si>
  <si>
    <t>Pletivo vnitřních ploch v ploše nebo pruzích, na plném podkladu sklovláknité vtlačené do tmelu včetně tmelu stropů</t>
  </si>
  <si>
    <t>1147318341</t>
  </si>
  <si>
    <t>https://podminky.urs.cz/item/CS_URS_2025_01/611142001</t>
  </si>
  <si>
    <t>5</t>
  </si>
  <si>
    <t>611311131</t>
  </si>
  <si>
    <t>Vápenný štuk vnitřních ploch tloušťky do 3 mm vodorovných konstrukcí stropů rovných</t>
  </si>
  <si>
    <t>111166714</t>
  </si>
  <si>
    <t>https://podminky.urs.cz/item/CS_URS_2025_01/611311131</t>
  </si>
  <si>
    <t>612131121</t>
  </si>
  <si>
    <t>Podkladní a spojovací vrstva vnitřních omítaných ploch penetrace disperzní nanášená ručně stěn</t>
  </si>
  <si>
    <t>1018123615</t>
  </si>
  <si>
    <t>https://podminky.urs.cz/item/CS_URS_2025_01/612131121</t>
  </si>
  <si>
    <t>Penetrace stěn po odstranění stávajících omítek</t>
  </si>
  <si>
    <t>(13,77*2,58)-(0,7*2,02*3+0,8*2,02+1,35*2,02)"míst.č. 4.1</t>
  </si>
  <si>
    <t>(16,8*2,58)-(1,35*2,02+2,38*1,54)"míst.č. 4.2</t>
  </si>
  <si>
    <t>(13,77*2,58)-(0,8*2,02+1,46*1,54)"míst.č. 4.3</t>
  </si>
  <si>
    <t>(4,02*2,58)-(0,7*2,02)"míst.č. 4.4</t>
  </si>
  <si>
    <t>(6,17*2,58)-(0,7*2,02)"míst.č. 4.5</t>
  </si>
  <si>
    <t>7</t>
  </si>
  <si>
    <t>612142001</t>
  </si>
  <si>
    <t>Pletivo vnitřních ploch v ploše nebo pruzích, na plném podkladu sklovláknité vtlačené do tmelu včetně tmelu stěn</t>
  </si>
  <si>
    <t>-930770342</t>
  </si>
  <si>
    <t>https://podminky.urs.cz/item/CS_URS_2025_01/612142001</t>
  </si>
  <si>
    <t>(4,02*0,58)-(0,7*2,02)"míst.č. 4.4</t>
  </si>
  <si>
    <t>(6,17*0,58)-(0,7*2,02)"míst.č. 4.5</t>
  </si>
  <si>
    <t>8</t>
  </si>
  <si>
    <t>612311111</t>
  </si>
  <si>
    <t>Omítka vápenná vnitřních ploch nanášená ručně jednovrstvá hrubá, tloušťky do 10 mm zatřená svislých konstrukcí stěn</t>
  </si>
  <si>
    <t>594562151</t>
  </si>
  <si>
    <t>https://podminky.urs.cz/item/CS_URS_2025_01/612311111</t>
  </si>
  <si>
    <t>Podklad keramického obkladu</t>
  </si>
  <si>
    <t>(4,02*2)-(0,7*2,02)"míst.č. 4.4</t>
  </si>
  <si>
    <t>(6,16*2)-(0,7*2,02)"míst.č. 4.5</t>
  </si>
  <si>
    <t>9</t>
  </si>
  <si>
    <t>612311131</t>
  </si>
  <si>
    <t>Vápenný štuk vnitřních ploch tloušťky do 3 mm svislých konstrukcí stěn</t>
  </si>
  <si>
    <t>901027869</t>
  </si>
  <si>
    <t>https://podminky.urs.cz/item/CS_URS_2025_01/612311131</t>
  </si>
  <si>
    <t>10</t>
  </si>
  <si>
    <t>613131121</t>
  </si>
  <si>
    <t>Podkladní a spojovací vrstva vnitřních omítaných ploch penetrace disperzní nanášená ručně pilířů nebo sloupů</t>
  </si>
  <si>
    <t>-1081839434</t>
  </si>
  <si>
    <t>https://podminky.urs.cz/item/CS_URS_2025_01/613131121</t>
  </si>
  <si>
    <t>Penetrace ostění a nadpraží oken a dveří po odstranění stávajících omítek</t>
  </si>
  <si>
    <t>(0,93+2,08*2)*0,12"míst.č. 4.1</t>
  </si>
  <si>
    <t>(2,38+1,54*2)*0,3"míst.č. 4.2</t>
  </si>
  <si>
    <t>(1,46+1,54*2)*0,3"míst.č. 4.3</t>
  </si>
  <si>
    <t>11</t>
  </si>
  <si>
    <t>613142001</t>
  </si>
  <si>
    <t>Pletivo vnitřních ploch v ploše nebo pruzích, na plném podkladu sklovláknité vtlačené do tmelu včetně tmelu pilířů nebo sloupů</t>
  </si>
  <si>
    <t>-200368703</t>
  </si>
  <si>
    <t>https://podminky.urs.cz/item/CS_URS_2025_01/613142001</t>
  </si>
  <si>
    <t>613311131</t>
  </si>
  <si>
    <t>Vápenný štuk vnitřních ploch tloušťky do 3 mm svislých konstrukcí pilířů nebo sloupů</t>
  </si>
  <si>
    <t>1348705624</t>
  </si>
  <si>
    <t>https://podminky.urs.cz/item/CS_URS_2025_01/613311131</t>
  </si>
  <si>
    <t>Ostatní konstrukce a práce, bourání</t>
  </si>
  <si>
    <t>13</t>
  </si>
  <si>
    <t>949101111</t>
  </si>
  <si>
    <t>Lešení pomocné pracovní pro objekty pozemních staveb pro zatížení do 150 kg/m2, o výšce lešeňové podlahy do 1,9 m</t>
  </si>
  <si>
    <t>928096439</t>
  </si>
  <si>
    <t>https://podminky.urs.cz/item/CS_URS_2025_01/949101111</t>
  </si>
  <si>
    <t>14</t>
  </si>
  <si>
    <t>952901111</t>
  </si>
  <si>
    <t>Vyčištění budov nebo objektů před předáním do užívání budov bytové nebo občanské výstavby, světlé výšky podlaží do 4 m</t>
  </si>
  <si>
    <t>1103594475</t>
  </si>
  <si>
    <t>https://podminky.urs.cz/item/CS_URS_2025_01/952901111</t>
  </si>
  <si>
    <t>15</t>
  </si>
  <si>
    <t>962084130</t>
  </si>
  <si>
    <t>Bourání příček nebo přizdívek deskových, umakartových, sololitových apod., tl. do 50 mm</t>
  </si>
  <si>
    <t>448732912</t>
  </si>
  <si>
    <t>https://podminky.urs.cz/item/CS_URS_2025_01/962084130</t>
  </si>
  <si>
    <t>16</t>
  </si>
  <si>
    <t>978011191</t>
  </si>
  <si>
    <t>Otlučení vápenných nebo vápenocementových omítek vnitřních ploch stropů, v rozsahu přes 50 do 100 %</t>
  </si>
  <si>
    <t>1208782578</t>
  </si>
  <si>
    <t>https://podminky.urs.cz/item/CS_URS_2025_01/978011191</t>
  </si>
  <si>
    <t>17</t>
  </si>
  <si>
    <t>978013191</t>
  </si>
  <si>
    <t>Otlučení vápenných nebo vápenocementových omítek vnitřních ploch stěn s vyškrabáním spar, s očištěním zdiva, v rozsahu přes 50 do 100 %</t>
  </si>
  <si>
    <t>1318042328</t>
  </si>
  <si>
    <t>https://podminky.urs.cz/item/CS_URS_2025_01/978013191</t>
  </si>
  <si>
    <t>(0,93+2,08*2)*0,12"ostění</t>
  </si>
  <si>
    <t>(2,38+1,54*2)*0,3"ostění</t>
  </si>
  <si>
    <t>(1,46+1,54*2)*0,3"ostění</t>
  </si>
  <si>
    <t>(3,23*2,58)-(0,7*2,02)"míst.č. 4.4</t>
  </si>
  <si>
    <t>997</t>
  </si>
  <si>
    <t>Přesun sutě</t>
  </si>
  <si>
    <t>18</t>
  </si>
  <si>
    <t>997013213</t>
  </si>
  <si>
    <t>Vnitrostaveništní doprava suti a vybouraných hmot vodorovně do 50 m s naložením ručně pro budovy a haly výšky přes 9 do 12 m</t>
  </si>
  <si>
    <t>t</t>
  </si>
  <si>
    <t>1203148271</t>
  </si>
  <si>
    <t>https://podminky.urs.cz/item/CS_URS_2025_01/997013213</t>
  </si>
  <si>
    <t>19</t>
  </si>
  <si>
    <t>997013511</t>
  </si>
  <si>
    <t>Odvoz suti a vybouraných hmot z meziskládky na skládku s naložením a se složením, na vzdálenost do 1 km</t>
  </si>
  <si>
    <t>-1329582066</t>
  </si>
  <si>
    <t>https://podminky.urs.cz/item/CS_URS_2025_01/997013511</t>
  </si>
  <si>
    <t>20</t>
  </si>
  <si>
    <t>997013509</t>
  </si>
  <si>
    <t>Odvoz suti a vybouraných hmot na skládku nebo meziskládku se složením, na vzdálenost Příplatek k ceně za každý další započatý 1 km přes 1 km</t>
  </si>
  <si>
    <t>1828638839</t>
  </si>
  <si>
    <t>https://podminky.urs.cz/item/CS_URS_2025_01/997013509</t>
  </si>
  <si>
    <t>Průměrná vzdálenost na sklaádky je uvažována 25 km</t>
  </si>
  <si>
    <t>Objednateli fakturovat skutečné vzdálenosti podle vážních dokladů</t>
  </si>
  <si>
    <t>9,674*24</t>
  </si>
  <si>
    <t>997013631</t>
  </si>
  <si>
    <t>Poplatek za uložení stavebního odpadu na skládce (skládkovné) směsného stavebního a demoličního zatříděného do Katalogu odpadů pod kódem 17 09 04</t>
  </si>
  <si>
    <t>-979535160</t>
  </si>
  <si>
    <t>https://podminky.urs.cz/item/CS_URS_2025_01/997013631</t>
  </si>
  <si>
    <t>Ostatní směsný vybouraný materiál</t>
  </si>
  <si>
    <t>1,571</t>
  </si>
  <si>
    <t>22</t>
  </si>
  <si>
    <t>997013811</t>
  </si>
  <si>
    <t>Poplatek za uložení stavebního odpadu na skládce (skládkovné) dřevěného zatříděného do Katalogu odpadů pod kódem 17 02 01</t>
  </si>
  <si>
    <t>217020383</t>
  </si>
  <si>
    <t>https://podminky.urs.cz/item/CS_URS_2025_01/997013811</t>
  </si>
  <si>
    <t>Truhlářské výrobky</t>
  </si>
  <si>
    <t>0,54</t>
  </si>
  <si>
    <t>23</t>
  </si>
  <si>
    <t>997013871</t>
  </si>
  <si>
    <t>Poplatek za uložení stavebního odpadu na recyklační skládce (skládkovné) směsného stavebního a demoličního zatříděného do Katalogu odpadů pod kódem 17 09 04</t>
  </si>
  <si>
    <t>39883786</t>
  </si>
  <si>
    <t>https://podminky.urs.cz/item/CS_URS_2025_01/997013871</t>
  </si>
  <si>
    <t>Otlučené omítky</t>
  </si>
  <si>
    <t>7,489</t>
  </si>
  <si>
    <t>24</t>
  </si>
  <si>
    <t>9970138R1</t>
  </si>
  <si>
    <t>Refundace za odprodej kovového šrotu</t>
  </si>
  <si>
    <t>-736190236</t>
  </si>
  <si>
    <t>Výzisk z prodeje kovového šrotu</t>
  </si>
  <si>
    <t>Potrubí</t>
  </si>
  <si>
    <t>-0,023</t>
  </si>
  <si>
    <t>Litinová tělesa</t>
  </si>
  <si>
    <t>-0,021</t>
  </si>
  <si>
    <t>Baterie</t>
  </si>
  <si>
    <t>-0,03</t>
  </si>
  <si>
    <t>998</t>
  </si>
  <si>
    <t>Přesun hmot</t>
  </si>
  <si>
    <t>25</t>
  </si>
  <si>
    <t>998018002</t>
  </si>
  <si>
    <t>Přesun hmot pro budovy občanské výstavby, bydlení, výrobu a služby ruční (bez užití mechanizace) vodorovná dopravní vzdálenost do 100 m pro budovy s jakoukoliv nosnou konstrukcí výšky přes 6 do 12 m</t>
  </si>
  <si>
    <t>-2121968478</t>
  </si>
  <si>
    <t>https://podminky.urs.cz/item/CS_URS_2025_01/998018002</t>
  </si>
  <si>
    <t>PSV</t>
  </si>
  <si>
    <t>Práce a dodávky PSV</t>
  </si>
  <si>
    <t>725</t>
  </si>
  <si>
    <t>Zdravotechnika - zařizovací předměty</t>
  </si>
  <si>
    <t>26</t>
  </si>
  <si>
    <t>725110811</t>
  </si>
  <si>
    <t>Demontáž klozetů splachovacíchch s nádrží nebo tlakovým splachovačem</t>
  </si>
  <si>
    <t>soubor</t>
  </si>
  <si>
    <t>-1010788030</t>
  </si>
  <si>
    <t>https://podminky.urs.cz/item/CS_URS_2025_01/725110811</t>
  </si>
  <si>
    <t>27</t>
  </si>
  <si>
    <t>725210821</t>
  </si>
  <si>
    <t>Demontáž umyvadel bez výtokových armatur umyvadel</t>
  </si>
  <si>
    <t>1095061010</t>
  </si>
  <si>
    <t>https://podminky.urs.cz/item/CS_URS_2025_01/725210821</t>
  </si>
  <si>
    <t>28</t>
  </si>
  <si>
    <t>725220841</t>
  </si>
  <si>
    <t>Demontáž van ocelových rohových</t>
  </si>
  <si>
    <t>90266915</t>
  </si>
  <si>
    <t>https://podminky.urs.cz/item/CS_URS_2025_01/725220841</t>
  </si>
  <si>
    <t>29</t>
  </si>
  <si>
    <t>725610810</t>
  </si>
  <si>
    <t>Demontáž plynových sporáků normálních nebo kombinovaných</t>
  </si>
  <si>
    <t>-1705394178</t>
  </si>
  <si>
    <t>https://podminky.urs.cz/item/CS_URS_2025_01/725610810</t>
  </si>
  <si>
    <t>30</t>
  </si>
  <si>
    <t>725820801</t>
  </si>
  <si>
    <t>Demontáž baterií nástěnných do G 3/4</t>
  </si>
  <si>
    <t>-759097356</t>
  </si>
  <si>
    <t>https://podminky.urs.cz/item/CS_URS_2025_01/725820801</t>
  </si>
  <si>
    <t>31</t>
  </si>
  <si>
    <t>725820802</t>
  </si>
  <si>
    <t>Demontáž baterií stojánkových do 1 otvoru</t>
  </si>
  <si>
    <t>1244453349</t>
  </si>
  <si>
    <t>https://podminky.urs.cz/item/CS_URS_2025_01/725820802</t>
  </si>
  <si>
    <t>32</t>
  </si>
  <si>
    <t>725310823</t>
  </si>
  <si>
    <t>Demontáž dřezů jednodílných bez výtokových armatur vestavěných v kuchyňských sestavách</t>
  </si>
  <si>
    <t>1293112259</t>
  </si>
  <si>
    <t>https://podminky.urs.cz/item/CS_URS_2025_01/725310823</t>
  </si>
  <si>
    <t>33</t>
  </si>
  <si>
    <t>725860811</t>
  </si>
  <si>
    <t>Demontáž zápachových uzávěrek pro zařizovací předměty jednoduchých</t>
  </si>
  <si>
    <t>kus</t>
  </si>
  <si>
    <t>1928476497</t>
  </si>
  <si>
    <t>https://podminky.urs.cz/item/CS_URS_2025_01/725860811</t>
  </si>
  <si>
    <t>34</t>
  </si>
  <si>
    <t>725112183</t>
  </si>
  <si>
    <t>Zařízení záchodů kombi klozety s úspornou armaturou odpad šikmý 76°</t>
  </si>
  <si>
    <t>1514771087</t>
  </si>
  <si>
    <t>https://podminky.urs.cz/item/CS_URS_2025_01/725112183</t>
  </si>
  <si>
    <t>35</t>
  </si>
  <si>
    <t>725211615</t>
  </si>
  <si>
    <t>Umyvadla keramická bílá bez výtokových armatur připevněná na stěnu šrouby s krytem na sifon (polosloupem), šířka umyvadla 500 mm</t>
  </si>
  <si>
    <t>233059135</t>
  </si>
  <si>
    <t>https://podminky.urs.cz/item/CS_URS_2025_01/725211615</t>
  </si>
  <si>
    <t>36</t>
  </si>
  <si>
    <t>725241142</t>
  </si>
  <si>
    <t>Sprchové vaničky akrylátové čtvrtkruhové 900x900 mm</t>
  </si>
  <si>
    <t>1347560656</t>
  </si>
  <si>
    <t>https://podminky.urs.cz/item/CS_URS_2025_01/725241142</t>
  </si>
  <si>
    <t>37</t>
  </si>
  <si>
    <t>725244813</t>
  </si>
  <si>
    <t>Sprchové dveře a zástěny zástěny sprchové rohové čtvrtkruhové rámové se skleněnou výplní tl. 4 a 5 mm dveře posuvné dvoudílné, vstup z oblouku, na vaničku 900x900 mm</t>
  </si>
  <si>
    <t>-713756502</t>
  </si>
  <si>
    <t>https://podminky.urs.cz/item/CS_URS_2025_01/725244813</t>
  </si>
  <si>
    <t>38</t>
  </si>
  <si>
    <t>725311121R</t>
  </si>
  <si>
    <t>Dřez jednoduchý granitový se zápachovou uzávěrkou a odkapávací plochou</t>
  </si>
  <si>
    <t>293407555</t>
  </si>
  <si>
    <t>39</t>
  </si>
  <si>
    <t>725811115</t>
  </si>
  <si>
    <t>Ventily nástěnné s pevným výtokem G 1/2"x 80 mm</t>
  </si>
  <si>
    <t>892083807</t>
  </si>
  <si>
    <t>https://podminky.urs.cz/item/CS_URS_2025_01/725811115</t>
  </si>
  <si>
    <t>40</t>
  </si>
  <si>
    <t>725821312</t>
  </si>
  <si>
    <t>Baterie dřezové nástěnné pákové s otáčivým kulatým ústím a délkou ramínka 300 mm</t>
  </si>
  <si>
    <t>1058439830</t>
  </si>
  <si>
    <t>https://podminky.urs.cz/item/CS_URS_2025_01/725821312</t>
  </si>
  <si>
    <t>41</t>
  </si>
  <si>
    <t>725822611</t>
  </si>
  <si>
    <t>Baterie umyvadlové stojánkové pákové bez výpusti</t>
  </si>
  <si>
    <t>1430865793</t>
  </si>
  <si>
    <t>https://podminky.urs.cz/item/CS_URS_2025_01/725822611</t>
  </si>
  <si>
    <t>42</t>
  </si>
  <si>
    <t>725841333</t>
  </si>
  <si>
    <t>Baterie sprchové podomítkové (zápustné) s přepínačem a pevnou sprchou</t>
  </si>
  <si>
    <t>-2144072161</t>
  </si>
  <si>
    <t>https://podminky.urs.cz/item/CS_URS_2025_01/725841333</t>
  </si>
  <si>
    <t>43</t>
  </si>
  <si>
    <t>998725202</t>
  </si>
  <si>
    <t>Přesun hmot pro zařizovací předměty stanovený procentní sazbou (%) z ceny vodorovná dopravní vzdálenost do 50 m základní v objektech výšky přes 6 do 12 m</t>
  </si>
  <si>
    <t>%</t>
  </si>
  <si>
    <t>555920411</t>
  </si>
  <si>
    <t>https://podminky.urs.cz/item/CS_URS_2025_01/998725202</t>
  </si>
  <si>
    <t>44</t>
  </si>
  <si>
    <t>998725312</t>
  </si>
  <si>
    <t>Přesun hmot pro zařizovací předměty stanovený procentní sazbou (%) z ceny vodorovná dopravní vzdálenost do 50 m ruční (bez užití mechanizace) v objektech výšky přes 6 do 12 m</t>
  </si>
  <si>
    <t>106073285</t>
  </si>
  <si>
    <t>https://podminky.urs.cz/item/CS_URS_2025_01/998725312</t>
  </si>
  <si>
    <t>733</t>
  </si>
  <si>
    <t>Ústřední vytápění - rozvodné potrubí</t>
  </si>
  <si>
    <t>45</t>
  </si>
  <si>
    <t>733120815</t>
  </si>
  <si>
    <t>Demontáž potrubí z trubek ocelových hladkých Ø do 38</t>
  </si>
  <si>
    <t>-1862036573</t>
  </si>
  <si>
    <t>https://podminky.urs.cz/item/CS_URS_2025_01/733120815</t>
  </si>
  <si>
    <t>1*2"míst.č. 4.3</t>
  </si>
  <si>
    <t>1*2+2,58*2"míst.č. 4.2</t>
  </si>
  <si>
    <t>46</t>
  </si>
  <si>
    <t>733221102</t>
  </si>
  <si>
    <t>Potrubí z trubek měděných měkkých spojovaných měkkým pájením Ø 15/1</t>
  </si>
  <si>
    <t>607758697</t>
  </si>
  <si>
    <t>https://podminky.urs.cz/item/CS_URS_2025_01/733221102</t>
  </si>
  <si>
    <t>47</t>
  </si>
  <si>
    <t>998733202</t>
  </si>
  <si>
    <t>Přesun hmot pro rozvody potrubí stanovený procentní sazbou z ceny vodorovná dopravní vzdálenost do 50 m základní v objektech výšky přes 6 do 12 m</t>
  </si>
  <si>
    <t>-1842599464</t>
  </si>
  <si>
    <t>https://podminky.urs.cz/item/CS_URS_2025_01/998733202</t>
  </si>
  <si>
    <t>48</t>
  </si>
  <si>
    <t>998733312</t>
  </si>
  <si>
    <t>Přesun hmot pro rozvody potrubí stanovený procentní sazbou z ceny vodorovná dopravní vzdálenost do 50 m ruční (bez užití mechanizace) v objektech výšky přes 6 do 12 m</t>
  </si>
  <si>
    <t>445156869</t>
  </si>
  <si>
    <t>https://podminky.urs.cz/item/CS_URS_2025_01/998733312</t>
  </si>
  <si>
    <t>734</t>
  </si>
  <si>
    <t>Ústřední vytápění - armatury</t>
  </si>
  <si>
    <t>49</t>
  </si>
  <si>
    <t>734221412</t>
  </si>
  <si>
    <t>Ventily regulační závitové s nastavitelnou regulací PN 10 do 120°C přímé G 3/8</t>
  </si>
  <si>
    <t>-1792726586</t>
  </si>
  <si>
    <t>https://podminky.urs.cz/item/CS_URS_2025_01/734221412</t>
  </si>
  <si>
    <t>50</t>
  </si>
  <si>
    <t>734R1</t>
  </si>
  <si>
    <t>WIFI sada Honeywell pro regulaci topení</t>
  </si>
  <si>
    <t>1859832674</t>
  </si>
  <si>
    <t>51</t>
  </si>
  <si>
    <t>998734202</t>
  </si>
  <si>
    <t>Přesun hmot pro armatury stanovený procentní sazbou (%) z ceny vodorovná dopravní vzdálenost do 50 m základní v objektech výšky přes 6 do 12 m</t>
  </si>
  <si>
    <t>1402895362</t>
  </si>
  <si>
    <t>https://podminky.urs.cz/item/CS_URS_2025_01/998734202</t>
  </si>
  <si>
    <t>52</t>
  </si>
  <si>
    <t>998734312</t>
  </si>
  <si>
    <t>Přesun hmot pro armatury stanovený procentní sazbou (%) z ceny vodorovná dopravní vzdálenost do 50 m ruční (bez užití mechanizace) v objektech výšky přes 6 do 12 m</t>
  </si>
  <si>
    <t>-2133752926</t>
  </si>
  <si>
    <t>https://podminky.urs.cz/item/CS_URS_2025_01/998734312</t>
  </si>
  <si>
    <t>735</t>
  </si>
  <si>
    <t>Ústřední vytápění - otopná tělesa</t>
  </si>
  <si>
    <t>53</t>
  </si>
  <si>
    <t>735111810</t>
  </si>
  <si>
    <t>Demontáž otopných těles litinových článkových</t>
  </si>
  <si>
    <t>-1463550436</t>
  </si>
  <si>
    <t>https://podminky.urs.cz/item/CS_URS_2025_01/735111810</t>
  </si>
  <si>
    <t>0,6*0,5"míst.č. 4.3</t>
  </si>
  <si>
    <t>0,6*1"míst.č. 4.2</t>
  </si>
  <si>
    <t>54</t>
  </si>
  <si>
    <t>735151355</t>
  </si>
  <si>
    <t>Otopná tělesa panelová dvoudesková PN 1,0 MPa, T do 110°C bez přídavné přestupní plochy výšky tělesa 500 mm stavební délky / výkonu 800 mm / 670 W</t>
  </si>
  <si>
    <t>-1075409873</t>
  </si>
  <si>
    <t>https://podminky.urs.cz/item/CS_URS_2025_01/735151355</t>
  </si>
  <si>
    <t>55</t>
  </si>
  <si>
    <t>735151360</t>
  </si>
  <si>
    <t>Otopná tělesa panelová dvoudesková PN 1,0 MPa, T do 110°C bez přídavné přestupní plochy výšky tělesa 500 mm stavební délky / výkonu 1400 mm / 1173 W</t>
  </si>
  <si>
    <t>-1976040748</t>
  </si>
  <si>
    <t>https://podminky.urs.cz/item/CS_URS_2025_01/735151360</t>
  </si>
  <si>
    <t>56</t>
  </si>
  <si>
    <t>735164253</t>
  </si>
  <si>
    <t>Otopná tělesa trubková přímotopná elektrická na stěnu výšky tělesa 1215 mm, délky 750 mm</t>
  </si>
  <si>
    <t>755603570</t>
  </si>
  <si>
    <t>https://podminky.urs.cz/item/CS_URS_2025_01/735164253</t>
  </si>
  <si>
    <t>57</t>
  </si>
  <si>
    <t>735R1</t>
  </si>
  <si>
    <t>Příplatek za napojení trubkového tělesa na ÚT</t>
  </si>
  <si>
    <t>-498018213</t>
  </si>
  <si>
    <t>58</t>
  </si>
  <si>
    <t>998735202</t>
  </si>
  <si>
    <t>Přesun hmot pro otopná tělesa stanovený procentní sazbou (%) z ceny vodorovná dopravní vzdálenost do 50 m základní v objektech výšky přes 6 do 12 m</t>
  </si>
  <si>
    <t>982807895</t>
  </si>
  <si>
    <t>https://podminky.urs.cz/item/CS_URS_2025_01/998735202</t>
  </si>
  <si>
    <t>59</t>
  </si>
  <si>
    <t>998735312</t>
  </si>
  <si>
    <t>Přesun hmot pro otopná tělesa stanovený procentní sazbou (%) z ceny vodorovná dopravní vzdálenost do 50 m ruční (bez užití mechanizace) v objektech výšky přes 6 do 12 m</t>
  </si>
  <si>
    <t>1722060712</t>
  </si>
  <si>
    <t>https://podminky.urs.cz/item/CS_URS_2025_01/998735312</t>
  </si>
  <si>
    <t>741</t>
  </si>
  <si>
    <t>Elektroinstalace - silnoproud</t>
  </si>
  <si>
    <t>60</t>
  </si>
  <si>
    <t>741371871</t>
  </si>
  <si>
    <t>Demontáž svítidel bez zachování funkčnosti (do suti) interiérových se standardní paticí (E27, T5, GU10) nebo integrovaným zdrojem LED skleněných lustrového typu do 2 zdrojů</t>
  </si>
  <si>
    <t>480141281</t>
  </si>
  <si>
    <t>https://podminky.urs.cz/item/CS_URS_2025_01/741371871</t>
  </si>
  <si>
    <t>61</t>
  </si>
  <si>
    <t>741R1</t>
  </si>
  <si>
    <t>Úprava elektroinstalace navázána na úpravu vnitřní dispozice bytu</t>
  </si>
  <si>
    <t>-561924575</t>
  </si>
  <si>
    <t>Úprava umístění svítidel, zásuvek a vypínačů</t>
  </si>
  <si>
    <t>LED svítídlo stropní - 3ks</t>
  </si>
  <si>
    <t>LED svítidlo nástěnné - 3ks</t>
  </si>
  <si>
    <t>LED svítidlo liniové do kuchyňské linky - 1ks</t>
  </si>
  <si>
    <t>751</t>
  </si>
  <si>
    <t>Vzduchotechnika</t>
  </si>
  <si>
    <t>62</t>
  </si>
  <si>
    <t>751111012R</t>
  </si>
  <si>
    <t>Montáž ventilátoru axiálního nízkotlakého nástěnného základního, průměru přes 100 do 200 mm vč. napojení na VZT potrubí</t>
  </si>
  <si>
    <t>-1772649407</t>
  </si>
  <si>
    <t>63</t>
  </si>
  <si>
    <t>M</t>
  </si>
  <si>
    <t>42914501</t>
  </si>
  <si>
    <t>ventilátor axiální tichý malý plastový IP45 výkon 8-13W D 100mm</t>
  </si>
  <si>
    <t>772115450</t>
  </si>
  <si>
    <t>64</t>
  </si>
  <si>
    <t>998751202</t>
  </si>
  <si>
    <t>Přesun hmot pro vzduchotechniku stanovený procentní sazbou (%) z ceny vodorovná dopravní vzdálenost do 50 m základní v objektech výšky přes 12 do 24 m</t>
  </si>
  <si>
    <t>-538398872</t>
  </si>
  <si>
    <t>https://podminky.urs.cz/item/CS_URS_2025_01/998751202</t>
  </si>
  <si>
    <t>65</t>
  </si>
  <si>
    <t>998751311</t>
  </si>
  <si>
    <t>Přesun hmot pro vzduchotechniku stanovený procentní sazbou (%) z ceny vodorovná dopravní vzdálenost do 50 m ruční (bez užití mechanizace) v objektech výšky do 12 m</t>
  </si>
  <si>
    <t>1708340123</t>
  </si>
  <si>
    <t>https://podminky.urs.cz/item/CS_URS_2025_01/998751311</t>
  </si>
  <si>
    <t>766</t>
  </si>
  <si>
    <t>Konstrukce truhlářské</t>
  </si>
  <si>
    <t>66</t>
  </si>
  <si>
    <t>766411821</t>
  </si>
  <si>
    <t>Demontáž obložení stěn palubkami</t>
  </si>
  <si>
    <t>-1463353735</t>
  </si>
  <si>
    <t>https://podminky.urs.cz/item/CS_URS_2025_01/766411821</t>
  </si>
  <si>
    <t>(0,13+1,85)*1"míst.č. 4.1</t>
  </si>
  <si>
    <t>67</t>
  </si>
  <si>
    <t>766621820</t>
  </si>
  <si>
    <t>Demontáž okenních konstrukcí k opětovnému použití kování závěsu</t>
  </si>
  <si>
    <t>-973139974</t>
  </si>
  <si>
    <t>https://podminky.urs.cz/item/CS_URS_2025_01/766621820</t>
  </si>
  <si>
    <t>68</t>
  </si>
  <si>
    <t>766660001</t>
  </si>
  <si>
    <t>Montáž dveřních křídel dřevěných nebo plastových otevíravých do ocelové zárubně povrchově upravených jednokřídlových, šířky do 800 mm</t>
  </si>
  <si>
    <t>-619681812</t>
  </si>
  <si>
    <t>https://podminky.urs.cz/item/CS_URS_2025_01/766660001</t>
  </si>
  <si>
    <t>69</t>
  </si>
  <si>
    <t>61162079</t>
  </si>
  <si>
    <t>dveře jednokřídlé voštinové povrch laminátový částečně prosklené 700x1970-2100mm</t>
  </si>
  <si>
    <t>-61937272</t>
  </si>
  <si>
    <t>70</t>
  </si>
  <si>
    <t>61162072</t>
  </si>
  <si>
    <t>dveře jednokřídlé voštinové povrch laminátový plné 600x1970-2100mm</t>
  </si>
  <si>
    <t>44956858</t>
  </si>
  <si>
    <t>71</t>
  </si>
  <si>
    <t>766660011</t>
  </si>
  <si>
    <t>Montáž dveřních křídel dřevěných nebo plastových otevíravých do ocelové zárubně povrchově upravených dvoukřídlových, šířky do 1450 mm</t>
  </si>
  <si>
    <t>-113274511</t>
  </si>
  <si>
    <t>https://podminky.urs.cz/item/CS_URS_2025_01/766660011</t>
  </si>
  <si>
    <t>72</t>
  </si>
  <si>
    <t>61162108</t>
  </si>
  <si>
    <t>dveře dvoukřídlé voštinové povrch laminátový částečně prosklené 1250x1970-2100mm</t>
  </si>
  <si>
    <t>-1254002933</t>
  </si>
  <si>
    <t>73</t>
  </si>
  <si>
    <t>766660021</t>
  </si>
  <si>
    <t>Montáž dveřních křídel dřevěných nebo plastových otevíravých do ocelové zárubně protipožárních jednokřídlových, šířky do 800 mm</t>
  </si>
  <si>
    <t>422438892</t>
  </si>
  <si>
    <t>https://podminky.urs.cz/item/CS_URS_2025_01/766660021</t>
  </si>
  <si>
    <t>Vchodové dveře</t>
  </si>
  <si>
    <t>74</t>
  </si>
  <si>
    <t>61162098</t>
  </si>
  <si>
    <t>dveře jednokřídlé dřevotřískové protipožární EI (EW) 30 D3 povrch laminátový plné 800x1970-2100mm</t>
  </si>
  <si>
    <t>1296745228</t>
  </si>
  <si>
    <t>75</t>
  </si>
  <si>
    <t>766691914</t>
  </si>
  <si>
    <t>Ostatní práce vyvěšení nebo zavěšení křídel dřevěných dveřních, plochy do 2 m2</t>
  </si>
  <si>
    <t>-1133486764</t>
  </si>
  <si>
    <t>https://podminky.urs.cz/item/CS_URS_2025_01/766691914</t>
  </si>
  <si>
    <t>76</t>
  </si>
  <si>
    <t>766695213</t>
  </si>
  <si>
    <t>Montáž ostatních truhlářských konstrukcí prahů dveří jednokřídlových, šířky přes 100 mm</t>
  </si>
  <si>
    <t>-1084605545</t>
  </si>
  <si>
    <t>https://podminky.urs.cz/item/CS_URS_2025_01/766695213</t>
  </si>
  <si>
    <t>Práh vstupních dveří</t>
  </si>
  <si>
    <t>77</t>
  </si>
  <si>
    <t>61187181</t>
  </si>
  <si>
    <t>práh dveřní dřevěný dubový tl 20mm dl 920mm š 150mm</t>
  </si>
  <si>
    <t>521229232</t>
  </si>
  <si>
    <t>78</t>
  </si>
  <si>
    <t>766812840</t>
  </si>
  <si>
    <t>Demontáž kuchyňských linek dřevěných nebo kovových včetně skříněk uchycených na stěně, délky přes 1800 do 2100 mm</t>
  </si>
  <si>
    <t>-2056100432</t>
  </si>
  <si>
    <t>https://podminky.urs.cz/item/CS_URS_2025_01/766812840</t>
  </si>
  <si>
    <t>79</t>
  </si>
  <si>
    <t>766825811</t>
  </si>
  <si>
    <t>Demontáž nábytku vestavěného skříní jednokřídlových</t>
  </si>
  <si>
    <t>-1240688812</t>
  </si>
  <si>
    <t>https://podminky.urs.cz/item/CS_URS_2025_01/766825811</t>
  </si>
  <si>
    <t>1"míst.č. 4.3</t>
  </si>
  <si>
    <t>80</t>
  </si>
  <si>
    <t>766825821</t>
  </si>
  <si>
    <t>Demontáž nábytku vestavěného skříní dvoukřídlových</t>
  </si>
  <si>
    <t>-1774607425</t>
  </si>
  <si>
    <t>https://podminky.urs.cz/item/CS_URS_2025_01/766825821</t>
  </si>
  <si>
    <t>1"míst.č .4.1</t>
  </si>
  <si>
    <t>81</t>
  </si>
  <si>
    <t>998766202</t>
  </si>
  <si>
    <t>Přesun hmot pro konstrukce truhlářské stanovený procentní sazbou (%) z ceny vodorovná dopravní vzdálenost do 50 m základní v objektech výšky přes 6 do 12 m</t>
  </si>
  <si>
    <t>-1443800922</t>
  </si>
  <si>
    <t>https://podminky.urs.cz/item/CS_URS_2025_01/998766202</t>
  </si>
  <si>
    <t>82</t>
  </si>
  <si>
    <t>998766312</t>
  </si>
  <si>
    <t>Přesun hmot pro konstrukce truhlářské stanovený procentní sazbou (%) z ceny vodorovná dopravní vzdálenost do 50 m ruční (bez užití mechanizace) v objektech výšky přes 6 do 12 m</t>
  </si>
  <si>
    <t>-1031622664</t>
  </si>
  <si>
    <t>https://podminky.urs.cz/item/CS_URS_2025_01/998766312</t>
  </si>
  <si>
    <t>766-1</t>
  </si>
  <si>
    <t>Sestava kuchyňské linky</t>
  </si>
  <si>
    <t>83</t>
  </si>
  <si>
    <t>766811115</t>
  </si>
  <si>
    <t>Montáž kuchyňských linek korpusu spodních skříněk na nožičky (včetně vyrovnání), šířky jednoho dílu do 600 mm</t>
  </si>
  <si>
    <t>908965984</t>
  </si>
  <si>
    <t>https://podminky.urs.cz/item/CS_URS_2025_01/766811115</t>
  </si>
  <si>
    <t>84</t>
  </si>
  <si>
    <t>766811141</t>
  </si>
  <si>
    <t>Montáž kuchyňských linek korpusu Příplatek k ceně za usazení vestavěných spotřebičů trouby</t>
  </si>
  <si>
    <t>-1815472863</t>
  </si>
  <si>
    <t>https://podminky.urs.cz/item/CS_URS_2025_01/766811141</t>
  </si>
  <si>
    <t>85</t>
  </si>
  <si>
    <t>766811144</t>
  </si>
  <si>
    <t>Montáž kuchyňských linek korpusu Příplatek k ceně za usazení vestavěných spotřebičů digestoře</t>
  </si>
  <si>
    <t>-1380087103</t>
  </si>
  <si>
    <t>https://podminky.urs.cz/item/CS_URS_2025_01/766811144</t>
  </si>
  <si>
    <t>86</t>
  </si>
  <si>
    <t>766811151</t>
  </si>
  <si>
    <t>Montáž kuchyňských linek korpusu horních skříněk šroubovaných na stěnu, šířky jednoho dílu do 600 mm</t>
  </si>
  <si>
    <t>1249352850</t>
  </si>
  <si>
    <t>https://podminky.urs.cz/item/CS_URS_2025_01/766811151</t>
  </si>
  <si>
    <t>87</t>
  </si>
  <si>
    <t>766811213</t>
  </si>
  <si>
    <t>Montáž kuchyňských linek pracovní desky bez výřezu, délky jednoho dílu přes 2000 do 4000 mm</t>
  </si>
  <si>
    <t>1827996186</t>
  </si>
  <si>
    <t>https://podminky.urs.cz/item/CS_URS_2025_01/766811213</t>
  </si>
  <si>
    <t>88</t>
  </si>
  <si>
    <t>766811221</t>
  </si>
  <si>
    <t>Montáž kuchyňských linek pracovní desky Příplatek k ceně za vyřezání otvoru (včetně zaměření)</t>
  </si>
  <si>
    <t>375476944</t>
  </si>
  <si>
    <t>https://podminky.urs.cz/item/CS_URS_2025_01/766811221</t>
  </si>
  <si>
    <t>89</t>
  </si>
  <si>
    <t>766811222</t>
  </si>
  <si>
    <t>Montáž kuchyňských linek pracovní desky Příplatek k ceně za usazení varné desky (včetně silikonu)</t>
  </si>
  <si>
    <t>-139906013</t>
  </si>
  <si>
    <t>https://podminky.urs.cz/item/CS_URS_2025_01/766811222</t>
  </si>
  <si>
    <t>90</t>
  </si>
  <si>
    <t>766811223</t>
  </si>
  <si>
    <t>Montáž kuchyňských linek pracovní desky Příplatek k ceně za usazení dřezu (včetně silikonu)</t>
  </si>
  <si>
    <t>516244689</t>
  </si>
  <si>
    <t>https://podminky.urs.cz/item/CS_URS_2025_01/766811223</t>
  </si>
  <si>
    <t>91</t>
  </si>
  <si>
    <t>766811233</t>
  </si>
  <si>
    <t>Montáž kuchyňských linek zádové desky bez výřezu, délky jednoho dílu přes 2000 do 4000 mm</t>
  </si>
  <si>
    <t>1838261520</t>
  </si>
  <si>
    <t>https://podminky.urs.cz/item/CS_URS_2025_01/766811233</t>
  </si>
  <si>
    <t>92</t>
  </si>
  <si>
    <t>766811239</t>
  </si>
  <si>
    <t>Montáž kuchyňských linek zádové desky Příplatek k ceně za vyřezání otvoru (včetně zaměření) např. na zásuvku</t>
  </si>
  <si>
    <t>1633770450</t>
  </si>
  <si>
    <t>https://podminky.urs.cz/item/CS_URS_2025_01/766811239</t>
  </si>
  <si>
    <t>93</t>
  </si>
  <si>
    <t>766811311</t>
  </si>
  <si>
    <t>Montáž kuchyňských linek dvířek spodních skříněk plných</t>
  </si>
  <si>
    <t>-696078543</t>
  </si>
  <si>
    <t>https://podminky.urs.cz/item/CS_URS_2025_01/766811311</t>
  </si>
  <si>
    <t>94</t>
  </si>
  <si>
    <t>766811352</t>
  </si>
  <si>
    <t>Montáž kuchyňských linek dvířek horních skříněk částečně prosklených</t>
  </si>
  <si>
    <t>-7868554</t>
  </si>
  <si>
    <t>https://podminky.urs.cz/item/CS_URS_2025_01/766811352</t>
  </si>
  <si>
    <t>95</t>
  </si>
  <si>
    <t>766811421</t>
  </si>
  <si>
    <t>Montáž kuchyňských linek lišty plastové zaklapávací</t>
  </si>
  <si>
    <t>1499833747</t>
  </si>
  <si>
    <t>https://podminky.urs.cz/item/CS_URS_2025_01/766811421</t>
  </si>
  <si>
    <t>2,5</t>
  </si>
  <si>
    <t>96</t>
  </si>
  <si>
    <t>766-01</t>
  </si>
  <si>
    <t>Sestava kuchyňské linky délky 2,5 m</t>
  </si>
  <si>
    <t>-681733421</t>
  </si>
  <si>
    <t>Obsah dodávky:</t>
  </si>
  <si>
    <t>Spodní skříňky o celkové délce 3 350 mm</t>
  </si>
  <si>
    <t>Horné skříňky zavěšené o celkové delce 3 350 mm</t>
  </si>
  <si>
    <t>Záďová krycí deska</t>
  </si>
  <si>
    <t>Pracovní deska o celkové délce 3 350 mm</t>
  </si>
  <si>
    <t>Kuchyňská digestoř bez odtahu s filtrem</t>
  </si>
  <si>
    <t>Sklokeramická varná deska</t>
  </si>
  <si>
    <t>Vestavná elektrická trouba</t>
  </si>
  <si>
    <t>Kuchyňský dřez ganitový</t>
  </si>
  <si>
    <t>výtoková baterie</t>
  </si>
  <si>
    <t>Koutová zaklapávací lišta délky 2 500 mm</t>
  </si>
  <si>
    <t>97</t>
  </si>
  <si>
    <t>995645111</t>
  </si>
  <si>
    <t>98</t>
  </si>
  <si>
    <t>-745556878</t>
  </si>
  <si>
    <t>766-2</t>
  </si>
  <si>
    <t>Sestava kuchyňské spíže</t>
  </si>
  <si>
    <t>99</t>
  </si>
  <si>
    <t>766821111</t>
  </si>
  <si>
    <t>Montáž nábytku vestavěného korpusu skříně policové jednokřídlové</t>
  </si>
  <si>
    <t>260969010</t>
  </si>
  <si>
    <t>https://podminky.urs.cz/item/CS_URS_2025_01/766821111</t>
  </si>
  <si>
    <t>100</t>
  </si>
  <si>
    <t>766821142</t>
  </si>
  <si>
    <t>Montáž nábytku vestavěného dveří otvíravých</t>
  </si>
  <si>
    <t>504162982</t>
  </si>
  <si>
    <t>https://podminky.urs.cz/item/CS_URS_2025_01/766821142</t>
  </si>
  <si>
    <t>101</t>
  </si>
  <si>
    <t>766-02</t>
  </si>
  <si>
    <t>Sestava vestavěné spižní skříně</t>
  </si>
  <si>
    <t>1307731053</t>
  </si>
  <si>
    <t>Vestavěná kuchyňská spíž o rozměrech 600x600x2600 mm</t>
  </si>
  <si>
    <t>102</t>
  </si>
  <si>
    <t>-878655860</t>
  </si>
  <si>
    <t>103</t>
  </si>
  <si>
    <t>286470232</t>
  </si>
  <si>
    <t>766-3</t>
  </si>
  <si>
    <t>Sestava vestavěné dvoukřídlé skříně</t>
  </si>
  <si>
    <t>104</t>
  </si>
  <si>
    <t>766821112</t>
  </si>
  <si>
    <t>Montáž nábytku vestavěného korpusu skříně policové dvoukřídlové</t>
  </si>
  <si>
    <t>-153339993</t>
  </si>
  <si>
    <t>https://podminky.urs.cz/item/CS_URS_2025_01/766821112</t>
  </si>
  <si>
    <t>105</t>
  </si>
  <si>
    <t>766821141</t>
  </si>
  <si>
    <t>Montáž nábytku vestavěného dveří posuvných</t>
  </si>
  <si>
    <t>1715831049</t>
  </si>
  <si>
    <t>https://podminky.urs.cz/item/CS_URS_2025_01/766821141</t>
  </si>
  <si>
    <t>106</t>
  </si>
  <si>
    <t>766-03</t>
  </si>
  <si>
    <t>Sestava vestavěné dvoukřídlové skříně</t>
  </si>
  <si>
    <t>828851816</t>
  </si>
  <si>
    <t>vestavěná skříň na chodbu o rozměru 900x400x2600mm</t>
  </si>
  <si>
    <t>107</t>
  </si>
  <si>
    <t>-163644106</t>
  </si>
  <si>
    <t>108</t>
  </si>
  <si>
    <t>-402682800</t>
  </si>
  <si>
    <t>767</t>
  </si>
  <si>
    <t>Konstrukce zámečnické</t>
  </si>
  <si>
    <t>109</t>
  </si>
  <si>
    <t>767646412</t>
  </si>
  <si>
    <t>Montáž revizních dveří a dvířek hliníkových, ocelových nebo plastových s rámem jednokřídlových, plochy přes 0,5 do 1 m2</t>
  </si>
  <si>
    <t>1006980322</t>
  </si>
  <si>
    <t>https://podminky.urs.cz/item/CS_URS_2025_01/767646412</t>
  </si>
  <si>
    <t>0,6*0,9</t>
  </si>
  <si>
    <t>110</t>
  </si>
  <si>
    <t>56245701R</t>
  </si>
  <si>
    <t>dvířka revizní 600x900 bílá</t>
  </si>
  <si>
    <t>1577343610</t>
  </si>
  <si>
    <t>111</t>
  </si>
  <si>
    <t>998767202</t>
  </si>
  <si>
    <t>Přesun hmot pro zámečnické konstrukce stanovený procentní sazbou (%) z ceny vodorovná dopravní vzdálenost do 50 m základní v objektech výšky přes 6 do 12 m</t>
  </si>
  <si>
    <t>841697589</t>
  </si>
  <si>
    <t>https://podminky.urs.cz/item/CS_URS_2025_01/998767202</t>
  </si>
  <si>
    <t>112</t>
  </si>
  <si>
    <t>998767312</t>
  </si>
  <si>
    <t>Přesun hmot pro zámečnické konstrukce stanovený procentní sazbou (%) z ceny vodorovná dopravní vzdálenost do 50 m ruční (bez užití mechanizace) v objektech výšky přes 6 do 12 m</t>
  </si>
  <si>
    <t>-390049878</t>
  </si>
  <si>
    <t>https://podminky.urs.cz/item/CS_URS_2025_01/998767312</t>
  </si>
  <si>
    <t>771</t>
  </si>
  <si>
    <t>Podlahy z dlaždic</t>
  </si>
  <si>
    <t>113</t>
  </si>
  <si>
    <t>771111011</t>
  </si>
  <si>
    <t>Příprava podkladu před provedením dlažby vysátí podlah</t>
  </si>
  <si>
    <t>-1496179880</t>
  </si>
  <si>
    <t>https://podminky.urs.cz/item/CS_URS_2025_01/771111011</t>
  </si>
  <si>
    <t>114</t>
  </si>
  <si>
    <t>771121011</t>
  </si>
  <si>
    <t>Příprava podkladu před provedením dlažby nátěr penetrační na podlahu</t>
  </si>
  <si>
    <t>1832763281</t>
  </si>
  <si>
    <t>https://podminky.urs.cz/item/CS_URS_2025_01/771121011</t>
  </si>
  <si>
    <t>115</t>
  </si>
  <si>
    <t>771151011</t>
  </si>
  <si>
    <t>Příprava podkladu před provedením dlažby samonivelační stěrka min. pevnosti 20 MPa, tloušťky do 3 mm</t>
  </si>
  <si>
    <t>-40493255</t>
  </si>
  <si>
    <t>https://podminky.urs.cz/item/CS_URS_2025_01/771151011</t>
  </si>
  <si>
    <t>116</t>
  </si>
  <si>
    <t>771574112</t>
  </si>
  <si>
    <t>Montáž podlah z dlaždic keramických lepených cementovým flexibilním lepidlem hladkých, tloušťky do 10 mm přes 9 do 12 ks/m2</t>
  </si>
  <si>
    <t>-201315359</t>
  </si>
  <si>
    <t>https://podminky.urs.cz/item/CS_URS_2025_01/771574112</t>
  </si>
  <si>
    <t>-0,78"sprchový kout</t>
  </si>
  <si>
    <t>117</t>
  </si>
  <si>
    <t>59761135</t>
  </si>
  <si>
    <t>dlažba keramická hutná hladká do interiéru přes 9 do 12ks/m2</t>
  </si>
  <si>
    <t>-2125753428</t>
  </si>
  <si>
    <t>2,52*1,2 'Přepočtené koeficientem množství</t>
  </si>
  <si>
    <t>118</t>
  </si>
  <si>
    <t>771577111</t>
  </si>
  <si>
    <t>Montáž podlah z dlaždic keramických lepených cementovým flexibilním lepidlem Příplatek k cenám za plochu do 5 m2 jednotlivě</t>
  </si>
  <si>
    <t>-1227083108</t>
  </si>
  <si>
    <t>https://podminky.urs.cz/item/CS_URS_2025_01/771577111</t>
  </si>
  <si>
    <t>119</t>
  </si>
  <si>
    <t>771591112</t>
  </si>
  <si>
    <t>Izolace podlahy pod dlažbu nátěrem nebo stěrkou ve dvou vrstvách</t>
  </si>
  <si>
    <t>-605480950</t>
  </si>
  <si>
    <t>https://podminky.urs.cz/item/CS_URS_2025_01/771591112</t>
  </si>
  <si>
    <t>Izolace pod dlažby a obklady podle ČSN 73 3450 čl. 15</t>
  </si>
  <si>
    <t>120</t>
  </si>
  <si>
    <t>771591115</t>
  </si>
  <si>
    <t>Podlahy - dokončovací práce spárování silikonem</t>
  </si>
  <si>
    <t>-368334991</t>
  </si>
  <si>
    <t>https://podminky.urs.cz/item/CS_URS_2025_01/771591115</t>
  </si>
  <si>
    <t>Spára mezi dlažbou a obkladem</t>
  </si>
  <si>
    <t>4,02-0,6"míst.č. 4.4</t>
  </si>
  <si>
    <t>6,17+1,63-0,6"míst.č. 4.5</t>
  </si>
  <si>
    <t>121</t>
  </si>
  <si>
    <t>771591241</t>
  </si>
  <si>
    <t>Izolace podlahy pod dlažbu těsnícími izolačními pásy vnitřní kout</t>
  </si>
  <si>
    <t>1484326890</t>
  </si>
  <si>
    <t>https://podminky.urs.cz/item/CS_URS_2025_01/771591241</t>
  </si>
  <si>
    <t>2*4</t>
  </si>
  <si>
    <t>122</t>
  </si>
  <si>
    <t>771591264</t>
  </si>
  <si>
    <t>Izolace podlahy pod dlažbu těsnícími izolačními pásy mezi podlahou a stěnu</t>
  </si>
  <si>
    <t>-2075192722</t>
  </si>
  <si>
    <t>https://podminky.urs.cz/item/CS_URS_2025_01/771591264</t>
  </si>
  <si>
    <t>6,17-0,6"míst.č. 4.5</t>
  </si>
  <si>
    <t>123</t>
  </si>
  <si>
    <t>771592011</t>
  </si>
  <si>
    <t>Čištění vnitřních ploch po položení dlažby podlah nebo schodišť chemickými prostředky</t>
  </si>
  <si>
    <t>1497548053</t>
  </si>
  <si>
    <t>https://podminky.urs.cz/item/CS_URS_2025_01/771592011</t>
  </si>
  <si>
    <t>124</t>
  </si>
  <si>
    <t>998771202</t>
  </si>
  <si>
    <t>Přesun hmot pro podlahy z dlaždic stanovený procentní sazbou (%) z ceny vodorovná dopravní vzdálenost do 50 m základní v objektech výšky přes 6 do 12 m</t>
  </si>
  <si>
    <t>938586049</t>
  </si>
  <si>
    <t>https://podminky.urs.cz/item/CS_URS_2025_01/998771202</t>
  </si>
  <si>
    <t>125</t>
  </si>
  <si>
    <t>998771312</t>
  </si>
  <si>
    <t>Přesun hmot pro podlahy z dlaždic stanovený procentní sazbou (%) z ceny vodorovná dopravní vzdálenost do 50 m ruční (bez užití mechanizace) v objektech výšky přes 6 do 12 m</t>
  </si>
  <si>
    <t>1248454569</t>
  </si>
  <si>
    <t>https://podminky.urs.cz/item/CS_URS_2025_01/998771312</t>
  </si>
  <si>
    <t>775</t>
  </si>
  <si>
    <t>Podlahy skládané</t>
  </si>
  <si>
    <t>126</t>
  </si>
  <si>
    <t>775511800</t>
  </si>
  <si>
    <t>Demontáž podlah vlysových do suti s lištami lepených</t>
  </si>
  <si>
    <t>186846503</t>
  </si>
  <si>
    <t>https://podminky.urs.cz/item/CS_URS_2025_01/775511800</t>
  </si>
  <si>
    <t>17,8</t>
  </si>
  <si>
    <t>127</t>
  </si>
  <si>
    <t>775413411</t>
  </si>
  <si>
    <t>Montáž lišty obvodové připevněné vruty</t>
  </si>
  <si>
    <t>-374074603</t>
  </si>
  <si>
    <t>https://podminky.urs.cz/item/CS_URS_2025_01/775413411</t>
  </si>
  <si>
    <t>13,77-(0,7*3+0,8+0,93+1,35)"míst.č. 4.1</t>
  </si>
  <si>
    <t>16,8-(1,35)"míst.č. 4.2</t>
  </si>
  <si>
    <t>13,79-(0,8)"míst.č. 4.3</t>
  </si>
  <si>
    <t>128</t>
  </si>
  <si>
    <t>61418113</t>
  </si>
  <si>
    <t>lišta podlahová dřevěná dub 7x43mm</t>
  </si>
  <si>
    <t>-168807729</t>
  </si>
  <si>
    <t>37,03*1,08 'Přepočtené koeficientem množství</t>
  </si>
  <si>
    <t>129</t>
  </si>
  <si>
    <t>775429121</t>
  </si>
  <si>
    <t>Montáž lišty přechodové (vyrovnávací) připevněné vruty</t>
  </si>
  <si>
    <t>-926756919</t>
  </si>
  <si>
    <t>https://podminky.urs.cz/item/CS_URS_2025_01/775429121</t>
  </si>
  <si>
    <t>0,6*3</t>
  </si>
  <si>
    <t>0,7</t>
  </si>
  <si>
    <t>1,35</t>
  </si>
  <si>
    <t>130</t>
  </si>
  <si>
    <t>55343118</t>
  </si>
  <si>
    <t>profil přechodový Al narážecí 40mm bronz</t>
  </si>
  <si>
    <t>-1151311556</t>
  </si>
  <si>
    <t>3,85*1,08 'Přepočtené koeficientem množství</t>
  </si>
  <si>
    <t>131</t>
  </si>
  <si>
    <t>775541151</t>
  </si>
  <si>
    <t>Montáž podlah plovoucích z velkoplošných lamel dýhovaných a laminovaných bez podložky, spojovaných zaklapnutím</t>
  </si>
  <si>
    <t>690349410</t>
  </si>
  <si>
    <t>https://podminky.urs.cz/item/CS_URS_2025_01/775541151</t>
  </si>
  <si>
    <t>132</t>
  </si>
  <si>
    <t>61198007</t>
  </si>
  <si>
    <t>podlaha plovoucí laminátová spoj zaklapnutím tř 32 tl 8mm</t>
  </si>
  <si>
    <t>820843727</t>
  </si>
  <si>
    <t>35,54*1,08 'Přepočtené koeficientem množství</t>
  </si>
  <si>
    <t>133</t>
  </si>
  <si>
    <t>775591191</t>
  </si>
  <si>
    <t>Ostatní prvky pro plovoucí podlahy montáž podložky vyrovnávací a tlumící</t>
  </si>
  <si>
    <t>631430877</t>
  </si>
  <si>
    <t>https://podminky.urs.cz/item/CS_URS_2025_01/775591191</t>
  </si>
  <si>
    <t>134</t>
  </si>
  <si>
    <t>60715152</t>
  </si>
  <si>
    <t>deska dřevovláknitá zvukově izolační tl 5,5mm</t>
  </si>
  <si>
    <t>-673016662</t>
  </si>
  <si>
    <t>135</t>
  </si>
  <si>
    <t>776411111</t>
  </si>
  <si>
    <t>Montáž soklíků lepením obvodových, výšky do 80 mm</t>
  </si>
  <si>
    <t>607735074</t>
  </si>
  <si>
    <t>https://podminky.urs.cz/item/CS_URS_2025_01/776411111</t>
  </si>
  <si>
    <t>4,66-(0,7)"míst.č. 4.6</t>
  </si>
  <si>
    <t>136</t>
  </si>
  <si>
    <t>28411004</t>
  </si>
  <si>
    <t>lišta soklová PVC samolepící 30x30mm</t>
  </si>
  <si>
    <t>-1525328156</t>
  </si>
  <si>
    <t>3,96*1,08 'Přepočtené koeficientem množství</t>
  </si>
  <si>
    <t>137</t>
  </si>
  <si>
    <t>998775202</t>
  </si>
  <si>
    <t>Přesun hmot pro podlahy skládané stanovený procentní sazbou (%) z ceny vodorovná dopravní vzdálenost do 50 m základní v objektech výšky přes 6 do 12 m</t>
  </si>
  <si>
    <t>2012288342</t>
  </si>
  <si>
    <t>https://podminky.urs.cz/item/CS_URS_2025_01/998775202</t>
  </si>
  <si>
    <t>138</t>
  </si>
  <si>
    <t>998775312</t>
  </si>
  <si>
    <t>Přesun hmot pro podlahy skládané stanovený procentní sazbou (%) z ceny vodorovná dopravní vzdálenost do 50 m ruční (bez užití mechanizace) v objektech výšky přes 6 do 12 m</t>
  </si>
  <si>
    <t>-1146053803</t>
  </si>
  <si>
    <t>https://podminky.urs.cz/item/CS_URS_2025_01/998775312</t>
  </si>
  <si>
    <t>776</t>
  </si>
  <si>
    <t>Podlahy povlakové</t>
  </si>
  <si>
    <t>139</t>
  </si>
  <si>
    <t>776201811</t>
  </si>
  <si>
    <t>Demontáž povlakových podlahovin lepených ručně bez podložky</t>
  </si>
  <si>
    <t>-856476502</t>
  </si>
  <si>
    <t>https://podminky.urs.cz/item/CS_URS_2025_01/776201811</t>
  </si>
  <si>
    <t>6,49+9,96+0,96+2,34+1,29</t>
  </si>
  <si>
    <t>140</t>
  </si>
  <si>
    <t>776410811</t>
  </si>
  <si>
    <t>Demontáž soklíků nebo lišt pryžových nebo plastových</t>
  </si>
  <si>
    <t>812977788</t>
  </si>
  <si>
    <t>https://podminky.urs.cz/item/CS_URS_2025_01/776410811</t>
  </si>
  <si>
    <t>13,77-(0,93+0,7*3+0,8+1,35)"míst.č. 4.1</t>
  </si>
  <si>
    <t>13,77-(0,8)"míst.č. 4.3</t>
  </si>
  <si>
    <t>4,03-(0,7)"míst.č. 4.4</t>
  </si>
  <si>
    <t>6,17-(0,7)"míst.č. 4.5</t>
  </si>
  <si>
    <t>4,65-(0,7)"míst.č. 4.6</t>
  </si>
  <si>
    <t>141</t>
  </si>
  <si>
    <t>776991821</t>
  </si>
  <si>
    <t>Ostatní práce odstranění lepidla ručně z podlah</t>
  </si>
  <si>
    <t>-1062534918</t>
  </si>
  <si>
    <t>https://podminky.urs.cz/item/CS_URS_2025_01/776991821</t>
  </si>
  <si>
    <t>142</t>
  </si>
  <si>
    <t>998776202</t>
  </si>
  <si>
    <t>Přesun hmot pro podlahy povlakové stanovený procentní sazbou (%) z ceny vodorovná dopravní vzdálenost do 50 m základní v objektech výšky přes 6 do 12 m</t>
  </si>
  <si>
    <t>-667929481</t>
  </si>
  <si>
    <t>https://podminky.urs.cz/item/CS_URS_2025_01/998776202</t>
  </si>
  <si>
    <t>143</t>
  </si>
  <si>
    <t>998776312</t>
  </si>
  <si>
    <t>Přesun hmot pro podlahy povlakové stanovený procentní sazbou (%) z ceny vodorovná dopravní vzdálenost do 50 m ruční (bez užití mechanizace) v objektech výšky přes 6 do 12 m</t>
  </si>
  <si>
    <t>1140584506</t>
  </si>
  <si>
    <t>https://podminky.urs.cz/item/CS_URS_2025_01/998776312</t>
  </si>
  <si>
    <t>781</t>
  </si>
  <si>
    <t>Dokončovací práce - obklady</t>
  </si>
  <si>
    <t>144</t>
  </si>
  <si>
    <t>781471810</t>
  </si>
  <si>
    <t>Demontáž obkladů z dlaždic keramických kladených do malty</t>
  </si>
  <si>
    <t>-1009782992</t>
  </si>
  <si>
    <t>https://podminky.urs.cz/item/CS_URS_2025_01/781471810</t>
  </si>
  <si>
    <t>(2,52+0,6)*0,6"míst.č. 4.3</t>
  </si>
  <si>
    <t>(4,02)*1,53-(0,7*2,02)"míst.č. 4.5</t>
  </si>
  <si>
    <t>145</t>
  </si>
  <si>
    <t>781111011</t>
  </si>
  <si>
    <t>Příprava podkladu před provedením obkladu oprášení (ometení) stěny</t>
  </si>
  <si>
    <t>1801482302</t>
  </si>
  <si>
    <t>https://podminky.urs.cz/item/CS_URS_2025_01/781111011</t>
  </si>
  <si>
    <t>146</t>
  </si>
  <si>
    <t>781121011</t>
  </si>
  <si>
    <t>Příprava podkladu před provedením obkladu nátěr penetrační na stěnu</t>
  </si>
  <si>
    <t>-1679750512</t>
  </si>
  <si>
    <t>https://podminky.urs.cz/item/CS_URS_2025_01/781121011</t>
  </si>
  <si>
    <t>147</t>
  </si>
  <si>
    <t>781131112</t>
  </si>
  <si>
    <t>Izolace stěny pod obklad izolace nátěrem nebo stěrkou ve dvou vrstvách</t>
  </si>
  <si>
    <t>1315728477</t>
  </si>
  <si>
    <t>https://podminky.urs.cz/item/CS_URS_2025_01/781131112</t>
  </si>
  <si>
    <t>Izolace stěn v koupelně</t>
  </si>
  <si>
    <t>148</t>
  </si>
  <si>
    <t>781131232</t>
  </si>
  <si>
    <t>Izolace stěny pod obklad izolace těsnícími izolačními pásy pro styčné nebo dilatační spáry</t>
  </si>
  <si>
    <t>855599353</t>
  </si>
  <si>
    <t>https://podminky.urs.cz/item/CS_URS_2025_01/781131232</t>
  </si>
  <si>
    <t>Svislé kouty</t>
  </si>
  <si>
    <t>4*2</t>
  </si>
  <si>
    <t>149</t>
  </si>
  <si>
    <t>781131251</t>
  </si>
  <si>
    <t>Izolace stěny pod obklad izolace těsnícími izolačními pásy z manžety pro prostupy potrubí</t>
  </si>
  <si>
    <t>1168226216</t>
  </si>
  <si>
    <t>https://podminky.urs.cz/item/CS_URS_2025_01/781131251</t>
  </si>
  <si>
    <t>Koupelna</t>
  </si>
  <si>
    <t>150</t>
  </si>
  <si>
    <t>781473112</t>
  </si>
  <si>
    <t>Montáž keramických obkladů stěn lepených cementovým standardním lepidlem hladkých přes 9 do 12 ks/m2</t>
  </si>
  <si>
    <t>36908084</t>
  </si>
  <si>
    <t>https://podminky.urs.cz/item/CS_URS_2025_01/781473112</t>
  </si>
  <si>
    <t>151</t>
  </si>
  <si>
    <t>59761026</t>
  </si>
  <si>
    <t>obklad keramický hladký do 12ks/m2</t>
  </si>
  <si>
    <t>-1109148940</t>
  </si>
  <si>
    <t>17,532*1,15 'Přepočtené koeficientem množství</t>
  </si>
  <si>
    <t>152</t>
  </si>
  <si>
    <t>781472491</t>
  </si>
  <si>
    <t>Montáž keramických obkladů stěn lepených cementovým standardním lepidlem Příplatek k cenám za plochu do 10 m2 jednotlivě</t>
  </si>
  <si>
    <t>1108378564</t>
  </si>
  <si>
    <t>https://podminky.urs.cz/item/CS_URS_2025_01/781472491</t>
  </si>
  <si>
    <t>153</t>
  </si>
  <si>
    <t>781495115</t>
  </si>
  <si>
    <t>Obklad - dokončující práce ostatní práce spárování silikonem</t>
  </si>
  <si>
    <t>-1423652576</t>
  </si>
  <si>
    <t>https://podminky.urs.cz/item/CS_URS_2025_01/781495115</t>
  </si>
  <si>
    <t>Vnitřní svislé kouty</t>
  </si>
  <si>
    <t>4*2*2</t>
  </si>
  <si>
    <t>154</t>
  </si>
  <si>
    <t>781495141</t>
  </si>
  <si>
    <t>Obklad - dokončující práce průnik obkladem kruhový, bez izolace do DN 30</t>
  </si>
  <si>
    <t>-501721205</t>
  </si>
  <si>
    <t>https://podminky.urs.cz/item/CS_URS_2025_01/781495141</t>
  </si>
  <si>
    <t>2+5</t>
  </si>
  <si>
    <t>155</t>
  </si>
  <si>
    <t>781495142</t>
  </si>
  <si>
    <t>Obklad - dokončující práce průnik obkladem kruhový, bez izolace přes DN 30 do DN 90</t>
  </si>
  <si>
    <t>-1060093133</t>
  </si>
  <si>
    <t>https://podminky.urs.cz/item/CS_URS_2025_01/781495142</t>
  </si>
  <si>
    <t>156</t>
  </si>
  <si>
    <t>781495211</t>
  </si>
  <si>
    <t>Čištění vnitřních ploch po provedení obkladu stěn chemickými prostředky</t>
  </si>
  <si>
    <t>-1350940380</t>
  </si>
  <si>
    <t>https://podminky.urs.cz/item/CS_URS_2025_01/781495211</t>
  </si>
  <si>
    <t>157</t>
  </si>
  <si>
    <t>998781202</t>
  </si>
  <si>
    <t>Přesun hmot pro obklady keramické stanovený procentní sazbou (%) z ceny vodorovná dopravní vzdálenost do 50 m základní v objektech výšky přes 6 do 12 m</t>
  </si>
  <si>
    <t>-77331910</t>
  </si>
  <si>
    <t>https://podminky.urs.cz/item/CS_URS_2025_01/998781202</t>
  </si>
  <si>
    <t>158</t>
  </si>
  <si>
    <t>998781122</t>
  </si>
  <si>
    <t>Přesun hmot pro obklady keramické stanovený z hmotnosti přesunovaného materiálu vodorovná dopravní vzdálenost do 50 m ruční (bez užití mechanizace) v objektech výšky přes 6 do 12 m</t>
  </si>
  <si>
    <t>1638646252</t>
  </si>
  <si>
    <t>https://podminky.urs.cz/item/CS_URS_2025_01/998781122</t>
  </si>
  <si>
    <t>783</t>
  </si>
  <si>
    <t>Dokončovací práce - nátěry</t>
  </si>
  <si>
    <t>159</t>
  </si>
  <si>
    <t>783301311</t>
  </si>
  <si>
    <t>Příprava podkladu zámečnických konstrukcí před provedením nátěru odmaštění odmašťovačem vodou ředitelným</t>
  </si>
  <si>
    <t>-541501336</t>
  </si>
  <si>
    <t>https://podminky.urs.cz/item/CS_URS_2025_01/783301311</t>
  </si>
  <si>
    <t>Ochrana stávajících zárubní</t>
  </si>
  <si>
    <t>((2,02*2+0,7)*(0,08+0,05*2))*3"dveře š. 700mm</t>
  </si>
  <si>
    <t>((2,02*2+0,8)*(0,08+0,05*2))"dveře š. 800mm</t>
  </si>
  <si>
    <t>((2,08*2+0,93)*(0,1+0,07*2))"dveře š. 930mm</t>
  </si>
  <si>
    <t>((2,02*2+1,35)*(0,08+0,05*2))"dveře š. 1350mm</t>
  </si>
  <si>
    <t>160</t>
  </si>
  <si>
    <t>783301401</t>
  </si>
  <si>
    <t>Příprava podkladu zámečnických konstrukcí před provedením nátěru ometení</t>
  </si>
  <si>
    <t>2041623181</t>
  </si>
  <si>
    <t>https://podminky.urs.cz/item/CS_URS_2025_01/783301401</t>
  </si>
  <si>
    <t>161</t>
  </si>
  <si>
    <t>783322101</t>
  </si>
  <si>
    <t>Tmelení zámečnických konstrukcí včetně přebroušení tmelených míst, tmelem disperzním akrylátovým nebo latexovým</t>
  </si>
  <si>
    <t>-1920540760</t>
  </si>
  <si>
    <t>https://podminky.urs.cz/item/CS_URS_2025_01/783322101</t>
  </si>
  <si>
    <t>162</t>
  </si>
  <si>
    <t>783324101</t>
  </si>
  <si>
    <t>Základní nátěr zámečnických konstrukcí jednonásobný akrylátový</t>
  </si>
  <si>
    <t>-237650961</t>
  </si>
  <si>
    <t>https://podminky.urs.cz/item/CS_URS_2025_01/783324101</t>
  </si>
  <si>
    <t>163</t>
  </si>
  <si>
    <t>783327101</t>
  </si>
  <si>
    <t>Krycí nátěr (email) zámečnických konstrukcí jednonásobný akrylátový</t>
  </si>
  <si>
    <t>248645236</t>
  </si>
  <si>
    <t>https://podminky.urs.cz/item/CS_URS_2025_01/783327101</t>
  </si>
  <si>
    <t>164</t>
  </si>
  <si>
    <t>783601713</t>
  </si>
  <si>
    <t>Příprava podkladu armatur a kovových potrubí před provedením nátěru potrubí do DN 50 mm odmaštěním, odmašťovačem vodou ředitelným</t>
  </si>
  <si>
    <t>934077941</t>
  </si>
  <si>
    <t>https://podminky.urs.cz/item/CS_URS_2025_01/783601713</t>
  </si>
  <si>
    <t>165</t>
  </si>
  <si>
    <t>783624551</t>
  </si>
  <si>
    <t>Základní nátěr armatur a kovových potrubí jednonásobný potrubí do DN 50 mm akrylátový</t>
  </si>
  <si>
    <t>-862271954</t>
  </si>
  <si>
    <t>https://podminky.urs.cz/item/CS_URS_2025_01/783624551</t>
  </si>
  <si>
    <t>166</t>
  </si>
  <si>
    <t>783627602</t>
  </si>
  <si>
    <t>Krycí nátěr (email) armatur a kovových potrubí potrubí do DN 50 mm jednonásobný akrylátový tepelně odolný</t>
  </si>
  <si>
    <t>-1659596195</t>
  </si>
  <si>
    <t>https://podminky.urs.cz/item/CS_URS_2025_01/783627602</t>
  </si>
  <si>
    <t>167</t>
  </si>
  <si>
    <t>784171101</t>
  </si>
  <si>
    <t>Zakrytí nemalovaných ploch (materiál ve specifikaci) včetně pozdějšího odkrytí podlah</t>
  </si>
  <si>
    <t>167640248</t>
  </si>
  <si>
    <t>https://podminky.urs.cz/item/CS_URS_2025_01/784171101</t>
  </si>
  <si>
    <t>Podlahy</t>
  </si>
  <si>
    <t>168</t>
  </si>
  <si>
    <t>784171111</t>
  </si>
  <si>
    <t>Zakrytí nemalovaných ploch (materiál ve specifikaci) včetně pozdějšího odkrytí svislých ploch např. stěn, oken, dveří v místnostech výšky do 3,80</t>
  </si>
  <si>
    <t>-321917998</t>
  </si>
  <si>
    <t>https://podminky.urs.cz/item/CS_URS_2025_01/784171111</t>
  </si>
  <si>
    <t>Zakrytí dveří, oken a keramických obkladů</t>
  </si>
  <si>
    <t>(0,7*2,02)*3+(0,8*2,02)+(0,93*2,08)+(1,35*2,02)"míst.č. 4.1</t>
  </si>
  <si>
    <t>(1,35*2,02)+(2,38*1,54)"míst.č. 4.2</t>
  </si>
  <si>
    <t>(0,8*2,02)+(1,46*1,54)"míst.č. 4.3</t>
  </si>
  <si>
    <t>(0,7*2,02)+(4,02*2)"míst.č. 4.4</t>
  </si>
  <si>
    <t>(0,7*2,02)+(6,16*2)"míst.č. 4.5</t>
  </si>
  <si>
    <t>(0,7*2,02)"míst.č. 4.6</t>
  </si>
  <si>
    <t>169</t>
  </si>
  <si>
    <t>784171121</t>
  </si>
  <si>
    <t>Zakrytí nemalovaných ploch (materiál ve specifikaci) včetně pozdějšího odkrytí konstrukcí nebo samostatných prvků např. schodišť, nábytku, radiátorů, zábradlí v místnostech výšky do 3,80</t>
  </si>
  <si>
    <t>-2027926315</t>
  </si>
  <si>
    <t>https://podminky.urs.cz/item/CS_URS_2025_01/784171121</t>
  </si>
  <si>
    <t>Radiátory pod okny</t>
  </si>
  <si>
    <t>0,6*1*2</t>
  </si>
  <si>
    <t>Kuchyňská linka</t>
  </si>
  <si>
    <t>2,52*2,58</t>
  </si>
  <si>
    <t>WC</t>
  </si>
  <si>
    <t>0,9*0,6</t>
  </si>
  <si>
    <t>Sprchový kout a umyvalo</t>
  </si>
  <si>
    <t>2,0*2</t>
  </si>
  <si>
    <t>0,6*0,5</t>
  </si>
  <si>
    <t>170</t>
  </si>
  <si>
    <t>28323156</t>
  </si>
  <si>
    <t>fólie pro malířské potřeby zakrývací tl 41µ 4x5m</t>
  </si>
  <si>
    <t>-154714391</t>
  </si>
  <si>
    <t>96,759*1,15 'Přepočtené koeficientem množství</t>
  </si>
  <si>
    <t>784</t>
  </si>
  <si>
    <t>Dokončovací práce - malby a tapety</t>
  </si>
  <si>
    <t>171</t>
  </si>
  <si>
    <t>784181101</t>
  </si>
  <si>
    <t>Penetrace podkladu jednonásobná základní akrylátová bezbarvá v místnostech výšky do 3,80 m</t>
  </si>
  <si>
    <t>-13097921</t>
  </si>
  <si>
    <t>https://podminky.urs.cz/item/CS_URS_2025_01/784181101</t>
  </si>
  <si>
    <t>Stěny</t>
  </si>
  <si>
    <t>98,639</t>
  </si>
  <si>
    <t>Stropy</t>
  </si>
  <si>
    <t>172</t>
  </si>
  <si>
    <t>784221101</t>
  </si>
  <si>
    <t>Malby z malířských směsí otěruvzdorných za sucha dvojnásobné, bílé za sucha otěruvzdorné dobře v místnostech výšky do 3,80 m</t>
  </si>
  <si>
    <t>1065778758</t>
  </si>
  <si>
    <t>https://podminky.urs.cz/item/CS_URS_2025_01/784221101</t>
  </si>
  <si>
    <t>SO02 - Vedlejší rozpočtové náklady</t>
  </si>
  <si>
    <t>OST - Ostatní náklady</t>
  </si>
  <si>
    <t xml:space="preserve">VRN -   Vedlejší rozpočtové náklady</t>
  </si>
  <si>
    <t>OST</t>
  </si>
  <si>
    <t>Ostatní náklady</t>
  </si>
  <si>
    <t>013254001</t>
  </si>
  <si>
    <t>Náklad na projektové práce pro zhotovení dokumentace skutečného provedení stavby (výkresová a textová část)</t>
  </si>
  <si>
    <t>262144</t>
  </si>
  <si>
    <t>34073385</t>
  </si>
  <si>
    <t>013254101</t>
  </si>
  <si>
    <t>Náklady na pořízení fotografií nebo videozáznamů zakrývaných konstrukcí a postupu výstavby.</t>
  </si>
  <si>
    <t>-1721901002</t>
  </si>
  <si>
    <t>043103001</t>
  </si>
  <si>
    <t>Náklady na provedení zkoušek, revizí a měření, které jsou vyžadovány v technických normách a dalších předpisech ve vztahu k prováděným pracím, dodávkám a službám.</t>
  </si>
  <si>
    <t>846635641</t>
  </si>
  <si>
    <t>VRN</t>
  </si>
  <si>
    <t xml:space="preserve">  Vedlejší rozpočtové náklady</t>
  </si>
  <si>
    <t>030001001</t>
  </si>
  <si>
    <t>Náklady na dokumentaci ZS, na přípravu území pro ZS včetně odstranění materiálu a konstrukcí v prostoru staveniště, na vybudování odběrných míst, na zřízení přípojek médií, na vlastní vybudování objektů ZS, provizornich komunikací, oplocení a osvětlení pě</t>
  </si>
  <si>
    <t>-210484763</t>
  </si>
  <si>
    <t>030001002</t>
  </si>
  <si>
    <t>Náklady na vybavení/pronájem objektů ZS, náklady na energie, úklid, údržbu a opravy objektů ZS, čištění pojezdových a manipulačních ploch, zabezpečení staveniště apod.</t>
  </si>
  <si>
    <t>111293951</t>
  </si>
  <si>
    <t>034403001</t>
  </si>
  <si>
    <t>Náklady na zřízení, údržbu a zrušení dočasného dopravního značení, potřebného k zajištění přístupu nebo provozu na staveništi a/nebo v okolí staveniště.</t>
  </si>
  <si>
    <t>766713355</t>
  </si>
  <si>
    <t>039001003</t>
  </si>
  <si>
    <t>Náklady na demontáž/odstranění objektů ZS a jejich odvozu a náklady na uvedení pozemku do původního stavu včetně nákladů s tím spojených.</t>
  </si>
  <si>
    <t>2042724688</t>
  </si>
  <si>
    <t>041703002</t>
  </si>
  <si>
    <t>Náklady na zbudování, údržbu a zrušení prostředků a konstrukcí na zajištění kolektivní bezpečnosti osob.</t>
  </si>
  <si>
    <t>-2110941612</t>
  </si>
  <si>
    <t>SEZNAM FIGUR</t>
  </si>
  <si>
    <t>Výměra</t>
  </si>
  <si>
    <t>0,96"míst.č. 4.4</t>
  </si>
  <si>
    <t>2,34"míst.č. 4.5</t>
  </si>
  <si>
    <t>Použití figury:</t>
  </si>
  <si>
    <t>Vysátí podkladu před pokládkou dlažby</t>
  </si>
  <si>
    <t>Nátěr penetrační na podlahu</t>
  </si>
  <si>
    <t>Samonivelační stěrka podlah pevnosti 20 MPa tl 3 mm</t>
  </si>
  <si>
    <t>Montáž podlah keramických hladkých lepených cementovým flexibilním lepidlem přes 9 do 12 ks/m2</t>
  </si>
  <si>
    <t>Příplatek k montáži podlah keramických lepených cementovým flexibilním lepidlem za plochu do 5 m2</t>
  </si>
  <si>
    <t>Izolace pod dlažbu nátěrem nebo stěrkou ve dvou vrstvách</t>
  </si>
  <si>
    <t>Čištění vnitřních ploch podlah nebo schodišť po položení dlažby chemickými prostředky</t>
  </si>
  <si>
    <t>Ometení (oprášení) stěny při přípravě podkladu</t>
  </si>
  <si>
    <t>Nátěr penetrační na stěnu</t>
  </si>
  <si>
    <t>Montáž obkladů keramických hladkých lepených cementovým standardním lepidlem přes 9 do 12 ks/m2</t>
  </si>
  <si>
    <t>Čištění vnitřních ploch stěn po provedení obkladu chemickými prostředky</t>
  </si>
  <si>
    <t>6,49"míst.č. 4.1</t>
  </si>
  <si>
    <t>17,8"míst.č. 4.2</t>
  </si>
  <si>
    <t>9,96"míst.č. 4.3</t>
  </si>
  <si>
    <t>1,29"míst.č. 4.6</t>
  </si>
  <si>
    <t>Montáž podlah plovoucích z lamel laminátových</t>
  </si>
  <si>
    <t>Montáž podložky vyrovnávací a tlumící pro plovoucí podlahy</t>
  </si>
  <si>
    <t>6,49+17,8+9,96+0,96+2,34+1,29</t>
  </si>
  <si>
    <t>Penetrační disperzní nátěr vnitřních stropů nanášený ručně</t>
  </si>
  <si>
    <t>Pletivo sklovláknité vnitřních stropů vtlačené do tmelu</t>
  </si>
  <si>
    <t>Vápenný štuk vnitřních rovných stropů tloušťky do 3 mm</t>
  </si>
  <si>
    <t>Zakrytí vnitřních podlah včetně pozdějšího odkrytí</t>
  </si>
  <si>
    <t>Základní akrylátová jednonásobná bezbarvá penetrace podkladu v místnostech v do 3,80 m</t>
  </si>
  <si>
    <t>Dvojnásobné bílé malby ze směsí za sucha dobře otěruvzdorných v místnostech do 3,80 m</t>
  </si>
  <si>
    <t>Lešení pomocné pro objekty pozemních staveb s lešeňovou podlahou v do 1,9 m zatížení do 150 kg/m2</t>
  </si>
  <si>
    <t>Vyčištění budov bytové a občanské výstavby při výšce podlaží do 4 m</t>
  </si>
  <si>
    <t>Otlučení (osekání) vnitřní vápenné nebo vápenocementové omítky stropů v rozsahu přes 50 do 100 %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</si>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</sst>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2" fillId="0" borderId="0" applyNumberFormat="0" applyFill="0" applyBorder="0" applyAlignment="0" applyProtection="0"/>
  </cellStyleXfs>
  <cellXfs count="38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30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167" fontId="22" fillId="2" borderId="23" xfId="0" applyNumberFormat="1" applyFont="1" applyFill="1" applyBorder="1" applyAlignment="1" applyProtection="1">
      <alignment vertical="center"/>
      <protection locked="0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4" xfId="0" applyFont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0" fillId="0" borderId="17" xfId="0" applyFont="1" applyBorder="1" applyAlignment="1">
      <alignment horizontal="left" vertical="center" wrapText="1"/>
    </xf>
    <xf numFmtId="0" fontId="40" fillId="0" borderId="23" xfId="0" applyFont="1" applyBorder="1" applyAlignment="1">
      <alignment horizontal="left" vertical="center" wrapText="1"/>
    </xf>
    <xf numFmtId="0" fontId="40" fillId="0" borderId="23" xfId="0" applyFont="1" applyBorder="1" applyAlignment="1">
      <alignment horizontal="left" vertical="center"/>
    </xf>
    <xf numFmtId="167" fontId="40" fillId="0" borderId="19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3" fillId="0" borderId="29" xfId="0" applyFont="1" applyBorder="1" applyAlignment="1">
      <alignment horizontal="left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horizontal="left" vertical="center" wrapText="1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50" fillId="0" borderId="27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vertical="top"/>
    </xf>
    <xf numFmtId="0" fontId="51" fillId="0" borderId="1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horizontal="center" vertical="center"/>
    </xf>
    <xf numFmtId="49" fontId="51" fillId="0" borderId="1" xfId="0" applyNumberFormat="1" applyFont="1" applyBorder="1" applyAlignment="1" applyProtection="1">
      <alignment horizontal="left" vertical="center"/>
    </xf>
    <xf numFmtId="0" fontId="50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 applyAlignment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342272215" TargetMode="External" /><Relationship Id="rId2" Type="http://schemas.openxmlformats.org/officeDocument/2006/relationships/hyperlink" Target="https://podminky.urs.cz/item/CS_URS_2025_01/342291111" TargetMode="External" /><Relationship Id="rId3" Type="http://schemas.openxmlformats.org/officeDocument/2006/relationships/hyperlink" Target="https://podminky.urs.cz/item/CS_URS_2025_01/611131121" TargetMode="External" /><Relationship Id="rId4" Type="http://schemas.openxmlformats.org/officeDocument/2006/relationships/hyperlink" Target="https://podminky.urs.cz/item/CS_URS_2025_01/611142001" TargetMode="External" /><Relationship Id="rId5" Type="http://schemas.openxmlformats.org/officeDocument/2006/relationships/hyperlink" Target="https://podminky.urs.cz/item/CS_URS_2025_01/611311131" TargetMode="External" /><Relationship Id="rId6" Type="http://schemas.openxmlformats.org/officeDocument/2006/relationships/hyperlink" Target="https://podminky.urs.cz/item/CS_URS_2025_01/612131121" TargetMode="External" /><Relationship Id="rId7" Type="http://schemas.openxmlformats.org/officeDocument/2006/relationships/hyperlink" Target="https://podminky.urs.cz/item/CS_URS_2025_01/612142001" TargetMode="External" /><Relationship Id="rId8" Type="http://schemas.openxmlformats.org/officeDocument/2006/relationships/hyperlink" Target="https://podminky.urs.cz/item/CS_URS_2025_01/612311111" TargetMode="External" /><Relationship Id="rId9" Type="http://schemas.openxmlformats.org/officeDocument/2006/relationships/hyperlink" Target="https://podminky.urs.cz/item/CS_URS_2025_01/612311131" TargetMode="External" /><Relationship Id="rId10" Type="http://schemas.openxmlformats.org/officeDocument/2006/relationships/hyperlink" Target="https://podminky.urs.cz/item/CS_URS_2025_01/613131121" TargetMode="External" /><Relationship Id="rId11" Type="http://schemas.openxmlformats.org/officeDocument/2006/relationships/hyperlink" Target="https://podminky.urs.cz/item/CS_URS_2025_01/613142001" TargetMode="External" /><Relationship Id="rId12" Type="http://schemas.openxmlformats.org/officeDocument/2006/relationships/hyperlink" Target="https://podminky.urs.cz/item/CS_URS_2025_01/613311131" TargetMode="External" /><Relationship Id="rId13" Type="http://schemas.openxmlformats.org/officeDocument/2006/relationships/hyperlink" Target="https://podminky.urs.cz/item/CS_URS_2025_01/949101111" TargetMode="External" /><Relationship Id="rId14" Type="http://schemas.openxmlformats.org/officeDocument/2006/relationships/hyperlink" Target="https://podminky.urs.cz/item/CS_URS_2025_01/952901111" TargetMode="External" /><Relationship Id="rId15" Type="http://schemas.openxmlformats.org/officeDocument/2006/relationships/hyperlink" Target="https://podminky.urs.cz/item/CS_URS_2025_01/962084130" TargetMode="External" /><Relationship Id="rId16" Type="http://schemas.openxmlformats.org/officeDocument/2006/relationships/hyperlink" Target="https://podminky.urs.cz/item/CS_URS_2025_01/978011191" TargetMode="External" /><Relationship Id="rId17" Type="http://schemas.openxmlformats.org/officeDocument/2006/relationships/hyperlink" Target="https://podminky.urs.cz/item/CS_URS_2025_01/978013191" TargetMode="External" /><Relationship Id="rId18" Type="http://schemas.openxmlformats.org/officeDocument/2006/relationships/hyperlink" Target="https://podminky.urs.cz/item/CS_URS_2025_01/997013213" TargetMode="External" /><Relationship Id="rId19" Type="http://schemas.openxmlformats.org/officeDocument/2006/relationships/hyperlink" Target="https://podminky.urs.cz/item/CS_URS_2025_01/997013511" TargetMode="External" /><Relationship Id="rId20" Type="http://schemas.openxmlformats.org/officeDocument/2006/relationships/hyperlink" Target="https://podminky.urs.cz/item/CS_URS_2025_01/997013509" TargetMode="External" /><Relationship Id="rId21" Type="http://schemas.openxmlformats.org/officeDocument/2006/relationships/hyperlink" Target="https://podminky.urs.cz/item/CS_URS_2025_01/997013631" TargetMode="External" /><Relationship Id="rId22" Type="http://schemas.openxmlformats.org/officeDocument/2006/relationships/hyperlink" Target="https://podminky.urs.cz/item/CS_URS_2025_01/997013811" TargetMode="External" /><Relationship Id="rId23" Type="http://schemas.openxmlformats.org/officeDocument/2006/relationships/hyperlink" Target="https://podminky.urs.cz/item/CS_URS_2025_01/997013871" TargetMode="External" /><Relationship Id="rId24" Type="http://schemas.openxmlformats.org/officeDocument/2006/relationships/hyperlink" Target="https://podminky.urs.cz/item/CS_URS_2025_01/998018002" TargetMode="External" /><Relationship Id="rId25" Type="http://schemas.openxmlformats.org/officeDocument/2006/relationships/hyperlink" Target="https://podminky.urs.cz/item/CS_URS_2025_01/725110811" TargetMode="External" /><Relationship Id="rId26" Type="http://schemas.openxmlformats.org/officeDocument/2006/relationships/hyperlink" Target="https://podminky.urs.cz/item/CS_URS_2025_01/725210821" TargetMode="External" /><Relationship Id="rId27" Type="http://schemas.openxmlformats.org/officeDocument/2006/relationships/hyperlink" Target="https://podminky.urs.cz/item/CS_URS_2025_01/725220841" TargetMode="External" /><Relationship Id="rId28" Type="http://schemas.openxmlformats.org/officeDocument/2006/relationships/hyperlink" Target="https://podminky.urs.cz/item/CS_URS_2025_01/725610810" TargetMode="External" /><Relationship Id="rId29" Type="http://schemas.openxmlformats.org/officeDocument/2006/relationships/hyperlink" Target="https://podminky.urs.cz/item/CS_URS_2025_01/725820801" TargetMode="External" /><Relationship Id="rId30" Type="http://schemas.openxmlformats.org/officeDocument/2006/relationships/hyperlink" Target="https://podminky.urs.cz/item/CS_URS_2025_01/725820802" TargetMode="External" /><Relationship Id="rId31" Type="http://schemas.openxmlformats.org/officeDocument/2006/relationships/hyperlink" Target="https://podminky.urs.cz/item/CS_URS_2025_01/725310823" TargetMode="External" /><Relationship Id="rId32" Type="http://schemas.openxmlformats.org/officeDocument/2006/relationships/hyperlink" Target="https://podminky.urs.cz/item/CS_URS_2025_01/725860811" TargetMode="External" /><Relationship Id="rId33" Type="http://schemas.openxmlformats.org/officeDocument/2006/relationships/hyperlink" Target="https://podminky.urs.cz/item/CS_URS_2025_01/725112183" TargetMode="External" /><Relationship Id="rId34" Type="http://schemas.openxmlformats.org/officeDocument/2006/relationships/hyperlink" Target="https://podminky.urs.cz/item/CS_URS_2025_01/725211615" TargetMode="External" /><Relationship Id="rId35" Type="http://schemas.openxmlformats.org/officeDocument/2006/relationships/hyperlink" Target="https://podminky.urs.cz/item/CS_URS_2025_01/725241142" TargetMode="External" /><Relationship Id="rId36" Type="http://schemas.openxmlformats.org/officeDocument/2006/relationships/hyperlink" Target="https://podminky.urs.cz/item/CS_URS_2025_01/725244813" TargetMode="External" /><Relationship Id="rId37" Type="http://schemas.openxmlformats.org/officeDocument/2006/relationships/hyperlink" Target="https://podminky.urs.cz/item/CS_URS_2025_01/725811115" TargetMode="External" /><Relationship Id="rId38" Type="http://schemas.openxmlformats.org/officeDocument/2006/relationships/hyperlink" Target="https://podminky.urs.cz/item/CS_URS_2025_01/725821312" TargetMode="External" /><Relationship Id="rId39" Type="http://schemas.openxmlformats.org/officeDocument/2006/relationships/hyperlink" Target="https://podminky.urs.cz/item/CS_URS_2025_01/725822611" TargetMode="External" /><Relationship Id="rId40" Type="http://schemas.openxmlformats.org/officeDocument/2006/relationships/hyperlink" Target="https://podminky.urs.cz/item/CS_URS_2025_01/725841333" TargetMode="External" /><Relationship Id="rId41" Type="http://schemas.openxmlformats.org/officeDocument/2006/relationships/hyperlink" Target="https://podminky.urs.cz/item/CS_URS_2025_01/998725202" TargetMode="External" /><Relationship Id="rId42" Type="http://schemas.openxmlformats.org/officeDocument/2006/relationships/hyperlink" Target="https://podminky.urs.cz/item/CS_URS_2025_01/998725312" TargetMode="External" /><Relationship Id="rId43" Type="http://schemas.openxmlformats.org/officeDocument/2006/relationships/hyperlink" Target="https://podminky.urs.cz/item/CS_URS_2025_01/733120815" TargetMode="External" /><Relationship Id="rId44" Type="http://schemas.openxmlformats.org/officeDocument/2006/relationships/hyperlink" Target="https://podminky.urs.cz/item/CS_URS_2025_01/733221102" TargetMode="External" /><Relationship Id="rId45" Type="http://schemas.openxmlformats.org/officeDocument/2006/relationships/hyperlink" Target="https://podminky.urs.cz/item/CS_URS_2025_01/998733202" TargetMode="External" /><Relationship Id="rId46" Type="http://schemas.openxmlformats.org/officeDocument/2006/relationships/hyperlink" Target="https://podminky.urs.cz/item/CS_URS_2025_01/998733312" TargetMode="External" /><Relationship Id="rId47" Type="http://schemas.openxmlformats.org/officeDocument/2006/relationships/hyperlink" Target="https://podminky.urs.cz/item/CS_URS_2025_01/734221412" TargetMode="External" /><Relationship Id="rId48" Type="http://schemas.openxmlformats.org/officeDocument/2006/relationships/hyperlink" Target="https://podminky.urs.cz/item/CS_URS_2025_01/998734202" TargetMode="External" /><Relationship Id="rId49" Type="http://schemas.openxmlformats.org/officeDocument/2006/relationships/hyperlink" Target="https://podminky.urs.cz/item/CS_URS_2025_01/998734312" TargetMode="External" /><Relationship Id="rId50" Type="http://schemas.openxmlformats.org/officeDocument/2006/relationships/hyperlink" Target="https://podminky.urs.cz/item/CS_URS_2025_01/735111810" TargetMode="External" /><Relationship Id="rId51" Type="http://schemas.openxmlformats.org/officeDocument/2006/relationships/hyperlink" Target="https://podminky.urs.cz/item/CS_URS_2025_01/735151355" TargetMode="External" /><Relationship Id="rId52" Type="http://schemas.openxmlformats.org/officeDocument/2006/relationships/hyperlink" Target="https://podminky.urs.cz/item/CS_URS_2025_01/735151360" TargetMode="External" /><Relationship Id="rId53" Type="http://schemas.openxmlformats.org/officeDocument/2006/relationships/hyperlink" Target="https://podminky.urs.cz/item/CS_URS_2025_01/735164253" TargetMode="External" /><Relationship Id="rId54" Type="http://schemas.openxmlformats.org/officeDocument/2006/relationships/hyperlink" Target="https://podminky.urs.cz/item/CS_URS_2025_01/998735202" TargetMode="External" /><Relationship Id="rId55" Type="http://schemas.openxmlformats.org/officeDocument/2006/relationships/hyperlink" Target="https://podminky.urs.cz/item/CS_URS_2025_01/998735312" TargetMode="External" /><Relationship Id="rId56" Type="http://schemas.openxmlformats.org/officeDocument/2006/relationships/hyperlink" Target="https://podminky.urs.cz/item/CS_URS_2025_01/741371871" TargetMode="External" /><Relationship Id="rId57" Type="http://schemas.openxmlformats.org/officeDocument/2006/relationships/hyperlink" Target="https://podminky.urs.cz/item/CS_URS_2025_01/998751202" TargetMode="External" /><Relationship Id="rId58" Type="http://schemas.openxmlformats.org/officeDocument/2006/relationships/hyperlink" Target="https://podminky.urs.cz/item/CS_URS_2025_01/998751311" TargetMode="External" /><Relationship Id="rId59" Type="http://schemas.openxmlformats.org/officeDocument/2006/relationships/hyperlink" Target="https://podminky.urs.cz/item/CS_URS_2025_01/766411821" TargetMode="External" /><Relationship Id="rId60" Type="http://schemas.openxmlformats.org/officeDocument/2006/relationships/hyperlink" Target="https://podminky.urs.cz/item/CS_URS_2025_01/766621820" TargetMode="External" /><Relationship Id="rId61" Type="http://schemas.openxmlformats.org/officeDocument/2006/relationships/hyperlink" Target="https://podminky.urs.cz/item/CS_URS_2025_01/766660001" TargetMode="External" /><Relationship Id="rId62" Type="http://schemas.openxmlformats.org/officeDocument/2006/relationships/hyperlink" Target="https://podminky.urs.cz/item/CS_URS_2025_01/766660011" TargetMode="External" /><Relationship Id="rId63" Type="http://schemas.openxmlformats.org/officeDocument/2006/relationships/hyperlink" Target="https://podminky.urs.cz/item/CS_URS_2025_01/766660021" TargetMode="External" /><Relationship Id="rId64" Type="http://schemas.openxmlformats.org/officeDocument/2006/relationships/hyperlink" Target="https://podminky.urs.cz/item/CS_URS_2025_01/766691914" TargetMode="External" /><Relationship Id="rId65" Type="http://schemas.openxmlformats.org/officeDocument/2006/relationships/hyperlink" Target="https://podminky.urs.cz/item/CS_URS_2025_01/766695213" TargetMode="External" /><Relationship Id="rId66" Type="http://schemas.openxmlformats.org/officeDocument/2006/relationships/hyperlink" Target="https://podminky.urs.cz/item/CS_URS_2025_01/766812840" TargetMode="External" /><Relationship Id="rId67" Type="http://schemas.openxmlformats.org/officeDocument/2006/relationships/hyperlink" Target="https://podminky.urs.cz/item/CS_URS_2025_01/766825811" TargetMode="External" /><Relationship Id="rId68" Type="http://schemas.openxmlformats.org/officeDocument/2006/relationships/hyperlink" Target="https://podminky.urs.cz/item/CS_URS_2025_01/766825821" TargetMode="External" /><Relationship Id="rId69" Type="http://schemas.openxmlformats.org/officeDocument/2006/relationships/hyperlink" Target="https://podminky.urs.cz/item/CS_URS_2025_01/998766202" TargetMode="External" /><Relationship Id="rId70" Type="http://schemas.openxmlformats.org/officeDocument/2006/relationships/hyperlink" Target="https://podminky.urs.cz/item/CS_URS_2025_01/998766312" TargetMode="External" /><Relationship Id="rId71" Type="http://schemas.openxmlformats.org/officeDocument/2006/relationships/hyperlink" Target="https://podminky.urs.cz/item/CS_URS_2025_01/766811115" TargetMode="External" /><Relationship Id="rId72" Type="http://schemas.openxmlformats.org/officeDocument/2006/relationships/hyperlink" Target="https://podminky.urs.cz/item/CS_URS_2025_01/766811141" TargetMode="External" /><Relationship Id="rId73" Type="http://schemas.openxmlformats.org/officeDocument/2006/relationships/hyperlink" Target="https://podminky.urs.cz/item/CS_URS_2025_01/766811144" TargetMode="External" /><Relationship Id="rId74" Type="http://schemas.openxmlformats.org/officeDocument/2006/relationships/hyperlink" Target="https://podminky.urs.cz/item/CS_URS_2025_01/766811151" TargetMode="External" /><Relationship Id="rId75" Type="http://schemas.openxmlformats.org/officeDocument/2006/relationships/hyperlink" Target="https://podminky.urs.cz/item/CS_URS_2025_01/766811213" TargetMode="External" /><Relationship Id="rId76" Type="http://schemas.openxmlformats.org/officeDocument/2006/relationships/hyperlink" Target="https://podminky.urs.cz/item/CS_URS_2025_01/766811221" TargetMode="External" /><Relationship Id="rId77" Type="http://schemas.openxmlformats.org/officeDocument/2006/relationships/hyperlink" Target="https://podminky.urs.cz/item/CS_URS_2025_01/766811222" TargetMode="External" /><Relationship Id="rId78" Type="http://schemas.openxmlformats.org/officeDocument/2006/relationships/hyperlink" Target="https://podminky.urs.cz/item/CS_URS_2025_01/766811223" TargetMode="External" /><Relationship Id="rId79" Type="http://schemas.openxmlformats.org/officeDocument/2006/relationships/hyperlink" Target="https://podminky.urs.cz/item/CS_URS_2025_01/766811233" TargetMode="External" /><Relationship Id="rId80" Type="http://schemas.openxmlformats.org/officeDocument/2006/relationships/hyperlink" Target="https://podminky.urs.cz/item/CS_URS_2025_01/766811239" TargetMode="External" /><Relationship Id="rId81" Type="http://schemas.openxmlformats.org/officeDocument/2006/relationships/hyperlink" Target="https://podminky.urs.cz/item/CS_URS_2025_01/766811311" TargetMode="External" /><Relationship Id="rId82" Type="http://schemas.openxmlformats.org/officeDocument/2006/relationships/hyperlink" Target="https://podminky.urs.cz/item/CS_URS_2025_01/766811352" TargetMode="External" /><Relationship Id="rId83" Type="http://schemas.openxmlformats.org/officeDocument/2006/relationships/hyperlink" Target="https://podminky.urs.cz/item/CS_URS_2025_01/766811421" TargetMode="External" /><Relationship Id="rId84" Type="http://schemas.openxmlformats.org/officeDocument/2006/relationships/hyperlink" Target="https://podminky.urs.cz/item/CS_URS_2025_01/998766202" TargetMode="External" /><Relationship Id="rId85" Type="http://schemas.openxmlformats.org/officeDocument/2006/relationships/hyperlink" Target="https://podminky.urs.cz/item/CS_URS_2025_01/998766312" TargetMode="External" /><Relationship Id="rId86" Type="http://schemas.openxmlformats.org/officeDocument/2006/relationships/hyperlink" Target="https://podminky.urs.cz/item/CS_URS_2025_01/766821111" TargetMode="External" /><Relationship Id="rId87" Type="http://schemas.openxmlformats.org/officeDocument/2006/relationships/hyperlink" Target="https://podminky.urs.cz/item/CS_URS_2025_01/766821142" TargetMode="External" /><Relationship Id="rId88" Type="http://schemas.openxmlformats.org/officeDocument/2006/relationships/hyperlink" Target="https://podminky.urs.cz/item/CS_URS_2025_01/998766202" TargetMode="External" /><Relationship Id="rId89" Type="http://schemas.openxmlformats.org/officeDocument/2006/relationships/hyperlink" Target="https://podminky.urs.cz/item/CS_URS_2025_01/998766312" TargetMode="External" /><Relationship Id="rId90" Type="http://schemas.openxmlformats.org/officeDocument/2006/relationships/hyperlink" Target="https://podminky.urs.cz/item/CS_URS_2025_01/766821112" TargetMode="External" /><Relationship Id="rId91" Type="http://schemas.openxmlformats.org/officeDocument/2006/relationships/hyperlink" Target="https://podminky.urs.cz/item/CS_URS_2025_01/766821141" TargetMode="External" /><Relationship Id="rId92" Type="http://schemas.openxmlformats.org/officeDocument/2006/relationships/hyperlink" Target="https://podminky.urs.cz/item/CS_URS_2025_01/998766202" TargetMode="External" /><Relationship Id="rId93" Type="http://schemas.openxmlformats.org/officeDocument/2006/relationships/hyperlink" Target="https://podminky.urs.cz/item/CS_URS_2025_01/998766312" TargetMode="External" /><Relationship Id="rId94" Type="http://schemas.openxmlformats.org/officeDocument/2006/relationships/hyperlink" Target="https://podminky.urs.cz/item/CS_URS_2025_01/767646412" TargetMode="External" /><Relationship Id="rId95" Type="http://schemas.openxmlformats.org/officeDocument/2006/relationships/hyperlink" Target="https://podminky.urs.cz/item/CS_URS_2025_01/998767202" TargetMode="External" /><Relationship Id="rId96" Type="http://schemas.openxmlformats.org/officeDocument/2006/relationships/hyperlink" Target="https://podminky.urs.cz/item/CS_URS_2025_01/998767312" TargetMode="External" /><Relationship Id="rId97" Type="http://schemas.openxmlformats.org/officeDocument/2006/relationships/hyperlink" Target="https://podminky.urs.cz/item/CS_URS_2025_01/771111011" TargetMode="External" /><Relationship Id="rId98" Type="http://schemas.openxmlformats.org/officeDocument/2006/relationships/hyperlink" Target="https://podminky.urs.cz/item/CS_URS_2025_01/771121011" TargetMode="External" /><Relationship Id="rId99" Type="http://schemas.openxmlformats.org/officeDocument/2006/relationships/hyperlink" Target="https://podminky.urs.cz/item/CS_URS_2025_01/771151011" TargetMode="External" /><Relationship Id="rId100" Type="http://schemas.openxmlformats.org/officeDocument/2006/relationships/hyperlink" Target="https://podminky.urs.cz/item/CS_URS_2025_01/771574112" TargetMode="External" /><Relationship Id="rId101" Type="http://schemas.openxmlformats.org/officeDocument/2006/relationships/hyperlink" Target="https://podminky.urs.cz/item/CS_URS_2025_01/771577111" TargetMode="External" /><Relationship Id="rId102" Type="http://schemas.openxmlformats.org/officeDocument/2006/relationships/hyperlink" Target="https://podminky.urs.cz/item/CS_URS_2025_01/771591112" TargetMode="External" /><Relationship Id="rId103" Type="http://schemas.openxmlformats.org/officeDocument/2006/relationships/hyperlink" Target="https://podminky.urs.cz/item/CS_URS_2025_01/771591115" TargetMode="External" /><Relationship Id="rId104" Type="http://schemas.openxmlformats.org/officeDocument/2006/relationships/hyperlink" Target="https://podminky.urs.cz/item/CS_URS_2025_01/771591241" TargetMode="External" /><Relationship Id="rId105" Type="http://schemas.openxmlformats.org/officeDocument/2006/relationships/hyperlink" Target="https://podminky.urs.cz/item/CS_URS_2025_01/771591264" TargetMode="External" /><Relationship Id="rId106" Type="http://schemas.openxmlformats.org/officeDocument/2006/relationships/hyperlink" Target="https://podminky.urs.cz/item/CS_URS_2025_01/771592011" TargetMode="External" /><Relationship Id="rId107" Type="http://schemas.openxmlformats.org/officeDocument/2006/relationships/hyperlink" Target="https://podminky.urs.cz/item/CS_URS_2025_01/998771202" TargetMode="External" /><Relationship Id="rId108" Type="http://schemas.openxmlformats.org/officeDocument/2006/relationships/hyperlink" Target="https://podminky.urs.cz/item/CS_URS_2025_01/998771312" TargetMode="External" /><Relationship Id="rId109" Type="http://schemas.openxmlformats.org/officeDocument/2006/relationships/hyperlink" Target="https://podminky.urs.cz/item/CS_URS_2025_01/775511800" TargetMode="External" /><Relationship Id="rId110" Type="http://schemas.openxmlformats.org/officeDocument/2006/relationships/hyperlink" Target="https://podminky.urs.cz/item/CS_URS_2025_01/775413411" TargetMode="External" /><Relationship Id="rId111" Type="http://schemas.openxmlformats.org/officeDocument/2006/relationships/hyperlink" Target="https://podminky.urs.cz/item/CS_URS_2025_01/775429121" TargetMode="External" /><Relationship Id="rId112" Type="http://schemas.openxmlformats.org/officeDocument/2006/relationships/hyperlink" Target="https://podminky.urs.cz/item/CS_URS_2025_01/775541151" TargetMode="External" /><Relationship Id="rId113" Type="http://schemas.openxmlformats.org/officeDocument/2006/relationships/hyperlink" Target="https://podminky.urs.cz/item/CS_URS_2025_01/775591191" TargetMode="External" /><Relationship Id="rId114" Type="http://schemas.openxmlformats.org/officeDocument/2006/relationships/hyperlink" Target="https://podminky.urs.cz/item/CS_URS_2025_01/776411111" TargetMode="External" /><Relationship Id="rId115" Type="http://schemas.openxmlformats.org/officeDocument/2006/relationships/hyperlink" Target="https://podminky.urs.cz/item/CS_URS_2025_01/998775202" TargetMode="External" /><Relationship Id="rId116" Type="http://schemas.openxmlformats.org/officeDocument/2006/relationships/hyperlink" Target="https://podminky.urs.cz/item/CS_URS_2025_01/998775312" TargetMode="External" /><Relationship Id="rId117" Type="http://schemas.openxmlformats.org/officeDocument/2006/relationships/hyperlink" Target="https://podminky.urs.cz/item/CS_URS_2025_01/776201811" TargetMode="External" /><Relationship Id="rId118" Type="http://schemas.openxmlformats.org/officeDocument/2006/relationships/hyperlink" Target="https://podminky.urs.cz/item/CS_URS_2025_01/776410811" TargetMode="External" /><Relationship Id="rId119" Type="http://schemas.openxmlformats.org/officeDocument/2006/relationships/hyperlink" Target="https://podminky.urs.cz/item/CS_URS_2025_01/776991821" TargetMode="External" /><Relationship Id="rId120" Type="http://schemas.openxmlformats.org/officeDocument/2006/relationships/hyperlink" Target="https://podminky.urs.cz/item/CS_URS_2025_01/998776202" TargetMode="External" /><Relationship Id="rId121" Type="http://schemas.openxmlformats.org/officeDocument/2006/relationships/hyperlink" Target="https://podminky.urs.cz/item/CS_URS_2025_01/998776312" TargetMode="External" /><Relationship Id="rId122" Type="http://schemas.openxmlformats.org/officeDocument/2006/relationships/hyperlink" Target="https://podminky.urs.cz/item/CS_URS_2025_01/781471810" TargetMode="External" /><Relationship Id="rId123" Type="http://schemas.openxmlformats.org/officeDocument/2006/relationships/hyperlink" Target="https://podminky.urs.cz/item/CS_URS_2025_01/781111011" TargetMode="External" /><Relationship Id="rId124" Type="http://schemas.openxmlformats.org/officeDocument/2006/relationships/hyperlink" Target="https://podminky.urs.cz/item/CS_URS_2025_01/781121011" TargetMode="External" /><Relationship Id="rId125" Type="http://schemas.openxmlformats.org/officeDocument/2006/relationships/hyperlink" Target="https://podminky.urs.cz/item/CS_URS_2025_01/781131112" TargetMode="External" /><Relationship Id="rId126" Type="http://schemas.openxmlformats.org/officeDocument/2006/relationships/hyperlink" Target="https://podminky.urs.cz/item/CS_URS_2025_01/781131232" TargetMode="External" /><Relationship Id="rId127" Type="http://schemas.openxmlformats.org/officeDocument/2006/relationships/hyperlink" Target="https://podminky.urs.cz/item/CS_URS_2025_01/781131251" TargetMode="External" /><Relationship Id="rId128" Type="http://schemas.openxmlformats.org/officeDocument/2006/relationships/hyperlink" Target="https://podminky.urs.cz/item/CS_URS_2025_01/781473112" TargetMode="External" /><Relationship Id="rId129" Type="http://schemas.openxmlformats.org/officeDocument/2006/relationships/hyperlink" Target="https://podminky.urs.cz/item/CS_URS_2025_01/781472491" TargetMode="External" /><Relationship Id="rId130" Type="http://schemas.openxmlformats.org/officeDocument/2006/relationships/hyperlink" Target="https://podminky.urs.cz/item/CS_URS_2025_01/781495115" TargetMode="External" /><Relationship Id="rId131" Type="http://schemas.openxmlformats.org/officeDocument/2006/relationships/hyperlink" Target="https://podminky.urs.cz/item/CS_URS_2025_01/781495141" TargetMode="External" /><Relationship Id="rId132" Type="http://schemas.openxmlformats.org/officeDocument/2006/relationships/hyperlink" Target="https://podminky.urs.cz/item/CS_URS_2025_01/781495142" TargetMode="External" /><Relationship Id="rId133" Type="http://schemas.openxmlformats.org/officeDocument/2006/relationships/hyperlink" Target="https://podminky.urs.cz/item/CS_URS_2025_01/781495211" TargetMode="External" /><Relationship Id="rId134" Type="http://schemas.openxmlformats.org/officeDocument/2006/relationships/hyperlink" Target="https://podminky.urs.cz/item/CS_URS_2025_01/998781202" TargetMode="External" /><Relationship Id="rId135" Type="http://schemas.openxmlformats.org/officeDocument/2006/relationships/hyperlink" Target="https://podminky.urs.cz/item/CS_URS_2025_01/998781122" TargetMode="External" /><Relationship Id="rId136" Type="http://schemas.openxmlformats.org/officeDocument/2006/relationships/hyperlink" Target="https://podminky.urs.cz/item/CS_URS_2025_01/783301311" TargetMode="External" /><Relationship Id="rId137" Type="http://schemas.openxmlformats.org/officeDocument/2006/relationships/hyperlink" Target="https://podminky.urs.cz/item/CS_URS_2025_01/783301401" TargetMode="External" /><Relationship Id="rId138" Type="http://schemas.openxmlformats.org/officeDocument/2006/relationships/hyperlink" Target="https://podminky.urs.cz/item/CS_URS_2025_01/783322101" TargetMode="External" /><Relationship Id="rId139" Type="http://schemas.openxmlformats.org/officeDocument/2006/relationships/hyperlink" Target="https://podminky.urs.cz/item/CS_URS_2025_01/783324101" TargetMode="External" /><Relationship Id="rId140" Type="http://schemas.openxmlformats.org/officeDocument/2006/relationships/hyperlink" Target="https://podminky.urs.cz/item/CS_URS_2025_01/783327101" TargetMode="External" /><Relationship Id="rId141" Type="http://schemas.openxmlformats.org/officeDocument/2006/relationships/hyperlink" Target="https://podminky.urs.cz/item/CS_URS_2025_01/783601713" TargetMode="External" /><Relationship Id="rId142" Type="http://schemas.openxmlformats.org/officeDocument/2006/relationships/hyperlink" Target="https://podminky.urs.cz/item/CS_URS_2025_01/783624551" TargetMode="External" /><Relationship Id="rId143" Type="http://schemas.openxmlformats.org/officeDocument/2006/relationships/hyperlink" Target="https://podminky.urs.cz/item/CS_URS_2025_01/783627602" TargetMode="External" /><Relationship Id="rId144" Type="http://schemas.openxmlformats.org/officeDocument/2006/relationships/hyperlink" Target="https://podminky.urs.cz/item/CS_URS_2025_01/784171101" TargetMode="External" /><Relationship Id="rId145" Type="http://schemas.openxmlformats.org/officeDocument/2006/relationships/hyperlink" Target="https://podminky.urs.cz/item/CS_URS_2025_01/784171111" TargetMode="External" /><Relationship Id="rId146" Type="http://schemas.openxmlformats.org/officeDocument/2006/relationships/hyperlink" Target="https://podminky.urs.cz/item/CS_URS_2025_01/784171121" TargetMode="External" /><Relationship Id="rId147" Type="http://schemas.openxmlformats.org/officeDocument/2006/relationships/hyperlink" Target="https://podminky.urs.cz/item/CS_URS_2025_01/784181101" TargetMode="External" /><Relationship Id="rId148" Type="http://schemas.openxmlformats.org/officeDocument/2006/relationships/hyperlink" Target="https://podminky.urs.cz/item/CS_URS_2025_01/784221101" TargetMode="External" /><Relationship Id="rId149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27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28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29</v>
      </c>
      <c r="AL11" s="24"/>
      <c r="AM11" s="24"/>
      <c r="AN11" s="29" t="s">
        <v>30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31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32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32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29</v>
      </c>
      <c r="AL14" s="24"/>
      <c r="AM14" s="24"/>
      <c r="AN14" s="36" t="s">
        <v>32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33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34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35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29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36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37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38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39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29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40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41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42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43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44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45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46</v>
      </c>
      <c r="E29" s="49"/>
      <c r="F29" s="34" t="s">
        <v>47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48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49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50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51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52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53</v>
      </c>
      <c r="U35" s="56"/>
      <c r="V35" s="56"/>
      <c r="W35" s="56"/>
      <c r="X35" s="58" t="s">
        <v>54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55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2025_02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Stavební úpravy b.j. č. 11 v BD č.p. 30, Dvorce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Dvorce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19. 2. 2025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Obec Dvorce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33</v>
      </c>
      <c r="AJ49" s="42"/>
      <c r="AK49" s="42"/>
      <c r="AL49" s="42"/>
      <c r="AM49" s="75" t="str">
        <f>IF(E17="","",E17)</f>
        <v>Ing. Bronislav Böhm</v>
      </c>
      <c r="AN49" s="66"/>
      <c r="AO49" s="66"/>
      <c r="AP49" s="66"/>
      <c r="AQ49" s="42"/>
      <c r="AR49" s="46"/>
      <c r="AS49" s="76" t="s">
        <v>56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31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37</v>
      </c>
      <c r="AJ50" s="42"/>
      <c r="AK50" s="42"/>
      <c r="AL50" s="42"/>
      <c r="AM50" s="75" t="str">
        <f>IF(E20="","",E20)</f>
        <v>Michal Pešek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57</v>
      </c>
      <c r="D52" s="89"/>
      <c r="E52" s="89"/>
      <c r="F52" s="89"/>
      <c r="G52" s="89"/>
      <c r="H52" s="90"/>
      <c r="I52" s="91" t="s">
        <v>58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59</v>
      </c>
      <c r="AH52" s="89"/>
      <c r="AI52" s="89"/>
      <c r="AJ52" s="89"/>
      <c r="AK52" s="89"/>
      <c r="AL52" s="89"/>
      <c r="AM52" s="89"/>
      <c r="AN52" s="91" t="s">
        <v>60</v>
      </c>
      <c r="AO52" s="89"/>
      <c r="AP52" s="89"/>
      <c r="AQ52" s="93" t="s">
        <v>61</v>
      </c>
      <c r="AR52" s="46"/>
      <c r="AS52" s="94" t="s">
        <v>62</v>
      </c>
      <c r="AT52" s="95" t="s">
        <v>63</v>
      </c>
      <c r="AU52" s="95" t="s">
        <v>64</v>
      </c>
      <c r="AV52" s="95" t="s">
        <v>65</v>
      </c>
      <c r="AW52" s="95" t="s">
        <v>66</v>
      </c>
      <c r="AX52" s="95" t="s">
        <v>67</v>
      </c>
      <c r="AY52" s="95" t="s">
        <v>68</v>
      </c>
      <c r="AZ52" s="95" t="s">
        <v>69</v>
      </c>
      <c r="BA52" s="95" t="s">
        <v>70</v>
      </c>
      <c r="BB52" s="95" t="s">
        <v>71</v>
      </c>
      <c r="BC52" s="95" t="s">
        <v>72</v>
      </c>
      <c r="BD52" s="96" t="s">
        <v>73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74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ROUND(SUM(AG55:AG56),2)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ROUND(SUM(AS55:AS56),2)</f>
        <v>0</v>
      </c>
      <c r="AT54" s="108">
        <f>ROUND(SUM(AV54:AW54),2)</f>
        <v>0</v>
      </c>
      <c r="AU54" s="109">
        <f>ROUND(SUM(AU55:AU56),5)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ROUND(SUM(AZ55:AZ56),2)</f>
        <v>0</v>
      </c>
      <c r="BA54" s="108">
        <f>ROUND(SUM(BA55:BA56),2)</f>
        <v>0</v>
      </c>
      <c r="BB54" s="108">
        <f>ROUND(SUM(BB55:BB56),2)</f>
        <v>0</v>
      </c>
      <c r="BC54" s="108">
        <f>ROUND(SUM(BC55:BC56),2)</f>
        <v>0</v>
      </c>
      <c r="BD54" s="110">
        <f>ROUND(SUM(BD55:BD56),2)</f>
        <v>0</v>
      </c>
      <c r="BE54" s="6"/>
      <c r="BS54" s="111" t="s">
        <v>75</v>
      </c>
      <c r="BT54" s="111" t="s">
        <v>76</v>
      </c>
      <c r="BU54" s="112" t="s">
        <v>77</v>
      </c>
      <c r="BV54" s="111" t="s">
        <v>78</v>
      </c>
      <c r="BW54" s="111" t="s">
        <v>5</v>
      </c>
      <c r="BX54" s="111" t="s">
        <v>79</v>
      </c>
      <c r="CL54" s="111" t="s">
        <v>19</v>
      </c>
    </row>
    <row r="55" s="7" customFormat="1" ht="16.5" customHeight="1">
      <c r="A55" s="113" t="s">
        <v>80</v>
      </c>
      <c r="B55" s="114"/>
      <c r="C55" s="115"/>
      <c r="D55" s="116" t="s">
        <v>81</v>
      </c>
      <c r="E55" s="116"/>
      <c r="F55" s="116"/>
      <c r="G55" s="116"/>
      <c r="H55" s="116"/>
      <c r="I55" s="117"/>
      <c r="J55" s="116" t="s">
        <v>82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'SO01 - Stavební úpravy'!J30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83</v>
      </c>
      <c r="AR55" s="120"/>
      <c r="AS55" s="121">
        <v>0</v>
      </c>
      <c r="AT55" s="122">
        <f>ROUND(SUM(AV55:AW55),2)</f>
        <v>0</v>
      </c>
      <c r="AU55" s="123">
        <f>'SO01 - Stavební úpravy'!P103</f>
        <v>0</v>
      </c>
      <c r="AV55" s="122">
        <f>'SO01 - Stavební úpravy'!J33</f>
        <v>0</v>
      </c>
      <c r="AW55" s="122">
        <f>'SO01 - Stavební úpravy'!J34</f>
        <v>0</v>
      </c>
      <c r="AX55" s="122">
        <f>'SO01 - Stavební úpravy'!J35</f>
        <v>0</v>
      </c>
      <c r="AY55" s="122">
        <f>'SO01 - Stavební úpravy'!J36</f>
        <v>0</v>
      </c>
      <c r="AZ55" s="122">
        <f>'SO01 - Stavební úpravy'!F33</f>
        <v>0</v>
      </c>
      <c r="BA55" s="122">
        <f>'SO01 - Stavební úpravy'!F34</f>
        <v>0</v>
      </c>
      <c r="BB55" s="122">
        <f>'SO01 - Stavební úpravy'!F35</f>
        <v>0</v>
      </c>
      <c r="BC55" s="122">
        <f>'SO01 - Stavební úpravy'!F36</f>
        <v>0</v>
      </c>
      <c r="BD55" s="124">
        <f>'SO01 - Stavební úpravy'!F37</f>
        <v>0</v>
      </c>
      <c r="BE55" s="7"/>
      <c r="BT55" s="125" t="s">
        <v>84</v>
      </c>
      <c r="BV55" s="125" t="s">
        <v>78</v>
      </c>
      <c r="BW55" s="125" t="s">
        <v>85</v>
      </c>
      <c r="BX55" s="125" t="s">
        <v>5</v>
      </c>
      <c r="CL55" s="125" t="s">
        <v>19</v>
      </c>
      <c r="CM55" s="125" t="s">
        <v>84</v>
      </c>
    </row>
    <row r="56" s="7" customFormat="1" ht="16.5" customHeight="1">
      <c r="A56" s="113" t="s">
        <v>80</v>
      </c>
      <c r="B56" s="114"/>
      <c r="C56" s="115"/>
      <c r="D56" s="116" t="s">
        <v>86</v>
      </c>
      <c r="E56" s="116"/>
      <c r="F56" s="116"/>
      <c r="G56" s="116"/>
      <c r="H56" s="116"/>
      <c r="I56" s="117"/>
      <c r="J56" s="116" t="s">
        <v>87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'SO02 - Vedlejší rozpočtov...'!J30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83</v>
      </c>
      <c r="AR56" s="120"/>
      <c r="AS56" s="126">
        <v>0</v>
      </c>
      <c r="AT56" s="127">
        <f>ROUND(SUM(AV56:AW56),2)</f>
        <v>0</v>
      </c>
      <c r="AU56" s="128">
        <f>'SO02 - Vedlejší rozpočtov...'!P81</f>
        <v>0</v>
      </c>
      <c r="AV56" s="127">
        <f>'SO02 - Vedlejší rozpočtov...'!J33</f>
        <v>0</v>
      </c>
      <c r="AW56" s="127">
        <f>'SO02 - Vedlejší rozpočtov...'!J34</f>
        <v>0</v>
      </c>
      <c r="AX56" s="127">
        <f>'SO02 - Vedlejší rozpočtov...'!J35</f>
        <v>0</v>
      </c>
      <c r="AY56" s="127">
        <f>'SO02 - Vedlejší rozpočtov...'!J36</f>
        <v>0</v>
      </c>
      <c r="AZ56" s="127">
        <f>'SO02 - Vedlejší rozpočtov...'!F33</f>
        <v>0</v>
      </c>
      <c r="BA56" s="127">
        <f>'SO02 - Vedlejší rozpočtov...'!F34</f>
        <v>0</v>
      </c>
      <c r="BB56" s="127">
        <f>'SO02 - Vedlejší rozpočtov...'!F35</f>
        <v>0</v>
      </c>
      <c r="BC56" s="127">
        <f>'SO02 - Vedlejší rozpočtov...'!F36</f>
        <v>0</v>
      </c>
      <c r="BD56" s="129">
        <f>'SO02 - Vedlejší rozpočtov...'!F37</f>
        <v>0</v>
      </c>
      <c r="BE56" s="7"/>
      <c r="BT56" s="125" t="s">
        <v>84</v>
      </c>
      <c r="BV56" s="125" t="s">
        <v>78</v>
      </c>
      <c r="BW56" s="125" t="s">
        <v>88</v>
      </c>
      <c r="BX56" s="125" t="s">
        <v>5</v>
      </c>
      <c r="CL56" s="125" t="s">
        <v>19</v>
      </c>
      <c r="CM56" s="125" t="s">
        <v>84</v>
      </c>
    </row>
    <row r="57" s="2" customFormat="1" ht="30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6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="2" customFormat="1" ht="6.96" customHeight="1">
      <c r="A58" s="40"/>
      <c r="B58" s="61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46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</sheetData>
  <sheetProtection sheet="1" formatColumns="0" formatRows="0" objects="1" scenarios="1" spinCount="100000" saltValue="YqxxR6sFG0d9fRjCWr+3ToYJxCh4ipDMpDKDo/vgvkcpahjpPxzbycl/ty71YFmVkRzwPoB9MkVk3kZhDkT0+A==" hashValue="AO6HtLHcwmVw1BzHu+L7AJVMabYFiSS5esKlK37/U5jzmGd1wigCw6zbidmaapIICgNbPYp9CvIoLsVx94glQQ==" algorithmName="SHA-512" password="CC35"/>
  <mergeCells count="46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G54:AM54"/>
    <mergeCell ref="AN54:AP54"/>
    <mergeCell ref="AR2:BE2"/>
  </mergeCells>
  <hyperlinks>
    <hyperlink ref="A55" location="'SO01 - Stavební úpravy'!C2" display="/"/>
    <hyperlink ref="A56" location="'SO02 - Vedlejší rozpočtov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85</v>
      </c>
      <c r="AZ2" s="130" t="s">
        <v>89</v>
      </c>
      <c r="BA2" s="130" t="s">
        <v>90</v>
      </c>
      <c r="BB2" s="130" t="s">
        <v>91</v>
      </c>
      <c r="BC2" s="130" t="s">
        <v>92</v>
      </c>
      <c r="BD2" s="130" t="s">
        <v>93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2"/>
      <c r="AT3" s="19" t="s">
        <v>84</v>
      </c>
      <c r="AZ3" s="130" t="s">
        <v>94</v>
      </c>
      <c r="BA3" s="130" t="s">
        <v>95</v>
      </c>
      <c r="BB3" s="130" t="s">
        <v>91</v>
      </c>
      <c r="BC3" s="130" t="s">
        <v>96</v>
      </c>
      <c r="BD3" s="130" t="s">
        <v>93</v>
      </c>
    </row>
    <row r="4" s="1" customFormat="1" ht="24.96" customHeight="1">
      <c r="B4" s="22"/>
      <c r="D4" s="133" t="s">
        <v>97</v>
      </c>
      <c r="L4" s="22"/>
      <c r="M4" s="134" t="s">
        <v>10</v>
      </c>
      <c r="AT4" s="19" t="s">
        <v>4</v>
      </c>
      <c r="AZ4" s="130" t="s">
        <v>98</v>
      </c>
      <c r="BA4" s="130" t="s">
        <v>99</v>
      </c>
      <c r="BB4" s="130" t="s">
        <v>91</v>
      </c>
      <c r="BC4" s="130" t="s">
        <v>100</v>
      </c>
      <c r="BD4" s="130" t="s">
        <v>93</v>
      </c>
    </row>
    <row r="5" s="1" customFormat="1" ht="6.96" customHeight="1">
      <c r="B5" s="22"/>
      <c r="L5" s="22"/>
      <c r="AZ5" s="130" t="s">
        <v>101</v>
      </c>
      <c r="BA5" s="130" t="s">
        <v>102</v>
      </c>
      <c r="BB5" s="130" t="s">
        <v>91</v>
      </c>
      <c r="BC5" s="130" t="s">
        <v>103</v>
      </c>
      <c r="BD5" s="130" t="s">
        <v>93</v>
      </c>
    </row>
    <row r="6" s="1" customFormat="1" ht="12" customHeight="1">
      <c r="B6" s="22"/>
      <c r="D6" s="135" t="s">
        <v>16</v>
      </c>
      <c r="L6" s="22"/>
    </row>
    <row r="7" s="1" customFormat="1" ht="16.5" customHeight="1">
      <c r="B7" s="22"/>
      <c r="E7" s="136" t="str">
        <f>'Rekapitulace stavby'!K6</f>
        <v>Stavební úpravy b.j. č. 11 v BD č.p. 30, Dvorce</v>
      </c>
      <c r="F7" s="135"/>
      <c r="G7" s="135"/>
      <c r="H7" s="135"/>
      <c r="L7" s="22"/>
    </row>
    <row r="8" s="2" customFormat="1" ht="12" customHeight="1">
      <c r="A8" s="40"/>
      <c r="B8" s="46"/>
      <c r="C8" s="40"/>
      <c r="D8" s="135" t="s">
        <v>104</v>
      </c>
      <c r="E8" s="40"/>
      <c r="F8" s="40"/>
      <c r="G8" s="40"/>
      <c r="H8" s="40"/>
      <c r="I8" s="40"/>
      <c r="J8" s="40"/>
      <c r="K8" s="40"/>
      <c r="L8" s="13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8" t="s">
        <v>105</v>
      </c>
      <c r="F9" s="40"/>
      <c r="G9" s="40"/>
      <c r="H9" s="40"/>
      <c r="I9" s="40"/>
      <c r="J9" s="40"/>
      <c r="K9" s="40"/>
      <c r="L9" s="13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5" t="s">
        <v>18</v>
      </c>
      <c r="E11" s="40"/>
      <c r="F11" s="139" t="s">
        <v>19</v>
      </c>
      <c r="G11" s="40"/>
      <c r="H11" s="40"/>
      <c r="I11" s="135" t="s">
        <v>20</v>
      </c>
      <c r="J11" s="139" t="s">
        <v>19</v>
      </c>
      <c r="K11" s="40"/>
      <c r="L11" s="13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5" t="s">
        <v>21</v>
      </c>
      <c r="E12" s="40"/>
      <c r="F12" s="139" t="s">
        <v>22</v>
      </c>
      <c r="G12" s="40"/>
      <c r="H12" s="40"/>
      <c r="I12" s="135" t="s">
        <v>23</v>
      </c>
      <c r="J12" s="140" t="str">
        <f>'Rekapitulace stavby'!AN8</f>
        <v>19. 2. 2025</v>
      </c>
      <c r="K12" s="40"/>
      <c r="L12" s="13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5" t="s">
        <v>25</v>
      </c>
      <c r="E14" s="40"/>
      <c r="F14" s="40"/>
      <c r="G14" s="40"/>
      <c r="H14" s="40"/>
      <c r="I14" s="135" t="s">
        <v>26</v>
      </c>
      <c r="J14" s="139" t="s">
        <v>27</v>
      </c>
      <c r="K14" s="40"/>
      <c r="L14" s="13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9" t="s">
        <v>28</v>
      </c>
      <c r="F15" s="40"/>
      <c r="G15" s="40"/>
      <c r="H15" s="40"/>
      <c r="I15" s="135" t="s">
        <v>29</v>
      </c>
      <c r="J15" s="139" t="s">
        <v>30</v>
      </c>
      <c r="K15" s="40"/>
      <c r="L15" s="13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5" t="s">
        <v>31</v>
      </c>
      <c r="E17" s="40"/>
      <c r="F17" s="40"/>
      <c r="G17" s="40"/>
      <c r="H17" s="40"/>
      <c r="I17" s="135" t="s">
        <v>26</v>
      </c>
      <c r="J17" s="35" t="str">
        <f>'Rekapitulace stavby'!AN13</f>
        <v>Vyplň údaj</v>
      </c>
      <c r="K17" s="40"/>
      <c r="L17" s="13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9"/>
      <c r="G18" s="139"/>
      <c r="H18" s="139"/>
      <c r="I18" s="135" t="s">
        <v>29</v>
      </c>
      <c r="J18" s="35" t="str">
        <f>'Rekapitulace stavby'!AN14</f>
        <v>Vyplň údaj</v>
      </c>
      <c r="K18" s="40"/>
      <c r="L18" s="13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5" t="s">
        <v>33</v>
      </c>
      <c r="E20" s="40"/>
      <c r="F20" s="40"/>
      <c r="G20" s="40"/>
      <c r="H20" s="40"/>
      <c r="I20" s="135" t="s">
        <v>26</v>
      </c>
      <c r="J20" s="139" t="s">
        <v>34</v>
      </c>
      <c r="K20" s="40"/>
      <c r="L20" s="13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9" t="s">
        <v>35</v>
      </c>
      <c r="F21" s="40"/>
      <c r="G21" s="40"/>
      <c r="H21" s="40"/>
      <c r="I21" s="135" t="s">
        <v>29</v>
      </c>
      <c r="J21" s="139" t="s">
        <v>19</v>
      </c>
      <c r="K21" s="40"/>
      <c r="L21" s="13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5" t="s">
        <v>37</v>
      </c>
      <c r="E23" s="40"/>
      <c r="F23" s="40"/>
      <c r="G23" s="40"/>
      <c r="H23" s="40"/>
      <c r="I23" s="135" t="s">
        <v>26</v>
      </c>
      <c r="J23" s="139" t="s">
        <v>38</v>
      </c>
      <c r="K23" s="40"/>
      <c r="L23" s="13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9" t="s">
        <v>39</v>
      </c>
      <c r="F24" s="40"/>
      <c r="G24" s="40"/>
      <c r="H24" s="40"/>
      <c r="I24" s="135" t="s">
        <v>29</v>
      </c>
      <c r="J24" s="139" t="s">
        <v>19</v>
      </c>
      <c r="K24" s="40"/>
      <c r="L24" s="13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5" t="s">
        <v>40</v>
      </c>
      <c r="E26" s="40"/>
      <c r="F26" s="40"/>
      <c r="G26" s="40"/>
      <c r="H26" s="40"/>
      <c r="I26" s="40"/>
      <c r="J26" s="40"/>
      <c r="K26" s="40"/>
      <c r="L26" s="13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5"/>
      <c r="E29" s="145"/>
      <c r="F29" s="145"/>
      <c r="G29" s="145"/>
      <c r="H29" s="145"/>
      <c r="I29" s="145"/>
      <c r="J29" s="145"/>
      <c r="K29" s="145"/>
      <c r="L29" s="13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6" t="s">
        <v>42</v>
      </c>
      <c r="E30" s="40"/>
      <c r="F30" s="40"/>
      <c r="G30" s="40"/>
      <c r="H30" s="40"/>
      <c r="I30" s="40"/>
      <c r="J30" s="147">
        <f>ROUND(J103, 2)</f>
        <v>0</v>
      </c>
      <c r="K30" s="40"/>
      <c r="L30" s="13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5"/>
      <c r="E31" s="145"/>
      <c r="F31" s="145"/>
      <c r="G31" s="145"/>
      <c r="H31" s="145"/>
      <c r="I31" s="145"/>
      <c r="J31" s="145"/>
      <c r="K31" s="145"/>
      <c r="L31" s="13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8" t="s">
        <v>44</v>
      </c>
      <c r="G32" s="40"/>
      <c r="H32" s="40"/>
      <c r="I32" s="148" t="s">
        <v>43</v>
      </c>
      <c r="J32" s="148" t="s">
        <v>45</v>
      </c>
      <c r="K32" s="40"/>
      <c r="L32" s="13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9" t="s">
        <v>46</v>
      </c>
      <c r="E33" s="135" t="s">
        <v>47</v>
      </c>
      <c r="F33" s="150">
        <f>ROUND((SUM(BE103:BE744)),  2)</f>
        <v>0</v>
      </c>
      <c r="G33" s="40"/>
      <c r="H33" s="40"/>
      <c r="I33" s="151">
        <v>0.20999999999999999</v>
      </c>
      <c r="J33" s="150">
        <f>ROUND(((SUM(BE103:BE744))*I33),  2)</f>
        <v>0</v>
      </c>
      <c r="K33" s="40"/>
      <c r="L33" s="13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5" t="s">
        <v>48</v>
      </c>
      <c r="F34" s="150">
        <f>ROUND((SUM(BF103:BF744)),  2)</f>
        <v>0</v>
      </c>
      <c r="G34" s="40"/>
      <c r="H34" s="40"/>
      <c r="I34" s="151">
        <v>0.12</v>
      </c>
      <c r="J34" s="150">
        <f>ROUND(((SUM(BF103:BF744))*I34),  2)</f>
        <v>0</v>
      </c>
      <c r="K34" s="40"/>
      <c r="L34" s="13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5" t="s">
        <v>49</v>
      </c>
      <c r="F35" s="150">
        <f>ROUND((SUM(BG103:BG744)),  2)</f>
        <v>0</v>
      </c>
      <c r="G35" s="40"/>
      <c r="H35" s="40"/>
      <c r="I35" s="151">
        <v>0.20999999999999999</v>
      </c>
      <c r="J35" s="150">
        <f>0</f>
        <v>0</v>
      </c>
      <c r="K35" s="40"/>
      <c r="L35" s="13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5" t="s">
        <v>50</v>
      </c>
      <c r="F36" s="150">
        <f>ROUND((SUM(BH103:BH744)),  2)</f>
        <v>0</v>
      </c>
      <c r="G36" s="40"/>
      <c r="H36" s="40"/>
      <c r="I36" s="151">
        <v>0.12</v>
      </c>
      <c r="J36" s="150">
        <f>0</f>
        <v>0</v>
      </c>
      <c r="K36" s="40"/>
      <c r="L36" s="13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5" t="s">
        <v>51</v>
      </c>
      <c r="F37" s="150">
        <f>ROUND((SUM(BI103:BI744)),  2)</f>
        <v>0</v>
      </c>
      <c r="G37" s="40"/>
      <c r="H37" s="40"/>
      <c r="I37" s="151">
        <v>0</v>
      </c>
      <c r="J37" s="150">
        <f>0</f>
        <v>0</v>
      </c>
      <c r="K37" s="40"/>
      <c r="L37" s="13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2"/>
      <c r="D39" s="153" t="s">
        <v>52</v>
      </c>
      <c r="E39" s="154"/>
      <c r="F39" s="154"/>
      <c r="G39" s="155" t="s">
        <v>53</v>
      </c>
      <c r="H39" s="156" t="s">
        <v>54</v>
      </c>
      <c r="I39" s="154"/>
      <c r="J39" s="157">
        <f>SUM(J30:J37)</f>
        <v>0</v>
      </c>
      <c r="K39" s="158"/>
      <c r="L39" s="13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106</v>
      </c>
      <c r="D45" s="42"/>
      <c r="E45" s="42"/>
      <c r="F45" s="42"/>
      <c r="G45" s="42"/>
      <c r="H45" s="42"/>
      <c r="I45" s="42"/>
      <c r="J45" s="42"/>
      <c r="K45" s="42"/>
      <c r="L45" s="137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3" t="str">
        <f>E7</f>
        <v>Stavební úpravy b.j. č. 11 v BD č.p. 30, Dvorce</v>
      </c>
      <c r="F48" s="34"/>
      <c r="G48" s="34"/>
      <c r="H48" s="34"/>
      <c r="I48" s="42"/>
      <c r="J48" s="42"/>
      <c r="K48" s="42"/>
      <c r="L48" s="13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104</v>
      </c>
      <c r="D49" s="42"/>
      <c r="E49" s="42"/>
      <c r="F49" s="42"/>
      <c r="G49" s="42"/>
      <c r="H49" s="42"/>
      <c r="I49" s="42"/>
      <c r="J49" s="42"/>
      <c r="K49" s="42"/>
      <c r="L49" s="13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SO01 - Stavební úpravy</v>
      </c>
      <c r="F50" s="42"/>
      <c r="G50" s="42"/>
      <c r="H50" s="42"/>
      <c r="I50" s="42"/>
      <c r="J50" s="42"/>
      <c r="K50" s="42"/>
      <c r="L50" s="13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Dvorce</v>
      </c>
      <c r="G52" s="42"/>
      <c r="H52" s="42"/>
      <c r="I52" s="34" t="s">
        <v>23</v>
      </c>
      <c r="J52" s="74" t="str">
        <f>IF(J12="","",J12)</f>
        <v>19. 2. 2025</v>
      </c>
      <c r="K52" s="42"/>
      <c r="L52" s="13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Obec Dvorce</v>
      </c>
      <c r="G54" s="42"/>
      <c r="H54" s="42"/>
      <c r="I54" s="34" t="s">
        <v>33</v>
      </c>
      <c r="J54" s="38" t="str">
        <f>E21</f>
        <v>Ing. Bronislav Böhm</v>
      </c>
      <c r="K54" s="42"/>
      <c r="L54" s="13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31</v>
      </c>
      <c r="D55" s="42"/>
      <c r="E55" s="42"/>
      <c r="F55" s="29" t="str">
        <f>IF(E18="","",E18)</f>
        <v>Vyplň údaj</v>
      </c>
      <c r="G55" s="42"/>
      <c r="H55" s="42"/>
      <c r="I55" s="34" t="s">
        <v>37</v>
      </c>
      <c r="J55" s="38" t="str">
        <f>E24</f>
        <v>Michal Pešek</v>
      </c>
      <c r="K55" s="42"/>
      <c r="L55" s="13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4" t="s">
        <v>107</v>
      </c>
      <c r="D57" s="165"/>
      <c r="E57" s="165"/>
      <c r="F57" s="165"/>
      <c r="G57" s="165"/>
      <c r="H57" s="165"/>
      <c r="I57" s="165"/>
      <c r="J57" s="166" t="s">
        <v>108</v>
      </c>
      <c r="K57" s="165"/>
      <c r="L57" s="13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7" t="s">
        <v>74</v>
      </c>
      <c r="D59" s="42"/>
      <c r="E59" s="42"/>
      <c r="F59" s="42"/>
      <c r="G59" s="42"/>
      <c r="H59" s="42"/>
      <c r="I59" s="42"/>
      <c r="J59" s="104">
        <f>J103</f>
        <v>0</v>
      </c>
      <c r="K59" s="42"/>
      <c r="L59" s="13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109</v>
      </c>
    </row>
    <row r="60" s="9" customFormat="1" ht="24.96" customHeight="1">
      <c r="A60" s="9"/>
      <c r="B60" s="168"/>
      <c r="C60" s="169"/>
      <c r="D60" s="170" t="s">
        <v>110</v>
      </c>
      <c r="E60" s="171"/>
      <c r="F60" s="171"/>
      <c r="G60" s="171"/>
      <c r="H60" s="171"/>
      <c r="I60" s="171"/>
      <c r="J60" s="172">
        <f>J104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111</v>
      </c>
      <c r="E61" s="177"/>
      <c r="F61" s="177"/>
      <c r="G61" s="177"/>
      <c r="H61" s="177"/>
      <c r="I61" s="177"/>
      <c r="J61" s="178">
        <f>J105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112</v>
      </c>
      <c r="E62" s="177"/>
      <c r="F62" s="177"/>
      <c r="G62" s="177"/>
      <c r="H62" s="177"/>
      <c r="I62" s="177"/>
      <c r="J62" s="178">
        <f>J114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113</v>
      </c>
      <c r="E63" s="177"/>
      <c r="F63" s="177"/>
      <c r="G63" s="177"/>
      <c r="H63" s="177"/>
      <c r="I63" s="177"/>
      <c r="J63" s="178">
        <f>J178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114</v>
      </c>
      <c r="E64" s="177"/>
      <c r="F64" s="177"/>
      <c r="G64" s="177"/>
      <c r="H64" s="177"/>
      <c r="I64" s="177"/>
      <c r="J64" s="178">
        <f>J206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115</v>
      </c>
      <c r="E65" s="177"/>
      <c r="F65" s="177"/>
      <c r="G65" s="177"/>
      <c r="H65" s="177"/>
      <c r="I65" s="177"/>
      <c r="J65" s="178">
        <f>J241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68"/>
      <c r="C66" s="169"/>
      <c r="D66" s="170" t="s">
        <v>116</v>
      </c>
      <c r="E66" s="171"/>
      <c r="F66" s="171"/>
      <c r="G66" s="171"/>
      <c r="H66" s="171"/>
      <c r="I66" s="171"/>
      <c r="J66" s="172">
        <f>J244</f>
        <v>0</v>
      </c>
      <c r="K66" s="169"/>
      <c r="L66" s="173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74"/>
      <c r="C67" s="175"/>
      <c r="D67" s="176" t="s">
        <v>117</v>
      </c>
      <c r="E67" s="177"/>
      <c r="F67" s="177"/>
      <c r="G67" s="177"/>
      <c r="H67" s="177"/>
      <c r="I67" s="177"/>
      <c r="J67" s="178">
        <f>J245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4"/>
      <c r="C68" s="175"/>
      <c r="D68" s="176" t="s">
        <v>118</v>
      </c>
      <c r="E68" s="177"/>
      <c r="F68" s="177"/>
      <c r="G68" s="177"/>
      <c r="H68" s="177"/>
      <c r="I68" s="177"/>
      <c r="J68" s="178">
        <f>J283</f>
        <v>0</v>
      </c>
      <c r="K68" s="175"/>
      <c r="L68" s="17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4"/>
      <c r="C69" s="175"/>
      <c r="D69" s="176" t="s">
        <v>119</v>
      </c>
      <c r="E69" s="177"/>
      <c r="F69" s="177"/>
      <c r="G69" s="177"/>
      <c r="H69" s="177"/>
      <c r="I69" s="177"/>
      <c r="J69" s="178">
        <f>J297</f>
        <v>0</v>
      </c>
      <c r="K69" s="175"/>
      <c r="L69" s="17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4"/>
      <c r="C70" s="175"/>
      <c r="D70" s="176" t="s">
        <v>120</v>
      </c>
      <c r="E70" s="177"/>
      <c r="F70" s="177"/>
      <c r="G70" s="177"/>
      <c r="H70" s="177"/>
      <c r="I70" s="177"/>
      <c r="J70" s="178">
        <f>J305</f>
        <v>0</v>
      </c>
      <c r="K70" s="175"/>
      <c r="L70" s="17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4"/>
      <c r="C71" s="175"/>
      <c r="D71" s="176" t="s">
        <v>121</v>
      </c>
      <c r="E71" s="177"/>
      <c r="F71" s="177"/>
      <c r="G71" s="177"/>
      <c r="H71" s="177"/>
      <c r="I71" s="177"/>
      <c r="J71" s="178">
        <f>J322</f>
        <v>0</v>
      </c>
      <c r="K71" s="175"/>
      <c r="L71" s="17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4"/>
      <c r="C72" s="175"/>
      <c r="D72" s="176" t="s">
        <v>122</v>
      </c>
      <c r="E72" s="177"/>
      <c r="F72" s="177"/>
      <c r="G72" s="177"/>
      <c r="H72" s="177"/>
      <c r="I72" s="177"/>
      <c r="J72" s="178">
        <f>J332</f>
        <v>0</v>
      </c>
      <c r="K72" s="175"/>
      <c r="L72" s="179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4"/>
      <c r="C73" s="175"/>
      <c r="D73" s="176" t="s">
        <v>123</v>
      </c>
      <c r="E73" s="177"/>
      <c r="F73" s="177"/>
      <c r="G73" s="177"/>
      <c r="H73" s="177"/>
      <c r="I73" s="177"/>
      <c r="J73" s="178">
        <f>J339</f>
        <v>0</v>
      </c>
      <c r="K73" s="175"/>
      <c r="L73" s="179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74"/>
      <c r="C74" s="175"/>
      <c r="D74" s="176" t="s">
        <v>124</v>
      </c>
      <c r="E74" s="177"/>
      <c r="F74" s="177"/>
      <c r="G74" s="177"/>
      <c r="H74" s="177"/>
      <c r="I74" s="177"/>
      <c r="J74" s="178">
        <f>J385</f>
        <v>0</v>
      </c>
      <c r="K74" s="175"/>
      <c r="L74" s="179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74"/>
      <c r="C75" s="175"/>
      <c r="D75" s="176" t="s">
        <v>125</v>
      </c>
      <c r="E75" s="177"/>
      <c r="F75" s="177"/>
      <c r="G75" s="177"/>
      <c r="H75" s="177"/>
      <c r="I75" s="177"/>
      <c r="J75" s="178">
        <f>J432</f>
        <v>0</v>
      </c>
      <c r="K75" s="175"/>
      <c r="L75" s="179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74"/>
      <c r="C76" s="175"/>
      <c r="D76" s="176" t="s">
        <v>126</v>
      </c>
      <c r="E76" s="177"/>
      <c r="F76" s="177"/>
      <c r="G76" s="177"/>
      <c r="H76" s="177"/>
      <c r="I76" s="177"/>
      <c r="J76" s="178">
        <f>J445</f>
        <v>0</v>
      </c>
      <c r="K76" s="175"/>
      <c r="L76" s="179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74"/>
      <c r="C77" s="175"/>
      <c r="D77" s="176" t="s">
        <v>127</v>
      </c>
      <c r="E77" s="177"/>
      <c r="F77" s="177"/>
      <c r="G77" s="177"/>
      <c r="H77" s="177"/>
      <c r="I77" s="177"/>
      <c r="J77" s="178">
        <f>J458</f>
        <v>0</v>
      </c>
      <c r="K77" s="175"/>
      <c r="L77" s="179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74"/>
      <c r="C78" s="175"/>
      <c r="D78" s="176" t="s">
        <v>128</v>
      </c>
      <c r="E78" s="177"/>
      <c r="F78" s="177"/>
      <c r="G78" s="177"/>
      <c r="H78" s="177"/>
      <c r="I78" s="177"/>
      <c r="J78" s="178">
        <f>J468</f>
        <v>0</v>
      </c>
      <c r="K78" s="175"/>
      <c r="L78" s="179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74"/>
      <c r="C79" s="175"/>
      <c r="D79" s="176" t="s">
        <v>129</v>
      </c>
      <c r="E79" s="177"/>
      <c r="F79" s="177"/>
      <c r="G79" s="177"/>
      <c r="H79" s="177"/>
      <c r="I79" s="177"/>
      <c r="J79" s="178">
        <f>J523</f>
        <v>0</v>
      </c>
      <c r="K79" s="175"/>
      <c r="L79" s="179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74"/>
      <c r="C80" s="175"/>
      <c r="D80" s="176" t="s">
        <v>130</v>
      </c>
      <c r="E80" s="177"/>
      <c r="F80" s="177"/>
      <c r="G80" s="177"/>
      <c r="H80" s="177"/>
      <c r="I80" s="177"/>
      <c r="J80" s="178">
        <f>J566</f>
        <v>0</v>
      </c>
      <c r="K80" s="175"/>
      <c r="L80" s="179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9.92" customHeight="1">
      <c r="A81" s="10"/>
      <c r="B81" s="174"/>
      <c r="C81" s="175"/>
      <c r="D81" s="176" t="s">
        <v>131</v>
      </c>
      <c r="E81" s="177"/>
      <c r="F81" s="177"/>
      <c r="G81" s="177"/>
      <c r="H81" s="177"/>
      <c r="I81" s="177"/>
      <c r="J81" s="178">
        <f>J587</f>
        <v>0</v>
      </c>
      <c r="K81" s="175"/>
      <c r="L81" s="179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19.92" customHeight="1">
      <c r="A82" s="10"/>
      <c r="B82" s="174"/>
      <c r="C82" s="175"/>
      <c r="D82" s="176" t="s">
        <v>132</v>
      </c>
      <c r="E82" s="177"/>
      <c r="F82" s="177"/>
      <c r="G82" s="177"/>
      <c r="H82" s="177"/>
      <c r="I82" s="177"/>
      <c r="J82" s="178">
        <f>J648</f>
        <v>0</v>
      </c>
      <c r="K82" s="175"/>
      <c r="L82" s="179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10" customFormat="1" ht="19.92" customHeight="1">
      <c r="A83" s="10"/>
      <c r="B83" s="174"/>
      <c r="C83" s="175"/>
      <c r="D83" s="176" t="s">
        <v>133</v>
      </c>
      <c r="E83" s="177"/>
      <c r="F83" s="177"/>
      <c r="G83" s="177"/>
      <c r="H83" s="177"/>
      <c r="I83" s="177"/>
      <c r="J83" s="178">
        <f>J730</f>
        <v>0</v>
      </c>
      <c r="K83" s="175"/>
      <c r="L83" s="179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="2" customFormat="1" ht="21.84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37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61"/>
      <c r="C85" s="62"/>
      <c r="D85" s="62"/>
      <c r="E85" s="62"/>
      <c r="F85" s="62"/>
      <c r="G85" s="62"/>
      <c r="H85" s="62"/>
      <c r="I85" s="62"/>
      <c r="J85" s="62"/>
      <c r="K85" s="62"/>
      <c r="L85" s="137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9" s="2" customFormat="1" ht="6.96" customHeight="1">
      <c r="A89" s="40"/>
      <c r="B89" s="63"/>
      <c r="C89" s="64"/>
      <c r="D89" s="64"/>
      <c r="E89" s="64"/>
      <c r="F89" s="64"/>
      <c r="G89" s="64"/>
      <c r="H89" s="64"/>
      <c r="I89" s="64"/>
      <c r="J89" s="64"/>
      <c r="K89" s="64"/>
      <c r="L89" s="137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24.96" customHeight="1">
      <c r="A90" s="40"/>
      <c r="B90" s="41"/>
      <c r="C90" s="25" t="s">
        <v>134</v>
      </c>
      <c r="D90" s="42"/>
      <c r="E90" s="42"/>
      <c r="F90" s="42"/>
      <c r="G90" s="42"/>
      <c r="H90" s="42"/>
      <c r="I90" s="42"/>
      <c r="J90" s="42"/>
      <c r="K90" s="42"/>
      <c r="L90" s="137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6.96" customHeight="1">
      <c r="A91" s="40"/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137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2" customHeight="1">
      <c r="A92" s="40"/>
      <c r="B92" s="41"/>
      <c r="C92" s="34" t="s">
        <v>16</v>
      </c>
      <c r="D92" s="42"/>
      <c r="E92" s="42"/>
      <c r="F92" s="42"/>
      <c r="G92" s="42"/>
      <c r="H92" s="42"/>
      <c r="I92" s="42"/>
      <c r="J92" s="42"/>
      <c r="K92" s="42"/>
      <c r="L92" s="137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6.5" customHeight="1">
      <c r="A93" s="40"/>
      <c r="B93" s="41"/>
      <c r="C93" s="42"/>
      <c r="D93" s="42"/>
      <c r="E93" s="163" t="str">
        <f>E7</f>
        <v>Stavební úpravy b.j. č. 11 v BD č.p. 30, Dvorce</v>
      </c>
      <c r="F93" s="34"/>
      <c r="G93" s="34"/>
      <c r="H93" s="34"/>
      <c r="I93" s="42"/>
      <c r="J93" s="42"/>
      <c r="K93" s="42"/>
      <c r="L93" s="137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2" customHeight="1">
      <c r="A94" s="40"/>
      <c r="B94" s="41"/>
      <c r="C94" s="34" t="s">
        <v>104</v>
      </c>
      <c r="D94" s="42"/>
      <c r="E94" s="42"/>
      <c r="F94" s="42"/>
      <c r="G94" s="42"/>
      <c r="H94" s="42"/>
      <c r="I94" s="42"/>
      <c r="J94" s="42"/>
      <c r="K94" s="42"/>
      <c r="L94" s="137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6.5" customHeight="1">
      <c r="A95" s="40"/>
      <c r="B95" s="41"/>
      <c r="C95" s="42"/>
      <c r="D95" s="42"/>
      <c r="E95" s="71" t="str">
        <f>E9</f>
        <v>SO01 - Stavební úpravy</v>
      </c>
      <c r="F95" s="42"/>
      <c r="G95" s="42"/>
      <c r="H95" s="42"/>
      <c r="I95" s="42"/>
      <c r="J95" s="42"/>
      <c r="K95" s="42"/>
      <c r="L95" s="137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6.96" customHeight="1">
      <c r="A96" s="40"/>
      <c r="B96" s="41"/>
      <c r="C96" s="42"/>
      <c r="D96" s="42"/>
      <c r="E96" s="42"/>
      <c r="F96" s="42"/>
      <c r="G96" s="42"/>
      <c r="H96" s="42"/>
      <c r="I96" s="42"/>
      <c r="J96" s="42"/>
      <c r="K96" s="42"/>
      <c r="L96" s="137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12" customHeight="1">
      <c r="A97" s="40"/>
      <c r="B97" s="41"/>
      <c r="C97" s="34" t="s">
        <v>21</v>
      </c>
      <c r="D97" s="42"/>
      <c r="E97" s="42"/>
      <c r="F97" s="29" t="str">
        <f>F12</f>
        <v>Dvorce</v>
      </c>
      <c r="G97" s="42"/>
      <c r="H97" s="42"/>
      <c r="I97" s="34" t="s">
        <v>23</v>
      </c>
      <c r="J97" s="74" t="str">
        <f>IF(J12="","",J12)</f>
        <v>19. 2. 2025</v>
      </c>
      <c r="K97" s="42"/>
      <c r="L97" s="137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2" customFormat="1" ht="6.96" customHeight="1">
      <c r="A98" s="40"/>
      <c r="B98" s="41"/>
      <c r="C98" s="42"/>
      <c r="D98" s="42"/>
      <c r="E98" s="42"/>
      <c r="F98" s="42"/>
      <c r="G98" s="42"/>
      <c r="H98" s="42"/>
      <c r="I98" s="42"/>
      <c r="J98" s="42"/>
      <c r="K98" s="42"/>
      <c r="L98" s="137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</row>
    <row r="99" s="2" customFormat="1" ht="15.15" customHeight="1">
      <c r="A99" s="40"/>
      <c r="B99" s="41"/>
      <c r="C99" s="34" t="s">
        <v>25</v>
      </c>
      <c r="D99" s="42"/>
      <c r="E99" s="42"/>
      <c r="F99" s="29" t="str">
        <f>E15</f>
        <v>Obec Dvorce</v>
      </c>
      <c r="G99" s="42"/>
      <c r="H99" s="42"/>
      <c r="I99" s="34" t="s">
        <v>33</v>
      </c>
      <c r="J99" s="38" t="str">
        <f>E21</f>
        <v>Ing. Bronislav Böhm</v>
      </c>
      <c r="K99" s="42"/>
      <c r="L99" s="137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</row>
    <row r="100" s="2" customFormat="1" ht="15.15" customHeight="1">
      <c r="A100" s="40"/>
      <c r="B100" s="41"/>
      <c r="C100" s="34" t="s">
        <v>31</v>
      </c>
      <c r="D100" s="42"/>
      <c r="E100" s="42"/>
      <c r="F100" s="29" t="str">
        <f>IF(E18="","",E18)</f>
        <v>Vyplň údaj</v>
      </c>
      <c r="G100" s="42"/>
      <c r="H100" s="42"/>
      <c r="I100" s="34" t="s">
        <v>37</v>
      </c>
      <c r="J100" s="38" t="str">
        <f>E24</f>
        <v>Michal Pešek</v>
      </c>
      <c r="K100" s="42"/>
      <c r="L100" s="137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</row>
    <row r="101" s="2" customFormat="1" ht="10.32" customHeight="1">
      <c r="A101" s="40"/>
      <c r="B101" s="41"/>
      <c r="C101" s="42"/>
      <c r="D101" s="42"/>
      <c r="E101" s="42"/>
      <c r="F101" s="42"/>
      <c r="G101" s="42"/>
      <c r="H101" s="42"/>
      <c r="I101" s="42"/>
      <c r="J101" s="42"/>
      <c r="K101" s="42"/>
      <c r="L101" s="137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</row>
    <row r="102" s="11" customFormat="1" ht="29.28" customHeight="1">
      <c r="A102" s="180"/>
      <c r="B102" s="181"/>
      <c r="C102" s="182" t="s">
        <v>135</v>
      </c>
      <c r="D102" s="183" t="s">
        <v>61</v>
      </c>
      <c r="E102" s="183" t="s">
        <v>57</v>
      </c>
      <c r="F102" s="183" t="s">
        <v>58</v>
      </c>
      <c r="G102" s="183" t="s">
        <v>136</v>
      </c>
      <c r="H102" s="183" t="s">
        <v>137</v>
      </c>
      <c r="I102" s="183" t="s">
        <v>138</v>
      </c>
      <c r="J102" s="183" t="s">
        <v>108</v>
      </c>
      <c r="K102" s="184" t="s">
        <v>139</v>
      </c>
      <c r="L102" s="185"/>
      <c r="M102" s="94" t="s">
        <v>19</v>
      </c>
      <c r="N102" s="95" t="s">
        <v>46</v>
      </c>
      <c r="O102" s="95" t="s">
        <v>140</v>
      </c>
      <c r="P102" s="95" t="s">
        <v>141</v>
      </c>
      <c r="Q102" s="95" t="s">
        <v>142</v>
      </c>
      <c r="R102" s="95" t="s">
        <v>143</v>
      </c>
      <c r="S102" s="95" t="s">
        <v>144</v>
      </c>
      <c r="T102" s="96" t="s">
        <v>145</v>
      </c>
      <c r="U102" s="180"/>
      <c r="V102" s="180"/>
      <c r="W102" s="180"/>
      <c r="X102" s="180"/>
      <c r="Y102" s="180"/>
      <c r="Z102" s="180"/>
      <c r="AA102" s="180"/>
      <c r="AB102" s="180"/>
      <c r="AC102" s="180"/>
      <c r="AD102" s="180"/>
      <c r="AE102" s="180"/>
    </row>
    <row r="103" s="2" customFormat="1" ht="22.8" customHeight="1">
      <c r="A103" s="40"/>
      <c r="B103" s="41"/>
      <c r="C103" s="101" t="s">
        <v>146</v>
      </c>
      <c r="D103" s="42"/>
      <c r="E103" s="42"/>
      <c r="F103" s="42"/>
      <c r="G103" s="42"/>
      <c r="H103" s="42"/>
      <c r="I103" s="42"/>
      <c r="J103" s="186">
        <f>BK103</f>
        <v>0</v>
      </c>
      <c r="K103" s="42"/>
      <c r="L103" s="46"/>
      <c r="M103" s="97"/>
      <c r="N103" s="187"/>
      <c r="O103" s="98"/>
      <c r="P103" s="188">
        <f>P104+P244</f>
        <v>0</v>
      </c>
      <c r="Q103" s="98"/>
      <c r="R103" s="188">
        <f>R104+R244</f>
        <v>2.8777109290531997</v>
      </c>
      <c r="S103" s="98"/>
      <c r="T103" s="189">
        <f>T104+T244</f>
        <v>9.3768220699999993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75</v>
      </c>
      <c r="AU103" s="19" t="s">
        <v>109</v>
      </c>
      <c r="BK103" s="190">
        <f>BK104+BK244</f>
        <v>0</v>
      </c>
    </row>
    <row r="104" s="12" customFormat="1" ht="25.92" customHeight="1">
      <c r="A104" s="12"/>
      <c r="B104" s="191"/>
      <c r="C104" s="192"/>
      <c r="D104" s="193" t="s">
        <v>75</v>
      </c>
      <c r="E104" s="194" t="s">
        <v>147</v>
      </c>
      <c r="F104" s="194" t="s">
        <v>148</v>
      </c>
      <c r="G104" s="192"/>
      <c r="H104" s="192"/>
      <c r="I104" s="195"/>
      <c r="J104" s="196">
        <f>BK104</f>
        <v>0</v>
      </c>
      <c r="K104" s="192"/>
      <c r="L104" s="197"/>
      <c r="M104" s="198"/>
      <c r="N104" s="199"/>
      <c r="O104" s="199"/>
      <c r="P104" s="200">
        <f>P105+P114+P178+P206+P241</f>
        <v>0</v>
      </c>
      <c r="Q104" s="199"/>
      <c r="R104" s="200">
        <f>R105+R114+R178+R206+R241</f>
        <v>1.5915900484059997</v>
      </c>
      <c r="S104" s="199"/>
      <c r="T104" s="201">
        <f>T105+T114+T178+T206+T241</f>
        <v>7.5707059999999995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02" t="s">
        <v>84</v>
      </c>
      <c r="AT104" s="203" t="s">
        <v>75</v>
      </c>
      <c r="AU104" s="203" t="s">
        <v>76</v>
      </c>
      <c r="AY104" s="202" t="s">
        <v>149</v>
      </c>
      <c r="BK104" s="204">
        <f>BK105+BK114+BK178+BK206+BK241</f>
        <v>0</v>
      </c>
    </row>
    <row r="105" s="12" customFormat="1" ht="22.8" customHeight="1">
      <c r="A105" s="12"/>
      <c r="B105" s="191"/>
      <c r="C105" s="192"/>
      <c r="D105" s="193" t="s">
        <v>75</v>
      </c>
      <c r="E105" s="205" t="s">
        <v>93</v>
      </c>
      <c r="F105" s="205" t="s">
        <v>150</v>
      </c>
      <c r="G105" s="192"/>
      <c r="H105" s="192"/>
      <c r="I105" s="195"/>
      <c r="J105" s="206">
        <f>BK105</f>
        <v>0</v>
      </c>
      <c r="K105" s="192"/>
      <c r="L105" s="197"/>
      <c r="M105" s="198"/>
      <c r="N105" s="199"/>
      <c r="O105" s="199"/>
      <c r="P105" s="200">
        <f>SUM(P106:P113)</f>
        <v>0</v>
      </c>
      <c r="Q105" s="199"/>
      <c r="R105" s="200">
        <f>SUM(R106:R113)</f>
        <v>0.10705841440599999</v>
      </c>
      <c r="S105" s="199"/>
      <c r="T105" s="201">
        <f>SUM(T106:T113)</f>
        <v>0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202" t="s">
        <v>84</v>
      </c>
      <c r="AT105" s="203" t="s">
        <v>75</v>
      </c>
      <c r="AU105" s="203" t="s">
        <v>84</v>
      </c>
      <c r="AY105" s="202" t="s">
        <v>149</v>
      </c>
      <c r="BK105" s="204">
        <f>SUM(BK106:BK113)</f>
        <v>0</v>
      </c>
    </row>
    <row r="106" s="2" customFormat="1" ht="37.8" customHeight="1">
      <c r="A106" s="40"/>
      <c r="B106" s="41"/>
      <c r="C106" s="207" t="s">
        <v>84</v>
      </c>
      <c r="D106" s="207" t="s">
        <v>151</v>
      </c>
      <c r="E106" s="208" t="s">
        <v>152</v>
      </c>
      <c r="F106" s="209" t="s">
        <v>153</v>
      </c>
      <c r="G106" s="210" t="s">
        <v>91</v>
      </c>
      <c r="H106" s="211">
        <v>2.0379999999999998</v>
      </c>
      <c r="I106" s="212"/>
      <c r="J106" s="213">
        <f>ROUND(I106*H106,2)</f>
        <v>0</v>
      </c>
      <c r="K106" s="209" t="s">
        <v>154</v>
      </c>
      <c r="L106" s="46"/>
      <c r="M106" s="214" t="s">
        <v>19</v>
      </c>
      <c r="N106" s="215" t="s">
        <v>48</v>
      </c>
      <c r="O106" s="86"/>
      <c r="P106" s="216">
        <f>O106*H106</f>
        <v>0</v>
      </c>
      <c r="Q106" s="216">
        <v>0.052499999999999998</v>
      </c>
      <c r="R106" s="216">
        <f>Q106*H106</f>
        <v>0.10699499999999999</v>
      </c>
      <c r="S106" s="216">
        <v>0</v>
      </c>
      <c r="T106" s="217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8" t="s">
        <v>155</v>
      </c>
      <c r="AT106" s="218" t="s">
        <v>151</v>
      </c>
      <c r="AU106" s="218" t="s">
        <v>156</v>
      </c>
      <c r="AY106" s="19" t="s">
        <v>149</v>
      </c>
      <c r="BE106" s="219">
        <f>IF(N106="základní",J106,0)</f>
        <v>0</v>
      </c>
      <c r="BF106" s="219">
        <f>IF(N106="snížená",J106,0)</f>
        <v>0</v>
      </c>
      <c r="BG106" s="219">
        <f>IF(N106="zákl. přenesená",J106,0)</f>
        <v>0</v>
      </c>
      <c r="BH106" s="219">
        <f>IF(N106="sníž. přenesená",J106,0)</f>
        <v>0</v>
      </c>
      <c r="BI106" s="219">
        <f>IF(N106="nulová",J106,0)</f>
        <v>0</v>
      </c>
      <c r="BJ106" s="19" t="s">
        <v>156</v>
      </c>
      <c r="BK106" s="219">
        <f>ROUND(I106*H106,2)</f>
        <v>0</v>
      </c>
      <c r="BL106" s="19" t="s">
        <v>155</v>
      </c>
      <c r="BM106" s="218" t="s">
        <v>157</v>
      </c>
    </row>
    <row r="107" s="2" customFormat="1">
      <c r="A107" s="40"/>
      <c r="B107" s="41"/>
      <c r="C107" s="42"/>
      <c r="D107" s="220" t="s">
        <v>158</v>
      </c>
      <c r="E107" s="42"/>
      <c r="F107" s="221" t="s">
        <v>159</v>
      </c>
      <c r="G107" s="42"/>
      <c r="H107" s="42"/>
      <c r="I107" s="222"/>
      <c r="J107" s="42"/>
      <c r="K107" s="42"/>
      <c r="L107" s="46"/>
      <c r="M107" s="223"/>
      <c r="N107" s="224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158</v>
      </c>
      <c r="AU107" s="19" t="s">
        <v>156</v>
      </c>
    </row>
    <row r="108" s="13" customFormat="1">
      <c r="A108" s="13"/>
      <c r="B108" s="225"/>
      <c r="C108" s="226"/>
      <c r="D108" s="227" t="s">
        <v>160</v>
      </c>
      <c r="E108" s="228" t="s">
        <v>19</v>
      </c>
      <c r="F108" s="229" t="s">
        <v>161</v>
      </c>
      <c r="G108" s="226"/>
      <c r="H108" s="230">
        <v>2.0379999999999998</v>
      </c>
      <c r="I108" s="231"/>
      <c r="J108" s="226"/>
      <c r="K108" s="226"/>
      <c r="L108" s="232"/>
      <c r="M108" s="233"/>
      <c r="N108" s="234"/>
      <c r="O108" s="234"/>
      <c r="P108" s="234"/>
      <c r="Q108" s="234"/>
      <c r="R108" s="234"/>
      <c r="S108" s="234"/>
      <c r="T108" s="235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6" t="s">
        <v>160</v>
      </c>
      <c r="AU108" s="236" t="s">
        <v>156</v>
      </c>
      <c r="AV108" s="13" t="s">
        <v>156</v>
      </c>
      <c r="AW108" s="13" t="s">
        <v>36</v>
      </c>
      <c r="AX108" s="13" t="s">
        <v>76</v>
      </c>
      <c r="AY108" s="236" t="s">
        <v>149</v>
      </c>
    </row>
    <row r="109" s="14" customFormat="1">
      <c r="A109" s="14"/>
      <c r="B109" s="237"/>
      <c r="C109" s="238"/>
      <c r="D109" s="227" t="s">
        <v>160</v>
      </c>
      <c r="E109" s="239" t="s">
        <v>19</v>
      </c>
      <c r="F109" s="240" t="s">
        <v>162</v>
      </c>
      <c r="G109" s="238"/>
      <c r="H109" s="241">
        <v>2.0379999999999998</v>
      </c>
      <c r="I109" s="242"/>
      <c r="J109" s="238"/>
      <c r="K109" s="238"/>
      <c r="L109" s="243"/>
      <c r="M109" s="244"/>
      <c r="N109" s="245"/>
      <c r="O109" s="245"/>
      <c r="P109" s="245"/>
      <c r="Q109" s="245"/>
      <c r="R109" s="245"/>
      <c r="S109" s="245"/>
      <c r="T109" s="246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47" t="s">
        <v>160</v>
      </c>
      <c r="AU109" s="247" t="s">
        <v>156</v>
      </c>
      <c r="AV109" s="14" t="s">
        <v>155</v>
      </c>
      <c r="AW109" s="14" t="s">
        <v>36</v>
      </c>
      <c r="AX109" s="14" t="s">
        <v>84</v>
      </c>
      <c r="AY109" s="247" t="s">
        <v>149</v>
      </c>
    </row>
    <row r="110" s="2" customFormat="1" ht="24.15" customHeight="1">
      <c r="A110" s="40"/>
      <c r="B110" s="41"/>
      <c r="C110" s="207" t="s">
        <v>156</v>
      </c>
      <c r="D110" s="207" t="s">
        <v>151</v>
      </c>
      <c r="E110" s="208" t="s">
        <v>163</v>
      </c>
      <c r="F110" s="209" t="s">
        <v>164</v>
      </c>
      <c r="G110" s="210" t="s">
        <v>165</v>
      </c>
      <c r="H110" s="211">
        <v>0.79000000000000004</v>
      </c>
      <c r="I110" s="212"/>
      <c r="J110" s="213">
        <f>ROUND(I110*H110,2)</f>
        <v>0</v>
      </c>
      <c r="K110" s="209" t="s">
        <v>154</v>
      </c>
      <c r="L110" s="46"/>
      <c r="M110" s="214" t="s">
        <v>19</v>
      </c>
      <c r="N110" s="215" t="s">
        <v>48</v>
      </c>
      <c r="O110" s="86"/>
      <c r="P110" s="216">
        <f>O110*H110</f>
        <v>0</v>
      </c>
      <c r="Q110" s="216">
        <v>8.0271400000000005E-05</v>
      </c>
      <c r="R110" s="216">
        <f>Q110*H110</f>
        <v>6.3414406000000004E-05</v>
      </c>
      <c r="S110" s="216">
        <v>0</v>
      </c>
      <c r="T110" s="217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8" t="s">
        <v>155</v>
      </c>
      <c r="AT110" s="218" t="s">
        <v>151</v>
      </c>
      <c r="AU110" s="218" t="s">
        <v>156</v>
      </c>
      <c r="AY110" s="19" t="s">
        <v>149</v>
      </c>
      <c r="BE110" s="219">
        <f>IF(N110="základní",J110,0)</f>
        <v>0</v>
      </c>
      <c r="BF110" s="219">
        <f>IF(N110="snížená",J110,0)</f>
        <v>0</v>
      </c>
      <c r="BG110" s="219">
        <f>IF(N110="zákl. přenesená",J110,0)</f>
        <v>0</v>
      </c>
      <c r="BH110" s="219">
        <f>IF(N110="sníž. přenesená",J110,0)</f>
        <v>0</v>
      </c>
      <c r="BI110" s="219">
        <f>IF(N110="nulová",J110,0)</f>
        <v>0</v>
      </c>
      <c r="BJ110" s="19" t="s">
        <v>156</v>
      </c>
      <c r="BK110" s="219">
        <f>ROUND(I110*H110,2)</f>
        <v>0</v>
      </c>
      <c r="BL110" s="19" t="s">
        <v>155</v>
      </c>
      <c r="BM110" s="218" t="s">
        <v>166</v>
      </c>
    </row>
    <row r="111" s="2" customFormat="1">
      <c r="A111" s="40"/>
      <c r="B111" s="41"/>
      <c r="C111" s="42"/>
      <c r="D111" s="220" t="s">
        <v>158</v>
      </c>
      <c r="E111" s="42"/>
      <c r="F111" s="221" t="s">
        <v>167</v>
      </c>
      <c r="G111" s="42"/>
      <c r="H111" s="42"/>
      <c r="I111" s="222"/>
      <c r="J111" s="42"/>
      <c r="K111" s="42"/>
      <c r="L111" s="46"/>
      <c r="M111" s="223"/>
      <c r="N111" s="224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158</v>
      </c>
      <c r="AU111" s="19" t="s">
        <v>156</v>
      </c>
    </row>
    <row r="112" s="13" customFormat="1">
      <c r="A112" s="13"/>
      <c r="B112" s="225"/>
      <c r="C112" s="226"/>
      <c r="D112" s="227" t="s">
        <v>160</v>
      </c>
      <c r="E112" s="228" t="s">
        <v>19</v>
      </c>
      <c r="F112" s="229" t="s">
        <v>168</v>
      </c>
      <c r="G112" s="226"/>
      <c r="H112" s="230">
        <v>0.79000000000000004</v>
      </c>
      <c r="I112" s="231"/>
      <c r="J112" s="226"/>
      <c r="K112" s="226"/>
      <c r="L112" s="232"/>
      <c r="M112" s="233"/>
      <c r="N112" s="234"/>
      <c r="O112" s="234"/>
      <c r="P112" s="234"/>
      <c r="Q112" s="234"/>
      <c r="R112" s="234"/>
      <c r="S112" s="234"/>
      <c r="T112" s="235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6" t="s">
        <v>160</v>
      </c>
      <c r="AU112" s="236" t="s">
        <v>156</v>
      </c>
      <c r="AV112" s="13" t="s">
        <v>156</v>
      </c>
      <c r="AW112" s="13" t="s">
        <v>36</v>
      </c>
      <c r="AX112" s="13" t="s">
        <v>76</v>
      </c>
      <c r="AY112" s="236" t="s">
        <v>149</v>
      </c>
    </row>
    <row r="113" s="14" customFormat="1">
      <c r="A113" s="14"/>
      <c r="B113" s="237"/>
      <c r="C113" s="238"/>
      <c r="D113" s="227" t="s">
        <v>160</v>
      </c>
      <c r="E113" s="239" t="s">
        <v>19</v>
      </c>
      <c r="F113" s="240" t="s">
        <v>162</v>
      </c>
      <c r="G113" s="238"/>
      <c r="H113" s="241">
        <v>0.79000000000000004</v>
      </c>
      <c r="I113" s="242"/>
      <c r="J113" s="238"/>
      <c r="K113" s="238"/>
      <c r="L113" s="243"/>
      <c r="M113" s="244"/>
      <c r="N113" s="245"/>
      <c r="O113" s="245"/>
      <c r="P113" s="245"/>
      <c r="Q113" s="245"/>
      <c r="R113" s="245"/>
      <c r="S113" s="245"/>
      <c r="T113" s="246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7" t="s">
        <v>160</v>
      </c>
      <c r="AU113" s="247" t="s">
        <v>156</v>
      </c>
      <c r="AV113" s="14" t="s">
        <v>155</v>
      </c>
      <c r="AW113" s="14" t="s">
        <v>36</v>
      </c>
      <c r="AX113" s="14" t="s">
        <v>84</v>
      </c>
      <c r="AY113" s="247" t="s">
        <v>149</v>
      </c>
    </row>
    <row r="114" s="12" customFormat="1" ht="22.8" customHeight="1">
      <c r="A114" s="12"/>
      <c r="B114" s="191"/>
      <c r="C114" s="192"/>
      <c r="D114" s="193" t="s">
        <v>75</v>
      </c>
      <c r="E114" s="205" t="s">
        <v>169</v>
      </c>
      <c r="F114" s="205" t="s">
        <v>170</v>
      </c>
      <c r="G114" s="192"/>
      <c r="H114" s="192"/>
      <c r="I114" s="195"/>
      <c r="J114" s="206">
        <f>BK114</f>
        <v>0</v>
      </c>
      <c r="K114" s="192"/>
      <c r="L114" s="197"/>
      <c r="M114" s="198"/>
      <c r="N114" s="199"/>
      <c r="O114" s="199"/>
      <c r="P114" s="200">
        <f>SUM(P115:P177)</f>
        <v>0</v>
      </c>
      <c r="Q114" s="199"/>
      <c r="R114" s="200">
        <f>SUM(R115:R177)</f>
        <v>1.4831722339999998</v>
      </c>
      <c r="S114" s="199"/>
      <c r="T114" s="201">
        <f>SUM(T115:T177)</f>
        <v>0</v>
      </c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R114" s="202" t="s">
        <v>84</v>
      </c>
      <c r="AT114" s="203" t="s">
        <v>75</v>
      </c>
      <c r="AU114" s="203" t="s">
        <v>84</v>
      </c>
      <c r="AY114" s="202" t="s">
        <v>149</v>
      </c>
      <c r="BK114" s="204">
        <f>SUM(BK115:BK177)</f>
        <v>0</v>
      </c>
    </row>
    <row r="115" s="2" customFormat="1" ht="24.15" customHeight="1">
      <c r="A115" s="40"/>
      <c r="B115" s="41"/>
      <c r="C115" s="207" t="s">
        <v>93</v>
      </c>
      <c r="D115" s="207" t="s">
        <v>151</v>
      </c>
      <c r="E115" s="208" t="s">
        <v>171</v>
      </c>
      <c r="F115" s="209" t="s">
        <v>172</v>
      </c>
      <c r="G115" s="210" t="s">
        <v>91</v>
      </c>
      <c r="H115" s="211">
        <v>38.840000000000003</v>
      </c>
      <c r="I115" s="212"/>
      <c r="J115" s="213">
        <f>ROUND(I115*H115,2)</f>
        <v>0</v>
      </c>
      <c r="K115" s="209" t="s">
        <v>154</v>
      </c>
      <c r="L115" s="46"/>
      <c r="M115" s="214" t="s">
        <v>19</v>
      </c>
      <c r="N115" s="215" t="s">
        <v>48</v>
      </c>
      <c r="O115" s="86"/>
      <c r="P115" s="216">
        <f>O115*H115</f>
        <v>0</v>
      </c>
      <c r="Q115" s="216">
        <v>0.000263</v>
      </c>
      <c r="R115" s="216">
        <f>Q115*H115</f>
        <v>0.010214920000000001</v>
      </c>
      <c r="S115" s="216">
        <v>0</v>
      </c>
      <c r="T115" s="217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8" t="s">
        <v>155</v>
      </c>
      <c r="AT115" s="218" t="s">
        <v>151</v>
      </c>
      <c r="AU115" s="218" t="s">
        <v>156</v>
      </c>
      <c r="AY115" s="19" t="s">
        <v>149</v>
      </c>
      <c r="BE115" s="219">
        <f>IF(N115="základní",J115,0)</f>
        <v>0</v>
      </c>
      <c r="BF115" s="219">
        <f>IF(N115="snížená",J115,0)</f>
        <v>0</v>
      </c>
      <c r="BG115" s="219">
        <f>IF(N115="zákl. přenesená",J115,0)</f>
        <v>0</v>
      </c>
      <c r="BH115" s="219">
        <f>IF(N115="sníž. přenesená",J115,0)</f>
        <v>0</v>
      </c>
      <c r="BI115" s="219">
        <f>IF(N115="nulová",J115,0)</f>
        <v>0</v>
      </c>
      <c r="BJ115" s="19" t="s">
        <v>156</v>
      </c>
      <c r="BK115" s="219">
        <f>ROUND(I115*H115,2)</f>
        <v>0</v>
      </c>
      <c r="BL115" s="19" t="s">
        <v>155</v>
      </c>
      <c r="BM115" s="218" t="s">
        <v>173</v>
      </c>
    </row>
    <row r="116" s="2" customFormat="1">
      <c r="A116" s="40"/>
      <c r="B116" s="41"/>
      <c r="C116" s="42"/>
      <c r="D116" s="220" t="s">
        <v>158</v>
      </c>
      <c r="E116" s="42"/>
      <c r="F116" s="221" t="s">
        <v>174</v>
      </c>
      <c r="G116" s="42"/>
      <c r="H116" s="42"/>
      <c r="I116" s="222"/>
      <c r="J116" s="42"/>
      <c r="K116" s="42"/>
      <c r="L116" s="46"/>
      <c r="M116" s="223"/>
      <c r="N116" s="224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158</v>
      </c>
      <c r="AU116" s="19" t="s">
        <v>156</v>
      </c>
    </row>
    <row r="117" s="15" customFormat="1">
      <c r="A117" s="15"/>
      <c r="B117" s="248"/>
      <c r="C117" s="249"/>
      <c r="D117" s="227" t="s">
        <v>160</v>
      </c>
      <c r="E117" s="250" t="s">
        <v>19</v>
      </c>
      <c r="F117" s="251" t="s">
        <v>175</v>
      </c>
      <c r="G117" s="249"/>
      <c r="H117" s="250" t="s">
        <v>19</v>
      </c>
      <c r="I117" s="252"/>
      <c r="J117" s="249"/>
      <c r="K117" s="249"/>
      <c r="L117" s="253"/>
      <c r="M117" s="254"/>
      <c r="N117" s="255"/>
      <c r="O117" s="255"/>
      <c r="P117" s="255"/>
      <c r="Q117" s="255"/>
      <c r="R117" s="255"/>
      <c r="S117" s="255"/>
      <c r="T117" s="256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T117" s="257" t="s">
        <v>160</v>
      </c>
      <c r="AU117" s="257" t="s">
        <v>156</v>
      </c>
      <c r="AV117" s="15" t="s">
        <v>84</v>
      </c>
      <c r="AW117" s="15" t="s">
        <v>36</v>
      </c>
      <c r="AX117" s="15" t="s">
        <v>76</v>
      </c>
      <c r="AY117" s="257" t="s">
        <v>149</v>
      </c>
    </row>
    <row r="118" s="13" customFormat="1">
      <c r="A118" s="13"/>
      <c r="B118" s="225"/>
      <c r="C118" s="226"/>
      <c r="D118" s="227" t="s">
        <v>160</v>
      </c>
      <c r="E118" s="228" t="s">
        <v>19</v>
      </c>
      <c r="F118" s="229" t="s">
        <v>89</v>
      </c>
      <c r="G118" s="226"/>
      <c r="H118" s="230">
        <v>38.840000000000003</v>
      </c>
      <c r="I118" s="231"/>
      <c r="J118" s="226"/>
      <c r="K118" s="226"/>
      <c r="L118" s="232"/>
      <c r="M118" s="233"/>
      <c r="N118" s="234"/>
      <c r="O118" s="234"/>
      <c r="P118" s="234"/>
      <c r="Q118" s="234"/>
      <c r="R118" s="234"/>
      <c r="S118" s="234"/>
      <c r="T118" s="235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6" t="s">
        <v>160</v>
      </c>
      <c r="AU118" s="236" t="s">
        <v>156</v>
      </c>
      <c r="AV118" s="13" t="s">
        <v>156</v>
      </c>
      <c r="AW118" s="13" t="s">
        <v>36</v>
      </c>
      <c r="AX118" s="13" t="s">
        <v>76</v>
      </c>
      <c r="AY118" s="236" t="s">
        <v>149</v>
      </c>
    </row>
    <row r="119" s="14" customFormat="1">
      <c r="A119" s="14"/>
      <c r="B119" s="237"/>
      <c r="C119" s="238"/>
      <c r="D119" s="227" t="s">
        <v>160</v>
      </c>
      <c r="E119" s="239" t="s">
        <v>19</v>
      </c>
      <c r="F119" s="240" t="s">
        <v>162</v>
      </c>
      <c r="G119" s="238"/>
      <c r="H119" s="241">
        <v>38.840000000000003</v>
      </c>
      <c r="I119" s="242"/>
      <c r="J119" s="238"/>
      <c r="K119" s="238"/>
      <c r="L119" s="243"/>
      <c r="M119" s="244"/>
      <c r="N119" s="245"/>
      <c r="O119" s="245"/>
      <c r="P119" s="245"/>
      <c r="Q119" s="245"/>
      <c r="R119" s="245"/>
      <c r="S119" s="245"/>
      <c r="T119" s="246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7" t="s">
        <v>160</v>
      </c>
      <c r="AU119" s="247" t="s">
        <v>156</v>
      </c>
      <c r="AV119" s="14" t="s">
        <v>155</v>
      </c>
      <c r="AW119" s="14" t="s">
        <v>36</v>
      </c>
      <c r="AX119" s="14" t="s">
        <v>84</v>
      </c>
      <c r="AY119" s="247" t="s">
        <v>149</v>
      </c>
    </row>
    <row r="120" s="2" customFormat="1" ht="37.8" customHeight="1">
      <c r="A120" s="40"/>
      <c r="B120" s="41"/>
      <c r="C120" s="207" t="s">
        <v>155</v>
      </c>
      <c r="D120" s="207" t="s">
        <v>151</v>
      </c>
      <c r="E120" s="208" t="s">
        <v>176</v>
      </c>
      <c r="F120" s="209" t="s">
        <v>177</v>
      </c>
      <c r="G120" s="210" t="s">
        <v>91</v>
      </c>
      <c r="H120" s="211">
        <v>38.840000000000003</v>
      </c>
      <c r="I120" s="212"/>
      <c r="J120" s="213">
        <f>ROUND(I120*H120,2)</f>
        <v>0</v>
      </c>
      <c r="K120" s="209" t="s">
        <v>154</v>
      </c>
      <c r="L120" s="46"/>
      <c r="M120" s="214" t="s">
        <v>19</v>
      </c>
      <c r="N120" s="215" t="s">
        <v>48</v>
      </c>
      <c r="O120" s="86"/>
      <c r="P120" s="216">
        <f>O120*H120</f>
        <v>0</v>
      </c>
      <c r="Q120" s="216">
        <v>0.0043839999999999999</v>
      </c>
      <c r="R120" s="216">
        <f>Q120*H120</f>
        <v>0.17027456000000002</v>
      </c>
      <c r="S120" s="216">
        <v>0</v>
      </c>
      <c r="T120" s="217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8" t="s">
        <v>155</v>
      </c>
      <c r="AT120" s="218" t="s">
        <v>151</v>
      </c>
      <c r="AU120" s="218" t="s">
        <v>156</v>
      </c>
      <c r="AY120" s="19" t="s">
        <v>149</v>
      </c>
      <c r="BE120" s="219">
        <f>IF(N120="základní",J120,0)</f>
        <v>0</v>
      </c>
      <c r="BF120" s="219">
        <f>IF(N120="snížená",J120,0)</f>
        <v>0</v>
      </c>
      <c r="BG120" s="219">
        <f>IF(N120="zákl. přenesená",J120,0)</f>
        <v>0</v>
      </c>
      <c r="BH120" s="219">
        <f>IF(N120="sníž. přenesená",J120,0)</f>
        <v>0</v>
      </c>
      <c r="BI120" s="219">
        <f>IF(N120="nulová",J120,0)</f>
        <v>0</v>
      </c>
      <c r="BJ120" s="19" t="s">
        <v>156</v>
      </c>
      <c r="BK120" s="219">
        <f>ROUND(I120*H120,2)</f>
        <v>0</v>
      </c>
      <c r="BL120" s="19" t="s">
        <v>155</v>
      </c>
      <c r="BM120" s="218" t="s">
        <v>178</v>
      </c>
    </row>
    <row r="121" s="2" customFormat="1">
      <c r="A121" s="40"/>
      <c r="B121" s="41"/>
      <c r="C121" s="42"/>
      <c r="D121" s="220" t="s">
        <v>158</v>
      </c>
      <c r="E121" s="42"/>
      <c r="F121" s="221" t="s">
        <v>179</v>
      </c>
      <c r="G121" s="42"/>
      <c r="H121" s="42"/>
      <c r="I121" s="222"/>
      <c r="J121" s="42"/>
      <c r="K121" s="42"/>
      <c r="L121" s="46"/>
      <c r="M121" s="223"/>
      <c r="N121" s="224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158</v>
      </c>
      <c r="AU121" s="19" t="s">
        <v>156</v>
      </c>
    </row>
    <row r="122" s="13" customFormat="1">
      <c r="A122" s="13"/>
      <c r="B122" s="225"/>
      <c r="C122" s="226"/>
      <c r="D122" s="227" t="s">
        <v>160</v>
      </c>
      <c r="E122" s="228" t="s">
        <v>19</v>
      </c>
      <c r="F122" s="229" t="s">
        <v>89</v>
      </c>
      <c r="G122" s="226"/>
      <c r="H122" s="230">
        <v>38.840000000000003</v>
      </c>
      <c r="I122" s="231"/>
      <c r="J122" s="226"/>
      <c r="K122" s="226"/>
      <c r="L122" s="232"/>
      <c r="M122" s="233"/>
      <c r="N122" s="234"/>
      <c r="O122" s="234"/>
      <c r="P122" s="234"/>
      <c r="Q122" s="234"/>
      <c r="R122" s="234"/>
      <c r="S122" s="234"/>
      <c r="T122" s="235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6" t="s">
        <v>160</v>
      </c>
      <c r="AU122" s="236" t="s">
        <v>156</v>
      </c>
      <c r="AV122" s="13" t="s">
        <v>156</v>
      </c>
      <c r="AW122" s="13" t="s">
        <v>36</v>
      </c>
      <c r="AX122" s="13" t="s">
        <v>76</v>
      </c>
      <c r="AY122" s="236" t="s">
        <v>149</v>
      </c>
    </row>
    <row r="123" s="14" customFormat="1">
      <c r="A123" s="14"/>
      <c r="B123" s="237"/>
      <c r="C123" s="238"/>
      <c r="D123" s="227" t="s">
        <v>160</v>
      </c>
      <c r="E123" s="239" t="s">
        <v>19</v>
      </c>
      <c r="F123" s="240" t="s">
        <v>162</v>
      </c>
      <c r="G123" s="238"/>
      <c r="H123" s="241">
        <v>38.840000000000003</v>
      </c>
      <c r="I123" s="242"/>
      <c r="J123" s="238"/>
      <c r="K123" s="238"/>
      <c r="L123" s="243"/>
      <c r="M123" s="244"/>
      <c r="N123" s="245"/>
      <c r="O123" s="245"/>
      <c r="P123" s="245"/>
      <c r="Q123" s="245"/>
      <c r="R123" s="245"/>
      <c r="S123" s="245"/>
      <c r="T123" s="246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47" t="s">
        <v>160</v>
      </c>
      <c r="AU123" s="247" t="s">
        <v>156</v>
      </c>
      <c r="AV123" s="14" t="s">
        <v>155</v>
      </c>
      <c r="AW123" s="14" t="s">
        <v>36</v>
      </c>
      <c r="AX123" s="14" t="s">
        <v>84</v>
      </c>
      <c r="AY123" s="247" t="s">
        <v>149</v>
      </c>
    </row>
    <row r="124" s="2" customFormat="1" ht="24.15" customHeight="1">
      <c r="A124" s="40"/>
      <c r="B124" s="41"/>
      <c r="C124" s="207" t="s">
        <v>180</v>
      </c>
      <c r="D124" s="207" t="s">
        <v>151</v>
      </c>
      <c r="E124" s="208" t="s">
        <v>181</v>
      </c>
      <c r="F124" s="209" t="s">
        <v>182</v>
      </c>
      <c r="G124" s="210" t="s">
        <v>91</v>
      </c>
      <c r="H124" s="211">
        <v>38.840000000000003</v>
      </c>
      <c r="I124" s="212"/>
      <c r="J124" s="213">
        <f>ROUND(I124*H124,2)</f>
        <v>0</v>
      </c>
      <c r="K124" s="209" t="s">
        <v>154</v>
      </c>
      <c r="L124" s="46"/>
      <c r="M124" s="214" t="s">
        <v>19</v>
      </c>
      <c r="N124" s="215" t="s">
        <v>48</v>
      </c>
      <c r="O124" s="86"/>
      <c r="P124" s="216">
        <f>O124*H124</f>
        <v>0</v>
      </c>
      <c r="Q124" s="216">
        <v>0.0040000000000000001</v>
      </c>
      <c r="R124" s="216">
        <f>Q124*H124</f>
        <v>0.15536000000000003</v>
      </c>
      <c r="S124" s="216">
        <v>0</v>
      </c>
      <c r="T124" s="217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8" t="s">
        <v>155</v>
      </c>
      <c r="AT124" s="218" t="s">
        <v>151</v>
      </c>
      <c r="AU124" s="218" t="s">
        <v>156</v>
      </c>
      <c r="AY124" s="19" t="s">
        <v>149</v>
      </c>
      <c r="BE124" s="219">
        <f>IF(N124="základní",J124,0)</f>
        <v>0</v>
      </c>
      <c r="BF124" s="219">
        <f>IF(N124="snížená",J124,0)</f>
        <v>0</v>
      </c>
      <c r="BG124" s="219">
        <f>IF(N124="zákl. přenesená",J124,0)</f>
        <v>0</v>
      </c>
      <c r="BH124" s="219">
        <f>IF(N124="sníž. přenesená",J124,0)</f>
        <v>0</v>
      </c>
      <c r="BI124" s="219">
        <f>IF(N124="nulová",J124,0)</f>
        <v>0</v>
      </c>
      <c r="BJ124" s="19" t="s">
        <v>156</v>
      </c>
      <c r="BK124" s="219">
        <f>ROUND(I124*H124,2)</f>
        <v>0</v>
      </c>
      <c r="BL124" s="19" t="s">
        <v>155</v>
      </c>
      <c r="BM124" s="218" t="s">
        <v>183</v>
      </c>
    </row>
    <row r="125" s="2" customFormat="1">
      <c r="A125" s="40"/>
      <c r="B125" s="41"/>
      <c r="C125" s="42"/>
      <c r="D125" s="220" t="s">
        <v>158</v>
      </c>
      <c r="E125" s="42"/>
      <c r="F125" s="221" t="s">
        <v>184</v>
      </c>
      <c r="G125" s="42"/>
      <c r="H125" s="42"/>
      <c r="I125" s="222"/>
      <c r="J125" s="42"/>
      <c r="K125" s="42"/>
      <c r="L125" s="46"/>
      <c r="M125" s="223"/>
      <c r="N125" s="224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158</v>
      </c>
      <c r="AU125" s="19" t="s">
        <v>156</v>
      </c>
    </row>
    <row r="126" s="13" customFormat="1">
      <c r="A126" s="13"/>
      <c r="B126" s="225"/>
      <c r="C126" s="226"/>
      <c r="D126" s="227" t="s">
        <v>160</v>
      </c>
      <c r="E126" s="228" t="s">
        <v>19</v>
      </c>
      <c r="F126" s="229" t="s">
        <v>89</v>
      </c>
      <c r="G126" s="226"/>
      <c r="H126" s="230">
        <v>38.840000000000003</v>
      </c>
      <c r="I126" s="231"/>
      <c r="J126" s="226"/>
      <c r="K126" s="226"/>
      <c r="L126" s="232"/>
      <c r="M126" s="233"/>
      <c r="N126" s="234"/>
      <c r="O126" s="234"/>
      <c r="P126" s="234"/>
      <c r="Q126" s="234"/>
      <c r="R126" s="234"/>
      <c r="S126" s="234"/>
      <c r="T126" s="235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6" t="s">
        <v>160</v>
      </c>
      <c r="AU126" s="236" t="s">
        <v>156</v>
      </c>
      <c r="AV126" s="13" t="s">
        <v>156</v>
      </c>
      <c r="AW126" s="13" t="s">
        <v>36</v>
      </c>
      <c r="AX126" s="13" t="s">
        <v>76</v>
      </c>
      <c r="AY126" s="236" t="s">
        <v>149</v>
      </c>
    </row>
    <row r="127" s="14" customFormat="1">
      <c r="A127" s="14"/>
      <c r="B127" s="237"/>
      <c r="C127" s="238"/>
      <c r="D127" s="227" t="s">
        <v>160</v>
      </c>
      <c r="E127" s="239" t="s">
        <v>19</v>
      </c>
      <c r="F127" s="240" t="s">
        <v>162</v>
      </c>
      <c r="G127" s="238"/>
      <c r="H127" s="241">
        <v>38.840000000000003</v>
      </c>
      <c r="I127" s="242"/>
      <c r="J127" s="238"/>
      <c r="K127" s="238"/>
      <c r="L127" s="243"/>
      <c r="M127" s="244"/>
      <c r="N127" s="245"/>
      <c r="O127" s="245"/>
      <c r="P127" s="245"/>
      <c r="Q127" s="245"/>
      <c r="R127" s="245"/>
      <c r="S127" s="245"/>
      <c r="T127" s="246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47" t="s">
        <v>160</v>
      </c>
      <c r="AU127" s="247" t="s">
        <v>156</v>
      </c>
      <c r="AV127" s="14" t="s">
        <v>155</v>
      </c>
      <c r="AW127" s="14" t="s">
        <v>36</v>
      </c>
      <c r="AX127" s="14" t="s">
        <v>84</v>
      </c>
      <c r="AY127" s="247" t="s">
        <v>149</v>
      </c>
    </row>
    <row r="128" s="2" customFormat="1" ht="24.15" customHeight="1">
      <c r="A128" s="40"/>
      <c r="B128" s="41"/>
      <c r="C128" s="207" t="s">
        <v>169</v>
      </c>
      <c r="D128" s="207" t="s">
        <v>151</v>
      </c>
      <c r="E128" s="208" t="s">
        <v>185</v>
      </c>
      <c r="F128" s="209" t="s">
        <v>186</v>
      </c>
      <c r="G128" s="210" t="s">
        <v>91</v>
      </c>
      <c r="H128" s="211">
        <v>119.01900000000001</v>
      </c>
      <c r="I128" s="212"/>
      <c r="J128" s="213">
        <f>ROUND(I128*H128,2)</f>
        <v>0</v>
      </c>
      <c r="K128" s="209" t="s">
        <v>154</v>
      </c>
      <c r="L128" s="46"/>
      <c r="M128" s="214" t="s">
        <v>19</v>
      </c>
      <c r="N128" s="215" t="s">
        <v>48</v>
      </c>
      <c r="O128" s="86"/>
      <c r="P128" s="216">
        <f>O128*H128</f>
        <v>0</v>
      </c>
      <c r="Q128" s="216">
        <v>0.000263</v>
      </c>
      <c r="R128" s="216">
        <f>Q128*H128</f>
        <v>0.031301996999999998</v>
      </c>
      <c r="S128" s="216">
        <v>0</v>
      </c>
      <c r="T128" s="217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8" t="s">
        <v>155</v>
      </c>
      <c r="AT128" s="218" t="s">
        <v>151</v>
      </c>
      <c r="AU128" s="218" t="s">
        <v>156</v>
      </c>
      <c r="AY128" s="19" t="s">
        <v>149</v>
      </c>
      <c r="BE128" s="219">
        <f>IF(N128="základní",J128,0)</f>
        <v>0</v>
      </c>
      <c r="BF128" s="219">
        <f>IF(N128="snížená",J128,0)</f>
        <v>0</v>
      </c>
      <c r="BG128" s="219">
        <f>IF(N128="zákl. přenesená",J128,0)</f>
        <v>0</v>
      </c>
      <c r="BH128" s="219">
        <f>IF(N128="sníž. přenesená",J128,0)</f>
        <v>0</v>
      </c>
      <c r="BI128" s="219">
        <f>IF(N128="nulová",J128,0)</f>
        <v>0</v>
      </c>
      <c r="BJ128" s="19" t="s">
        <v>156</v>
      </c>
      <c r="BK128" s="219">
        <f>ROUND(I128*H128,2)</f>
        <v>0</v>
      </c>
      <c r="BL128" s="19" t="s">
        <v>155</v>
      </c>
      <c r="BM128" s="218" t="s">
        <v>187</v>
      </c>
    </row>
    <row r="129" s="2" customFormat="1">
      <c r="A129" s="40"/>
      <c r="B129" s="41"/>
      <c r="C129" s="42"/>
      <c r="D129" s="220" t="s">
        <v>158</v>
      </c>
      <c r="E129" s="42"/>
      <c r="F129" s="221" t="s">
        <v>188</v>
      </c>
      <c r="G129" s="42"/>
      <c r="H129" s="42"/>
      <c r="I129" s="222"/>
      <c r="J129" s="42"/>
      <c r="K129" s="42"/>
      <c r="L129" s="46"/>
      <c r="M129" s="223"/>
      <c r="N129" s="224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158</v>
      </c>
      <c r="AU129" s="19" t="s">
        <v>156</v>
      </c>
    </row>
    <row r="130" s="15" customFormat="1">
      <c r="A130" s="15"/>
      <c r="B130" s="248"/>
      <c r="C130" s="249"/>
      <c r="D130" s="227" t="s">
        <v>160</v>
      </c>
      <c r="E130" s="250" t="s">
        <v>19</v>
      </c>
      <c r="F130" s="251" t="s">
        <v>189</v>
      </c>
      <c r="G130" s="249"/>
      <c r="H130" s="250" t="s">
        <v>19</v>
      </c>
      <c r="I130" s="252"/>
      <c r="J130" s="249"/>
      <c r="K130" s="249"/>
      <c r="L130" s="253"/>
      <c r="M130" s="254"/>
      <c r="N130" s="255"/>
      <c r="O130" s="255"/>
      <c r="P130" s="255"/>
      <c r="Q130" s="255"/>
      <c r="R130" s="255"/>
      <c r="S130" s="255"/>
      <c r="T130" s="256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57" t="s">
        <v>160</v>
      </c>
      <c r="AU130" s="257" t="s">
        <v>156</v>
      </c>
      <c r="AV130" s="15" t="s">
        <v>84</v>
      </c>
      <c r="AW130" s="15" t="s">
        <v>36</v>
      </c>
      <c r="AX130" s="15" t="s">
        <v>76</v>
      </c>
      <c r="AY130" s="257" t="s">
        <v>149</v>
      </c>
    </row>
    <row r="131" s="13" customFormat="1">
      <c r="A131" s="13"/>
      <c r="B131" s="225"/>
      <c r="C131" s="226"/>
      <c r="D131" s="227" t="s">
        <v>160</v>
      </c>
      <c r="E131" s="228" t="s">
        <v>19</v>
      </c>
      <c r="F131" s="229" t="s">
        <v>190</v>
      </c>
      <c r="G131" s="226"/>
      <c r="H131" s="230">
        <v>26.942</v>
      </c>
      <c r="I131" s="231"/>
      <c r="J131" s="226"/>
      <c r="K131" s="226"/>
      <c r="L131" s="232"/>
      <c r="M131" s="233"/>
      <c r="N131" s="234"/>
      <c r="O131" s="234"/>
      <c r="P131" s="234"/>
      <c r="Q131" s="234"/>
      <c r="R131" s="234"/>
      <c r="S131" s="234"/>
      <c r="T131" s="235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6" t="s">
        <v>160</v>
      </c>
      <c r="AU131" s="236" t="s">
        <v>156</v>
      </c>
      <c r="AV131" s="13" t="s">
        <v>156</v>
      </c>
      <c r="AW131" s="13" t="s">
        <v>36</v>
      </c>
      <c r="AX131" s="13" t="s">
        <v>76</v>
      </c>
      <c r="AY131" s="236" t="s">
        <v>149</v>
      </c>
    </row>
    <row r="132" s="13" customFormat="1">
      <c r="A132" s="13"/>
      <c r="B132" s="225"/>
      <c r="C132" s="226"/>
      <c r="D132" s="227" t="s">
        <v>160</v>
      </c>
      <c r="E132" s="228" t="s">
        <v>19</v>
      </c>
      <c r="F132" s="229" t="s">
        <v>191</v>
      </c>
      <c r="G132" s="226"/>
      <c r="H132" s="230">
        <v>36.951999999999998</v>
      </c>
      <c r="I132" s="231"/>
      <c r="J132" s="226"/>
      <c r="K132" s="226"/>
      <c r="L132" s="232"/>
      <c r="M132" s="233"/>
      <c r="N132" s="234"/>
      <c r="O132" s="234"/>
      <c r="P132" s="234"/>
      <c r="Q132" s="234"/>
      <c r="R132" s="234"/>
      <c r="S132" s="234"/>
      <c r="T132" s="235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6" t="s">
        <v>160</v>
      </c>
      <c r="AU132" s="236" t="s">
        <v>156</v>
      </c>
      <c r="AV132" s="13" t="s">
        <v>156</v>
      </c>
      <c r="AW132" s="13" t="s">
        <v>36</v>
      </c>
      <c r="AX132" s="13" t="s">
        <v>76</v>
      </c>
      <c r="AY132" s="236" t="s">
        <v>149</v>
      </c>
    </row>
    <row r="133" s="13" customFormat="1">
      <c r="A133" s="13"/>
      <c r="B133" s="225"/>
      <c r="C133" s="226"/>
      <c r="D133" s="227" t="s">
        <v>160</v>
      </c>
      <c r="E133" s="228" t="s">
        <v>19</v>
      </c>
      <c r="F133" s="229" t="s">
        <v>192</v>
      </c>
      <c r="G133" s="226"/>
      <c r="H133" s="230">
        <v>31.661999999999999</v>
      </c>
      <c r="I133" s="231"/>
      <c r="J133" s="226"/>
      <c r="K133" s="226"/>
      <c r="L133" s="232"/>
      <c r="M133" s="233"/>
      <c r="N133" s="234"/>
      <c r="O133" s="234"/>
      <c r="P133" s="234"/>
      <c r="Q133" s="234"/>
      <c r="R133" s="234"/>
      <c r="S133" s="234"/>
      <c r="T133" s="235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6" t="s">
        <v>160</v>
      </c>
      <c r="AU133" s="236" t="s">
        <v>156</v>
      </c>
      <c r="AV133" s="13" t="s">
        <v>156</v>
      </c>
      <c r="AW133" s="13" t="s">
        <v>36</v>
      </c>
      <c r="AX133" s="13" t="s">
        <v>76</v>
      </c>
      <c r="AY133" s="236" t="s">
        <v>149</v>
      </c>
    </row>
    <row r="134" s="13" customFormat="1">
      <c r="A134" s="13"/>
      <c r="B134" s="225"/>
      <c r="C134" s="226"/>
      <c r="D134" s="227" t="s">
        <v>160</v>
      </c>
      <c r="E134" s="228" t="s">
        <v>19</v>
      </c>
      <c r="F134" s="229" t="s">
        <v>193</v>
      </c>
      <c r="G134" s="226"/>
      <c r="H134" s="230">
        <v>8.9580000000000002</v>
      </c>
      <c r="I134" s="231"/>
      <c r="J134" s="226"/>
      <c r="K134" s="226"/>
      <c r="L134" s="232"/>
      <c r="M134" s="233"/>
      <c r="N134" s="234"/>
      <c r="O134" s="234"/>
      <c r="P134" s="234"/>
      <c r="Q134" s="234"/>
      <c r="R134" s="234"/>
      <c r="S134" s="234"/>
      <c r="T134" s="235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6" t="s">
        <v>160</v>
      </c>
      <c r="AU134" s="236" t="s">
        <v>156</v>
      </c>
      <c r="AV134" s="13" t="s">
        <v>156</v>
      </c>
      <c r="AW134" s="13" t="s">
        <v>36</v>
      </c>
      <c r="AX134" s="13" t="s">
        <v>76</v>
      </c>
      <c r="AY134" s="236" t="s">
        <v>149</v>
      </c>
    </row>
    <row r="135" s="13" customFormat="1">
      <c r="A135" s="13"/>
      <c r="B135" s="225"/>
      <c r="C135" s="226"/>
      <c r="D135" s="227" t="s">
        <v>160</v>
      </c>
      <c r="E135" s="228" t="s">
        <v>19</v>
      </c>
      <c r="F135" s="229" t="s">
        <v>194</v>
      </c>
      <c r="G135" s="226"/>
      <c r="H135" s="230">
        <v>14.505000000000001</v>
      </c>
      <c r="I135" s="231"/>
      <c r="J135" s="226"/>
      <c r="K135" s="226"/>
      <c r="L135" s="232"/>
      <c r="M135" s="233"/>
      <c r="N135" s="234"/>
      <c r="O135" s="234"/>
      <c r="P135" s="234"/>
      <c r="Q135" s="234"/>
      <c r="R135" s="234"/>
      <c r="S135" s="234"/>
      <c r="T135" s="235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6" t="s">
        <v>160</v>
      </c>
      <c r="AU135" s="236" t="s">
        <v>156</v>
      </c>
      <c r="AV135" s="13" t="s">
        <v>156</v>
      </c>
      <c r="AW135" s="13" t="s">
        <v>36</v>
      </c>
      <c r="AX135" s="13" t="s">
        <v>76</v>
      </c>
      <c r="AY135" s="236" t="s">
        <v>149</v>
      </c>
    </row>
    <row r="136" s="14" customFormat="1">
      <c r="A136" s="14"/>
      <c r="B136" s="237"/>
      <c r="C136" s="238"/>
      <c r="D136" s="227" t="s">
        <v>160</v>
      </c>
      <c r="E136" s="239" t="s">
        <v>19</v>
      </c>
      <c r="F136" s="240" t="s">
        <v>162</v>
      </c>
      <c r="G136" s="238"/>
      <c r="H136" s="241">
        <v>119.01900000000001</v>
      </c>
      <c r="I136" s="242"/>
      <c r="J136" s="238"/>
      <c r="K136" s="238"/>
      <c r="L136" s="243"/>
      <c r="M136" s="244"/>
      <c r="N136" s="245"/>
      <c r="O136" s="245"/>
      <c r="P136" s="245"/>
      <c r="Q136" s="245"/>
      <c r="R136" s="245"/>
      <c r="S136" s="245"/>
      <c r="T136" s="246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47" t="s">
        <v>160</v>
      </c>
      <c r="AU136" s="247" t="s">
        <v>156</v>
      </c>
      <c r="AV136" s="14" t="s">
        <v>155</v>
      </c>
      <c r="AW136" s="14" t="s">
        <v>36</v>
      </c>
      <c r="AX136" s="14" t="s">
        <v>84</v>
      </c>
      <c r="AY136" s="247" t="s">
        <v>149</v>
      </c>
    </row>
    <row r="137" s="2" customFormat="1" ht="37.8" customHeight="1">
      <c r="A137" s="40"/>
      <c r="B137" s="41"/>
      <c r="C137" s="207" t="s">
        <v>195</v>
      </c>
      <c r="D137" s="207" t="s">
        <v>151</v>
      </c>
      <c r="E137" s="208" t="s">
        <v>196</v>
      </c>
      <c r="F137" s="209" t="s">
        <v>197</v>
      </c>
      <c r="G137" s="210" t="s">
        <v>91</v>
      </c>
      <c r="H137" s="211">
        <v>98.638999999999996</v>
      </c>
      <c r="I137" s="212"/>
      <c r="J137" s="213">
        <f>ROUND(I137*H137,2)</f>
        <v>0</v>
      </c>
      <c r="K137" s="209" t="s">
        <v>154</v>
      </c>
      <c r="L137" s="46"/>
      <c r="M137" s="214" t="s">
        <v>19</v>
      </c>
      <c r="N137" s="215" t="s">
        <v>48</v>
      </c>
      <c r="O137" s="86"/>
      <c r="P137" s="216">
        <f>O137*H137</f>
        <v>0</v>
      </c>
      <c r="Q137" s="216">
        <v>0.0043839999999999999</v>
      </c>
      <c r="R137" s="216">
        <f>Q137*H137</f>
        <v>0.43243337599999998</v>
      </c>
      <c r="S137" s="216">
        <v>0</v>
      </c>
      <c r="T137" s="217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8" t="s">
        <v>155</v>
      </c>
      <c r="AT137" s="218" t="s">
        <v>151</v>
      </c>
      <c r="AU137" s="218" t="s">
        <v>156</v>
      </c>
      <c r="AY137" s="19" t="s">
        <v>149</v>
      </c>
      <c r="BE137" s="219">
        <f>IF(N137="základní",J137,0)</f>
        <v>0</v>
      </c>
      <c r="BF137" s="219">
        <f>IF(N137="snížená",J137,0)</f>
        <v>0</v>
      </c>
      <c r="BG137" s="219">
        <f>IF(N137="zákl. přenesená",J137,0)</f>
        <v>0</v>
      </c>
      <c r="BH137" s="219">
        <f>IF(N137="sníž. přenesená",J137,0)</f>
        <v>0</v>
      </c>
      <c r="BI137" s="219">
        <f>IF(N137="nulová",J137,0)</f>
        <v>0</v>
      </c>
      <c r="BJ137" s="19" t="s">
        <v>156</v>
      </c>
      <c r="BK137" s="219">
        <f>ROUND(I137*H137,2)</f>
        <v>0</v>
      </c>
      <c r="BL137" s="19" t="s">
        <v>155</v>
      </c>
      <c r="BM137" s="218" t="s">
        <v>198</v>
      </c>
    </row>
    <row r="138" s="2" customFormat="1">
      <c r="A138" s="40"/>
      <c r="B138" s="41"/>
      <c r="C138" s="42"/>
      <c r="D138" s="220" t="s">
        <v>158</v>
      </c>
      <c r="E138" s="42"/>
      <c r="F138" s="221" t="s">
        <v>199</v>
      </c>
      <c r="G138" s="42"/>
      <c r="H138" s="42"/>
      <c r="I138" s="222"/>
      <c r="J138" s="42"/>
      <c r="K138" s="42"/>
      <c r="L138" s="46"/>
      <c r="M138" s="223"/>
      <c r="N138" s="224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158</v>
      </c>
      <c r="AU138" s="19" t="s">
        <v>156</v>
      </c>
    </row>
    <row r="139" s="13" customFormat="1">
      <c r="A139" s="13"/>
      <c r="B139" s="225"/>
      <c r="C139" s="226"/>
      <c r="D139" s="227" t="s">
        <v>160</v>
      </c>
      <c r="E139" s="228" t="s">
        <v>19</v>
      </c>
      <c r="F139" s="229" t="s">
        <v>190</v>
      </c>
      <c r="G139" s="226"/>
      <c r="H139" s="230">
        <v>26.942</v>
      </c>
      <c r="I139" s="231"/>
      <c r="J139" s="226"/>
      <c r="K139" s="226"/>
      <c r="L139" s="232"/>
      <c r="M139" s="233"/>
      <c r="N139" s="234"/>
      <c r="O139" s="234"/>
      <c r="P139" s="234"/>
      <c r="Q139" s="234"/>
      <c r="R139" s="234"/>
      <c r="S139" s="234"/>
      <c r="T139" s="235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6" t="s">
        <v>160</v>
      </c>
      <c r="AU139" s="236" t="s">
        <v>156</v>
      </c>
      <c r="AV139" s="13" t="s">
        <v>156</v>
      </c>
      <c r="AW139" s="13" t="s">
        <v>36</v>
      </c>
      <c r="AX139" s="13" t="s">
        <v>76</v>
      </c>
      <c r="AY139" s="236" t="s">
        <v>149</v>
      </c>
    </row>
    <row r="140" s="13" customFormat="1">
      <c r="A140" s="13"/>
      <c r="B140" s="225"/>
      <c r="C140" s="226"/>
      <c r="D140" s="227" t="s">
        <v>160</v>
      </c>
      <c r="E140" s="228" t="s">
        <v>19</v>
      </c>
      <c r="F140" s="229" t="s">
        <v>191</v>
      </c>
      <c r="G140" s="226"/>
      <c r="H140" s="230">
        <v>36.951999999999998</v>
      </c>
      <c r="I140" s="231"/>
      <c r="J140" s="226"/>
      <c r="K140" s="226"/>
      <c r="L140" s="232"/>
      <c r="M140" s="233"/>
      <c r="N140" s="234"/>
      <c r="O140" s="234"/>
      <c r="P140" s="234"/>
      <c r="Q140" s="234"/>
      <c r="R140" s="234"/>
      <c r="S140" s="234"/>
      <c r="T140" s="235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6" t="s">
        <v>160</v>
      </c>
      <c r="AU140" s="236" t="s">
        <v>156</v>
      </c>
      <c r="AV140" s="13" t="s">
        <v>156</v>
      </c>
      <c r="AW140" s="13" t="s">
        <v>36</v>
      </c>
      <c r="AX140" s="13" t="s">
        <v>76</v>
      </c>
      <c r="AY140" s="236" t="s">
        <v>149</v>
      </c>
    </row>
    <row r="141" s="13" customFormat="1">
      <c r="A141" s="13"/>
      <c r="B141" s="225"/>
      <c r="C141" s="226"/>
      <c r="D141" s="227" t="s">
        <v>160</v>
      </c>
      <c r="E141" s="228" t="s">
        <v>19</v>
      </c>
      <c r="F141" s="229" t="s">
        <v>192</v>
      </c>
      <c r="G141" s="226"/>
      <c r="H141" s="230">
        <v>31.661999999999999</v>
      </c>
      <c r="I141" s="231"/>
      <c r="J141" s="226"/>
      <c r="K141" s="226"/>
      <c r="L141" s="232"/>
      <c r="M141" s="233"/>
      <c r="N141" s="234"/>
      <c r="O141" s="234"/>
      <c r="P141" s="234"/>
      <c r="Q141" s="234"/>
      <c r="R141" s="234"/>
      <c r="S141" s="234"/>
      <c r="T141" s="235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6" t="s">
        <v>160</v>
      </c>
      <c r="AU141" s="236" t="s">
        <v>156</v>
      </c>
      <c r="AV141" s="13" t="s">
        <v>156</v>
      </c>
      <c r="AW141" s="13" t="s">
        <v>36</v>
      </c>
      <c r="AX141" s="13" t="s">
        <v>76</v>
      </c>
      <c r="AY141" s="236" t="s">
        <v>149</v>
      </c>
    </row>
    <row r="142" s="13" customFormat="1">
      <c r="A142" s="13"/>
      <c r="B142" s="225"/>
      <c r="C142" s="226"/>
      <c r="D142" s="227" t="s">
        <v>160</v>
      </c>
      <c r="E142" s="228" t="s">
        <v>19</v>
      </c>
      <c r="F142" s="229" t="s">
        <v>200</v>
      </c>
      <c r="G142" s="226"/>
      <c r="H142" s="230">
        <v>0.91800000000000004</v>
      </c>
      <c r="I142" s="231"/>
      <c r="J142" s="226"/>
      <c r="K142" s="226"/>
      <c r="L142" s="232"/>
      <c r="M142" s="233"/>
      <c r="N142" s="234"/>
      <c r="O142" s="234"/>
      <c r="P142" s="234"/>
      <c r="Q142" s="234"/>
      <c r="R142" s="234"/>
      <c r="S142" s="234"/>
      <c r="T142" s="235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6" t="s">
        <v>160</v>
      </c>
      <c r="AU142" s="236" t="s">
        <v>156</v>
      </c>
      <c r="AV142" s="13" t="s">
        <v>156</v>
      </c>
      <c r="AW142" s="13" t="s">
        <v>36</v>
      </c>
      <c r="AX142" s="13" t="s">
        <v>76</v>
      </c>
      <c r="AY142" s="236" t="s">
        <v>149</v>
      </c>
    </row>
    <row r="143" s="13" customFormat="1">
      <c r="A143" s="13"/>
      <c r="B143" s="225"/>
      <c r="C143" s="226"/>
      <c r="D143" s="227" t="s">
        <v>160</v>
      </c>
      <c r="E143" s="228" t="s">
        <v>19</v>
      </c>
      <c r="F143" s="229" t="s">
        <v>201</v>
      </c>
      <c r="G143" s="226"/>
      <c r="H143" s="230">
        <v>2.165</v>
      </c>
      <c r="I143" s="231"/>
      <c r="J143" s="226"/>
      <c r="K143" s="226"/>
      <c r="L143" s="232"/>
      <c r="M143" s="233"/>
      <c r="N143" s="234"/>
      <c r="O143" s="234"/>
      <c r="P143" s="234"/>
      <c r="Q143" s="234"/>
      <c r="R143" s="234"/>
      <c r="S143" s="234"/>
      <c r="T143" s="235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6" t="s">
        <v>160</v>
      </c>
      <c r="AU143" s="236" t="s">
        <v>156</v>
      </c>
      <c r="AV143" s="13" t="s">
        <v>156</v>
      </c>
      <c r="AW143" s="13" t="s">
        <v>36</v>
      </c>
      <c r="AX143" s="13" t="s">
        <v>76</v>
      </c>
      <c r="AY143" s="236" t="s">
        <v>149</v>
      </c>
    </row>
    <row r="144" s="14" customFormat="1">
      <c r="A144" s="14"/>
      <c r="B144" s="237"/>
      <c r="C144" s="238"/>
      <c r="D144" s="227" t="s">
        <v>160</v>
      </c>
      <c r="E144" s="239" t="s">
        <v>19</v>
      </c>
      <c r="F144" s="240" t="s">
        <v>162</v>
      </c>
      <c r="G144" s="238"/>
      <c r="H144" s="241">
        <v>98.638999999999996</v>
      </c>
      <c r="I144" s="242"/>
      <c r="J144" s="238"/>
      <c r="K144" s="238"/>
      <c r="L144" s="243"/>
      <c r="M144" s="244"/>
      <c r="N144" s="245"/>
      <c r="O144" s="245"/>
      <c r="P144" s="245"/>
      <c r="Q144" s="245"/>
      <c r="R144" s="245"/>
      <c r="S144" s="245"/>
      <c r="T144" s="246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47" t="s">
        <v>160</v>
      </c>
      <c r="AU144" s="247" t="s">
        <v>156</v>
      </c>
      <c r="AV144" s="14" t="s">
        <v>155</v>
      </c>
      <c r="AW144" s="14" t="s">
        <v>36</v>
      </c>
      <c r="AX144" s="14" t="s">
        <v>84</v>
      </c>
      <c r="AY144" s="247" t="s">
        <v>149</v>
      </c>
    </row>
    <row r="145" s="2" customFormat="1" ht="37.8" customHeight="1">
      <c r="A145" s="40"/>
      <c r="B145" s="41"/>
      <c r="C145" s="207" t="s">
        <v>202</v>
      </c>
      <c r="D145" s="207" t="s">
        <v>151</v>
      </c>
      <c r="E145" s="208" t="s">
        <v>203</v>
      </c>
      <c r="F145" s="209" t="s">
        <v>204</v>
      </c>
      <c r="G145" s="210" t="s">
        <v>91</v>
      </c>
      <c r="H145" s="211">
        <v>17.532</v>
      </c>
      <c r="I145" s="212"/>
      <c r="J145" s="213">
        <f>ROUND(I145*H145,2)</f>
        <v>0</v>
      </c>
      <c r="K145" s="209" t="s">
        <v>154</v>
      </c>
      <c r="L145" s="46"/>
      <c r="M145" s="214" t="s">
        <v>19</v>
      </c>
      <c r="N145" s="215" t="s">
        <v>48</v>
      </c>
      <c r="O145" s="86"/>
      <c r="P145" s="216">
        <f>O145*H145</f>
        <v>0</v>
      </c>
      <c r="Q145" s="216">
        <v>0.0147</v>
      </c>
      <c r="R145" s="216">
        <f>Q145*H145</f>
        <v>0.25772040000000002</v>
      </c>
      <c r="S145" s="216">
        <v>0</v>
      </c>
      <c r="T145" s="217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8" t="s">
        <v>155</v>
      </c>
      <c r="AT145" s="218" t="s">
        <v>151</v>
      </c>
      <c r="AU145" s="218" t="s">
        <v>156</v>
      </c>
      <c r="AY145" s="19" t="s">
        <v>149</v>
      </c>
      <c r="BE145" s="219">
        <f>IF(N145="základní",J145,0)</f>
        <v>0</v>
      </c>
      <c r="BF145" s="219">
        <f>IF(N145="snížená",J145,0)</f>
        <v>0</v>
      </c>
      <c r="BG145" s="219">
        <f>IF(N145="zákl. přenesená",J145,0)</f>
        <v>0</v>
      </c>
      <c r="BH145" s="219">
        <f>IF(N145="sníž. přenesená",J145,0)</f>
        <v>0</v>
      </c>
      <c r="BI145" s="219">
        <f>IF(N145="nulová",J145,0)</f>
        <v>0</v>
      </c>
      <c r="BJ145" s="19" t="s">
        <v>156</v>
      </c>
      <c r="BK145" s="219">
        <f>ROUND(I145*H145,2)</f>
        <v>0</v>
      </c>
      <c r="BL145" s="19" t="s">
        <v>155</v>
      </c>
      <c r="BM145" s="218" t="s">
        <v>205</v>
      </c>
    </row>
    <row r="146" s="2" customFormat="1">
      <c r="A146" s="40"/>
      <c r="B146" s="41"/>
      <c r="C146" s="42"/>
      <c r="D146" s="220" t="s">
        <v>158</v>
      </c>
      <c r="E146" s="42"/>
      <c r="F146" s="221" t="s">
        <v>206</v>
      </c>
      <c r="G146" s="42"/>
      <c r="H146" s="42"/>
      <c r="I146" s="222"/>
      <c r="J146" s="42"/>
      <c r="K146" s="42"/>
      <c r="L146" s="46"/>
      <c r="M146" s="223"/>
      <c r="N146" s="224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158</v>
      </c>
      <c r="AU146" s="19" t="s">
        <v>156</v>
      </c>
    </row>
    <row r="147" s="15" customFormat="1">
      <c r="A147" s="15"/>
      <c r="B147" s="248"/>
      <c r="C147" s="249"/>
      <c r="D147" s="227" t="s">
        <v>160</v>
      </c>
      <c r="E147" s="250" t="s">
        <v>19</v>
      </c>
      <c r="F147" s="251" t="s">
        <v>207</v>
      </c>
      <c r="G147" s="249"/>
      <c r="H147" s="250" t="s">
        <v>19</v>
      </c>
      <c r="I147" s="252"/>
      <c r="J147" s="249"/>
      <c r="K147" s="249"/>
      <c r="L147" s="253"/>
      <c r="M147" s="254"/>
      <c r="N147" s="255"/>
      <c r="O147" s="255"/>
      <c r="P147" s="255"/>
      <c r="Q147" s="255"/>
      <c r="R147" s="255"/>
      <c r="S147" s="255"/>
      <c r="T147" s="256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57" t="s">
        <v>160</v>
      </c>
      <c r="AU147" s="257" t="s">
        <v>156</v>
      </c>
      <c r="AV147" s="15" t="s">
        <v>84</v>
      </c>
      <c r="AW147" s="15" t="s">
        <v>36</v>
      </c>
      <c r="AX147" s="15" t="s">
        <v>76</v>
      </c>
      <c r="AY147" s="257" t="s">
        <v>149</v>
      </c>
    </row>
    <row r="148" s="13" customFormat="1">
      <c r="A148" s="13"/>
      <c r="B148" s="225"/>
      <c r="C148" s="226"/>
      <c r="D148" s="227" t="s">
        <v>160</v>
      </c>
      <c r="E148" s="228" t="s">
        <v>19</v>
      </c>
      <c r="F148" s="229" t="s">
        <v>208</v>
      </c>
      <c r="G148" s="226"/>
      <c r="H148" s="230">
        <v>6.6260000000000003</v>
      </c>
      <c r="I148" s="231"/>
      <c r="J148" s="226"/>
      <c r="K148" s="226"/>
      <c r="L148" s="232"/>
      <c r="M148" s="233"/>
      <c r="N148" s="234"/>
      <c r="O148" s="234"/>
      <c r="P148" s="234"/>
      <c r="Q148" s="234"/>
      <c r="R148" s="234"/>
      <c r="S148" s="234"/>
      <c r="T148" s="235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6" t="s">
        <v>160</v>
      </c>
      <c r="AU148" s="236" t="s">
        <v>156</v>
      </c>
      <c r="AV148" s="13" t="s">
        <v>156</v>
      </c>
      <c r="AW148" s="13" t="s">
        <v>36</v>
      </c>
      <c r="AX148" s="13" t="s">
        <v>76</v>
      </c>
      <c r="AY148" s="236" t="s">
        <v>149</v>
      </c>
    </row>
    <row r="149" s="13" customFormat="1">
      <c r="A149" s="13"/>
      <c r="B149" s="225"/>
      <c r="C149" s="226"/>
      <c r="D149" s="227" t="s">
        <v>160</v>
      </c>
      <c r="E149" s="228" t="s">
        <v>19</v>
      </c>
      <c r="F149" s="229" t="s">
        <v>209</v>
      </c>
      <c r="G149" s="226"/>
      <c r="H149" s="230">
        <v>10.906000000000001</v>
      </c>
      <c r="I149" s="231"/>
      <c r="J149" s="226"/>
      <c r="K149" s="226"/>
      <c r="L149" s="232"/>
      <c r="M149" s="233"/>
      <c r="N149" s="234"/>
      <c r="O149" s="234"/>
      <c r="P149" s="234"/>
      <c r="Q149" s="234"/>
      <c r="R149" s="234"/>
      <c r="S149" s="234"/>
      <c r="T149" s="235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6" t="s">
        <v>160</v>
      </c>
      <c r="AU149" s="236" t="s">
        <v>156</v>
      </c>
      <c r="AV149" s="13" t="s">
        <v>156</v>
      </c>
      <c r="AW149" s="13" t="s">
        <v>36</v>
      </c>
      <c r="AX149" s="13" t="s">
        <v>76</v>
      </c>
      <c r="AY149" s="236" t="s">
        <v>149</v>
      </c>
    </row>
    <row r="150" s="14" customFormat="1">
      <c r="A150" s="14"/>
      <c r="B150" s="237"/>
      <c r="C150" s="238"/>
      <c r="D150" s="227" t="s">
        <v>160</v>
      </c>
      <c r="E150" s="239" t="s">
        <v>19</v>
      </c>
      <c r="F150" s="240" t="s">
        <v>162</v>
      </c>
      <c r="G150" s="238"/>
      <c r="H150" s="241">
        <v>17.532</v>
      </c>
      <c r="I150" s="242"/>
      <c r="J150" s="238"/>
      <c r="K150" s="238"/>
      <c r="L150" s="243"/>
      <c r="M150" s="244"/>
      <c r="N150" s="245"/>
      <c r="O150" s="245"/>
      <c r="P150" s="245"/>
      <c r="Q150" s="245"/>
      <c r="R150" s="245"/>
      <c r="S150" s="245"/>
      <c r="T150" s="246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47" t="s">
        <v>160</v>
      </c>
      <c r="AU150" s="247" t="s">
        <v>156</v>
      </c>
      <c r="AV150" s="14" t="s">
        <v>155</v>
      </c>
      <c r="AW150" s="14" t="s">
        <v>36</v>
      </c>
      <c r="AX150" s="14" t="s">
        <v>84</v>
      </c>
      <c r="AY150" s="247" t="s">
        <v>149</v>
      </c>
    </row>
    <row r="151" s="2" customFormat="1" ht="24.15" customHeight="1">
      <c r="A151" s="40"/>
      <c r="B151" s="41"/>
      <c r="C151" s="207" t="s">
        <v>210</v>
      </c>
      <c r="D151" s="207" t="s">
        <v>151</v>
      </c>
      <c r="E151" s="208" t="s">
        <v>211</v>
      </c>
      <c r="F151" s="209" t="s">
        <v>212</v>
      </c>
      <c r="G151" s="210" t="s">
        <v>91</v>
      </c>
      <c r="H151" s="211">
        <v>98.638999999999996</v>
      </c>
      <c r="I151" s="212"/>
      <c r="J151" s="213">
        <f>ROUND(I151*H151,2)</f>
        <v>0</v>
      </c>
      <c r="K151" s="209" t="s">
        <v>154</v>
      </c>
      <c r="L151" s="46"/>
      <c r="M151" s="214" t="s">
        <v>19</v>
      </c>
      <c r="N151" s="215" t="s">
        <v>48</v>
      </c>
      <c r="O151" s="86"/>
      <c r="P151" s="216">
        <f>O151*H151</f>
        <v>0</v>
      </c>
      <c r="Q151" s="216">
        <v>0.0040000000000000001</v>
      </c>
      <c r="R151" s="216">
        <f>Q151*H151</f>
        <v>0.39455600000000002</v>
      </c>
      <c r="S151" s="216">
        <v>0</v>
      </c>
      <c r="T151" s="217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8" t="s">
        <v>155</v>
      </c>
      <c r="AT151" s="218" t="s">
        <v>151</v>
      </c>
      <c r="AU151" s="218" t="s">
        <v>156</v>
      </c>
      <c r="AY151" s="19" t="s">
        <v>149</v>
      </c>
      <c r="BE151" s="219">
        <f>IF(N151="základní",J151,0)</f>
        <v>0</v>
      </c>
      <c r="BF151" s="219">
        <f>IF(N151="snížená",J151,0)</f>
        <v>0</v>
      </c>
      <c r="BG151" s="219">
        <f>IF(N151="zákl. přenesená",J151,0)</f>
        <v>0</v>
      </c>
      <c r="BH151" s="219">
        <f>IF(N151="sníž. přenesená",J151,0)</f>
        <v>0</v>
      </c>
      <c r="BI151" s="219">
        <f>IF(N151="nulová",J151,0)</f>
        <v>0</v>
      </c>
      <c r="BJ151" s="19" t="s">
        <v>156</v>
      </c>
      <c r="BK151" s="219">
        <f>ROUND(I151*H151,2)</f>
        <v>0</v>
      </c>
      <c r="BL151" s="19" t="s">
        <v>155</v>
      </c>
      <c r="BM151" s="218" t="s">
        <v>213</v>
      </c>
    </row>
    <row r="152" s="2" customFormat="1">
      <c r="A152" s="40"/>
      <c r="B152" s="41"/>
      <c r="C152" s="42"/>
      <c r="D152" s="220" t="s">
        <v>158</v>
      </c>
      <c r="E152" s="42"/>
      <c r="F152" s="221" t="s">
        <v>214</v>
      </c>
      <c r="G152" s="42"/>
      <c r="H152" s="42"/>
      <c r="I152" s="222"/>
      <c r="J152" s="42"/>
      <c r="K152" s="42"/>
      <c r="L152" s="46"/>
      <c r="M152" s="223"/>
      <c r="N152" s="224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158</v>
      </c>
      <c r="AU152" s="19" t="s">
        <v>156</v>
      </c>
    </row>
    <row r="153" s="13" customFormat="1">
      <c r="A153" s="13"/>
      <c r="B153" s="225"/>
      <c r="C153" s="226"/>
      <c r="D153" s="227" t="s">
        <v>160</v>
      </c>
      <c r="E153" s="228" t="s">
        <v>19</v>
      </c>
      <c r="F153" s="229" t="s">
        <v>190</v>
      </c>
      <c r="G153" s="226"/>
      <c r="H153" s="230">
        <v>26.942</v>
      </c>
      <c r="I153" s="231"/>
      <c r="J153" s="226"/>
      <c r="K153" s="226"/>
      <c r="L153" s="232"/>
      <c r="M153" s="233"/>
      <c r="N153" s="234"/>
      <c r="O153" s="234"/>
      <c r="P153" s="234"/>
      <c r="Q153" s="234"/>
      <c r="R153" s="234"/>
      <c r="S153" s="234"/>
      <c r="T153" s="235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6" t="s">
        <v>160</v>
      </c>
      <c r="AU153" s="236" t="s">
        <v>156</v>
      </c>
      <c r="AV153" s="13" t="s">
        <v>156</v>
      </c>
      <c r="AW153" s="13" t="s">
        <v>36</v>
      </c>
      <c r="AX153" s="13" t="s">
        <v>76</v>
      </c>
      <c r="AY153" s="236" t="s">
        <v>149</v>
      </c>
    </row>
    <row r="154" s="13" customFormat="1">
      <c r="A154" s="13"/>
      <c r="B154" s="225"/>
      <c r="C154" s="226"/>
      <c r="D154" s="227" t="s">
        <v>160</v>
      </c>
      <c r="E154" s="228" t="s">
        <v>19</v>
      </c>
      <c r="F154" s="229" t="s">
        <v>191</v>
      </c>
      <c r="G154" s="226"/>
      <c r="H154" s="230">
        <v>36.951999999999998</v>
      </c>
      <c r="I154" s="231"/>
      <c r="J154" s="226"/>
      <c r="K154" s="226"/>
      <c r="L154" s="232"/>
      <c r="M154" s="233"/>
      <c r="N154" s="234"/>
      <c r="O154" s="234"/>
      <c r="P154" s="234"/>
      <c r="Q154" s="234"/>
      <c r="R154" s="234"/>
      <c r="S154" s="234"/>
      <c r="T154" s="235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6" t="s">
        <v>160</v>
      </c>
      <c r="AU154" s="236" t="s">
        <v>156</v>
      </c>
      <c r="AV154" s="13" t="s">
        <v>156</v>
      </c>
      <c r="AW154" s="13" t="s">
        <v>36</v>
      </c>
      <c r="AX154" s="13" t="s">
        <v>76</v>
      </c>
      <c r="AY154" s="236" t="s">
        <v>149</v>
      </c>
    </row>
    <row r="155" s="13" customFormat="1">
      <c r="A155" s="13"/>
      <c r="B155" s="225"/>
      <c r="C155" s="226"/>
      <c r="D155" s="227" t="s">
        <v>160</v>
      </c>
      <c r="E155" s="228" t="s">
        <v>19</v>
      </c>
      <c r="F155" s="229" t="s">
        <v>192</v>
      </c>
      <c r="G155" s="226"/>
      <c r="H155" s="230">
        <v>31.661999999999999</v>
      </c>
      <c r="I155" s="231"/>
      <c r="J155" s="226"/>
      <c r="K155" s="226"/>
      <c r="L155" s="232"/>
      <c r="M155" s="233"/>
      <c r="N155" s="234"/>
      <c r="O155" s="234"/>
      <c r="P155" s="234"/>
      <c r="Q155" s="234"/>
      <c r="R155" s="234"/>
      <c r="S155" s="234"/>
      <c r="T155" s="235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6" t="s">
        <v>160</v>
      </c>
      <c r="AU155" s="236" t="s">
        <v>156</v>
      </c>
      <c r="AV155" s="13" t="s">
        <v>156</v>
      </c>
      <c r="AW155" s="13" t="s">
        <v>36</v>
      </c>
      <c r="AX155" s="13" t="s">
        <v>76</v>
      </c>
      <c r="AY155" s="236" t="s">
        <v>149</v>
      </c>
    </row>
    <row r="156" s="13" customFormat="1">
      <c r="A156" s="13"/>
      <c r="B156" s="225"/>
      <c r="C156" s="226"/>
      <c r="D156" s="227" t="s">
        <v>160</v>
      </c>
      <c r="E156" s="228" t="s">
        <v>19</v>
      </c>
      <c r="F156" s="229" t="s">
        <v>200</v>
      </c>
      <c r="G156" s="226"/>
      <c r="H156" s="230">
        <v>0.91800000000000004</v>
      </c>
      <c r="I156" s="231"/>
      <c r="J156" s="226"/>
      <c r="K156" s="226"/>
      <c r="L156" s="232"/>
      <c r="M156" s="233"/>
      <c r="N156" s="234"/>
      <c r="O156" s="234"/>
      <c r="P156" s="234"/>
      <c r="Q156" s="234"/>
      <c r="R156" s="234"/>
      <c r="S156" s="234"/>
      <c r="T156" s="235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6" t="s">
        <v>160</v>
      </c>
      <c r="AU156" s="236" t="s">
        <v>156</v>
      </c>
      <c r="AV156" s="13" t="s">
        <v>156</v>
      </c>
      <c r="AW156" s="13" t="s">
        <v>36</v>
      </c>
      <c r="AX156" s="13" t="s">
        <v>76</v>
      </c>
      <c r="AY156" s="236" t="s">
        <v>149</v>
      </c>
    </row>
    <row r="157" s="13" customFormat="1">
      <c r="A157" s="13"/>
      <c r="B157" s="225"/>
      <c r="C157" s="226"/>
      <c r="D157" s="227" t="s">
        <v>160</v>
      </c>
      <c r="E157" s="228" t="s">
        <v>19</v>
      </c>
      <c r="F157" s="229" t="s">
        <v>201</v>
      </c>
      <c r="G157" s="226"/>
      <c r="H157" s="230">
        <v>2.165</v>
      </c>
      <c r="I157" s="231"/>
      <c r="J157" s="226"/>
      <c r="K157" s="226"/>
      <c r="L157" s="232"/>
      <c r="M157" s="233"/>
      <c r="N157" s="234"/>
      <c r="O157" s="234"/>
      <c r="P157" s="234"/>
      <c r="Q157" s="234"/>
      <c r="R157" s="234"/>
      <c r="S157" s="234"/>
      <c r="T157" s="235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6" t="s">
        <v>160</v>
      </c>
      <c r="AU157" s="236" t="s">
        <v>156</v>
      </c>
      <c r="AV157" s="13" t="s">
        <v>156</v>
      </c>
      <c r="AW157" s="13" t="s">
        <v>36</v>
      </c>
      <c r="AX157" s="13" t="s">
        <v>76</v>
      </c>
      <c r="AY157" s="236" t="s">
        <v>149</v>
      </c>
    </row>
    <row r="158" s="14" customFormat="1">
      <c r="A158" s="14"/>
      <c r="B158" s="237"/>
      <c r="C158" s="238"/>
      <c r="D158" s="227" t="s">
        <v>160</v>
      </c>
      <c r="E158" s="239" t="s">
        <v>19</v>
      </c>
      <c r="F158" s="240" t="s">
        <v>162</v>
      </c>
      <c r="G158" s="238"/>
      <c r="H158" s="241">
        <v>98.638999999999996</v>
      </c>
      <c r="I158" s="242"/>
      <c r="J158" s="238"/>
      <c r="K158" s="238"/>
      <c r="L158" s="243"/>
      <c r="M158" s="244"/>
      <c r="N158" s="245"/>
      <c r="O158" s="245"/>
      <c r="P158" s="245"/>
      <c r="Q158" s="245"/>
      <c r="R158" s="245"/>
      <c r="S158" s="245"/>
      <c r="T158" s="246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47" t="s">
        <v>160</v>
      </c>
      <c r="AU158" s="247" t="s">
        <v>156</v>
      </c>
      <c r="AV158" s="14" t="s">
        <v>155</v>
      </c>
      <c r="AW158" s="14" t="s">
        <v>36</v>
      </c>
      <c r="AX158" s="14" t="s">
        <v>84</v>
      </c>
      <c r="AY158" s="247" t="s">
        <v>149</v>
      </c>
    </row>
    <row r="159" s="2" customFormat="1" ht="37.8" customHeight="1">
      <c r="A159" s="40"/>
      <c r="B159" s="41"/>
      <c r="C159" s="207" t="s">
        <v>215</v>
      </c>
      <c r="D159" s="207" t="s">
        <v>151</v>
      </c>
      <c r="E159" s="208" t="s">
        <v>216</v>
      </c>
      <c r="F159" s="209" t="s">
        <v>217</v>
      </c>
      <c r="G159" s="210" t="s">
        <v>91</v>
      </c>
      <c r="H159" s="211">
        <v>3.6110000000000002</v>
      </c>
      <c r="I159" s="212"/>
      <c r="J159" s="213">
        <f>ROUND(I159*H159,2)</f>
        <v>0</v>
      </c>
      <c r="K159" s="209" t="s">
        <v>154</v>
      </c>
      <c r="L159" s="46"/>
      <c r="M159" s="214" t="s">
        <v>19</v>
      </c>
      <c r="N159" s="215" t="s">
        <v>48</v>
      </c>
      <c r="O159" s="86"/>
      <c r="P159" s="216">
        <f>O159*H159</f>
        <v>0</v>
      </c>
      <c r="Q159" s="216">
        <v>0.000263</v>
      </c>
      <c r="R159" s="216">
        <f>Q159*H159</f>
        <v>0.00094969300000000004</v>
      </c>
      <c r="S159" s="216">
        <v>0</v>
      </c>
      <c r="T159" s="217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18" t="s">
        <v>155</v>
      </c>
      <c r="AT159" s="218" t="s">
        <v>151</v>
      </c>
      <c r="AU159" s="218" t="s">
        <v>156</v>
      </c>
      <c r="AY159" s="19" t="s">
        <v>149</v>
      </c>
      <c r="BE159" s="219">
        <f>IF(N159="základní",J159,0)</f>
        <v>0</v>
      </c>
      <c r="BF159" s="219">
        <f>IF(N159="snížená",J159,0)</f>
        <v>0</v>
      </c>
      <c r="BG159" s="219">
        <f>IF(N159="zákl. přenesená",J159,0)</f>
        <v>0</v>
      </c>
      <c r="BH159" s="219">
        <f>IF(N159="sníž. přenesená",J159,0)</f>
        <v>0</v>
      </c>
      <c r="BI159" s="219">
        <f>IF(N159="nulová",J159,0)</f>
        <v>0</v>
      </c>
      <c r="BJ159" s="19" t="s">
        <v>156</v>
      </c>
      <c r="BK159" s="219">
        <f>ROUND(I159*H159,2)</f>
        <v>0</v>
      </c>
      <c r="BL159" s="19" t="s">
        <v>155</v>
      </c>
      <c r="BM159" s="218" t="s">
        <v>218</v>
      </c>
    </row>
    <row r="160" s="2" customFormat="1">
      <c r="A160" s="40"/>
      <c r="B160" s="41"/>
      <c r="C160" s="42"/>
      <c r="D160" s="220" t="s">
        <v>158</v>
      </c>
      <c r="E160" s="42"/>
      <c r="F160" s="221" t="s">
        <v>219</v>
      </c>
      <c r="G160" s="42"/>
      <c r="H160" s="42"/>
      <c r="I160" s="222"/>
      <c r="J160" s="42"/>
      <c r="K160" s="42"/>
      <c r="L160" s="46"/>
      <c r="M160" s="223"/>
      <c r="N160" s="224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158</v>
      </c>
      <c r="AU160" s="19" t="s">
        <v>156</v>
      </c>
    </row>
    <row r="161" s="15" customFormat="1">
      <c r="A161" s="15"/>
      <c r="B161" s="248"/>
      <c r="C161" s="249"/>
      <c r="D161" s="227" t="s">
        <v>160</v>
      </c>
      <c r="E161" s="250" t="s">
        <v>19</v>
      </c>
      <c r="F161" s="251" t="s">
        <v>220</v>
      </c>
      <c r="G161" s="249"/>
      <c r="H161" s="250" t="s">
        <v>19</v>
      </c>
      <c r="I161" s="252"/>
      <c r="J161" s="249"/>
      <c r="K161" s="249"/>
      <c r="L161" s="253"/>
      <c r="M161" s="254"/>
      <c r="N161" s="255"/>
      <c r="O161" s="255"/>
      <c r="P161" s="255"/>
      <c r="Q161" s="255"/>
      <c r="R161" s="255"/>
      <c r="S161" s="255"/>
      <c r="T161" s="256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57" t="s">
        <v>160</v>
      </c>
      <c r="AU161" s="257" t="s">
        <v>156</v>
      </c>
      <c r="AV161" s="15" t="s">
        <v>84</v>
      </c>
      <c r="AW161" s="15" t="s">
        <v>36</v>
      </c>
      <c r="AX161" s="15" t="s">
        <v>76</v>
      </c>
      <c r="AY161" s="257" t="s">
        <v>149</v>
      </c>
    </row>
    <row r="162" s="13" customFormat="1">
      <c r="A162" s="13"/>
      <c r="B162" s="225"/>
      <c r="C162" s="226"/>
      <c r="D162" s="227" t="s">
        <v>160</v>
      </c>
      <c r="E162" s="228" t="s">
        <v>19</v>
      </c>
      <c r="F162" s="229" t="s">
        <v>221</v>
      </c>
      <c r="G162" s="226"/>
      <c r="H162" s="230">
        <v>0.61099999999999999</v>
      </c>
      <c r="I162" s="231"/>
      <c r="J162" s="226"/>
      <c r="K162" s="226"/>
      <c r="L162" s="232"/>
      <c r="M162" s="233"/>
      <c r="N162" s="234"/>
      <c r="O162" s="234"/>
      <c r="P162" s="234"/>
      <c r="Q162" s="234"/>
      <c r="R162" s="234"/>
      <c r="S162" s="234"/>
      <c r="T162" s="235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6" t="s">
        <v>160</v>
      </c>
      <c r="AU162" s="236" t="s">
        <v>156</v>
      </c>
      <c r="AV162" s="13" t="s">
        <v>156</v>
      </c>
      <c r="AW162" s="13" t="s">
        <v>36</v>
      </c>
      <c r="AX162" s="13" t="s">
        <v>76</v>
      </c>
      <c r="AY162" s="236" t="s">
        <v>149</v>
      </c>
    </row>
    <row r="163" s="13" customFormat="1">
      <c r="A163" s="13"/>
      <c r="B163" s="225"/>
      <c r="C163" s="226"/>
      <c r="D163" s="227" t="s">
        <v>160</v>
      </c>
      <c r="E163" s="228" t="s">
        <v>19</v>
      </c>
      <c r="F163" s="229" t="s">
        <v>222</v>
      </c>
      <c r="G163" s="226"/>
      <c r="H163" s="230">
        <v>1.6379999999999999</v>
      </c>
      <c r="I163" s="231"/>
      <c r="J163" s="226"/>
      <c r="K163" s="226"/>
      <c r="L163" s="232"/>
      <c r="M163" s="233"/>
      <c r="N163" s="234"/>
      <c r="O163" s="234"/>
      <c r="P163" s="234"/>
      <c r="Q163" s="234"/>
      <c r="R163" s="234"/>
      <c r="S163" s="234"/>
      <c r="T163" s="235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6" t="s">
        <v>160</v>
      </c>
      <c r="AU163" s="236" t="s">
        <v>156</v>
      </c>
      <c r="AV163" s="13" t="s">
        <v>156</v>
      </c>
      <c r="AW163" s="13" t="s">
        <v>36</v>
      </c>
      <c r="AX163" s="13" t="s">
        <v>76</v>
      </c>
      <c r="AY163" s="236" t="s">
        <v>149</v>
      </c>
    </row>
    <row r="164" s="13" customFormat="1">
      <c r="A164" s="13"/>
      <c r="B164" s="225"/>
      <c r="C164" s="226"/>
      <c r="D164" s="227" t="s">
        <v>160</v>
      </c>
      <c r="E164" s="228" t="s">
        <v>19</v>
      </c>
      <c r="F164" s="229" t="s">
        <v>223</v>
      </c>
      <c r="G164" s="226"/>
      <c r="H164" s="230">
        <v>1.3620000000000001</v>
      </c>
      <c r="I164" s="231"/>
      <c r="J164" s="226"/>
      <c r="K164" s="226"/>
      <c r="L164" s="232"/>
      <c r="M164" s="233"/>
      <c r="N164" s="234"/>
      <c r="O164" s="234"/>
      <c r="P164" s="234"/>
      <c r="Q164" s="234"/>
      <c r="R164" s="234"/>
      <c r="S164" s="234"/>
      <c r="T164" s="235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6" t="s">
        <v>160</v>
      </c>
      <c r="AU164" s="236" t="s">
        <v>156</v>
      </c>
      <c r="AV164" s="13" t="s">
        <v>156</v>
      </c>
      <c r="AW164" s="13" t="s">
        <v>36</v>
      </c>
      <c r="AX164" s="13" t="s">
        <v>76</v>
      </c>
      <c r="AY164" s="236" t="s">
        <v>149</v>
      </c>
    </row>
    <row r="165" s="14" customFormat="1">
      <c r="A165" s="14"/>
      <c r="B165" s="237"/>
      <c r="C165" s="238"/>
      <c r="D165" s="227" t="s">
        <v>160</v>
      </c>
      <c r="E165" s="239" t="s">
        <v>19</v>
      </c>
      <c r="F165" s="240" t="s">
        <v>162</v>
      </c>
      <c r="G165" s="238"/>
      <c r="H165" s="241">
        <v>3.6110000000000002</v>
      </c>
      <c r="I165" s="242"/>
      <c r="J165" s="238"/>
      <c r="K165" s="238"/>
      <c r="L165" s="243"/>
      <c r="M165" s="244"/>
      <c r="N165" s="245"/>
      <c r="O165" s="245"/>
      <c r="P165" s="245"/>
      <c r="Q165" s="245"/>
      <c r="R165" s="245"/>
      <c r="S165" s="245"/>
      <c r="T165" s="246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47" t="s">
        <v>160</v>
      </c>
      <c r="AU165" s="247" t="s">
        <v>156</v>
      </c>
      <c r="AV165" s="14" t="s">
        <v>155</v>
      </c>
      <c r="AW165" s="14" t="s">
        <v>36</v>
      </c>
      <c r="AX165" s="14" t="s">
        <v>84</v>
      </c>
      <c r="AY165" s="247" t="s">
        <v>149</v>
      </c>
    </row>
    <row r="166" s="2" customFormat="1" ht="37.8" customHeight="1">
      <c r="A166" s="40"/>
      <c r="B166" s="41"/>
      <c r="C166" s="207" t="s">
        <v>224</v>
      </c>
      <c r="D166" s="207" t="s">
        <v>151</v>
      </c>
      <c r="E166" s="208" t="s">
        <v>225</v>
      </c>
      <c r="F166" s="209" t="s">
        <v>226</v>
      </c>
      <c r="G166" s="210" t="s">
        <v>91</v>
      </c>
      <c r="H166" s="211">
        <v>3.6110000000000002</v>
      </c>
      <c r="I166" s="212"/>
      <c r="J166" s="213">
        <f>ROUND(I166*H166,2)</f>
        <v>0</v>
      </c>
      <c r="K166" s="209" t="s">
        <v>154</v>
      </c>
      <c r="L166" s="46"/>
      <c r="M166" s="214" t="s">
        <v>19</v>
      </c>
      <c r="N166" s="215" t="s">
        <v>48</v>
      </c>
      <c r="O166" s="86"/>
      <c r="P166" s="216">
        <f>O166*H166</f>
        <v>0</v>
      </c>
      <c r="Q166" s="216">
        <v>0.0044079999999999996</v>
      </c>
      <c r="R166" s="216">
        <f>Q166*H166</f>
        <v>0.015917287999999998</v>
      </c>
      <c r="S166" s="216">
        <v>0</v>
      </c>
      <c r="T166" s="217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18" t="s">
        <v>155</v>
      </c>
      <c r="AT166" s="218" t="s">
        <v>151</v>
      </c>
      <c r="AU166" s="218" t="s">
        <v>156</v>
      </c>
      <c r="AY166" s="19" t="s">
        <v>149</v>
      </c>
      <c r="BE166" s="219">
        <f>IF(N166="základní",J166,0)</f>
        <v>0</v>
      </c>
      <c r="BF166" s="219">
        <f>IF(N166="snížená",J166,0)</f>
        <v>0</v>
      </c>
      <c r="BG166" s="219">
        <f>IF(N166="zákl. přenesená",J166,0)</f>
        <v>0</v>
      </c>
      <c r="BH166" s="219">
        <f>IF(N166="sníž. přenesená",J166,0)</f>
        <v>0</v>
      </c>
      <c r="BI166" s="219">
        <f>IF(N166="nulová",J166,0)</f>
        <v>0</v>
      </c>
      <c r="BJ166" s="19" t="s">
        <v>156</v>
      </c>
      <c r="BK166" s="219">
        <f>ROUND(I166*H166,2)</f>
        <v>0</v>
      </c>
      <c r="BL166" s="19" t="s">
        <v>155</v>
      </c>
      <c r="BM166" s="218" t="s">
        <v>227</v>
      </c>
    </row>
    <row r="167" s="2" customFormat="1">
      <c r="A167" s="40"/>
      <c r="B167" s="41"/>
      <c r="C167" s="42"/>
      <c r="D167" s="220" t="s">
        <v>158</v>
      </c>
      <c r="E167" s="42"/>
      <c r="F167" s="221" t="s">
        <v>228</v>
      </c>
      <c r="G167" s="42"/>
      <c r="H167" s="42"/>
      <c r="I167" s="222"/>
      <c r="J167" s="42"/>
      <c r="K167" s="42"/>
      <c r="L167" s="46"/>
      <c r="M167" s="223"/>
      <c r="N167" s="224"/>
      <c r="O167" s="86"/>
      <c r="P167" s="86"/>
      <c r="Q167" s="86"/>
      <c r="R167" s="86"/>
      <c r="S167" s="86"/>
      <c r="T167" s="87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9" t="s">
        <v>158</v>
      </c>
      <c r="AU167" s="19" t="s">
        <v>156</v>
      </c>
    </row>
    <row r="168" s="13" customFormat="1">
      <c r="A168" s="13"/>
      <c r="B168" s="225"/>
      <c r="C168" s="226"/>
      <c r="D168" s="227" t="s">
        <v>160</v>
      </c>
      <c r="E168" s="228" t="s">
        <v>19</v>
      </c>
      <c r="F168" s="229" t="s">
        <v>221</v>
      </c>
      <c r="G168" s="226"/>
      <c r="H168" s="230">
        <v>0.61099999999999999</v>
      </c>
      <c r="I168" s="231"/>
      <c r="J168" s="226"/>
      <c r="K168" s="226"/>
      <c r="L168" s="232"/>
      <c r="M168" s="233"/>
      <c r="N168" s="234"/>
      <c r="O168" s="234"/>
      <c r="P168" s="234"/>
      <c r="Q168" s="234"/>
      <c r="R168" s="234"/>
      <c r="S168" s="234"/>
      <c r="T168" s="235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6" t="s">
        <v>160</v>
      </c>
      <c r="AU168" s="236" t="s">
        <v>156</v>
      </c>
      <c r="AV168" s="13" t="s">
        <v>156</v>
      </c>
      <c r="AW168" s="13" t="s">
        <v>36</v>
      </c>
      <c r="AX168" s="13" t="s">
        <v>76</v>
      </c>
      <c r="AY168" s="236" t="s">
        <v>149</v>
      </c>
    </row>
    <row r="169" s="13" customFormat="1">
      <c r="A169" s="13"/>
      <c r="B169" s="225"/>
      <c r="C169" s="226"/>
      <c r="D169" s="227" t="s">
        <v>160</v>
      </c>
      <c r="E169" s="228" t="s">
        <v>19</v>
      </c>
      <c r="F169" s="229" t="s">
        <v>222</v>
      </c>
      <c r="G169" s="226"/>
      <c r="H169" s="230">
        <v>1.6379999999999999</v>
      </c>
      <c r="I169" s="231"/>
      <c r="J169" s="226"/>
      <c r="K169" s="226"/>
      <c r="L169" s="232"/>
      <c r="M169" s="233"/>
      <c r="N169" s="234"/>
      <c r="O169" s="234"/>
      <c r="P169" s="234"/>
      <c r="Q169" s="234"/>
      <c r="R169" s="234"/>
      <c r="S169" s="234"/>
      <c r="T169" s="235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6" t="s">
        <v>160</v>
      </c>
      <c r="AU169" s="236" t="s">
        <v>156</v>
      </c>
      <c r="AV169" s="13" t="s">
        <v>156</v>
      </c>
      <c r="AW169" s="13" t="s">
        <v>36</v>
      </c>
      <c r="AX169" s="13" t="s">
        <v>76</v>
      </c>
      <c r="AY169" s="236" t="s">
        <v>149</v>
      </c>
    </row>
    <row r="170" s="13" customFormat="1">
      <c r="A170" s="13"/>
      <c r="B170" s="225"/>
      <c r="C170" s="226"/>
      <c r="D170" s="227" t="s">
        <v>160</v>
      </c>
      <c r="E170" s="228" t="s">
        <v>19</v>
      </c>
      <c r="F170" s="229" t="s">
        <v>223</v>
      </c>
      <c r="G170" s="226"/>
      <c r="H170" s="230">
        <v>1.3620000000000001</v>
      </c>
      <c r="I170" s="231"/>
      <c r="J170" s="226"/>
      <c r="K170" s="226"/>
      <c r="L170" s="232"/>
      <c r="M170" s="233"/>
      <c r="N170" s="234"/>
      <c r="O170" s="234"/>
      <c r="P170" s="234"/>
      <c r="Q170" s="234"/>
      <c r="R170" s="234"/>
      <c r="S170" s="234"/>
      <c r="T170" s="235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6" t="s">
        <v>160</v>
      </c>
      <c r="AU170" s="236" t="s">
        <v>156</v>
      </c>
      <c r="AV170" s="13" t="s">
        <v>156</v>
      </c>
      <c r="AW170" s="13" t="s">
        <v>36</v>
      </c>
      <c r="AX170" s="13" t="s">
        <v>76</v>
      </c>
      <c r="AY170" s="236" t="s">
        <v>149</v>
      </c>
    </row>
    <row r="171" s="14" customFormat="1">
      <c r="A171" s="14"/>
      <c r="B171" s="237"/>
      <c r="C171" s="238"/>
      <c r="D171" s="227" t="s">
        <v>160</v>
      </c>
      <c r="E171" s="239" t="s">
        <v>19</v>
      </c>
      <c r="F171" s="240" t="s">
        <v>162</v>
      </c>
      <c r="G171" s="238"/>
      <c r="H171" s="241">
        <v>3.6110000000000002</v>
      </c>
      <c r="I171" s="242"/>
      <c r="J171" s="238"/>
      <c r="K171" s="238"/>
      <c r="L171" s="243"/>
      <c r="M171" s="244"/>
      <c r="N171" s="245"/>
      <c r="O171" s="245"/>
      <c r="P171" s="245"/>
      <c r="Q171" s="245"/>
      <c r="R171" s="245"/>
      <c r="S171" s="245"/>
      <c r="T171" s="246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47" t="s">
        <v>160</v>
      </c>
      <c r="AU171" s="247" t="s">
        <v>156</v>
      </c>
      <c r="AV171" s="14" t="s">
        <v>155</v>
      </c>
      <c r="AW171" s="14" t="s">
        <v>36</v>
      </c>
      <c r="AX171" s="14" t="s">
        <v>84</v>
      </c>
      <c r="AY171" s="247" t="s">
        <v>149</v>
      </c>
    </row>
    <row r="172" s="2" customFormat="1" ht="24.15" customHeight="1">
      <c r="A172" s="40"/>
      <c r="B172" s="41"/>
      <c r="C172" s="207" t="s">
        <v>8</v>
      </c>
      <c r="D172" s="207" t="s">
        <v>151</v>
      </c>
      <c r="E172" s="208" t="s">
        <v>229</v>
      </c>
      <c r="F172" s="209" t="s">
        <v>230</v>
      </c>
      <c r="G172" s="210" t="s">
        <v>91</v>
      </c>
      <c r="H172" s="211">
        <v>3.6110000000000002</v>
      </c>
      <c r="I172" s="212"/>
      <c r="J172" s="213">
        <f>ROUND(I172*H172,2)</f>
        <v>0</v>
      </c>
      <c r="K172" s="209" t="s">
        <v>154</v>
      </c>
      <c r="L172" s="46"/>
      <c r="M172" s="214" t="s">
        <v>19</v>
      </c>
      <c r="N172" s="215" t="s">
        <v>48</v>
      </c>
      <c r="O172" s="86"/>
      <c r="P172" s="216">
        <f>O172*H172</f>
        <v>0</v>
      </c>
      <c r="Q172" s="216">
        <v>0.0040000000000000001</v>
      </c>
      <c r="R172" s="216">
        <f>Q172*H172</f>
        <v>0.014444000000000002</v>
      </c>
      <c r="S172" s="216">
        <v>0</v>
      </c>
      <c r="T172" s="217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18" t="s">
        <v>155</v>
      </c>
      <c r="AT172" s="218" t="s">
        <v>151</v>
      </c>
      <c r="AU172" s="218" t="s">
        <v>156</v>
      </c>
      <c r="AY172" s="19" t="s">
        <v>149</v>
      </c>
      <c r="BE172" s="219">
        <f>IF(N172="základní",J172,0)</f>
        <v>0</v>
      </c>
      <c r="BF172" s="219">
        <f>IF(N172="snížená",J172,0)</f>
        <v>0</v>
      </c>
      <c r="BG172" s="219">
        <f>IF(N172="zákl. přenesená",J172,0)</f>
        <v>0</v>
      </c>
      <c r="BH172" s="219">
        <f>IF(N172="sníž. přenesená",J172,0)</f>
        <v>0</v>
      </c>
      <c r="BI172" s="219">
        <f>IF(N172="nulová",J172,0)</f>
        <v>0</v>
      </c>
      <c r="BJ172" s="19" t="s">
        <v>156</v>
      </c>
      <c r="BK172" s="219">
        <f>ROUND(I172*H172,2)</f>
        <v>0</v>
      </c>
      <c r="BL172" s="19" t="s">
        <v>155</v>
      </c>
      <c r="BM172" s="218" t="s">
        <v>231</v>
      </c>
    </row>
    <row r="173" s="2" customFormat="1">
      <c r="A173" s="40"/>
      <c r="B173" s="41"/>
      <c r="C173" s="42"/>
      <c r="D173" s="220" t="s">
        <v>158</v>
      </c>
      <c r="E173" s="42"/>
      <c r="F173" s="221" t="s">
        <v>232</v>
      </c>
      <c r="G173" s="42"/>
      <c r="H173" s="42"/>
      <c r="I173" s="222"/>
      <c r="J173" s="42"/>
      <c r="K173" s="42"/>
      <c r="L173" s="46"/>
      <c r="M173" s="223"/>
      <c r="N173" s="224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158</v>
      </c>
      <c r="AU173" s="19" t="s">
        <v>156</v>
      </c>
    </row>
    <row r="174" s="13" customFormat="1">
      <c r="A174" s="13"/>
      <c r="B174" s="225"/>
      <c r="C174" s="226"/>
      <c r="D174" s="227" t="s">
        <v>160</v>
      </c>
      <c r="E174" s="228" t="s">
        <v>19</v>
      </c>
      <c r="F174" s="229" t="s">
        <v>221</v>
      </c>
      <c r="G174" s="226"/>
      <c r="H174" s="230">
        <v>0.61099999999999999</v>
      </c>
      <c r="I174" s="231"/>
      <c r="J174" s="226"/>
      <c r="K174" s="226"/>
      <c r="L174" s="232"/>
      <c r="M174" s="233"/>
      <c r="N174" s="234"/>
      <c r="O174" s="234"/>
      <c r="P174" s="234"/>
      <c r="Q174" s="234"/>
      <c r="R174" s="234"/>
      <c r="S174" s="234"/>
      <c r="T174" s="235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6" t="s">
        <v>160</v>
      </c>
      <c r="AU174" s="236" t="s">
        <v>156</v>
      </c>
      <c r="AV174" s="13" t="s">
        <v>156</v>
      </c>
      <c r="AW174" s="13" t="s">
        <v>36</v>
      </c>
      <c r="AX174" s="13" t="s">
        <v>76</v>
      </c>
      <c r="AY174" s="236" t="s">
        <v>149</v>
      </c>
    </row>
    <row r="175" s="13" customFormat="1">
      <c r="A175" s="13"/>
      <c r="B175" s="225"/>
      <c r="C175" s="226"/>
      <c r="D175" s="227" t="s">
        <v>160</v>
      </c>
      <c r="E175" s="228" t="s">
        <v>19</v>
      </c>
      <c r="F175" s="229" t="s">
        <v>222</v>
      </c>
      <c r="G175" s="226"/>
      <c r="H175" s="230">
        <v>1.6379999999999999</v>
      </c>
      <c r="I175" s="231"/>
      <c r="J175" s="226"/>
      <c r="K175" s="226"/>
      <c r="L175" s="232"/>
      <c r="M175" s="233"/>
      <c r="N175" s="234"/>
      <c r="O175" s="234"/>
      <c r="P175" s="234"/>
      <c r="Q175" s="234"/>
      <c r="R175" s="234"/>
      <c r="S175" s="234"/>
      <c r="T175" s="235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6" t="s">
        <v>160</v>
      </c>
      <c r="AU175" s="236" t="s">
        <v>156</v>
      </c>
      <c r="AV175" s="13" t="s">
        <v>156</v>
      </c>
      <c r="AW175" s="13" t="s">
        <v>36</v>
      </c>
      <c r="AX175" s="13" t="s">
        <v>76</v>
      </c>
      <c r="AY175" s="236" t="s">
        <v>149</v>
      </c>
    </row>
    <row r="176" s="13" customFormat="1">
      <c r="A176" s="13"/>
      <c r="B176" s="225"/>
      <c r="C176" s="226"/>
      <c r="D176" s="227" t="s">
        <v>160</v>
      </c>
      <c r="E176" s="228" t="s">
        <v>19</v>
      </c>
      <c r="F176" s="229" t="s">
        <v>223</v>
      </c>
      <c r="G176" s="226"/>
      <c r="H176" s="230">
        <v>1.3620000000000001</v>
      </c>
      <c r="I176" s="231"/>
      <c r="J176" s="226"/>
      <c r="K176" s="226"/>
      <c r="L176" s="232"/>
      <c r="M176" s="233"/>
      <c r="N176" s="234"/>
      <c r="O176" s="234"/>
      <c r="P176" s="234"/>
      <c r="Q176" s="234"/>
      <c r="R176" s="234"/>
      <c r="S176" s="234"/>
      <c r="T176" s="235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6" t="s">
        <v>160</v>
      </c>
      <c r="AU176" s="236" t="s">
        <v>156</v>
      </c>
      <c r="AV176" s="13" t="s">
        <v>156</v>
      </c>
      <c r="AW176" s="13" t="s">
        <v>36</v>
      </c>
      <c r="AX176" s="13" t="s">
        <v>76</v>
      </c>
      <c r="AY176" s="236" t="s">
        <v>149</v>
      </c>
    </row>
    <row r="177" s="14" customFormat="1">
      <c r="A177" s="14"/>
      <c r="B177" s="237"/>
      <c r="C177" s="238"/>
      <c r="D177" s="227" t="s">
        <v>160</v>
      </c>
      <c r="E177" s="239" t="s">
        <v>19</v>
      </c>
      <c r="F177" s="240" t="s">
        <v>162</v>
      </c>
      <c r="G177" s="238"/>
      <c r="H177" s="241">
        <v>3.6110000000000002</v>
      </c>
      <c r="I177" s="242"/>
      <c r="J177" s="238"/>
      <c r="K177" s="238"/>
      <c r="L177" s="243"/>
      <c r="M177" s="244"/>
      <c r="N177" s="245"/>
      <c r="O177" s="245"/>
      <c r="P177" s="245"/>
      <c r="Q177" s="245"/>
      <c r="R177" s="245"/>
      <c r="S177" s="245"/>
      <c r="T177" s="246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47" t="s">
        <v>160</v>
      </c>
      <c r="AU177" s="247" t="s">
        <v>156</v>
      </c>
      <c r="AV177" s="14" t="s">
        <v>155</v>
      </c>
      <c r="AW177" s="14" t="s">
        <v>36</v>
      </c>
      <c r="AX177" s="14" t="s">
        <v>84</v>
      </c>
      <c r="AY177" s="247" t="s">
        <v>149</v>
      </c>
    </row>
    <row r="178" s="12" customFormat="1" ht="22.8" customHeight="1">
      <c r="A178" s="12"/>
      <c r="B178" s="191"/>
      <c r="C178" s="192"/>
      <c r="D178" s="193" t="s">
        <v>75</v>
      </c>
      <c r="E178" s="205" t="s">
        <v>210</v>
      </c>
      <c r="F178" s="205" t="s">
        <v>233</v>
      </c>
      <c r="G178" s="192"/>
      <c r="H178" s="192"/>
      <c r="I178" s="195"/>
      <c r="J178" s="206">
        <f>BK178</f>
        <v>0</v>
      </c>
      <c r="K178" s="192"/>
      <c r="L178" s="197"/>
      <c r="M178" s="198"/>
      <c r="N178" s="199"/>
      <c r="O178" s="199"/>
      <c r="P178" s="200">
        <f>SUM(P179:P205)</f>
        <v>0</v>
      </c>
      <c r="Q178" s="199"/>
      <c r="R178" s="200">
        <f>SUM(R179:R205)</f>
        <v>0.0013594</v>
      </c>
      <c r="S178" s="199"/>
      <c r="T178" s="201">
        <f>SUM(T179:T205)</f>
        <v>7.5707059999999995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02" t="s">
        <v>84</v>
      </c>
      <c r="AT178" s="203" t="s">
        <v>75</v>
      </c>
      <c r="AU178" s="203" t="s">
        <v>84</v>
      </c>
      <c r="AY178" s="202" t="s">
        <v>149</v>
      </c>
      <c r="BK178" s="204">
        <f>SUM(BK179:BK205)</f>
        <v>0</v>
      </c>
    </row>
    <row r="179" s="2" customFormat="1" ht="37.8" customHeight="1">
      <c r="A179" s="40"/>
      <c r="B179" s="41"/>
      <c r="C179" s="207" t="s">
        <v>234</v>
      </c>
      <c r="D179" s="207" t="s">
        <v>151</v>
      </c>
      <c r="E179" s="208" t="s">
        <v>235</v>
      </c>
      <c r="F179" s="209" t="s">
        <v>236</v>
      </c>
      <c r="G179" s="210" t="s">
        <v>91</v>
      </c>
      <c r="H179" s="211">
        <v>38.840000000000003</v>
      </c>
      <c r="I179" s="212"/>
      <c r="J179" s="213">
        <f>ROUND(I179*H179,2)</f>
        <v>0</v>
      </c>
      <c r="K179" s="209" t="s">
        <v>154</v>
      </c>
      <c r="L179" s="46"/>
      <c r="M179" s="214" t="s">
        <v>19</v>
      </c>
      <c r="N179" s="215" t="s">
        <v>48</v>
      </c>
      <c r="O179" s="86"/>
      <c r="P179" s="216">
        <f>O179*H179</f>
        <v>0</v>
      </c>
      <c r="Q179" s="216">
        <v>0</v>
      </c>
      <c r="R179" s="216">
        <f>Q179*H179</f>
        <v>0</v>
      </c>
      <c r="S179" s="216">
        <v>0</v>
      </c>
      <c r="T179" s="217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18" t="s">
        <v>155</v>
      </c>
      <c r="AT179" s="218" t="s">
        <v>151</v>
      </c>
      <c r="AU179" s="218" t="s">
        <v>156</v>
      </c>
      <c r="AY179" s="19" t="s">
        <v>149</v>
      </c>
      <c r="BE179" s="219">
        <f>IF(N179="základní",J179,0)</f>
        <v>0</v>
      </c>
      <c r="BF179" s="219">
        <f>IF(N179="snížená",J179,0)</f>
        <v>0</v>
      </c>
      <c r="BG179" s="219">
        <f>IF(N179="zákl. přenesená",J179,0)</f>
        <v>0</v>
      </c>
      <c r="BH179" s="219">
        <f>IF(N179="sníž. přenesená",J179,0)</f>
        <v>0</v>
      </c>
      <c r="BI179" s="219">
        <f>IF(N179="nulová",J179,0)</f>
        <v>0</v>
      </c>
      <c r="BJ179" s="19" t="s">
        <v>156</v>
      </c>
      <c r="BK179" s="219">
        <f>ROUND(I179*H179,2)</f>
        <v>0</v>
      </c>
      <c r="BL179" s="19" t="s">
        <v>155</v>
      </c>
      <c r="BM179" s="218" t="s">
        <v>237</v>
      </c>
    </row>
    <row r="180" s="2" customFormat="1">
      <c r="A180" s="40"/>
      <c r="B180" s="41"/>
      <c r="C180" s="42"/>
      <c r="D180" s="220" t="s">
        <v>158</v>
      </c>
      <c r="E180" s="42"/>
      <c r="F180" s="221" t="s">
        <v>238</v>
      </c>
      <c r="G180" s="42"/>
      <c r="H180" s="42"/>
      <c r="I180" s="222"/>
      <c r="J180" s="42"/>
      <c r="K180" s="42"/>
      <c r="L180" s="46"/>
      <c r="M180" s="223"/>
      <c r="N180" s="224"/>
      <c r="O180" s="86"/>
      <c r="P180" s="86"/>
      <c r="Q180" s="86"/>
      <c r="R180" s="86"/>
      <c r="S180" s="86"/>
      <c r="T180" s="87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19" t="s">
        <v>158</v>
      </c>
      <c r="AU180" s="19" t="s">
        <v>156</v>
      </c>
    </row>
    <row r="181" s="13" customFormat="1">
      <c r="A181" s="13"/>
      <c r="B181" s="225"/>
      <c r="C181" s="226"/>
      <c r="D181" s="227" t="s">
        <v>160</v>
      </c>
      <c r="E181" s="228" t="s">
        <v>19</v>
      </c>
      <c r="F181" s="229" t="s">
        <v>89</v>
      </c>
      <c r="G181" s="226"/>
      <c r="H181" s="230">
        <v>38.840000000000003</v>
      </c>
      <c r="I181" s="231"/>
      <c r="J181" s="226"/>
      <c r="K181" s="226"/>
      <c r="L181" s="232"/>
      <c r="M181" s="233"/>
      <c r="N181" s="234"/>
      <c r="O181" s="234"/>
      <c r="P181" s="234"/>
      <c r="Q181" s="234"/>
      <c r="R181" s="234"/>
      <c r="S181" s="234"/>
      <c r="T181" s="235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6" t="s">
        <v>160</v>
      </c>
      <c r="AU181" s="236" t="s">
        <v>156</v>
      </c>
      <c r="AV181" s="13" t="s">
        <v>156</v>
      </c>
      <c r="AW181" s="13" t="s">
        <v>36</v>
      </c>
      <c r="AX181" s="13" t="s">
        <v>76</v>
      </c>
      <c r="AY181" s="236" t="s">
        <v>149</v>
      </c>
    </row>
    <row r="182" s="14" customFormat="1">
      <c r="A182" s="14"/>
      <c r="B182" s="237"/>
      <c r="C182" s="238"/>
      <c r="D182" s="227" t="s">
        <v>160</v>
      </c>
      <c r="E182" s="239" t="s">
        <v>19</v>
      </c>
      <c r="F182" s="240" t="s">
        <v>162</v>
      </c>
      <c r="G182" s="238"/>
      <c r="H182" s="241">
        <v>38.840000000000003</v>
      </c>
      <c r="I182" s="242"/>
      <c r="J182" s="238"/>
      <c r="K182" s="238"/>
      <c r="L182" s="243"/>
      <c r="M182" s="244"/>
      <c r="N182" s="245"/>
      <c r="O182" s="245"/>
      <c r="P182" s="245"/>
      <c r="Q182" s="245"/>
      <c r="R182" s="245"/>
      <c r="S182" s="245"/>
      <c r="T182" s="246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47" t="s">
        <v>160</v>
      </c>
      <c r="AU182" s="247" t="s">
        <v>156</v>
      </c>
      <c r="AV182" s="14" t="s">
        <v>155</v>
      </c>
      <c r="AW182" s="14" t="s">
        <v>36</v>
      </c>
      <c r="AX182" s="14" t="s">
        <v>84</v>
      </c>
      <c r="AY182" s="247" t="s">
        <v>149</v>
      </c>
    </row>
    <row r="183" s="2" customFormat="1" ht="37.8" customHeight="1">
      <c r="A183" s="40"/>
      <c r="B183" s="41"/>
      <c r="C183" s="207" t="s">
        <v>239</v>
      </c>
      <c r="D183" s="207" t="s">
        <v>151</v>
      </c>
      <c r="E183" s="208" t="s">
        <v>240</v>
      </c>
      <c r="F183" s="209" t="s">
        <v>241</v>
      </c>
      <c r="G183" s="210" t="s">
        <v>91</v>
      </c>
      <c r="H183" s="211">
        <v>38.840000000000003</v>
      </c>
      <c r="I183" s="212"/>
      <c r="J183" s="213">
        <f>ROUND(I183*H183,2)</f>
        <v>0</v>
      </c>
      <c r="K183" s="209" t="s">
        <v>154</v>
      </c>
      <c r="L183" s="46"/>
      <c r="M183" s="214" t="s">
        <v>19</v>
      </c>
      <c r="N183" s="215" t="s">
        <v>48</v>
      </c>
      <c r="O183" s="86"/>
      <c r="P183" s="216">
        <f>O183*H183</f>
        <v>0</v>
      </c>
      <c r="Q183" s="216">
        <v>3.4999999999999997E-05</v>
      </c>
      <c r="R183" s="216">
        <f>Q183*H183</f>
        <v>0.0013594</v>
      </c>
      <c r="S183" s="216">
        <v>0</v>
      </c>
      <c r="T183" s="217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18" t="s">
        <v>155</v>
      </c>
      <c r="AT183" s="218" t="s">
        <v>151</v>
      </c>
      <c r="AU183" s="218" t="s">
        <v>156</v>
      </c>
      <c r="AY183" s="19" t="s">
        <v>149</v>
      </c>
      <c r="BE183" s="219">
        <f>IF(N183="základní",J183,0)</f>
        <v>0</v>
      </c>
      <c r="BF183" s="219">
        <f>IF(N183="snížená",J183,0)</f>
        <v>0</v>
      </c>
      <c r="BG183" s="219">
        <f>IF(N183="zákl. přenesená",J183,0)</f>
        <v>0</v>
      </c>
      <c r="BH183" s="219">
        <f>IF(N183="sníž. přenesená",J183,0)</f>
        <v>0</v>
      </c>
      <c r="BI183" s="219">
        <f>IF(N183="nulová",J183,0)</f>
        <v>0</v>
      </c>
      <c r="BJ183" s="19" t="s">
        <v>156</v>
      </c>
      <c r="BK183" s="219">
        <f>ROUND(I183*H183,2)</f>
        <v>0</v>
      </c>
      <c r="BL183" s="19" t="s">
        <v>155</v>
      </c>
      <c r="BM183" s="218" t="s">
        <v>242</v>
      </c>
    </row>
    <row r="184" s="2" customFormat="1">
      <c r="A184" s="40"/>
      <c r="B184" s="41"/>
      <c r="C184" s="42"/>
      <c r="D184" s="220" t="s">
        <v>158</v>
      </c>
      <c r="E184" s="42"/>
      <c r="F184" s="221" t="s">
        <v>243</v>
      </c>
      <c r="G184" s="42"/>
      <c r="H184" s="42"/>
      <c r="I184" s="222"/>
      <c r="J184" s="42"/>
      <c r="K184" s="42"/>
      <c r="L184" s="46"/>
      <c r="M184" s="223"/>
      <c r="N184" s="224"/>
      <c r="O184" s="86"/>
      <c r="P184" s="86"/>
      <c r="Q184" s="86"/>
      <c r="R184" s="86"/>
      <c r="S184" s="86"/>
      <c r="T184" s="87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9" t="s">
        <v>158</v>
      </c>
      <c r="AU184" s="19" t="s">
        <v>156</v>
      </c>
    </row>
    <row r="185" s="13" customFormat="1">
      <c r="A185" s="13"/>
      <c r="B185" s="225"/>
      <c r="C185" s="226"/>
      <c r="D185" s="227" t="s">
        <v>160</v>
      </c>
      <c r="E185" s="228" t="s">
        <v>19</v>
      </c>
      <c r="F185" s="229" t="s">
        <v>89</v>
      </c>
      <c r="G185" s="226"/>
      <c r="H185" s="230">
        <v>38.840000000000003</v>
      </c>
      <c r="I185" s="231"/>
      <c r="J185" s="226"/>
      <c r="K185" s="226"/>
      <c r="L185" s="232"/>
      <c r="M185" s="233"/>
      <c r="N185" s="234"/>
      <c r="O185" s="234"/>
      <c r="P185" s="234"/>
      <c r="Q185" s="234"/>
      <c r="R185" s="234"/>
      <c r="S185" s="234"/>
      <c r="T185" s="235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6" t="s">
        <v>160</v>
      </c>
      <c r="AU185" s="236" t="s">
        <v>156</v>
      </c>
      <c r="AV185" s="13" t="s">
        <v>156</v>
      </c>
      <c r="AW185" s="13" t="s">
        <v>36</v>
      </c>
      <c r="AX185" s="13" t="s">
        <v>76</v>
      </c>
      <c r="AY185" s="236" t="s">
        <v>149</v>
      </c>
    </row>
    <row r="186" s="14" customFormat="1">
      <c r="A186" s="14"/>
      <c r="B186" s="237"/>
      <c r="C186" s="238"/>
      <c r="D186" s="227" t="s">
        <v>160</v>
      </c>
      <c r="E186" s="239" t="s">
        <v>19</v>
      </c>
      <c r="F186" s="240" t="s">
        <v>162</v>
      </c>
      <c r="G186" s="238"/>
      <c r="H186" s="241">
        <v>38.840000000000003</v>
      </c>
      <c r="I186" s="242"/>
      <c r="J186" s="238"/>
      <c r="K186" s="238"/>
      <c r="L186" s="243"/>
      <c r="M186" s="244"/>
      <c r="N186" s="245"/>
      <c r="O186" s="245"/>
      <c r="P186" s="245"/>
      <c r="Q186" s="245"/>
      <c r="R186" s="245"/>
      <c r="S186" s="245"/>
      <c r="T186" s="246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47" t="s">
        <v>160</v>
      </c>
      <c r="AU186" s="247" t="s">
        <v>156</v>
      </c>
      <c r="AV186" s="14" t="s">
        <v>155</v>
      </c>
      <c r="AW186" s="14" t="s">
        <v>36</v>
      </c>
      <c r="AX186" s="14" t="s">
        <v>84</v>
      </c>
      <c r="AY186" s="247" t="s">
        <v>149</v>
      </c>
    </row>
    <row r="187" s="2" customFormat="1" ht="24.15" customHeight="1">
      <c r="A187" s="40"/>
      <c r="B187" s="41"/>
      <c r="C187" s="207" t="s">
        <v>244</v>
      </c>
      <c r="D187" s="207" t="s">
        <v>151</v>
      </c>
      <c r="E187" s="208" t="s">
        <v>245</v>
      </c>
      <c r="F187" s="209" t="s">
        <v>246</v>
      </c>
      <c r="G187" s="210" t="s">
        <v>91</v>
      </c>
      <c r="H187" s="211">
        <v>2.0379999999999998</v>
      </c>
      <c r="I187" s="212"/>
      <c r="J187" s="213">
        <f>ROUND(I187*H187,2)</f>
        <v>0</v>
      </c>
      <c r="K187" s="209" t="s">
        <v>154</v>
      </c>
      <c r="L187" s="46"/>
      <c r="M187" s="214" t="s">
        <v>19</v>
      </c>
      <c r="N187" s="215" t="s">
        <v>48</v>
      </c>
      <c r="O187" s="86"/>
      <c r="P187" s="216">
        <f>O187*H187</f>
        <v>0</v>
      </c>
      <c r="Q187" s="216">
        <v>0</v>
      </c>
      <c r="R187" s="216">
        <f>Q187*H187</f>
        <v>0</v>
      </c>
      <c r="S187" s="216">
        <v>0.040000000000000001</v>
      </c>
      <c r="T187" s="217">
        <f>S187*H187</f>
        <v>0.081519999999999995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18" t="s">
        <v>155</v>
      </c>
      <c r="AT187" s="218" t="s">
        <v>151</v>
      </c>
      <c r="AU187" s="218" t="s">
        <v>156</v>
      </c>
      <c r="AY187" s="19" t="s">
        <v>149</v>
      </c>
      <c r="BE187" s="219">
        <f>IF(N187="základní",J187,0)</f>
        <v>0</v>
      </c>
      <c r="BF187" s="219">
        <f>IF(N187="snížená",J187,0)</f>
        <v>0</v>
      </c>
      <c r="BG187" s="219">
        <f>IF(N187="zákl. přenesená",J187,0)</f>
        <v>0</v>
      </c>
      <c r="BH187" s="219">
        <f>IF(N187="sníž. přenesená",J187,0)</f>
        <v>0</v>
      </c>
      <c r="BI187" s="219">
        <f>IF(N187="nulová",J187,0)</f>
        <v>0</v>
      </c>
      <c r="BJ187" s="19" t="s">
        <v>156</v>
      </c>
      <c r="BK187" s="219">
        <f>ROUND(I187*H187,2)</f>
        <v>0</v>
      </c>
      <c r="BL187" s="19" t="s">
        <v>155</v>
      </c>
      <c r="BM187" s="218" t="s">
        <v>247</v>
      </c>
    </row>
    <row r="188" s="2" customFormat="1">
      <c r="A188" s="40"/>
      <c r="B188" s="41"/>
      <c r="C188" s="42"/>
      <c r="D188" s="220" t="s">
        <v>158</v>
      </c>
      <c r="E188" s="42"/>
      <c r="F188" s="221" t="s">
        <v>248</v>
      </c>
      <c r="G188" s="42"/>
      <c r="H188" s="42"/>
      <c r="I188" s="222"/>
      <c r="J188" s="42"/>
      <c r="K188" s="42"/>
      <c r="L188" s="46"/>
      <c r="M188" s="223"/>
      <c r="N188" s="224"/>
      <c r="O188" s="86"/>
      <c r="P188" s="86"/>
      <c r="Q188" s="86"/>
      <c r="R188" s="86"/>
      <c r="S188" s="86"/>
      <c r="T188" s="87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T188" s="19" t="s">
        <v>158</v>
      </c>
      <c r="AU188" s="19" t="s">
        <v>156</v>
      </c>
    </row>
    <row r="189" s="13" customFormat="1">
      <c r="A189" s="13"/>
      <c r="B189" s="225"/>
      <c r="C189" s="226"/>
      <c r="D189" s="227" t="s">
        <v>160</v>
      </c>
      <c r="E189" s="228" t="s">
        <v>19</v>
      </c>
      <c r="F189" s="229" t="s">
        <v>161</v>
      </c>
      <c r="G189" s="226"/>
      <c r="H189" s="230">
        <v>2.0379999999999998</v>
      </c>
      <c r="I189" s="231"/>
      <c r="J189" s="226"/>
      <c r="K189" s="226"/>
      <c r="L189" s="232"/>
      <c r="M189" s="233"/>
      <c r="N189" s="234"/>
      <c r="O189" s="234"/>
      <c r="P189" s="234"/>
      <c r="Q189" s="234"/>
      <c r="R189" s="234"/>
      <c r="S189" s="234"/>
      <c r="T189" s="235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6" t="s">
        <v>160</v>
      </c>
      <c r="AU189" s="236" t="s">
        <v>156</v>
      </c>
      <c r="AV189" s="13" t="s">
        <v>156</v>
      </c>
      <c r="AW189" s="13" t="s">
        <v>36</v>
      </c>
      <c r="AX189" s="13" t="s">
        <v>76</v>
      </c>
      <c r="AY189" s="236" t="s">
        <v>149</v>
      </c>
    </row>
    <row r="190" s="14" customFormat="1">
      <c r="A190" s="14"/>
      <c r="B190" s="237"/>
      <c r="C190" s="238"/>
      <c r="D190" s="227" t="s">
        <v>160</v>
      </c>
      <c r="E190" s="239" t="s">
        <v>19</v>
      </c>
      <c r="F190" s="240" t="s">
        <v>162</v>
      </c>
      <c r="G190" s="238"/>
      <c r="H190" s="241">
        <v>2.0379999999999998</v>
      </c>
      <c r="I190" s="242"/>
      <c r="J190" s="238"/>
      <c r="K190" s="238"/>
      <c r="L190" s="243"/>
      <c r="M190" s="244"/>
      <c r="N190" s="245"/>
      <c r="O190" s="245"/>
      <c r="P190" s="245"/>
      <c r="Q190" s="245"/>
      <c r="R190" s="245"/>
      <c r="S190" s="245"/>
      <c r="T190" s="246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47" t="s">
        <v>160</v>
      </c>
      <c r="AU190" s="247" t="s">
        <v>156</v>
      </c>
      <c r="AV190" s="14" t="s">
        <v>155</v>
      </c>
      <c r="AW190" s="14" t="s">
        <v>36</v>
      </c>
      <c r="AX190" s="14" t="s">
        <v>84</v>
      </c>
      <c r="AY190" s="247" t="s">
        <v>149</v>
      </c>
    </row>
    <row r="191" s="2" customFormat="1" ht="33" customHeight="1">
      <c r="A191" s="40"/>
      <c r="B191" s="41"/>
      <c r="C191" s="207" t="s">
        <v>249</v>
      </c>
      <c r="D191" s="207" t="s">
        <v>151</v>
      </c>
      <c r="E191" s="208" t="s">
        <v>250</v>
      </c>
      <c r="F191" s="209" t="s">
        <v>251</v>
      </c>
      <c r="G191" s="210" t="s">
        <v>91</v>
      </c>
      <c r="H191" s="211">
        <v>38.840000000000003</v>
      </c>
      <c r="I191" s="212"/>
      <c r="J191" s="213">
        <f>ROUND(I191*H191,2)</f>
        <v>0</v>
      </c>
      <c r="K191" s="209" t="s">
        <v>154</v>
      </c>
      <c r="L191" s="46"/>
      <c r="M191" s="214" t="s">
        <v>19</v>
      </c>
      <c r="N191" s="215" t="s">
        <v>48</v>
      </c>
      <c r="O191" s="86"/>
      <c r="P191" s="216">
        <f>O191*H191</f>
        <v>0</v>
      </c>
      <c r="Q191" s="216">
        <v>0</v>
      </c>
      <c r="R191" s="216">
        <f>Q191*H191</f>
        <v>0</v>
      </c>
      <c r="S191" s="216">
        <v>0.050000000000000003</v>
      </c>
      <c r="T191" s="217">
        <f>S191*H191</f>
        <v>1.9420000000000002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18" t="s">
        <v>155</v>
      </c>
      <c r="AT191" s="218" t="s">
        <v>151</v>
      </c>
      <c r="AU191" s="218" t="s">
        <v>156</v>
      </c>
      <c r="AY191" s="19" t="s">
        <v>149</v>
      </c>
      <c r="BE191" s="219">
        <f>IF(N191="základní",J191,0)</f>
        <v>0</v>
      </c>
      <c r="BF191" s="219">
        <f>IF(N191="snížená",J191,0)</f>
        <v>0</v>
      </c>
      <c r="BG191" s="219">
        <f>IF(N191="zákl. přenesená",J191,0)</f>
        <v>0</v>
      </c>
      <c r="BH191" s="219">
        <f>IF(N191="sníž. přenesená",J191,0)</f>
        <v>0</v>
      </c>
      <c r="BI191" s="219">
        <f>IF(N191="nulová",J191,0)</f>
        <v>0</v>
      </c>
      <c r="BJ191" s="19" t="s">
        <v>156</v>
      </c>
      <c r="BK191" s="219">
        <f>ROUND(I191*H191,2)</f>
        <v>0</v>
      </c>
      <c r="BL191" s="19" t="s">
        <v>155</v>
      </c>
      <c r="BM191" s="218" t="s">
        <v>252</v>
      </c>
    </row>
    <row r="192" s="2" customFormat="1">
      <c r="A192" s="40"/>
      <c r="B192" s="41"/>
      <c r="C192" s="42"/>
      <c r="D192" s="220" t="s">
        <v>158</v>
      </c>
      <c r="E192" s="42"/>
      <c r="F192" s="221" t="s">
        <v>253</v>
      </c>
      <c r="G192" s="42"/>
      <c r="H192" s="42"/>
      <c r="I192" s="222"/>
      <c r="J192" s="42"/>
      <c r="K192" s="42"/>
      <c r="L192" s="46"/>
      <c r="M192" s="223"/>
      <c r="N192" s="224"/>
      <c r="O192" s="86"/>
      <c r="P192" s="86"/>
      <c r="Q192" s="86"/>
      <c r="R192" s="86"/>
      <c r="S192" s="86"/>
      <c r="T192" s="87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T192" s="19" t="s">
        <v>158</v>
      </c>
      <c r="AU192" s="19" t="s">
        <v>156</v>
      </c>
    </row>
    <row r="193" s="13" customFormat="1">
      <c r="A193" s="13"/>
      <c r="B193" s="225"/>
      <c r="C193" s="226"/>
      <c r="D193" s="227" t="s">
        <v>160</v>
      </c>
      <c r="E193" s="228" t="s">
        <v>19</v>
      </c>
      <c r="F193" s="229" t="s">
        <v>89</v>
      </c>
      <c r="G193" s="226"/>
      <c r="H193" s="230">
        <v>38.840000000000003</v>
      </c>
      <c r="I193" s="231"/>
      <c r="J193" s="226"/>
      <c r="K193" s="226"/>
      <c r="L193" s="232"/>
      <c r="M193" s="233"/>
      <c r="N193" s="234"/>
      <c r="O193" s="234"/>
      <c r="P193" s="234"/>
      <c r="Q193" s="234"/>
      <c r="R193" s="234"/>
      <c r="S193" s="234"/>
      <c r="T193" s="235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6" t="s">
        <v>160</v>
      </c>
      <c r="AU193" s="236" t="s">
        <v>156</v>
      </c>
      <c r="AV193" s="13" t="s">
        <v>156</v>
      </c>
      <c r="AW193" s="13" t="s">
        <v>36</v>
      </c>
      <c r="AX193" s="13" t="s">
        <v>76</v>
      </c>
      <c r="AY193" s="236" t="s">
        <v>149</v>
      </c>
    </row>
    <row r="194" s="14" customFormat="1">
      <c r="A194" s="14"/>
      <c r="B194" s="237"/>
      <c r="C194" s="238"/>
      <c r="D194" s="227" t="s">
        <v>160</v>
      </c>
      <c r="E194" s="239" t="s">
        <v>19</v>
      </c>
      <c r="F194" s="240" t="s">
        <v>162</v>
      </c>
      <c r="G194" s="238"/>
      <c r="H194" s="241">
        <v>38.840000000000003</v>
      </c>
      <c r="I194" s="242"/>
      <c r="J194" s="238"/>
      <c r="K194" s="238"/>
      <c r="L194" s="243"/>
      <c r="M194" s="244"/>
      <c r="N194" s="245"/>
      <c r="O194" s="245"/>
      <c r="P194" s="245"/>
      <c r="Q194" s="245"/>
      <c r="R194" s="245"/>
      <c r="S194" s="245"/>
      <c r="T194" s="246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47" t="s">
        <v>160</v>
      </c>
      <c r="AU194" s="247" t="s">
        <v>156</v>
      </c>
      <c r="AV194" s="14" t="s">
        <v>155</v>
      </c>
      <c r="AW194" s="14" t="s">
        <v>36</v>
      </c>
      <c r="AX194" s="14" t="s">
        <v>84</v>
      </c>
      <c r="AY194" s="247" t="s">
        <v>149</v>
      </c>
    </row>
    <row r="195" s="2" customFormat="1" ht="44.25" customHeight="1">
      <c r="A195" s="40"/>
      <c r="B195" s="41"/>
      <c r="C195" s="207" t="s">
        <v>254</v>
      </c>
      <c r="D195" s="207" t="s">
        <v>151</v>
      </c>
      <c r="E195" s="208" t="s">
        <v>255</v>
      </c>
      <c r="F195" s="209" t="s">
        <v>256</v>
      </c>
      <c r="G195" s="210" t="s">
        <v>91</v>
      </c>
      <c r="H195" s="211">
        <v>120.59099999999999</v>
      </c>
      <c r="I195" s="212"/>
      <c r="J195" s="213">
        <f>ROUND(I195*H195,2)</f>
        <v>0</v>
      </c>
      <c r="K195" s="209" t="s">
        <v>154</v>
      </c>
      <c r="L195" s="46"/>
      <c r="M195" s="214" t="s">
        <v>19</v>
      </c>
      <c r="N195" s="215" t="s">
        <v>48</v>
      </c>
      <c r="O195" s="86"/>
      <c r="P195" s="216">
        <f>O195*H195</f>
        <v>0</v>
      </c>
      <c r="Q195" s="216">
        <v>0</v>
      </c>
      <c r="R195" s="216">
        <f>Q195*H195</f>
        <v>0</v>
      </c>
      <c r="S195" s="216">
        <v>0.045999999999999999</v>
      </c>
      <c r="T195" s="217">
        <f>S195*H195</f>
        <v>5.547186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18" t="s">
        <v>155</v>
      </c>
      <c r="AT195" s="218" t="s">
        <v>151</v>
      </c>
      <c r="AU195" s="218" t="s">
        <v>156</v>
      </c>
      <c r="AY195" s="19" t="s">
        <v>149</v>
      </c>
      <c r="BE195" s="219">
        <f>IF(N195="základní",J195,0)</f>
        <v>0</v>
      </c>
      <c r="BF195" s="219">
        <f>IF(N195="snížená",J195,0)</f>
        <v>0</v>
      </c>
      <c r="BG195" s="219">
        <f>IF(N195="zákl. přenesená",J195,0)</f>
        <v>0</v>
      </c>
      <c r="BH195" s="219">
        <f>IF(N195="sníž. přenesená",J195,0)</f>
        <v>0</v>
      </c>
      <c r="BI195" s="219">
        <f>IF(N195="nulová",J195,0)</f>
        <v>0</v>
      </c>
      <c r="BJ195" s="19" t="s">
        <v>156</v>
      </c>
      <c r="BK195" s="219">
        <f>ROUND(I195*H195,2)</f>
        <v>0</v>
      </c>
      <c r="BL195" s="19" t="s">
        <v>155</v>
      </c>
      <c r="BM195" s="218" t="s">
        <v>257</v>
      </c>
    </row>
    <row r="196" s="2" customFormat="1">
      <c r="A196" s="40"/>
      <c r="B196" s="41"/>
      <c r="C196" s="42"/>
      <c r="D196" s="220" t="s">
        <v>158</v>
      </c>
      <c r="E196" s="42"/>
      <c r="F196" s="221" t="s">
        <v>258</v>
      </c>
      <c r="G196" s="42"/>
      <c r="H196" s="42"/>
      <c r="I196" s="222"/>
      <c r="J196" s="42"/>
      <c r="K196" s="42"/>
      <c r="L196" s="46"/>
      <c r="M196" s="223"/>
      <c r="N196" s="224"/>
      <c r="O196" s="86"/>
      <c r="P196" s="86"/>
      <c r="Q196" s="86"/>
      <c r="R196" s="86"/>
      <c r="S196" s="86"/>
      <c r="T196" s="87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9" t="s">
        <v>158</v>
      </c>
      <c r="AU196" s="19" t="s">
        <v>156</v>
      </c>
    </row>
    <row r="197" s="13" customFormat="1">
      <c r="A197" s="13"/>
      <c r="B197" s="225"/>
      <c r="C197" s="226"/>
      <c r="D197" s="227" t="s">
        <v>160</v>
      </c>
      <c r="E197" s="228" t="s">
        <v>19</v>
      </c>
      <c r="F197" s="229" t="s">
        <v>190</v>
      </c>
      <c r="G197" s="226"/>
      <c r="H197" s="230">
        <v>26.942</v>
      </c>
      <c r="I197" s="231"/>
      <c r="J197" s="226"/>
      <c r="K197" s="226"/>
      <c r="L197" s="232"/>
      <c r="M197" s="233"/>
      <c r="N197" s="234"/>
      <c r="O197" s="234"/>
      <c r="P197" s="234"/>
      <c r="Q197" s="234"/>
      <c r="R197" s="234"/>
      <c r="S197" s="234"/>
      <c r="T197" s="235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6" t="s">
        <v>160</v>
      </c>
      <c r="AU197" s="236" t="s">
        <v>156</v>
      </c>
      <c r="AV197" s="13" t="s">
        <v>156</v>
      </c>
      <c r="AW197" s="13" t="s">
        <v>36</v>
      </c>
      <c r="AX197" s="13" t="s">
        <v>76</v>
      </c>
      <c r="AY197" s="236" t="s">
        <v>149</v>
      </c>
    </row>
    <row r="198" s="13" customFormat="1">
      <c r="A198" s="13"/>
      <c r="B198" s="225"/>
      <c r="C198" s="226"/>
      <c r="D198" s="227" t="s">
        <v>160</v>
      </c>
      <c r="E198" s="228" t="s">
        <v>19</v>
      </c>
      <c r="F198" s="229" t="s">
        <v>259</v>
      </c>
      <c r="G198" s="226"/>
      <c r="H198" s="230">
        <v>0.61099999999999999</v>
      </c>
      <c r="I198" s="231"/>
      <c r="J198" s="226"/>
      <c r="K198" s="226"/>
      <c r="L198" s="232"/>
      <c r="M198" s="233"/>
      <c r="N198" s="234"/>
      <c r="O198" s="234"/>
      <c r="P198" s="234"/>
      <c r="Q198" s="234"/>
      <c r="R198" s="234"/>
      <c r="S198" s="234"/>
      <c r="T198" s="235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6" t="s">
        <v>160</v>
      </c>
      <c r="AU198" s="236" t="s">
        <v>156</v>
      </c>
      <c r="AV198" s="13" t="s">
        <v>156</v>
      </c>
      <c r="AW198" s="13" t="s">
        <v>36</v>
      </c>
      <c r="AX198" s="13" t="s">
        <v>76</v>
      </c>
      <c r="AY198" s="236" t="s">
        <v>149</v>
      </c>
    </row>
    <row r="199" s="13" customFormat="1">
      <c r="A199" s="13"/>
      <c r="B199" s="225"/>
      <c r="C199" s="226"/>
      <c r="D199" s="227" t="s">
        <v>160</v>
      </c>
      <c r="E199" s="228" t="s">
        <v>19</v>
      </c>
      <c r="F199" s="229" t="s">
        <v>191</v>
      </c>
      <c r="G199" s="226"/>
      <c r="H199" s="230">
        <v>36.951999999999998</v>
      </c>
      <c r="I199" s="231"/>
      <c r="J199" s="226"/>
      <c r="K199" s="226"/>
      <c r="L199" s="232"/>
      <c r="M199" s="233"/>
      <c r="N199" s="234"/>
      <c r="O199" s="234"/>
      <c r="P199" s="234"/>
      <c r="Q199" s="234"/>
      <c r="R199" s="234"/>
      <c r="S199" s="234"/>
      <c r="T199" s="235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6" t="s">
        <v>160</v>
      </c>
      <c r="AU199" s="236" t="s">
        <v>156</v>
      </c>
      <c r="AV199" s="13" t="s">
        <v>156</v>
      </c>
      <c r="AW199" s="13" t="s">
        <v>36</v>
      </c>
      <c r="AX199" s="13" t="s">
        <v>76</v>
      </c>
      <c r="AY199" s="236" t="s">
        <v>149</v>
      </c>
    </row>
    <row r="200" s="13" customFormat="1">
      <c r="A200" s="13"/>
      <c r="B200" s="225"/>
      <c r="C200" s="226"/>
      <c r="D200" s="227" t="s">
        <v>160</v>
      </c>
      <c r="E200" s="228" t="s">
        <v>19</v>
      </c>
      <c r="F200" s="229" t="s">
        <v>260</v>
      </c>
      <c r="G200" s="226"/>
      <c r="H200" s="230">
        <v>1.6379999999999999</v>
      </c>
      <c r="I200" s="231"/>
      <c r="J200" s="226"/>
      <c r="K200" s="226"/>
      <c r="L200" s="232"/>
      <c r="M200" s="233"/>
      <c r="N200" s="234"/>
      <c r="O200" s="234"/>
      <c r="P200" s="234"/>
      <c r="Q200" s="234"/>
      <c r="R200" s="234"/>
      <c r="S200" s="234"/>
      <c r="T200" s="235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6" t="s">
        <v>160</v>
      </c>
      <c r="AU200" s="236" t="s">
        <v>156</v>
      </c>
      <c r="AV200" s="13" t="s">
        <v>156</v>
      </c>
      <c r="AW200" s="13" t="s">
        <v>36</v>
      </c>
      <c r="AX200" s="13" t="s">
        <v>76</v>
      </c>
      <c r="AY200" s="236" t="s">
        <v>149</v>
      </c>
    </row>
    <row r="201" s="13" customFormat="1">
      <c r="A201" s="13"/>
      <c r="B201" s="225"/>
      <c r="C201" s="226"/>
      <c r="D201" s="227" t="s">
        <v>160</v>
      </c>
      <c r="E201" s="228" t="s">
        <v>19</v>
      </c>
      <c r="F201" s="229" t="s">
        <v>192</v>
      </c>
      <c r="G201" s="226"/>
      <c r="H201" s="230">
        <v>31.661999999999999</v>
      </c>
      <c r="I201" s="231"/>
      <c r="J201" s="226"/>
      <c r="K201" s="226"/>
      <c r="L201" s="232"/>
      <c r="M201" s="233"/>
      <c r="N201" s="234"/>
      <c r="O201" s="234"/>
      <c r="P201" s="234"/>
      <c r="Q201" s="234"/>
      <c r="R201" s="234"/>
      <c r="S201" s="234"/>
      <c r="T201" s="235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6" t="s">
        <v>160</v>
      </c>
      <c r="AU201" s="236" t="s">
        <v>156</v>
      </c>
      <c r="AV201" s="13" t="s">
        <v>156</v>
      </c>
      <c r="AW201" s="13" t="s">
        <v>36</v>
      </c>
      <c r="AX201" s="13" t="s">
        <v>76</v>
      </c>
      <c r="AY201" s="236" t="s">
        <v>149</v>
      </c>
    </row>
    <row r="202" s="13" customFormat="1">
      <c r="A202" s="13"/>
      <c r="B202" s="225"/>
      <c r="C202" s="226"/>
      <c r="D202" s="227" t="s">
        <v>160</v>
      </c>
      <c r="E202" s="228" t="s">
        <v>19</v>
      </c>
      <c r="F202" s="229" t="s">
        <v>261</v>
      </c>
      <c r="G202" s="226"/>
      <c r="H202" s="230">
        <v>1.3620000000000001</v>
      </c>
      <c r="I202" s="231"/>
      <c r="J202" s="226"/>
      <c r="K202" s="226"/>
      <c r="L202" s="232"/>
      <c r="M202" s="233"/>
      <c r="N202" s="234"/>
      <c r="O202" s="234"/>
      <c r="P202" s="234"/>
      <c r="Q202" s="234"/>
      <c r="R202" s="234"/>
      <c r="S202" s="234"/>
      <c r="T202" s="235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6" t="s">
        <v>160</v>
      </c>
      <c r="AU202" s="236" t="s">
        <v>156</v>
      </c>
      <c r="AV202" s="13" t="s">
        <v>156</v>
      </c>
      <c r="AW202" s="13" t="s">
        <v>36</v>
      </c>
      <c r="AX202" s="13" t="s">
        <v>76</v>
      </c>
      <c r="AY202" s="236" t="s">
        <v>149</v>
      </c>
    </row>
    <row r="203" s="13" customFormat="1">
      <c r="A203" s="13"/>
      <c r="B203" s="225"/>
      <c r="C203" s="226"/>
      <c r="D203" s="227" t="s">
        <v>160</v>
      </c>
      <c r="E203" s="228" t="s">
        <v>19</v>
      </c>
      <c r="F203" s="229" t="s">
        <v>262</v>
      </c>
      <c r="G203" s="226"/>
      <c r="H203" s="230">
        <v>6.9189999999999996</v>
      </c>
      <c r="I203" s="231"/>
      <c r="J203" s="226"/>
      <c r="K203" s="226"/>
      <c r="L203" s="232"/>
      <c r="M203" s="233"/>
      <c r="N203" s="234"/>
      <c r="O203" s="234"/>
      <c r="P203" s="234"/>
      <c r="Q203" s="234"/>
      <c r="R203" s="234"/>
      <c r="S203" s="234"/>
      <c r="T203" s="235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6" t="s">
        <v>160</v>
      </c>
      <c r="AU203" s="236" t="s">
        <v>156</v>
      </c>
      <c r="AV203" s="13" t="s">
        <v>156</v>
      </c>
      <c r="AW203" s="13" t="s">
        <v>36</v>
      </c>
      <c r="AX203" s="13" t="s">
        <v>76</v>
      </c>
      <c r="AY203" s="236" t="s">
        <v>149</v>
      </c>
    </row>
    <row r="204" s="13" customFormat="1">
      <c r="A204" s="13"/>
      <c r="B204" s="225"/>
      <c r="C204" s="226"/>
      <c r="D204" s="227" t="s">
        <v>160</v>
      </c>
      <c r="E204" s="228" t="s">
        <v>19</v>
      </c>
      <c r="F204" s="229" t="s">
        <v>194</v>
      </c>
      <c r="G204" s="226"/>
      <c r="H204" s="230">
        <v>14.505000000000001</v>
      </c>
      <c r="I204" s="231"/>
      <c r="J204" s="226"/>
      <c r="K204" s="226"/>
      <c r="L204" s="232"/>
      <c r="M204" s="233"/>
      <c r="N204" s="234"/>
      <c r="O204" s="234"/>
      <c r="P204" s="234"/>
      <c r="Q204" s="234"/>
      <c r="R204" s="234"/>
      <c r="S204" s="234"/>
      <c r="T204" s="235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6" t="s">
        <v>160</v>
      </c>
      <c r="AU204" s="236" t="s">
        <v>156</v>
      </c>
      <c r="AV204" s="13" t="s">
        <v>156</v>
      </c>
      <c r="AW204" s="13" t="s">
        <v>36</v>
      </c>
      <c r="AX204" s="13" t="s">
        <v>76</v>
      </c>
      <c r="AY204" s="236" t="s">
        <v>149</v>
      </c>
    </row>
    <row r="205" s="14" customFormat="1">
      <c r="A205" s="14"/>
      <c r="B205" s="237"/>
      <c r="C205" s="238"/>
      <c r="D205" s="227" t="s">
        <v>160</v>
      </c>
      <c r="E205" s="239" t="s">
        <v>19</v>
      </c>
      <c r="F205" s="240" t="s">
        <v>162</v>
      </c>
      <c r="G205" s="238"/>
      <c r="H205" s="241">
        <v>120.59099999999999</v>
      </c>
      <c r="I205" s="242"/>
      <c r="J205" s="238"/>
      <c r="K205" s="238"/>
      <c r="L205" s="243"/>
      <c r="M205" s="244"/>
      <c r="N205" s="245"/>
      <c r="O205" s="245"/>
      <c r="P205" s="245"/>
      <c r="Q205" s="245"/>
      <c r="R205" s="245"/>
      <c r="S205" s="245"/>
      <c r="T205" s="246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47" t="s">
        <v>160</v>
      </c>
      <c r="AU205" s="247" t="s">
        <v>156</v>
      </c>
      <c r="AV205" s="14" t="s">
        <v>155</v>
      </c>
      <c r="AW205" s="14" t="s">
        <v>36</v>
      </c>
      <c r="AX205" s="14" t="s">
        <v>84</v>
      </c>
      <c r="AY205" s="247" t="s">
        <v>149</v>
      </c>
    </row>
    <row r="206" s="12" customFormat="1" ht="22.8" customHeight="1">
      <c r="A206" s="12"/>
      <c r="B206" s="191"/>
      <c r="C206" s="192"/>
      <c r="D206" s="193" t="s">
        <v>75</v>
      </c>
      <c r="E206" s="205" t="s">
        <v>263</v>
      </c>
      <c r="F206" s="205" t="s">
        <v>264</v>
      </c>
      <c r="G206" s="192"/>
      <c r="H206" s="192"/>
      <c r="I206" s="195"/>
      <c r="J206" s="206">
        <f>BK206</f>
        <v>0</v>
      </c>
      <c r="K206" s="192"/>
      <c r="L206" s="197"/>
      <c r="M206" s="198"/>
      <c r="N206" s="199"/>
      <c r="O206" s="199"/>
      <c r="P206" s="200">
        <f>SUM(P207:P240)</f>
        <v>0</v>
      </c>
      <c r="Q206" s="199"/>
      <c r="R206" s="200">
        <f>SUM(R207:R240)</f>
        <v>0</v>
      </c>
      <c r="S206" s="199"/>
      <c r="T206" s="201">
        <f>SUM(T207:T240)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202" t="s">
        <v>84</v>
      </c>
      <c r="AT206" s="203" t="s">
        <v>75</v>
      </c>
      <c r="AU206" s="203" t="s">
        <v>84</v>
      </c>
      <c r="AY206" s="202" t="s">
        <v>149</v>
      </c>
      <c r="BK206" s="204">
        <f>SUM(BK207:BK240)</f>
        <v>0</v>
      </c>
    </row>
    <row r="207" s="2" customFormat="1" ht="37.8" customHeight="1">
      <c r="A207" s="40"/>
      <c r="B207" s="41"/>
      <c r="C207" s="207" t="s">
        <v>265</v>
      </c>
      <c r="D207" s="207" t="s">
        <v>151</v>
      </c>
      <c r="E207" s="208" t="s">
        <v>266</v>
      </c>
      <c r="F207" s="209" t="s">
        <v>267</v>
      </c>
      <c r="G207" s="210" t="s">
        <v>268</v>
      </c>
      <c r="H207" s="211">
        <v>9.6739999999999995</v>
      </c>
      <c r="I207" s="212"/>
      <c r="J207" s="213">
        <f>ROUND(I207*H207,2)</f>
        <v>0</v>
      </c>
      <c r="K207" s="209" t="s">
        <v>154</v>
      </c>
      <c r="L207" s="46"/>
      <c r="M207" s="214" t="s">
        <v>19</v>
      </c>
      <c r="N207" s="215" t="s">
        <v>48</v>
      </c>
      <c r="O207" s="86"/>
      <c r="P207" s="216">
        <f>O207*H207</f>
        <v>0</v>
      </c>
      <c r="Q207" s="216">
        <v>0</v>
      </c>
      <c r="R207" s="216">
        <f>Q207*H207</f>
        <v>0</v>
      </c>
      <c r="S207" s="216">
        <v>0</v>
      </c>
      <c r="T207" s="217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18" t="s">
        <v>155</v>
      </c>
      <c r="AT207" s="218" t="s">
        <v>151</v>
      </c>
      <c r="AU207" s="218" t="s">
        <v>156</v>
      </c>
      <c r="AY207" s="19" t="s">
        <v>149</v>
      </c>
      <c r="BE207" s="219">
        <f>IF(N207="základní",J207,0)</f>
        <v>0</v>
      </c>
      <c r="BF207" s="219">
        <f>IF(N207="snížená",J207,0)</f>
        <v>0</v>
      </c>
      <c r="BG207" s="219">
        <f>IF(N207="zákl. přenesená",J207,0)</f>
        <v>0</v>
      </c>
      <c r="BH207" s="219">
        <f>IF(N207="sníž. přenesená",J207,0)</f>
        <v>0</v>
      </c>
      <c r="BI207" s="219">
        <f>IF(N207="nulová",J207,0)</f>
        <v>0</v>
      </c>
      <c r="BJ207" s="19" t="s">
        <v>156</v>
      </c>
      <c r="BK207" s="219">
        <f>ROUND(I207*H207,2)</f>
        <v>0</v>
      </c>
      <c r="BL207" s="19" t="s">
        <v>155</v>
      </c>
      <c r="BM207" s="218" t="s">
        <v>269</v>
      </c>
    </row>
    <row r="208" s="2" customFormat="1">
      <c r="A208" s="40"/>
      <c r="B208" s="41"/>
      <c r="C208" s="42"/>
      <c r="D208" s="220" t="s">
        <v>158</v>
      </c>
      <c r="E208" s="42"/>
      <c r="F208" s="221" t="s">
        <v>270</v>
      </c>
      <c r="G208" s="42"/>
      <c r="H208" s="42"/>
      <c r="I208" s="222"/>
      <c r="J208" s="42"/>
      <c r="K208" s="42"/>
      <c r="L208" s="46"/>
      <c r="M208" s="223"/>
      <c r="N208" s="224"/>
      <c r="O208" s="86"/>
      <c r="P208" s="86"/>
      <c r="Q208" s="86"/>
      <c r="R208" s="86"/>
      <c r="S208" s="86"/>
      <c r="T208" s="87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T208" s="19" t="s">
        <v>158</v>
      </c>
      <c r="AU208" s="19" t="s">
        <v>156</v>
      </c>
    </row>
    <row r="209" s="2" customFormat="1" ht="37.8" customHeight="1">
      <c r="A209" s="40"/>
      <c r="B209" s="41"/>
      <c r="C209" s="207" t="s">
        <v>271</v>
      </c>
      <c r="D209" s="207" t="s">
        <v>151</v>
      </c>
      <c r="E209" s="208" t="s">
        <v>272</v>
      </c>
      <c r="F209" s="209" t="s">
        <v>273</v>
      </c>
      <c r="G209" s="210" t="s">
        <v>268</v>
      </c>
      <c r="H209" s="211">
        <v>9.6739999999999995</v>
      </c>
      <c r="I209" s="212"/>
      <c r="J209" s="213">
        <f>ROUND(I209*H209,2)</f>
        <v>0</v>
      </c>
      <c r="K209" s="209" t="s">
        <v>154</v>
      </c>
      <c r="L209" s="46"/>
      <c r="M209" s="214" t="s">
        <v>19</v>
      </c>
      <c r="N209" s="215" t="s">
        <v>48</v>
      </c>
      <c r="O209" s="86"/>
      <c r="P209" s="216">
        <f>O209*H209</f>
        <v>0</v>
      </c>
      <c r="Q209" s="216">
        <v>0</v>
      </c>
      <c r="R209" s="216">
        <f>Q209*H209</f>
        <v>0</v>
      </c>
      <c r="S209" s="216">
        <v>0</v>
      </c>
      <c r="T209" s="217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18" t="s">
        <v>155</v>
      </c>
      <c r="AT209" s="218" t="s">
        <v>151</v>
      </c>
      <c r="AU209" s="218" t="s">
        <v>156</v>
      </c>
      <c r="AY209" s="19" t="s">
        <v>149</v>
      </c>
      <c r="BE209" s="219">
        <f>IF(N209="základní",J209,0)</f>
        <v>0</v>
      </c>
      <c r="BF209" s="219">
        <f>IF(N209="snížená",J209,0)</f>
        <v>0</v>
      </c>
      <c r="BG209" s="219">
        <f>IF(N209="zákl. přenesená",J209,0)</f>
        <v>0</v>
      </c>
      <c r="BH209" s="219">
        <f>IF(N209="sníž. přenesená",J209,0)</f>
        <v>0</v>
      </c>
      <c r="BI209" s="219">
        <f>IF(N209="nulová",J209,0)</f>
        <v>0</v>
      </c>
      <c r="BJ209" s="19" t="s">
        <v>156</v>
      </c>
      <c r="BK209" s="219">
        <f>ROUND(I209*H209,2)</f>
        <v>0</v>
      </c>
      <c r="BL209" s="19" t="s">
        <v>155</v>
      </c>
      <c r="BM209" s="218" t="s">
        <v>274</v>
      </c>
    </row>
    <row r="210" s="2" customFormat="1">
      <c r="A210" s="40"/>
      <c r="B210" s="41"/>
      <c r="C210" s="42"/>
      <c r="D210" s="220" t="s">
        <v>158</v>
      </c>
      <c r="E210" s="42"/>
      <c r="F210" s="221" t="s">
        <v>275</v>
      </c>
      <c r="G210" s="42"/>
      <c r="H210" s="42"/>
      <c r="I210" s="222"/>
      <c r="J210" s="42"/>
      <c r="K210" s="42"/>
      <c r="L210" s="46"/>
      <c r="M210" s="223"/>
      <c r="N210" s="224"/>
      <c r="O210" s="86"/>
      <c r="P210" s="86"/>
      <c r="Q210" s="86"/>
      <c r="R210" s="86"/>
      <c r="S210" s="86"/>
      <c r="T210" s="87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19" t="s">
        <v>158</v>
      </c>
      <c r="AU210" s="19" t="s">
        <v>156</v>
      </c>
    </row>
    <row r="211" s="2" customFormat="1" ht="44.25" customHeight="1">
      <c r="A211" s="40"/>
      <c r="B211" s="41"/>
      <c r="C211" s="207" t="s">
        <v>276</v>
      </c>
      <c r="D211" s="207" t="s">
        <v>151</v>
      </c>
      <c r="E211" s="208" t="s">
        <v>277</v>
      </c>
      <c r="F211" s="209" t="s">
        <v>278</v>
      </c>
      <c r="G211" s="210" t="s">
        <v>268</v>
      </c>
      <c r="H211" s="211">
        <v>232.17599999999999</v>
      </c>
      <c r="I211" s="212"/>
      <c r="J211" s="213">
        <f>ROUND(I211*H211,2)</f>
        <v>0</v>
      </c>
      <c r="K211" s="209" t="s">
        <v>154</v>
      </c>
      <c r="L211" s="46"/>
      <c r="M211" s="214" t="s">
        <v>19</v>
      </c>
      <c r="N211" s="215" t="s">
        <v>48</v>
      </c>
      <c r="O211" s="86"/>
      <c r="P211" s="216">
        <f>O211*H211</f>
        <v>0</v>
      </c>
      <c r="Q211" s="216">
        <v>0</v>
      </c>
      <c r="R211" s="216">
        <f>Q211*H211</f>
        <v>0</v>
      </c>
      <c r="S211" s="216">
        <v>0</v>
      </c>
      <c r="T211" s="217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18" t="s">
        <v>155</v>
      </c>
      <c r="AT211" s="218" t="s">
        <v>151</v>
      </c>
      <c r="AU211" s="218" t="s">
        <v>156</v>
      </c>
      <c r="AY211" s="19" t="s">
        <v>149</v>
      </c>
      <c r="BE211" s="219">
        <f>IF(N211="základní",J211,0)</f>
        <v>0</v>
      </c>
      <c r="BF211" s="219">
        <f>IF(N211="snížená",J211,0)</f>
        <v>0</v>
      </c>
      <c r="BG211" s="219">
        <f>IF(N211="zákl. přenesená",J211,0)</f>
        <v>0</v>
      </c>
      <c r="BH211" s="219">
        <f>IF(N211="sníž. přenesená",J211,0)</f>
        <v>0</v>
      </c>
      <c r="BI211" s="219">
        <f>IF(N211="nulová",J211,0)</f>
        <v>0</v>
      </c>
      <c r="BJ211" s="19" t="s">
        <v>156</v>
      </c>
      <c r="BK211" s="219">
        <f>ROUND(I211*H211,2)</f>
        <v>0</v>
      </c>
      <c r="BL211" s="19" t="s">
        <v>155</v>
      </c>
      <c r="BM211" s="218" t="s">
        <v>279</v>
      </c>
    </row>
    <row r="212" s="2" customFormat="1">
      <c r="A212" s="40"/>
      <c r="B212" s="41"/>
      <c r="C212" s="42"/>
      <c r="D212" s="220" t="s">
        <v>158</v>
      </c>
      <c r="E212" s="42"/>
      <c r="F212" s="221" t="s">
        <v>280</v>
      </c>
      <c r="G212" s="42"/>
      <c r="H212" s="42"/>
      <c r="I212" s="222"/>
      <c r="J212" s="42"/>
      <c r="K212" s="42"/>
      <c r="L212" s="46"/>
      <c r="M212" s="223"/>
      <c r="N212" s="224"/>
      <c r="O212" s="86"/>
      <c r="P212" s="86"/>
      <c r="Q212" s="86"/>
      <c r="R212" s="86"/>
      <c r="S212" s="86"/>
      <c r="T212" s="87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T212" s="19" t="s">
        <v>158</v>
      </c>
      <c r="AU212" s="19" t="s">
        <v>156</v>
      </c>
    </row>
    <row r="213" s="15" customFormat="1">
      <c r="A213" s="15"/>
      <c r="B213" s="248"/>
      <c r="C213" s="249"/>
      <c r="D213" s="227" t="s">
        <v>160</v>
      </c>
      <c r="E213" s="250" t="s">
        <v>19</v>
      </c>
      <c r="F213" s="251" t="s">
        <v>281</v>
      </c>
      <c r="G213" s="249"/>
      <c r="H213" s="250" t="s">
        <v>19</v>
      </c>
      <c r="I213" s="252"/>
      <c r="J213" s="249"/>
      <c r="K213" s="249"/>
      <c r="L213" s="253"/>
      <c r="M213" s="254"/>
      <c r="N213" s="255"/>
      <c r="O213" s="255"/>
      <c r="P213" s="255"/>
      <c r="Q213" s="255"/>
      <c r="R213" s="255"/>
      <c r="S213" s="255"/>
      <c r="T213" s="256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T213" s="257" t="s">
        <v>160</v>
      </c>
      <c r="AU213" s="257" t="s">
        <v>156</v>
      </c>
      <c r="AV213" s="15" t="s">
        <v>84</v>
      </c>
      <c r="AW213" s="15" t="s">
        <v>36</v>
      </c>
      <c r="AX213" s="15" t="s">
        <v>76</v>
      </c>
      <c r="AY213" s="257" t="s">
        <v>149</v>
      </c>
    </row>
    <row r="214" s="15" customFormat="1">
      <c r="A214" s="15"/>
      <c r="B214" s="248"/>
      <c r="C214" s="249"/>
      <c r="D214" s="227" t="s">
        <v>160</v>
      </c>
      <c r="E214" s="250" t="s">
        <v>19</v>
      </c>
      <c r="F214" s="251" t="s">
        <v>282</v>
      </c>
      <c r="G214" s="249"/>
      <c r="H214" s="250" t="s">
        <v>19</v>
      </c>
      <c r="I214" s="252"/>
      <c r="J214" s="249"/>
      <c r="K214" s="249"/>
      <c r="L214" s="253"/>
      <c r="M214" s="254"/>
      <c r="N214" s="255"/>
      <c r="O214" s="255"/>
      <c r="P214" s="255"/>
      <c r="Q214" s="255"/>
      <c r="R214" s="255"/>
      <c r="S214" s="255"/>
      <c r="T214" s="256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T214" s="257" t="s">
        <v>160</v>
      </c>
      <c r="AU214" s="257" t="s">
        <v>156</v>
      </c>
      <c r="AV214" s="15" t="s">
        <v>84</v>
      </c>
      <c r="AW214" s="15" t="s">
        <v>36</v>
      </c>
      <c r="AX214" s="15" t="s">
        <v>76</v>
      </c>
      <c r="AY214" s="257" t="s">
        <v>149</v>
      </c>
    </row>
    <row r="215" s="13" customFormat="1">
      <c r="A215" s="13"/>
      <c r="B215" s="225"/>
      <c r="C215" s="226"/>
      <c r="D215" s="227" t="s">
        <v>160</v>
      </c>
      <c r="E215" s="228" t="s">
        <v>19</v>
      </c>
      <c r="F215" s="229" t="s">
        <v>283</v>
      </c>
      <c r="G215" s="226"/>
      <c r="H215" s="230">
        <v>232.17599999999999</v>
      </c>
      <c r="I215" s="231"/>
      <c r="J215" s="226"/>
      <c r="K215" s="226"/>
      <c r="L215" s="232"/>
      <c r="M215" s="233"/>
      <c r="N215" s="234"/>
      <c r="O215" s="234"/>
      <c r="P215" s="234"/>
      <c r="Q215" s="234"/>
      <c r="R215" s="234"/>
      <c r="S215" s="234"/>
      <c r="T215" s="235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6" t="s">
        <v>160</v>
      </c>
      <c r="AU215" s="236" t="s">
        <v>156</v>
      </c>
      <c r="AV215" s="13" t="s">
        <v>156</v>
      </c>
      <c r="AW215" s="13" t="s">
        <v>36</v>
      </c>
      <c r="AX215" s="13" t="s">
        <v>76</v>
      </c>
      <c r="AY215" s="236" t="s">
        <v>149</v>
      </c>
    </row>
    <row r="216" s="14" customFormat="1">
      <c r="A216" s="14"/>
      <c r="B216" s="237"/>
      <c r="C216" s="238"/>
      <c r="D216" s="227" t="s">
        <v>160</v>
      </c>
      <c r="E216" s="239" t="s">
        <v>19</v>
      </c>
      <c r="F216" s="240" t="s">
        <v>162</v>
      </c>
      <c r="G216" s="238"/>
      <c r="H216" s="241">
        <v>232.17599999999999</v>
      </c>
      <c r="I216" s="242"/>
      <c r="J216" s="238"/>
      <c r="K216" s="238"/>
      <c r="L216" s="243"/>
      <c r="M216" s="244"/>
      <c r="N216" s="245"/>
      <c r="O216" s="245"/>
      <c r="P216" s="245"/>
      <c r="Q216" s="245"/>
      <c r="R216" s="245"/>
      <c r="S216" s="245"/>
      <c r="T216" s="246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47" t="s">
        <v>160</v>
      </c>
      <c r="AU216" s="247" t="s">
        <v>156</v>
      </c>
      <c r="AV216" s="14" t="s">
        <v>155</v>
      </c>
      <c r="AW216" s="14" t="s">
        <v>36</v>
      </c>
      <c r="AX216" s="14" t="s">
        <v>84</v>
      </c>
      <c r="AY216" s="247" t="s">
        <v>149</v>
      </c>
    </row>
    <row r="217" s="2" customFormat="1" ht="44.25" customHeight="1">
      <c r="A217" s="40"/>
      <c r="B217" s="41"/>
      <c r="C217" s="207" t="s">
        <v>7</v>
      </c>
      <c r="D217" s="207" t="s">
        <v>151</v>
      </c>
      <c r="E217" s="208" t="s">
        <v>284</v>
      </c>
      <c r="F217" s="209" t="s">
        <v>285</v>
      </c>
      <c r="G217" s="210" t="s">
        <v>268</v>
      </c>
      <c r="H217" s="211">
        <v>1.571</v>
      </c>
      <c r="I217" s="212"/>
      <c r="J217" s="213">
        <f>ROUND(I217*H217,2)</f>
        <v>0</v>
      </c>
      <c r="K217" s="209" t="s">
        <v>154</v>
      </c>
      <c r="L217" s="46"/>
      <c r="M217" s="214" t="s">
        <v>19</v>
      </c>
      <c r="N217" s="215" t="s">
        <v>48</v>
      </c>
      <c r="O217" s="86"/>
      <c r="P217" s="216">
        <f>O217*H217</f>
        <v>0</v>
      </c>
      <c r="Q217" s="216">
        <v>0</v>
      </c>
      <c r="R217" s="216">
        <f>Q217*H217</f>
        <v>0</v>
      </c>
      <c r="S217" s="216">
        <v>0</v>
      </c>
      <c r="T217" s="217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18" t="s">
        <v>155</v>
      </c>
      <c r="AT217" s="218" t="s">
        <v>151</v>
      </c>
      <c r="AU217" s="218" t="s">
        <v>156</v>
      </c>
      <c r="AY217" s="19" t="s">
        <v>149</v>
      </c>
      <c r="BE217" s="219">
        <f>IF(N217="základní",J217,0)</f>
        <v>0</v>
      </c>
      <c r="BF217" s="219">
        <f>IF(N217="snížená",J217,0)</f>
        <v>0</v>
      </c>
      <c r="BG217" s="219">
        <f>IF(N217="zákl. přenesená",J217,0)</f>
        <v>0</v>
      </c>
      <c r="BH217" s="219">
        <f>IF(N217="sníž. přenesená",J217,0)</f>
        <v>0</v>
      </c>
      <c r="BI217" s="219">
        <f>IF(N217="nulová",J217,0)</f>
        <v>0</v>
      </c>
      <c r="BJ217" s="19" t="s">
        <v>156</v>
      </c>
      <c r="BK217" s="219">
        <f>ROUND(I217*H217,2)</f>
        <v>0</v>
      </c>
      <c r="BL217" s="19" t="s">
        <v>155</v>
      </c>
      <c r="BM217" s="218" t="s">
        <v>286</v>
      </c>
    </row>
    <row r="218" s="2" customFormat="1">
      <c r="A218" s="40"/>
      <c r="B218" s="41"/>
      <c r="C218" s="42"/>
      <c r="D218" s="220" t="s">
        <v>158</v>
      </c>
      <c r="E218" s="42"/>
      <c r="F218" s="221" t="s">
        <v>287</v>
      </c>
      <c r="G218" s="42"/>
      <c r="H218" s="42"/>
      <c r="I218" s="222"/>
      <c r="J218" s="42"/>
      <c r="K218" s="42"/>
      <c r="L218" s="46"/>
      <c r="M218" s="223"/>
      <c r="N218" s="224"/>
      <c r="O218" s="86"/>
      <c r="P218" s="86"/>
      <c r="Q218" s="86"/>
      <c r="R218" s="86"/>
      <c r="S218" s="86"/>
      <c r="T218" s="87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T218" s="19" t="s">
        <v>158</v>
      </c>
      <c r="AU218" s="19" t="s">
        <v>156</v>
      </c>
    </row>
    <row r="219" s="15" customFormat="1">
      <c r="A219" s="15"/>
      <c r="B219" s="248"/>
      <c r="C219" s="249"/>
      <c r="D219" s="227" t="s">
        <v>160</v>
      </c>
      <c r="E219" s="250" t="s">
        <v>19</v>
      </c>
      <c r="F219" s="251" t="s">
        <v>288</v>
      </c>
      <c r="G219" s="249"/>
      <c r="H219" s="250" t="s">
        <v>19</v>
      </c>
      <c r="I219" s="252"/>
      <c r="J219" s="249"/>
      <c r="K219" s="249"/>
      <c r="L219" s="253"/>
      <c r="M219" s="254"/>
      <c r="N219" s="255"/>
      <c r="O219" s="255"/>
      <c r="P219" s="255"/>
      <c r="Q219" s="255"/>
      <c r="R219" s="255"/>
      <c r="S219" s="255"/>
      <c r="T219" s="256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T219" s="257" t="s">
        <v>160</v>
      </c>
      <c r="AU219" s="257" t="s">
        <v>156</v>
      </c>
      <c r="AV219" s="15" t="s">
        <v>84</v>
      </c>
      <c r="AW219" s="15" t="s">
        <v>36</v>
      </c>
      <c r="AX219" s="15" t="s">
        <v>76</v>
      </c>
      <c r="AY219" s="257" t="s">
        <v>149</v>
      </c>
    </row>
    <row r="220" s="13" customFormat="1">
      <c r="A220" s="13"/>
      <c r="B220" s="225"/>
      <c r="C220" s="226"/>
      <c r="D220" s="227" t="s">
        <v>160</v>
      </c>
      <c r="E220" s="228" t="s">
        <v>19</v>
      </c>
      <c r="F220" s="229" t="s">
        <v>289</v>
      </c>
      <c r="G220" s="226"/>
      <c r="H220" s="230">
        <v>1.571</v>
      </c>
      <c r="I220" s="231"/>
      <c r="J220" s="226"/>
      <c r="K220" s="226"/>
      <c r="L220" s="232"/>
      <c r="M220" s="233"/>
      <c r="N220" s="234"/>
      <c r="O220" s="234"/>
      <c r="P220" s="234"/>
      <c r="Q220" s="234"/>
      <c r="R220" s="234"/>
      <c r="S220" s="234"/>
      <c r="T220" s="235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6" t="s">
        <v>160</v>
      </c>
      <c r="AU220" s="236" t="s">
        <v>156</v>
      </c>
      <c r="AV220" s="13" t="s">
        <v>156</v>
      </c>
      <c r="AW220" s="13" t="s">
        <v>36</v>
      </c>
      <c r="AX220" s="13" t="s">
        <v>76</v>
      </c>
      <c r="AY220" s="236" t="s">
        <v>149</v>
      </c>
    </row>
    <row r="221" s="14" customFormat="1">
      <c r="A221" s="14"/>
      <c r="B221" s="237"/>
      <c r="C221" s="238"/>
      <c r="D221" s="227" t="s">
        <v>160</v>
      </c>
      <c r="E221" s="239" t="s">
        <v>19</v>
      </c>
      <c r="F221" s="240" t="s">
        <v>162</v>
      </c>
      <c r="G221" s="238"/>
      <c r="H221" s="241">
        <v>1.571</v>
      </c>
      <c r="I221" s="242"/>
      <c r="J221" s="238"/>
      <c r="K221" s="238"/>
      <c r="L221" s="243"/>
      <c r="M221" s="244"/>
      <c r="N221" s="245"/>
      <c r="O221" s="245"/>
      <c r="P221" s="245"/>
      <c r="Q221" s="245"/>
      <c r="R221" s="245"/>
      <c r="S221" s="245"/>
      <c r="T221" s="246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47" t="s">
        <v>160</v>
      </c>
      <c r="AU221" s="247" t="s">
        <v>156</v>
      </c>
      <c r="AV221" s="14" t="s">
        <v>155</v>
      </c>
      <c r="AW221" s="14" t="s">
        <v>36</v>
      </c>
      <c r="AX221" s="14" t="s">
        <v>84</v>
      </c>
      <c r="AY221" s="247" t="s">
        <v>149</v>
      </c>
    </row>
    <row r="222" s="2" customFormat="1" ht="37.8" customHeight="1">
      <c r="A222" s="40"/>
      <c r="B222" s="41"/>
      <c r="C222" s="207" t="s">
        <v>290</v>
      </c>
      <c r="D222" s="207" t="s">
        <v>151</v>
      </c>
      <c r="E222" s="208" t="s">
        <v>291</v>
      </c>
      <c r="F222" s="209" t="s">
        <v>292</v>
      </c>
      <c r="G222" s="210" t="s">
        <v>268</v>
      </c>
      <c r="H222" s="211">
        <v>0.54000000000000004</v>
      </c>
      <c r="I222" s="212"/>
      <c r="J222" s="213">
        <f>ROUND(I222*H222,2)</f>
        <v>0</v>
      </c>
      <c r="K222" s="209" t="s">
        <v>154</v>
      </c>
      <c r="L222" s="46"/>
      <c r="M222" s="214" t="s">
        <v>19</v>
      </c>
      <c r="N222" s="215" t="s">
        <v>48</v>
      </c>
      <c r="O222" s="86"/>
      <c r="P222" s="216">
        <f>O222*H222</f>
        <v>0</v>
      </c>
      <c r="Q222" s="216">
        <v>0</v>
      </c>
      <c r="R222" s="216">
        <f>Q222*H222</f>
        <v>0</v>
      </c>
      <c r="S222" s="216">
        <v>0</v>
      </c>
      <c r="T222" s="217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18" t="s">
        <v>155</v>
      </c>
      <c r="AT222" s="218" t="s">
        <v>151</v>
      </c>
      <c r="AU222" s="218" t="s">
        <v>156</v>
      </c>
      <c r="AY222" s="19" t="s">
        <v>149</v>
      </c>
      <c r="BE222" s="219">
        <f>IF(N222="základní",J222,0)</f>
        <v>0</v>
      </c>
      <c r="BF222" s="219">
        <f>IF(N222="snížená",J222,0)</f>
        <v>0</v>
      </c>
      <c r="BG222" s="219">
        <f>IF(N222="zákl. přenesená",J222,0)</f>
        <v>0</v>
      </c>
      <c r="BH222" s="219">
        <f>IF(N222="sníž. přenesená",J222,0)</f>
        <v>0</v>
      </c>
      <c r="BI222" s="219">
        <f>IF(N222="nulová",J222,0)</f>
        <v>0</v>
      </c>
      <c r="BJ222" s="19" t="s">
        <v>156</v>
      </c>
      <c r="BK222" s="219">
        <f>ROUND(I222*H222,2)</f>
        <v>0</v>
      </c>
      <c r="BL222" s="19" t="s">
        <v>155</v>
      </c>
      <c r="BM222" s="218" t="s">
        <v>293</v>
      </c>
    </row>
    <row r="223" s="2" customFormat="1">
      <c r="A223" s="40"/>
      <c r="B223" s="41"/>
      <c r="C223" s="42"/>
      <c r="D223" s="220" t="s">
        <v>158</v>
      </c>
      <c r="E223" s="42"/>
      <c r="F223" s="221" t="s">
        <v>294</v>
      </c>
      <c r="G223" s="42"/>
      <c r="H223" s="42"/>
      <c r="I223" s="222"/>
      <c r="J223" s="42"/>
      <c r="K223" s="42"/>
      <c r="L223" s="46"/>
      <c r="M223" s="223"/>
      <c r="N223" s="224"/>
      <c r="O223" s="86"/>
      <c r="P223" s="86"/>
      <c r="Q223" s="86"/>
      <c r="R223" s="86"/>
      <c r="S223" s="86"/>
      <c r="T223" s="87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T223" s="19" t="s">
        <v>158</v>
      </c>
      <c r="AU223" s="19" t="s">
        <v>156</v>
      </c>
    </row>
    <row r="224" s="15" customFormat="1">
      <c r="A224" s="15"/>
      <c r="B224" s="248"/>
      <c r="C224" s="249"/>
      <c r="D224" s="227" t="s">
        <v>160</v>
      </c>
      <c r="E224" s="250" t="s">
        <v>19</v>
      </c>
      <c r="F224" s="251" t="s">
        <v>295</v>
      </c>
      <c r="G224" s="249"/>
      <c r="H224" s="250" t="s">
        <v>19</v>
      </c>
      <c r="I224" s="252"/>
      <c r="J224" s="249"/>
      <c r="K224" s="249"/>
      <c r="L224" s="253"/>
      <c r="M224" s="254"/>
      <c r="N224" s="255"/>
      <c r="O224" s="255"/>
      <c r="P224" s="255"/>
      <c r="Q224" s="255"/>
      <c r="R224" s="255"/>
      <c r="S224" s="255"/>
      <c r="T224" s="256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T224" s="257" t="s">
        <v>160</v>
      </c>
      <c r="AU224" s="257" t="s">
        <v>156</v>
      </c>
      <c r="AV224" s="15" t="s">
        <v>84</v>
      </c>
      <c r="AW224" s="15" t="s">
        <v>36</v>
      </c>
      <c r="AX224" s="15" t="s">
        <v>76</v>
      </c>
      <c r="AY224" s="257" t="s">
        <v>149</v>
      </c>
    </row>
    <row r="225" s="13" customFormat="1">
      <c r="A225" s="13"/>
      <c r="B225" s="225"/>
      <c r="C225" s="226"/>
      <c r="D225" s="227" t="s">
        <v>160</v>
      </c>
      <c r="E225" s="228" t="s">
        <v>19</v>
      </c>
      <c r="F225" s="229" t="s">
        <v>296</v>
      </c>
      <c r="G225" s="226"/>
      <c r="H225" s="230">
        <v>0.54000000000000004</v>
      </c>
      <c r="I225" s="231"/>
      <c r="J225" s="226"/>
      <c r="K225" s="226"/>
      <c r="L225" s="232"/>
      <c r="M225" s="233"/>
      <c r="N225" s="234"/>
      <c r="O225" s="234"/>
      <c r="P225" s="234"/>
      <c r="Q225" s="234"/>
      <c r="R225" s="234"/>
      <c r="S225" s="234"/>
      <c r="T225" s="235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6" t="s">
        <v>160</v>
      </c>
      <c r="AU225" s="236" t="s">
        <v>156</v>
      </c>
      <c r="AV225" s="13" t="s">
        <v>156</v>
      </c>
      <c r="AW225" s="13" t="s">
        <v>36</v>
      </c>
      <c r="AX225" s="13" t="s">
        <v>76</v>
      </c>
      <c r="AY225" s="236" t="s">
        <v>149</v>
      </c>
    </row>
    <row r="226" s="14" customFormat="1">
      <c r="A226" s="14"/>
      <c r="B226" s="237"/>
      <c r="C226" s="238"/>
      <c r="D226" s="227" t="s">
        <v>160</v>
      </c>
      <c r="E226" s="239" t="s">
        <v>19</v>
      </c>
      <c r="F226" s="240" t="s">
        <v>162</v>
      </c>
      <c r="G226" s="238"/>
      <c r="H226" s="241">
        <v>0.54000000000000004</v>
      </c>
      <c r="I226" s="242"/>
      <c r="J226" s="238"/>
      <c r="K226" s="238"/>
      <c r="L226" s="243"/>
      <c r="M226" s="244"/>
      <c r="N226" s="245"/>
      <c r="O226" s="245"/>
      <c r="P226" s="245"/>
      <c r="Q226" s="245"/>
      <c r="R226" s="245"/>
      <c r="S226" s="245"/>
      <c r="T226" s="246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47" t="s">
        <v>160</v>
      </c>
      <c r="AU226" s="247" t="s">
        <v>156</v>
      </c>
      <c r="AV226" s="14" t="s">
        <v>155</v>
      </c>
      <c r="AW226" s="14" t="s">
        <v>36</v>
      </c>
      <c r="AX226" s="14" t="s">
        <v>84</v>
      </c>
      <c r="AY226" s="247" t="s">
        <v>149</v>
      </c>
    </row>
    <row r="227" s="2" customFormat="1" ht="49.05" customHeight="1">
      <c r="A227" s="40"/>
      <c r="B227" s="41"/>
      <c r="C227" s="207" t="s">
        <v>297</v>
      </c>
      <c r="D227" s="207" t="s">
        <v>151</v>
      </c>
      <c r="E227" s="208" t="s">
        <v>298</v>
      </c>
      <c r="F227" s="209" t="s">
        <v>299</v>
      </c>
      <c r="G227" s="210" t="s">
        <v>268</v>
      </c>
      <c r="H227" s="211">
        <v>7.4889999999999999</v>
      </c>
      <c r="I227" s="212"/>
      <c r="J227" s="213">
        <f>ROUND(I227*H227,2)</f>
        <v>0</v>
      </c>
      <c r="K227" s="209" t="s">
        <v>154</v>
      </c>
      <c r="L227" s="46"/>
      <c r="M227" s="214" t="s">
        <v>19</v>
      </c>
      <c r="N227" s="215" t="s">
        <v>48</v>
      </c>
      <c r="O227" s="86"/>
      <c r="P227" s="216">
        <f>O227*H227</f>
        <v>0</v>
      </c>
      <c r="Q227" s="216">
        <v>0</v>
      </c>
      <c r="R227" s="216">
        <f>Q227*H227</f>
        <v>0</v>
      </c>
      <c r="S227" s="216">
        <v>0</v>
      </c>
      <c r="T227" s="217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18" t="s">
        <v>155</v>
      </c>
      <c r="AT227" s="218" t="s">
        <v>151</v>
      </c>
      <c r="AU227" s="218" t="s">
        <v>156</v>
      </c>
      <c r="AY227" s="19" t="s">
        <v>149</v>
      </c>
      <c r="BE227" s="219">
        <f>IF(N227="základní",J227,0)</f>
        <v>0</v>
      </c>
      <c r="BF227" s="219">
        <f>IF(N227="snížená",J227,0)</f>
        <v>0</v>
      </c>
      <c r="BG227" s="219">
        <f>IF(N227="zákl. přenesená",J227,0)</f>
        <v>0</v>
      </c>
      <c r="BH227" s="219">
        <f>IF(N227="sníž. přenesená",J227,0)</f>
        <v>0</v>
      </c>
      <c r="BI227" s="219">
        <f>IF(N227="nulová",J227,0)</f>
        <v>0</v>
      </c>
      <c r="BJ227" s="19" t="s">
        <v>156</v>
      </c>
      <c r="BK227" s="219">
        <f>ROUND(I227*H227,2)</f>
        <v>0</v>
      </c>
      <c r="BL227" s="19" t="s">
        <v>155</v>
      </c>
      <c r="BM227" s="218" t="s">
        <v>300</v>
      </c>
    </row>
    <row r="228" s="2" customFormat="1">
      <c r="A228" s="40"/>
      <c r="B228" s="41"/>
      <c r="C228" s="42"/>
      <c r="D228" s="220" t="s">
        <v>158</v>
      </c>
      <c r="E228" s="42"/>
      <c r="F228" s="221" t="s">
        <v>301</v>
      </c>
      <c r="G228" s="42"/>
      <c r="H228" s="42"/>
      <c r="I228" s="222"/>
      <c r="J228" s="42"/>
      <c r="K228" s="42"/>
      <c r="L228" s="46"/>
      <c r="M228" s="223"/>
      <c r="N228" s="224"/>
      <c r="O228" s="86"/>
      <c r="P228" s="86"/>
      <c r="Q228" s="86"/>
      <c r="R228" s="86"/>
      <c r="S228" s="86"/>
      <c r="T228" s="87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T228" s="19" t="s">
        <v>158</v>
      </c>
      <c r="AU228" s="19" t="s">
        <v>156</v>
      </c>
    </row>
    <row r="229" s="15" customFormat="1">
      <c r="A229" s="15"/>
      <c r="B229" s="248"/>
      <c r="C229" s="249"/>
      <c r="D229" s="227" t="s">
        <v>160</v>
      </c>
      <c r="E229" s="250" t="s">
        <v>19</v>
      </c>
      <c r="F229" s="251" t="s">
        <v>302</v>
      </c>
      <c r="G229" s="249"/>
      <c r="H229" s="250" t="s">
        <v>19</v>
      </c>
      <c r="I229" s="252"/>
      <c r="J229" s="249"/>
      <c r="K229" s="249"/>
      <c r="L229" s="253"/>
      <c r="M229" s="254"/>
      <c r="N229" s="255"/>
      <c r="O229" s="255"/>
      <c r="P229" s="255"/>
      <c r="Q229" s="255"/>
      <c r="R229" s="255"/>
      <c r="S229" s="255"/>
      <c r="T229" s="256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57" t="s">
        <v>160</v>
      </c>
      <c r="AU229" s="257" t="s">
        <v>156</v>
      </c>
      <c r="AV229" s="15" t="s">
        <v>84</v>
      </c>
      <c r="AW229" s="15" t="s">
        <v>36</v>
      </c>
      <c r="AX229" s="15" t="s">
        <v>76</v>
      </c>
      <c r="AY229" s="257" t="s">
        <v>149</v>
      </c>
    </row>
    <row r="230" s="13" customFormat="1">
      <c r="A230" s="13"/>
      <c r="B230" s="225"/>
      <c r="C230" s="226"/>
      <c r="D230" s="227" t="s">
        <v>160</v>
      </c>
      <c r="E230" s="228" t="s">
        <v>19</v>
      </c>
      <c r="F230" s="229" t="s">
        <v>303</v>
      </c>
      <c r="G230" s="226"/>
      <c r="H230" s="230">
        <v>7.4889999999999999</v>
      </c>
      <c r="I230" s="231"/>
      <c r="J230" s="226"/>
      <c r="K230" s="226"/>
      <c r="L230" s="232"/>
      <c r="M230" s="233"/>
      <c r="N230" s="234"/>
      <c r="O230" s="234"/>
      <c r="P230" s="234"/>
      <c r="Q230" s="234"/>
      <c r="R230" s="234"/>
      <c r="S230" s="234"/>
      <c r="T230" s="235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6" t="s">
        <v>160</v>
      </c>
      <c r="AU230" s="236" t="s">
        <v>156</v>
      </c>
      <c r="AV230" s="13" t="s">
        <v>156</v>
      </c>
      <c r="AW230" s="13" t="s">
        <v>36</v>
      </c>
      <c r="AX230" s="13" t="s">
        <v>76</v>
      </c>
      <c r="AY230" s="236" t="s">
        <v>149</v>
      </c>
    </row>
    <row r="231" s="14" customFormat="1">
      <c r="A231" s="14"/>
      <c r="B231" s="237"/>
      <c r="C231" s="238"/>
      <c r="D231" s="227" t="s">
        <v>160</v>
      </c>
      <c r="E231" s="239" t="s">
        <v>19</v>
      </c>
      <c r="F231" s="240" t="s">
        <v>162</v>
      </c>
      <c r="G231" s="238"/>
      <c r="H231" s="241">
        <v>7.4889999999999999</v>
      </c>
      <c r="I231" s="242"/>
      <c r="J231" s="238"/>
      <c r="K231" s="238"/>
      <c r="L231" s="243"/>
      <c r="M231" s="244"/>
      <c r="N231" s="245"/>
      <c r="O231" s="245"/>
      <c r="P231" s="245"/>
      <c r="Q231" s="245"/>
      <c r="R231" s="245"/>
      <c r="S231" s="245"/>
      <c r="T231" s="246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47" t="s">
        <v>160</v>
      </c>
      <c r="AU231" s="247" t="s">
        <v>156</v>
      </c>
      <c r="AV231" s="14" t="s">
        <v>155</v>
      </c>
      <c r="AW231" s="14" t="s">
        <v>36</v>
      </c>
      <c r="AX231" s="14" t="s">
        <v>84</v>
      </c>
      <c r="AY231" s="247" t="s">
        <v>149</v>
      </c>
    </row>
    <row r="232" s="2" customFormat="1" ht="16.5" customHeight="1">
      <c r="A232" s="40"/>
      <c r="B232" s="41"/>
      <c r="C232" s="207" t="s">
        <v>304</v>
      </c>
      <c r="D232" s="207" t="s">
        <v>151</v>
      </c>
      <c r="E232" s="208" t="s">
        <v>305</v>
      </c>
      <c r="F232" s="209" t="s">
        <v>306</v>
      </c>
      <c r="G232" s="210" t="s">
        <v>268</v>
      </c>
      <c r="H232" s="211">
        <v>-0.073999999999999996</v>
      </c>
      <c r="I232" s="212"/>
      <c r="J232" s="213">
        <f>ROUND(I232*H232,2)</f>
        <v>0</v>
      </c>
      <c r="K232" s="209" t="s">
        <v>19</v>
      </c>
      <c r="L232" s="46"/>
      <c r="M232" s="214" t="s">
        <v>19</v>
      </c>
      <c r="N232" s="215" t="s">
        <v>48</v>
      </c>
      <c r="O232" s="86"/>
      <c r="P232" s="216">
        <f>O232*H232</f>
        <v>0</v>
      </c>
      <c r="Q232" s="216">
        <v>0</v>
      </c>
      <c r="R232" s="216">
        <f>Q232*H232</f>
        <v>0</v>
      </c>
      <c r="S232" s="216">
        <v>0</v>
      </c>
      <c r="T232" s="217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18" t="s">
        <v>155</v>
      </c>
      <c r="AT232" s="218" t="s">
        <v>151</v>
      </c>
      <c r="AU232" s="218" t="s">
        <v>156</v>
      </c>
      <c r="AY232" s="19" t="s">
        <v>149</v>
      </c>
      <c r="BE232" s="219">
        <f>IF(N232="základní",J232,0)</f>
        <v>0</v>
      </c>
      <c r="BF232" s="219">
        <f>IF(N232="snížená",J232,0)</f>
        <v>0</v>
      </c>
      <c r="BG232" s="219">
        <f>IF(N232="zákl. přenesená",J232,0)</f>
        <v>0</v>
      </c>
      <c r="BH232" s="219">
        <f>IF(N232="sníž. přenesená",J232,0)</f>
        <v>0</v>
      </c>
      <c r="BI232" s="219">
        <f>IF(N232="nulová",J232,0)</f>
        <v>0</v>
      </c>
      <c r="BJ232" s="19" t="s">
        <v>156</v>
      </c>
      <c r="BK232" s="219">
        <f>ROUND(I232*H232,2)</f>
        <v>0</v>
      </c>
      <c r="BL232" s="19" t="s">
        <v>155</v>
      </c>
      <c r="BM232" s="218" t="s">
        <v>307</v>
      </c>
    </row>
    <row r="233" s="15" customFormat="1">
      <c r="A233" s="15"/>
      <c r="B233" s="248"/>
      <c r="C233" s="249"/>
      <c r="D233" s="227" t="s">
        <v>160</v>
      </c>
      <c r="E233" s="250" t="s">
        <v>19</v>
      </c>
      <c r="F233" s="251" t="s">
        <v>308</v>
      </c>
      <c r="G233" s="249"/>
      <c r="H233" s="250" t="s">
        <v>19</v>
      </c>
      <c r="I233" s="252"/>
      <c r="J233" s="249"/>
      <c r="K233" s="249"/>
      <c r="L233" s="253"/>
      <c r="M233" s="254"/>
      <c r="N233" s="255"/>
      <c r="O233" s="255"/>
      <c r="P233" s="255"/>
      <c r="Q233" s="255"/>
      <c r="R233" s="255"/>
      <c r="S233" s="255"/>
      <c r="T233" s="256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57" t="s">
        <v>160</v>
      </c>
      <c r="AU233" s="257" t="s">
        <v>156</v>
      </c>
      <c r="AV233" s="15" t="s">
        <v>84</v>
      </c>
      <c r="AW233" s="15" t="s">
        <v>36</v>
      </c>
      <c r="AX233" s="15" t="s">
        <v>76</v>
      </c>
      <c r="AY233" s="257" t="s">
        <v>149</v>
      </c>
    </row>
    <row r="234" s="15" customFormat="1">
      <c r="A234" s="15"/>
      <c r="B234" s="248"/>
      <c r="C234" s="249"/>
      <c r="D234" s="227" t="s">
        <v>160</v>
      </c>
      <c r="E234" s="250" t="s">
        <v>19</v>
      </c>
      <c r="F234" s="251" t="s">
        <v>309</v>
      </c>
      <c r="G234" s="249"/>
      <c r="H234" s="250" t="s">
        <v>19</v>
      </c>
      <c r="I234" s="252"/>
      <c r="J234" s="249"/>
      <c r="K234" s="249"/>
      <c r="L234" s="253"/>
      <c r="M234" s="254"/>
      <c r="N234" s="255"/>
      <c r="O234" s="255"/>
      <c r="P234" s="255"/>
      <c r="Q234" s="255"/>
      <c r="R234" s="255"/>
      <c r="S234" s="255"/>
      <c r="T234" s="256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T234" s="257" t="s">
        <v>160</v>
      </c>
      <c r="AU234" s="257" t="s">
        <v>156</v>
      </c>
      <c r="AV234" s="15" t="s">
        <v>84</v>
      </c>
      <c r="AW234" s="15" t="s">
        <v>36</v>
      </c>
      <c r="AX234" s="15" t="s">
        <v>76</v>
      </c>
      <c r="AY234" s="257" t="s">
        <v>149</v>
      </c>
    </row>
    <row r="235" s="13" customFormat="1">
      <c r="A235" s="13"/>
      <c r="B235" s="225"/>
      <c r="C235" s="226"/>
      <c r="D235" s="227" t="s">
        <v>160</v>
      </c>
      <c r="E235" s="228" t="s">
        <v>19</v>
      </c>
      <c r="F235" s="229" t="s">
        <v>310</v>
      </c>
      <c r="G235" s="226"/>
      <c r="H235" s="230">
        <v>-0.023</v>
      </c>
      <c r="I235" s="231"/>
      <c r="J235" s="226"/>
      <c r="K235" s="226"/>
      <c r="L235" s="232"/>
      <c r="M235" s="233"/>
      <c r="N235" s="234"/>
      <c r="O235" s="234"/>
      <c r="P235" s="234"/>
      <c r="Q235" s="234"/>
      <c r="R235" s="234"/>
      <c r="S235" s="234"/>
      <c r="T235" s="235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36" t="s">
        <v>160</v>
      </c>
      <c r="AU235" s="236" t="s">
        <v>156</v>
      </c>
      <c r="AV235" s="13" t="s">
        <v>156</v>
      </c>
      <c r="AW235" s="13" t="s">
        <v>36</v>
      </c>
      <c r="AX235" s="13" t="s">
        <v>76</v>
      </c>
      <c r="AY235" s="236" t="s">
        <v>149</v>
      </c>
    </row>
    <row r="236" s="15" customFormat="1">
      <c r="A236" s="15"/>
      <c r="B236" s="248"/>
      <c r="C236" s="249"/>
      <c r="D236" s="227" t="s">
        <v>160</v>
      </c>
      <c r="E236" s="250" t="s">
        <v>19</v>
      </c>
      <c r="F236" s="251" t="s">
        <v>311</v>
      </c>
      <c r="G236" s="249"/>
      <c r="H236" s="250" t="s">
        <v>19</v>
      </c>
      <c r="I236" s="252"/>
      <c r="J236" s="249"/>
      <c r="K236" s="249"/>
      <c r="L236" s="253"/>
      <c r="M236" s="254"/>
      <c r="N236" s="255"/>
      <c r="O236" s="255"/>
      <c r="P236" s="255"/>
      <c r="Q236" s="255"/>
      <c r="R236" s="255"/>
      <c r="S236" s="255"/>
      <c r="T236" s="256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T236" s="257" t="s">
        <v>160</v>
      </c>
      <c r="AU236" s="257" t="s">
        <v>156</v>
      </c>
      <c r="AV236" s="15" t="s">
        <v>84</v>
      </c>
      <c r="AW236" s="15" t="s">
        <v>36</v>
      </c>
      <c r="AX236" s="15" t="s">
        <v>76</v>
      </c>
      <c r="AY236" s="257" t="s">
        <v>149</v>
      </c>
    </row>
    <row r="237" s="13" customFormat="1">
      <c r="A237" s="13"/>
      <c r="B237" s="225"/>
      <c r="C237" s="226"/>
      <c r="D237" s="227" t="s">
        <v>160</v>
      </c>
      <c r="E237" s="228" t="s">
        <v>19</v>
      </c>
      <c r="F237" s="229" t="s">
        <v>312</v>
      </c>
      <c r="G237" s="226"/>
      <c r="H237" s="230">
        <v>-0.021000000000000001</v>
      </c>
      <c r="I237" s="231"/>
      <c r="J237" s="226"/>
      <c r="K237" s="226"/>
      <c r="L237" s="232"/>
      <c r="M237" s="233"/>
      <c r="N237" s="234"/>
      <c r="O237" s="234"/>
      <c r="P237" s="234"/>
      <c r="Q237" s="234"/>
      <c r="R237" s="234"/>
      <c r="S237" s="234"/>
      <c r="T237" s="235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6" t="s">
        <v>160</v>
      </c>
      <c r="AU237" s="236" t="s">
        <v>156</v>
      </c>
      <c r="AV237" s="13" t="s">
        <v>156</v>
      </c>
      <c r="AW237" s="13" t="s">
        <v>36</v>
      </c>
      <c r="AX237" s="13" t="s">
        <v>76</v>
      </c>
      <c r="AY237" s="236" t="s">
        <v>149</v>
      </c>
    </row>
    <row r="238" s="15" customFormat="1">
      <c r="A238" s="15"/>
      <c r="B238" s="248"/>
      <c r="C238" s="249"/>
      <c r="D238" s="227" t="s">
        <v>160</v>
      </c>
      <c r="E238" s="250" t="s">
        <v>19</v>
      </c>
      <c r="F238" s="251" t="s">
        <v>313</v>
      </c>
      <c r="G238" s="249"/>
      <c r="H238" s="250" t="s">
        <v>19</v>
      </c>
      <c r="I238" s="252"/>
      <c r="J238" s="249"/>
      <c r="K238" s="249"/>
      <c r="L238" s="253"/>
      <c r="M238" s="254"/>
      <c r="N238" s="255"/>
      <c r="O238" s="255"/>
      <c r="P238" s="255"/>
      <c r="Q238" s="255"/>
      <c r="R238" s="255"/>
      <c r="S238" s="255"/>
      <c r="T238" s="256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T238" s="257" t="s">
        <v>160</v>
      </c>
      <c r="AU238" s="257" t="s">
        <v>156</v>
      </c>
      <c r="AV238" s="15" t="s">
        <v>84</v>
      </c>
      <c r="AW238" s="15" t="s">
        <v>36</v>
      </c>
      <c r="AX238" s="15" t="s">
        <v>76</v>
      </c>
      <c r="AY238" s="257" t="s">
        <v>149</v>
      </c>
    </row>
    <row r="239" s="13" customFormat="1">
      <c r="A239" s="13"/>
      <c r="B239" s="225"/>
      <c r="C239" s="226"/>
      <c r="D239" s="227" t="s">
        <v>160</v>
      </c>
      <c r="E239" s="228" t="s">
        <v>19</v>
      </c>
      <c r="F239" s="229" t="s">
        <v>314</v>
      </c>
      <c r="G239" s="226"/>
      <c r="H239" s="230">
        <v>-0.029999999999999999</v>
      </c>
      <c r="I239" s="231"/>
      <c r="J239" s="226"/>
      <c r="K239" s="226"/>
      <c r="L239" s="232"/>
      <c r="M239" s="233"/>
      <c r="N239" s="234"/>
      <c r="O239" s="234"/>
      <c r="P239" s="234"/>
      <c r="Q239" s="234"/>
      <c r="R239" s="234"/>
      <c r="S239" s="234"/>
      <c r="T239" s="235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6" t="s">
        <v>160</v>
      </c>
      <c r="AU239" s="236" t="s">
        <v>156</v>
      </c>
      <c r="AV239" s="13" t="s">
        <v>156</v>
      </c>
      <c r="AW239" s="13" t="s">
        <v>36</v>
      </c>
      <c r="AX239" s="13" t="s">
        <v>76</v>
      </c>
      <c r="AY239" s="236" t="s">
        <v>149</v>
      </c>
    </row>
    <row r="240" s="14" customFormat="1">
      <c r="A240" s="14"/>
      <c r="B240" s="237"/>
      <c r="C240" s="238"/>
      <c r="D240" s="227" t="s">
        <v>160</v>
      </c>
      <c r="E240" s="239" t="s">
        <v>19</v>
      </c>
      <c r="F240" s="240" t="s">
        <v>162</v>
      </c>
      <c r="G240" s="238"/>
      <c r="H240" s="241">
        <v>-0.073999999999999996</v>
      </c>
      <c r="I240" s="242"/>
      <c r="J240" s="238"/>
      <c r="K240" s="238"/>
      <c r="L240" s="243"/>
      <c r="M240" s="244"/>
      <c r="N240" s="245"/>
      <c r="O240" s="245"/>
      <c r="P240" s="245"/>
      <c r="Q240" s="245"/>
      <c r="R240" s="245"/>
      <c r="S240" s="245"/>
      <c r="T240" s="246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47" t="s">
        <v>160</v>
      </c>
      <c r="AU240" s="247" t="s">
        <v>156</v>
      </c>
      <c r="AV240" s="14" t="s">
        <v>155</v>
      </c>
      <c r="AW240" s="14" t="s">
        <v>36</v>
      </c>
      <c r="AX240" s="14" t="s">
        <v>84</v>
      </c>
      <c r="AY240" s="247" t="s">
        <v>149</v>
      </c>
    </row>
    <row r="241" s="12" customFormat="1" ht="22.8" customHeight="1">
      <c r="A241" s="12"/>
      <c r="B241" s="191"/>
      <c r="C241" s="192"/>
      <c r="D241" s="193" t="s">
        <v>75</v>
      </c>
      <c r="E241" s="205" t="s">
        <v>315</v>
      </c>
      <c r="F241" s="205" t="s">
        <v>316</v>
      </c>
      <c r="G241" s="192"/>
      <c r="H241" s="192"/>
      <c r="I241" s="195"/>
      <c r="J241" s="206">
        <f>BK241</f>
        <v>0</v>
      </c>
      <c r="K241" s="192"/>
      <c r="L241" s="197"/>
      <c r="M241" s="198"/>
      <c r="N241" s="199"/>
      <c r="O241" s="199"/>
      <c r="P241" s="200">
        <f>SUM(P242:P243)</f>
        <v>0</v>
      </c>
      <c r="Q241" s="199"/>
      <c r="R241" s="200">
        <f>SUM(R242:R243)</f>
        <v>0</v>
      </c>
      <c r="S241" s="199"/>
      <c r="T241" s="201">
        <f>SUM(T242:T243)</f>
        <v>0</v>
      </c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R241" s="202" t="s">
        <v>84</v>
      </c>
      <c r="AT241" s="203" t="s">
        <v>75</v>
      </c>
      <c r="AU241" s="203" t="s">
        <v>84</v>
      </c>
      <c r="AY241" s="202" t="s">
        <v>149</v>
      </c>
      <c r="BK241" s="204">
        <f>SUM(BK242:BK243)</f>
        <v>0</v>
      </c>
    </row>
    <row r="242" s="2" customFormat="1" ht="55.5" customHeight="1">
      <c r="A242" s="40"/>
      <c r="B242" s="41"/>
      <c r="C242" s="207" t="s">
        <v>317</v>
      </c>
      <c r="D242" s="207" t="s">
        <v>151</v>
      </c>
      <c r="E242" s="208" t="s">
        <v>318</v>
      </c>
      <c r="F242" s="209" t="s">
        <v>319</v>
      </c>
      <c r="G242" s="210" t="s">
        <v>268</v>
      </c>
      <c r="H242" s="211">
        <v>1.5920000000000001</v>
      </c>
      <c r="I242" s="212"/>
      <c r="J242" s="213">
        <f>ROUND(I242*H242,2)</f>
        <v>0</v>
      </c>
      <c r="K242" s="209" t="s">
        <v>154</v>
      </c>
      <c r="L242" s="46"/>
      <c r="M242" s="214" t="s">
        <v>19</v>
      </c>
      <c r="N242" s="215" t="s">
        <v>48</v>
      </c>
      <c r="O242" s="86"/>
      <c r="P242" s="216">
        <f>O242*H242</f>
        <v>0</v>
      </c>
      <c r="Q242" s="216">
        <v>0</v>
      </c>
      <c r="R242" s="216">
        <f>Q242*H242</f>
        <v>0</v>
      </c>
      <c r="S242" s="216">
        <v>0</v>
      </c>
      <c r="T242" s="217">
        <f>S242*H242</f>
        <v>0</v>
      </c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R242" s="218" t="s">
        <v>155</v>
      </c>
      <c r="AT242" s="218" t="s">
        <v>151</v>
      </c>
      <c r="AU242" s="218" t="s">
        <v>156</v>
      </c>
      <c r="AY242" s="19" t="s">
        <v>149</v>
      </c>
      <c r="BE242" s="219">
        <f>IF(N242="základní",J242,0)</f>
        <v>0</v>
      </c>
      <c r="BF242" s="219">
        <f>IF(N242="snížená",J242,0)</f>
        <v>0</v>
      </c>
      <c r="BG242" s="219">
        <f>IF(N242="zákl. přenesená",J242,0)</f>
        <v>0</v>
      </c>
      <c r="BH242" s="219">
        <f>IF(N242="sníž. přenesená",J242,0)</f>
        <v>0</v>
      </c>
      <c r="BI242" s="219">
        <f>IF(N242="nulová",J242,0)</f>
        <v>0</v>
      </c>
      <c r="BJ242" s="19" t="s">
        <v>156</v>
      </c>
      <c r="BK242" s="219">
        <f>ROUND(I242*H242,2)</f>
        <v>0</v>
      </c>
      <c r="BL242" s="19" t="s">
        <v>155</v>
      </c>
      <c r="BM242" s="218" t="s">
        <v>320</v>
      </c>
    </row>
    <row r="243" s="2" customFormat="1">
      <c r="A243" s="40"/>
      <c r="B243" s="41"/>
      <c r="C243" s="42"/>
      <c r="D243" s="220" t="s">
        <v>158</v>
      </c>
      <c r="E243" s="42"/>
      <c r="F243" s="221" t="s">
        <v>321</v>
      </c>
      <c r="G243" s="42"/>
      <c r="H243" s="42"/>
      <c r="I243" s="222"/>
      <c r="J243" s="42"/>
      <c r="K243" s="42"/>
      <c r="L243" s="46"/>
      <c r="M243" s="223"/>
      <c r="N243" s="224"/>
      <c r="O243" s="86"/>
      <c r="P243" s="86"/>
      <c r="Q243" s="86"/>
      <c r="R243" s="86"/>
      <c r="S243" s="86"/>
      <c r="T243" s="87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T243" s="19" t="s">
        <v>158</v>
      </c>
      <c r="AU243" s="19" t="s">
        <v>156</v>
      </c>
    </row>
    <row r="244" s="12" customFormat="1" ht="25.92" customHeight="1">
      <c r="A244" s="12"/>
      <c r="B244" s="191"/>
      <c r="C244" s="192"/>
      <c r="D244" s="193" t="s">
        <v>75</v>
      </c>
      <c r="E244" s="194" t="s">
        <v>322</v>
      </c>
      <c r="F244" s="194" t="s">
        <v>323</v>
      </c>
      <c r="G244" s="192"/>
      <c r="H244" s="192"/>
      <c r="I244" s="195"/>
      <c r="J244" s="196">
        <f>BK244</f>
        <v>0</v>
      </c>
      <c r="K244" s="192"/>
      <c r="L244" s="197"/>
      <c r="M244" s="198"/>
      <c r="N244" s="199"/>
      <c r="O244" s="199"/>
      <c r="P244" s="200">
        <f>P245+P283+P297+P305+P322+P332+P339+P385+P432+P445+P458+P468+P523+P566+P587+P648+P730</f>
        <v>0</v>
      </c>
      <c r="Q244" s="199"/>
      <c r="R244" s="200">
        <f>R245+R283+R297+R305+R322+R332+R339+R385+R432+R445+R458+R468+R523+R566+R587+R648+R730</f>
        <v>1.2861208806472</v>
      </c>
      <c r="S244" s="199"/>
      <c r="T244" s="201">
        <f>T245+T283+T297+T305+T322+T332+T339+T385+T432+T445+T458+T468+T523+T566+T587+T648+T730</f>
        <v>1.8061160700000001</v>
      </c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R244" s="202" t="s">
        <v>156</v>
      </c>
      <c r="AT244" s="203" t="s">
        <v>75</v>
      </c>
      <c r="AU244" s="203" t="s">
        <v>76</v>
      </c>
      <c r="AY244" s="202" t="s">
        <v>149</v>
      </c>
      <c r="BK244" s="204">
        <f>BK245+BK283+BK297+BK305+BK322+BK332+BK339+BK385+BK432+BK445+BK458+BK468+BK523+BK566+BK587+BK648+BK730</f>
        <v>0</v>
      </c>
    </row>
    <row r="245" s="12" customFormat="1" ht="22.8" customHeight="1">
      <c r="A245" s="12"/>
      <c r="B245" s="191"/>
      <c r="C245" s="192"/>
      <c r="D245" s="193" t="s">
        <v>75</v>
      </c>
      <c r="E245" s="205" t="s">
        <v>324</v>
      </c>
      <c r="F245" s="205" t="s">
        <v>325</v>
      </c>
      <c r="G245" s="192"/>
      <c r="H245" s="192"/>
      <c r="I245" s="195"/>
      <c r="J245" s="206">
        <f>BK245</f>
        <v>0</v>
      </c>
      <c r="K245" s="192"/>
      <c r="L245" s="197"/>
      <c r="M245" s="198"/>
      <c r="N245" s="199"/>
      <c r="O245" s="199"/>
      <c r="P245" s="200">
        <f>SUM(P246:P282)</f>
        <v>0</v>
      </c>
      <c r="Q245" s="199"/>
      <c r="R245" s="200">
        <f>SUM(R246:R282)</f>
        <v>0.1121644572</v>
      </c>
      <c r="S245" s="199"/>
      <c r="T245" s="201">
        <f>SUM(T246:T282)</f>
        <v>0.15286000000000002</v>
      </c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R245" s="202" t="s">
        <v>156</v>
      </c>
      <c r="AT245" s="203" t="s">
        <v>75</v>
      </c>
      <c r="AU245" s="203" t="s">
        <v>84</v>
      </c>
      <c r="AY245" s="202" t="s">
        <v>149</v>
      </c>
      <c r="BK245" s="204">
        <f>SUM(BK246:BK282)</f>
        <v>0</v>
      </c>
    </row>
    <row r="246" s="2" customFormat="1" ht="24.15" customHeight="1">
      <c r="A246" s="40"/>
      <c r="B246" s="41"/>
      <c r="C246" s="207" t="s">
        <v>326</v>
      </c>
      <c r="D246" s="207" t="s">
        <v>151</v>
      </c>
      <c r="E246" s="208" t="s">
        <v>327</v>
      </c>
      <c r="F246" s="209" t="s">
        <v>328</v>
      </c>
      <c r="G246" s="210" t="s">
        <v>329</v>
      </c>
      <c r="H246" s="211">
        <v>1</v>
      </c>
      <c r="I246" s="212"/>
      <c r="J246" s="213">
        <f>ROUND(I246*H246,2)</f>
        <v>0</v>
      </c>
      <c r="K246" s="209" t="s">
        <v>154</v>
      </c>
      <c r="L246" s="46"/>
      <c r="M246" s="214" t="s">
        <v>19</v>
      </c>
      <c r="N246" s="215" t="s">
        <v>48</v>
      </c>
      <c r="O246" s="86"/>
      <c r="P246" s="216">
        <f>O246*H246</f>
        <v>0</v>
      </c>
      <c r="Q246" s="216">
        <v>0</v>
      </c>
      <c r="R246" s="216">
        <f>Q246*H246</f>
        <v>0</v>
      </c>
      <c r="S246" s="216">
        <v>0.01933</v>
      </c>
      <c r="T246" s="217">
        <f>S246*H246</f>
        <v>0.01933</v>
      </c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R246" s="218" t="s">
        <v>249</v>
      </c>
      <c r="AT246" s="218" t="s">
        <v>151</v>
      </c>
      <c r="AU246" s="218" t="s">
        <v>156</v>
      </c>
      <c r="AY246" s="19" t="s">
        <v>149</v>
      </c>
      <c r="BE246" s="219">
        <f>IF(N246="základní",J246,0)</f>
        <v>0</v>
      </c>
      <c r="BF246" s="219">
        <f>IF(N246="snížená",J246,0)</f>
        <v>0</v>
      </c>
      <c r="BG246" s="219">
        <f>IF(N246="zákl. přenesená",J246,0)</f>
        <v>0</v>
      </c>
      <c r="BH246" s="219">
        <f>IF(N246="sníž. přenesená",J246,0)</f>
        <v>0</v>
      </c>
      <c r="BI246" s="219">
        <f>IF(N246="nulová",J246,0)</f>
        <v>0</v>
      </c>
      <c r="BJ246" s="19" t="s">
        <v>156</v>
      </c>
      <c r="BK246" s="219">
        <f>ROUND(I246*H246,2)</f>
        <v>0</v>
      </c>
      <c r="BL246" s="19" t="s">
        <v>249</v>
      </c>
      <c r="BM246" s="218" t="s">
        <v>330</v>
      </c>
    </row>
    <row r="247" s="2" customFormat="1">
      <c r="A247" s="40"/>
      <c r="B247" s="41"/>
      <c r="C247" s="42"/>
      <c r="D247" s="220" t="s">
        <v>158</v>
      </c>
      <c r="E247" s="42"/>
      <c r="F247" s="221" t="s">
        <v>331</v>
      </c>
      <c r="G247" s="42"/>
      <c r="H247" s="42"/>
      <c r="I247" s="222"/>
      <c r="J247" s="42"/>
      <c r="K247" s="42"/>
      <c r="L247" s="46"/>
      <c r="M247" s="223"/>
      <c r="N247" s="224"/>
      <c r="O247" s="86"/>
      <c r="P247" s="86"/>
      <c r="Q247" s="86"/>
      <c r="R247" s="86"/>
      <c r="S247" s="86"/>
      <c r="T247" s="87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T247" s="19" t="s">
        <v>158</v>
      </c>
      <c r="AU247" s="19" t="s">
        <v>156</v>
      </c>
    </row>
    <row r="248" s="2" customFormat="1" ht="21.75" customHeight="1">
      <c r="A248" s="40"/>
      <c r="B248" s="41"/>
      <c r="C248" s="207" t="s">
        <v>332</v>
      </c>
      <c r="D248" s="207" t="s">
        <v>151</v>
      </c>
      <c r="E248" s="208" t="s">
        <v>333</v>
      </c>
      <c r="F248" s="209" t="s">
        <v>334</v>
      </c>
      <c r="G248" s="210" t="s">
        <v>329</v>
      </c>
      <c r="H248" s="211">
        <v>1</v>
      </c>
      <c r="I248" s="212"/>
      <c r="J248" s="213">
        <f>ROUND(I248*H248,2)</f>
        <v>0</v>
      </c>
      <c r="K248" s="209" t="s">
        <v>154</v>
      </c>
      <c r="L248" s="46"/>
      <c r="M248" s="214" t="s">
        <v>19</v>
      </c>
      <c r="N248" s="215" t="s">
        <v>48</v>
      </c>
      <c r="O248" s="86"/>
      <c r="P248" s="216">
        <f>O248*H248</f>
        <v>0</v>
      </c>
      <c r="Q248" s="216">
        <v>0</v>
      </c>
      <c r="R248" s="216">
        <f>Q248*H248</f>
        <v>0</v>
      </c>
      <c r="S248" s="216">
        <v>0.019460000000000002</v>
      </c>
      <c r="T248" s="217">
        <f>S248*H248</f>
        <v>0.019460000000000002</v>
      </c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R248" s="218" t="s">
        <v>249</v>
      </c>
      <c r="AT248" s="218" t="s">
        <v>151</v>
      </c>
      <c r="AU248" s="218" t="s">
        <v>156</v>
      </c>
      <c r="AY248" s="19" t="s">
        <v>149</v>
      </c>
      <c r="BE248" s="219">
        <f>IF(N248="základní",J248,0)</f>
        <v>0</v>
      </c>
      <c r="BF248" s="219">
        <f>IF(N248="snížená",J248,0)</f>
        <v>0</v>
      </c>
      <c r="BG248" s="219">
        <f>IF(N248="zákl. přenesená",J248,0)</f>
        <v>0</v>
      </c>
      <c r="BH248" s="219">
        <f>IF(N248="sníž. přenesená",J248,0)</f>
        <v>0</v>
      </c>
      <c r="BI248" s="219">
        <f>IF(N248="nulová",J248,0)</f>
        <v>0</v>
      </c>
      <c r="BJ248" s="19" t="s">
        <v>156</v>
      </c>
      <c r="BK248" s="219">
        <f>ROUND(I248*H248,2)</f>
        <v>0</v>
      </c>
      <c r="BL248" s="19" t="s">
        <v>249</v>
      </c>
      <c r="BM248" s="218" t="s">
        <v>335</v>
      </c>
    </row>
    <row r="249" s="2" customFormat="1">
      <c r="A249" s="40"/>
      <c r="B249" s="41"/>
      <c r="C249" s="42"/>
      <c r="D249" s="220" t="s">
        <v>158</v>
      </c>
      <c r="E249" s="42"/>
      <c r="F249" s="221" t="s">
        <v>336</v>
      </c>
      <c r="G249" s="42"/>
      <c r="H249" s="42"/>
      <c r="I249" s="222"/>
      <c r="J249" s="42"/>
      <c r="K249" s="42"/>
      <c r="L249" s="46"/>
      <c r="M249" s="223"/>
      <c r="N249" s="224"/>
      <c r="O249" s="86"/>
      <c r="P249" s="86"/>
      <c r="Q249" s="86"/>
      <c r="R249" s="86"/>
      <c r="S249" s="86"/>
      <c r="T249" s="87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T249" s="19" t="s">
        <v>158</v>
      </c>
      <c r="AU249" s="19" t="s">
        <v>156</v>
      </c>
    </row>
    <row r="250" s="2" customFormat="1" ht="16.5" customHeight="1">
      <c r="A250" s="40"/>
      <c r="B250" s="41"/>
      <c r="C250" s="207" t="s">
        <v>337</v>
      </c>
      <c r="D250" s="207" t="s">
        <v>151</v>
      </c>
      <c r="E250" s="208" t="s">
        <v>338</v>
      </c>
      <c r="F250" s="209" t="s">
        <v>339</v>
      </c>
      <c r="G250" s="210" t="s">
        <v>329</v>
      </c>
      <c r="H250" s="211">
        <v>1</v>
      </c>
      <c r="I250" s="212"/>
      <c r="J250" s="213">
        <f>ROUND(I250*H250,2)</f>
        <v>0</v>
      </c>
      <c r="K250" s="209" t="s">
        <v>154</v>
      </c>
      <c r="L250" s="46"/>
      <c r="M250" s="214" t="s">
        <v>19</v>
      </c>
      <c r="N250" s="215" t="s">
        <v>48</v>
      </c>
      <c r="O250" s="86"/>
      <c r="P250" s="216">
        <f>O250*H250</f>
        <v>0</v>
      </c>
      <c r="Q250" s="216">
        <v>0</v>
      </c>
      <c r="R250" s="216">
        <f>Q250*H250</f>
        <v>0</v>
      </c>
      <c r="S250" s="216">
        <v>0.032899999999999999</v>
      </c>
      <c r="T250" s="217">
        <f>S250*H250</f>
        <v>0.032899999999999999</v>
      </c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R250" s="218" t="s">
        <v>249</v>
      </c>
      <c r="AT250" s="218" t="s">
        <v>151</v>
      </c>
      <c r="AU250" s="218" t="s">
        <v>156</v>
      </c>
      <c r="AY250" s="19" t="s">
        <v>149</v>
      </c>
      <c r="BE250" s="219">
        <f>IF(N250="základní",J250,0)</f>
        <v>0</v>
      </c>
      <c r="BF250" s="219">
        <f>IF(N250="snížená",J250,0)</f>
        <v>0</v>
      </c>
      <c r="BG250" s="219">
        <f>IF(N250="zákl. přenesená",J250,0)</f>
        <v>0</v>
      </c>
      <c r="BH250" s="219">
        <f>IF(N250="sníž. přenesená",J250,0)</f>
        <v>0</v>
      </c>
      <c r="BI250" s="219">
        <f>IF(N250="nulová",J250,0)</f>
        <v>0</v>
      </c>
      <c r="BJ250" s="19" t="s">
        <v>156</v>
      </c>
      <c r="BK250" s="219">
        <f>ROUND(I250*H250,2)</f>
        <v>0</v>
      </c>
      <c r="BL250" s="19" t="s">
        <v>249</v>
      </c>
      <c r="BM250" s="218" t="s">
        <v>340</v>
      </c>
    </row>
    <row r="251" s="2" customFormat="1">
      <c r="A251" s="40"/>
      <c r="B251" s="41"/>
      <c r="C251" s="42"/>
      <c r="D251" s="220" t="s">
        <v>158</v>
      </c>
      <c r="E251" s="42"/>
      <c r="F251" s="221" t="s">
        <v>341</v>
      </c>
      <c r="G251" s="42"/>
      <c r="H251" s="42"/>
      <c r="I251" s="222"/>
      <c r="J251" s="42"/>
      <c r="K251" s="42"/>
      <c r="L251" s="46"/>
      <c r="M251" s="223"/>
      <c r="N251" s="224"/>
      <c r="O251" s="86"/>
      <c r="P251" s="86"/>
      <c r="Q251" s="86"/>
      <c r="R251" s="86"/>
      <c r="S251" s="86"/>
      <c r="T251" s="87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T251" s="19" t="s">
        <v>158</v>
      </c>
      <c r="AU251" s="19" t="s">
        <v>156</v>
      </c>
    </row>
    <row r="252" s="2" customFormat="1" ht="24.15" customHeight="1">
      <c r="A252" s="40"/>
      <c r="B252" s="41"/>
      <c r="C252" s="207" t="s">
        <v>342</v>
      </c>
      <c r="D252" s="207" t="s">
        <v>151</v>
      </c>
      <c r="E252" s="208" t="s">
        <v>343</v>
      </c>
      <c r="F252" s="209" t="s">
        <v>344</v>
      </c>
      <c r="G252" s="210" t="s">
        <v>329</v>
      </c>
      <c r="H252" s="211">
        <v>1</v>
      </c>
      <c r="I252" s="212"/>
      <c r="J252" s="213">
        <f>ROUND(I252*H252,2)</f>
        <v>0</v>
      </c>
      <c r="K252" s="209" t="s">
        <v>154</v>
      </c>
      <c r="L252" s="46"/>
      <c r="M252" s="214" t="s">
        <v>19</v>
      </c>
      <c r="N252" s="215" t="s">
        <v>48</v>
      </c>
      <c r="O252" s="86"/>
      <c r="P252" s="216">
        <f>O252*H252</f>
        <v>0</v>
      </c>
      <c r="Q252" s="216">
        <v>0</v>
      </c>
      <c r="R252" s="216">
        <f>Q252*H252</f>
        <v>0</v>
      </c>
      <c r="S252" s="216">
        <v>0.067000000000000004</v>
      </c>
      <c r="T252" s="217">
        <f>S252*H252</f>
        <v>0.067000000000000004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18" t="s">
        <v>249</v>
      </c>
      <c r="AT252" s="218" t="s">
        <v>151</v>
      </c>
      <c r="AU252" s="218" t="s">
        <v>156</v>
      </c>
      <c r="AY252" s="19" t="s">
        <v>149</v>
      </c>
      <c r="BE252" s="219">
        <f>IF(N252="základní",J252,0)</f>
        <v>0</v>
      </c>
      <c r="BF252" s="219">
        <f>IF(N252="snížená",J252,0)</f>
        <v>0</v>
      </c>
      <c r="BG252" s="219">
        <f>IF(N252="zákl. přenesená",J252,0)</f>
        <v>0</v>
      </c>
      <c r="BH252" s="219">
        <f>IF(N252="sníž. přenesená",J252,0)</f>
        <v>0</v>
      </c>
      <c r="BI252" s="219">
        <f>IF(N252="nulová",J252,0)</f>
        <v>0</v>
      </c>
      <c r="BJ252" s="19" t="s">
        <v>156</v>
      </c>
      <c r="BK252" s="219">
        <f>ROUND(I252*H252,2)</f>
        <v>0</v>
      </c>
      <c r="BL252" s="19" t="s">
        <v>249</v>
      </c>
      <c r="BM252" s="218" t="s">
        <v>345</v>
      </c>
    </row>
    <row r="253" s="2" customFormat="1">
      <c r="A253" s="40"/>
      <c r="B253" s="41"/>
      <c r="C253" s="42"/>
      <c r="D253" s="220" t="s">
        <v>158</v>
      </c>
      <c r="E253" s="42"/>
      <c r="F253" s="221" t="s">
        <v>346</v>
      </c>
      <c r="G253" s="42"/>
      <c r="H253" s="42"/>
      <c r="I253" s="222"/>
      <c r="J253" s="42"/>
      <c r="K253" s="42"/>
      <c r="L253" s="46"/>
      <c r="M253" s="223"/>
      <c r="N253" s="224"/>
      <c r="O253" s="86"/>
      <c r="P253" s="86"/>
      <c r="Q253" s="86"/>
      <c r="R253" s="86"/>
      <c r="S253" s="86"/>
      <c r="T253" s="87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T253" s="19" t="s">
        <v>158</v>
      </c>
      <c r="AU253" s="19" t="s">
        <v>156</v>
      </c>
    </row>
    <row r="254" s="2" customFormat="1" ht="16.5" customHeight="1">
      <c r="A254" s="40"/>
      <c r="B254" s="41"/>
      <c r="C254" s="207" t="s">
        <v>347</v>
      </c>
      <c r="D254" s="207" t="s">
        <v>151</v>
      </c>
      <c r="E254" s="208" t="s">
        <v>348</v>
      </c>
      <c r="F254" s="209" t="s">
        <v>349</v>
      </c>
      <c r="G254" s="210" t="s">
        <v>329</v>
      </c>
      <c r="H254" s="211">
        <v>1</v>
      </c>
      <c r="I254" s="212"/>
      <c r="J254" s="213">
        <f>ROUND(I254*H254,2)</f>
        <v>0</v>
      </c>
      <c r="K254" s="209" t="s">
        <v>154</v>
      </c>
      <c r="L254" s="46"/>
      <c r="M254" s="214" t="s">
        <v>19</v>
      </c>
      <c r="N254" s="215" t="s">
        <v>48</v>
      </c>
      <c r="O254" s="86"/>
      <c r="P254" s="216">
        <f>O254*H254</f>
        <v>0</v>
      </c>
      <c r="Q254" s="216">
        <v>0</v>
      </c>
      <c r="R254" s="216">
        <f>Q254*H254</f>
        <v>0</v>
      </c>
      <c r="S254" s="216">
        <v>0.00156</v>
      </c>
      <c r="T254" s="217">
        <f>S254*H254</f>
        <v>0.00156</v>
      </c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R254" s="218" t="s">
        <v>249</v>
      </c>
      <c r="AT254" s="218" t="s">
        <v>151</v>
      </c>
      <c r="AU254" s="218" t="s">
        <v>156</v>
      </c>
      <c r="AY254" s="19" t="s">
        <v>149</v>
      </c>
      <c r="BE254" s="219">
        <f>IF(N254="základní",J254,0)</f>
        <v>0</v>
      </c>
      <c r="BF254" s="219">
        <f>IF(N254="snížená",J254,0)</f>
        <v>0</v>
      </c>
      <c r="BG254" s="219">
        <f>IF(N254="zákl. přenesená",J254,0)</f>
        <v>0</v>
      </c>
      <c r="BH254" s="219">
        <f>IF(N254="sníž. přenesená",J254,0)</f>
        <v>0</v>
      </c>
      <c r="BI254" s="219">
        <f>IF(N254="nulová",J254,0)</f>
        <v>0</v>
      </c>
      <c r="BJ254" s="19" t="s">
        <v>156</v>
      </c>
      <c r="BK254" s="219">
        <f>ROUND(I254*H254,2)</f>
        <v>0</v>
      </c>
      <c r="BL254" s="19" t="s">
        <v>249</v>
      </c>
      <c r="BM254" s="218" t="s">
        <v>350</v>
      </c>
    </row>
    <row r="255" s="2" customFormat="1">
      <c r="A255" s="40"/>
      <c r="B255" s="41"/>
      <c r="C255" s="42"/>
      <c r="D255" s="220" t="s">
        <v>158</v>
      </c>
      <c r="E255" s="42"/>
      <c r="F255" s="221" t="s">
        <v>351</v>
      </c>
      <c r="G255" s="42"/>
      <c r="H255" s="42"/>
      <c r="I255" s="222"/>
      <c r="J255" s="42"/>
      <c r="K255" s="42"/>
      <c r="L255" s="46"/>
      <c r="M255" s="223"/>
      <c r="N255" s="224"/>
      <c r="O255" s="86"/>
      <c r="P255" s="86"/>
      <c r="Q255" s="86"/>
      <c r="R255" s="86"/>
      <c r="S255" s="86"/>
      <c r="T255" s="87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T255" s="19" t="s">
        <v>158</v>
      </c>
      <c r="AU255" s="19" t="s">
        <v>156</v>
      </c>
    </row>
    <row r="256" s="2" customFormat="1" ht="16.5" customHeight="1">
      <c r="A256" s="40"/>
      <c r="B256" s="41"/>
      <c r="C256" s="207" t="s">
        <v>352</v>
      </c>
      <c r="D256" s="207" t="s">
        <v>151</v>
      </c>
      <c r="E256" s="208" t="s">
        <v>353</v>
      </c>
      <c r="F256" s="209" t="s">
        <v>354</v>
      </c>
      <c r="G256" s="210" t="s">
        <v>329</v>
      </c>
      <c r="H256" s="211">
        <v>1</v>
      </c>
      <c r="I256" s="212"/>
      <c r="J256" s="213">
        <f>ROUND(I256*H256,2)</f>
        <v>0</v>
      </c>
      <c r="K256" s="209" t="s">
        <v>154</v>
      </c>
      <c r="L256" s="46"/>
      <c r="M256" s="214" t="s">
        <v>19</v>
      </c>
      <c r="N256" s="215" t="s">
        <v>48</v>
      </c>
      <c r="O256" s="86"/>
      <c r="P256" s="216">
        <f>O256*H256</f>
        <v>0</v>
      </c>
      <c r="Q256" s="216">
        <v>0</v>
      </c>
      <c r="R256" s="216">
        <f>Q256*H256</f>
        <v>0</v>
      </c>
      <c r="S256" s="216">
        <v>0.00085999999999999998</v>
      </c>
      <c r="T256" s="217">
        <f>S256*H256</f>
        <v>0.00085999999999999998</v>
      </c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R256" s="218" t="s">
        <v>249</v>
      </c>
      <c r="AT256" s="218" t="s">
        <v>151</v>
      </c>
      <c r="AU256" s="218" t="s">
        <v>156</v>
      </c>
      <c r="AY256" s="19" t="s">
        <v>149</v>
      </c>
      <c r="BE256" s="219">
        <f>IF(N256="základní",J256,0)</f>
        <v>0</v>
      </c>
      <c r="BF256" s="219">
        <f>IF(N256="snížená",J256,0)</f>
        <v>0</v>
      </c>
      <c r="BG256" s="219">
        <f>IF(N256="zákl. přenesená",J256,0)</f>
        <v>0</v>
      </c>
      <c r="BH256" s="219">
        <f>IF(N256="sníž. přenesená",J256,0)</f>
        <v>0</v>
      </c>
      <c r="BI256" s="219">
        <f>IF(N256="nulová",J256,0)</f>
        <v>0</v>
      </c>
      <c r="BJ256" s="19" t="s">
        <v>156</v>
      </c>
      <c r="BK256" s="219">
        <f>ROUND(I256*H256,2)</f>
        <v>0</v>
      </c>
      <c r="BL256" s="19" t="s">
        <v>249</v>
      </c>
      <c r="BM256" s="218" t="s">
        <v>355</v>
      </c>
    </row>
    <row r="257" s="2" customFormat="1">
      <c r="A257" s="40"/>
      <c r="B257" s="41"/>
      <c r="C257" s="42"/>
      <c r="D257" s="220" t="s">
        <v>158</v>
      </c>
      <c r="E257" s="42"/>
      <c r="F257" s="221" t="s">
        <v>356</v>
      </c>
      <c r="G257" s="42"/>
      <c r="H257" s="42"/>
      <c r="I257" s="222"/>
      <c r="J257" s="42"/>
      <c r="K257" s="42"/>
      <c r="L257" s="46"/>
      <c r="M257" s="223"/>
      <c r="N257" s="224"/>
      <c r="O257" s="86"/>
      <c r="P257" s="86"/>
      <c r="Q257" s="86"/>
      <c r="R257" s="86"/>
      <c r="S257" s="86"/>
      <c r="T257" s="87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T257" s="19" t="s">
        <v>158</v>
      </c>
      <c r="AU257" s="19" t="s">
        <v>156</v>
      </c>
    </row>
    <row r="258" s="2" customFormat="1" ht="24.15" customHeight="1">
      <c r="A258" s="40"/>
      <c r="B258" s="41"/>
      <c r="C258" s="207" t="s">
        <v>357</v>
      </c>
      <c r="D258" s="207" t="s">
        <v>151</v>
      </c>
      <c r="E258" s="208" t="s">
        <v>358</v>
      </c>
      <c r="F258" s="209" t="s">
        <v>359</v>
      </c>
      <c r="G258" s="210" t="s">
        <v>329</v>
      </c>
      <c r="H258" s="211">
        <v>1</v>
      </c>
      <c r="I258" s="212"/>
      <c r="J258" s="213">
        <f>ROUND(I258*H258,2)</f>
        <v>0</v>
      </c>
      <c r="K258" s="209" t="s">
        <v>154</v>
      </c>
      <c r="L258" s="46"/>
      <c r="M258" s="214" t="s">
        <v>19</v>
      </c>
      <c r="N258" s="215" t="s">
        <v>48</v>
      </c>
      <c r="O258" s="86"/>
      <c r="P258" s="216">
        <f>O258*H258</f>
        <v>0</v>
      </c>
      <c r="Q258" s="216">
        <v>0</v>
      </c>
      <c r="R258" s="216">
        <f>Q258*H258</f>
        <v>0</v>
      </c>
      <c r="S258" s="216">
        <v>0.0091999999999999998</v>
      </c>
      <c r="T258" s="217">
        <f>S258*H258</f>
        <v>0.0091999999999999998</v>
      </c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R258" s="218" t="s">
        <v>249</v>
      </c>
      <c r="AT258" s="218" t="s">
        <v>151</v>
      </c>
      <c r="AU258" s="218" t="s">
        <v>156</v>
      </c>
      <c r="AY258" s="19" t="s">
        <v>149</v>
      </c>
      <c r="BE258" s="219">
        <f>IF(N258="základní",J258,0)</f>
        <v>0</v>
      </c>
      <c r="BF258" s="219">
        <f>IF(N258="snížená",J258,0)</f>
        <v>0</v>
      </c>
      <c r="BG258" s="219">
        <f>IF(N258="zákl. přenesená",J258,0)</f>
        <v>0</v>
      </c>
      <c r="BH258" s="219">
        <f>IF(N258="sníž. přenesená",J258,0)</f>
        <v>0</v>
      </c>
      <c r="BI258" s="219">
        <f>IF(N258="nulová",J258,0)</f>
        <v>0</v>
      </c>
      <c r="BJ258" s="19" t="s">
        <v>156</v>
      </c>
      <c r="BK258" s="219">
        <f>ROUND(I258*H258,2)</f>
        <v>0</v>
      </c>
      <c r="BL258" s="19" t="s">
        <v>249</v>
      </c>
      <c r="BM258" s="218" t="s">
        <v>360</v>
      </c>
    </row>
    <row r="259" s="2" customFormat="1">
      <c r="A259" s="40"/>
      <c r="B259" s="41"/>
      <c r="C259" s="42"/>
      <c r="D259" s="220" t="s">
        <v>158</v>
      </c>
      <c r="E259" s="42"/>
      <c r="F259" s="221" t="s">
        <v>361</v>
      </c>
      <c r="G259" s="42"/>
      <c r="H259" s="42"/>
      <c r="I259" s="222"/>
      <c r="J259" s="42"/>
      <c r="K259" s="42"/>
      <c r="L259" s="46"/>
      <c r="M259" s="223"/>
      <c r="N259" s="224"/>
      <c r="O259" s="86"/>
      <c r="P259" s="86"/>
      <c r="Q259" s="86"/>
      <c r="R259" s="86"/>
      <c r="S259" s="86"/>
      <c r="T259" s="87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T259" s="19" t="s">
        <v>158</v>
      </c>
      <c r="AU259" s="19" t="s">
        <v>156</v>
      </c>
    </row>
    <row r="260" s="2" customFormat="1" ht="24.15" customHeight="1">
      <c r="A260" s="40"/>
      <c r="B260" s="41"/>
      <c r="C260" s="207" t="s">
        <v>362</v>
      </c>
      <c r="D260" s="207" t="s">
        <v>151</v>
      </c>
      <c r="E260" s="208" t="s">
        <v>363</v>
      </c>
      <c r="F260" s="209" t="s">
        <v>364</v>
      </c>
      <c r="G260" s="210" t="s">
        <v>365</v>
      </c>
      <c r="H260" s="211">
        <v>3</v>
      </c>
      <c r="I260" s="212"/>
      <c r="J260" s="213">
        <f>ROUND(I260*H260,2)</f>
        <v>0</v>
      </c>
      <c r="K260" s="209" t="s">
        <v>154</v>
      </c>
      <c r="L260" s="46"/>
      <c r="M260" s="214" t="s">
        <v>19</v>
      </c>
      <c r="N260" s="215" t="s">
        <v>48</v>
      </c>
      <c r="O260" s="86"/>
      <c r="P260" s="216">
        <f>O260*H260</f>
        <v>0</v>
      </c>
      <c r="Q260" s="216">
        <v>0</v>
      </c>
      <c r="R260" s="216">
        <f>Q260*H260</f>
        <v>0</v>
      </c>
      <c r="S260" s="216">
        <v>0.00084999999999999995</v>
      </c>
      <c r="T260" s="217">
        <f>S260*H260</f>
        <v>0.0025499999999999997</v>
      </c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R260" s="218" t="s">
        <v>249</v>
      </c>
      <c r="AT260" s="218" t="s">
        <v>151</v>
      </c>
      <c r="AU260" s="218" t="s">
        <v>156</v>
      </c>
      <c r="AY260" s="19" t="s">
        <v>149</v>
      </c>
      <c r="BE260" s="219">
        <f>IF(N260="základní",J260,0)</f>
        <v>0</v>
      </c>
      <c r="BF260" s="219">
        <f>IF(N260="snížená",J260,0)</f>
        <v>0</v>
      </c>
      <c r="BG260" s="219">
        <f>IF(N260="zákl. přenesená",J260,0)</f>
        <v>0</v>
      </c>
      <c r="BH260" s="219">
        <f>IF(N260="sníž. přenesená",J260,0)</f>
        <v>0</v>
      </c>
      <c r="BI260" s="219">
        <f>IF(N260="nulová",J260,0)</f>
        <v>0</v>
      </c>
      <c r="BJ260" s="19" t="s">
        <v>156</v>
      </c>
      <c r="BK260" s="219">
        <f>ROUND(I260*H260,2)</f>
        <v>0</v>
      </c>
      <c r="BL260" s="19" t="s">
        <v>249</v>
      </c>
      <c r="BM260" s="218" t="s">
        <v>366</v>
      </c>
    </row>
    <row r="261" s="2" customFormat="1">
      <c r="A261" s="40"/>
      <c r="B261" s="41"/>
      <c r="C261" s="42"/>
      <c r="D261" s="220" t="s">
        <v>158</v>
      </c>
      <c r="E261" s="42"/>
      <c r="F261" s="221" t="s">
        <v>367</v>
      </c>
      <c r="G261" s="42"/>
      <c r="H261" s="42"/>
      <c r="I261" s="222"/>
      <c r="J261" s="42"/>
      <c r="K261" s="42"/>
      <c r="L261" s="46"/>
      <c r="M261" s="223"/>
      <c r="N261" s="224"/>
      <c r="O261" s="86"/>
      <c r="P261" s="86"/>
      <c r="Q261" s="86"/>
      <c r="R261" s="86"/>
      <c r="S261" s="86"/>
      <c r="T261" s="87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T261" s="19" t="s">
        <v>158</v>
      </c>
      <c r="AU261" s="19" t="s">
        <v>156</v>
      </c>
    </row>
    <row r="262" s="2" customFormat="1" ht="24.15" customHeight="1">
      <c r="A262" s="40"/>
      <c r="B262" s="41"/>
      <c r="C262" s="207" t="s">
        <v>368</v>
      </c>
      <c r="D262" s="207" t="s">
        <v>151</v>
      </c>
      <c r="E262" s="208" t="s">
        <v>369</v>
      </c>
      <c r="F262" s="209" t="s">
        <v>370</v>
      </c>
      <c r="G262" s="210" t="s">
        <v>329</v>
      </c>
      <c r="H262" s="211">
        <v>1</v>
      </c>
      <c r="I262" s="212"/>
      <c r="J262" s="213">
        <f>ROUND(I262*H262,2)</f>
        <v>0</v>
      </c>
      <c r="K262" s="209" t="s">
        <v>154</v>
      </c>
      <c r="L262" s="46"/>
      <c r="M262" s="214" t="s">
        <v>19</v>
      </c>
      <c r="N262" s="215" t="s">
        <v>48</v>
      </c>
      <c r="O262" s="86"/>
      <c r="P262" s="216">
        <f>O262*H262</f>
        <v>0</v>
      </c>
      <c r="Q262" s="216">
        <v>0.028718717000000001</v>
      </c>
      <c r="R262" s="216">
        <f>Q262*H262</f>
        <v>0.028718717000000001</v>
      </c>
      <c r="S262" s="216">
        <v>0</v>
      </c>
      <c r="T262" s="217">
        <f>S262*H262</f>
        <v>0</v>
      </c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R262" s="218" t="s">
        <v>249</v>
      </c>
      <c r="AT262" s="218" t="s">
        <v>151</v>
      </c>
      <c r="AU262" s="218" t="s">
        <v>156</v>
      </c>
      <c r="AY262" s="19" t="s">
        <v>149</v>
      </c>
      <c r="BE262" s="219">
        <f>IF(N262="základní",J262,0)</f>
        <v>0</v>
      </c>
      <c r="BF262" s="219">
        <f>IF(N262="snížená",J262,0)</f>
        <v>0</v>
      </c>
      <c r="BG262" s="219">
        <f>IF(N262="zákl. přenesená",J262,0)</f>
        <v>0</v>
      </c>
      <c r="BH262" s="219">
        <f>IF(N262="sníž. přenesená",J262,0)</f>
        <v>0</v>
      </c>
      <c r="BI262" s="219">
        <f>IF(N262="nulová",J262,0)</f>
        <v>0</v>
      </c>
      <c r="BJ262" s="19" t="s">
        <v>156</v>
      </c>
      <c r="BK262" s="219">
        <f>ROUND(I262*H262,2)</f>
        <v>0</v>
      </c>
      <c r="BL262" s="19" t="s">
        <v>249</v>
      </c>
      <c r="BM262" s="218" t="s">
        <v>371</v>
      </c>
    </row>
    <row r="263" s="2" customFormat="1">
      <c r="A263" s="40"/>
      <c r="B263" s="41"/>
      <c r="C263" s="42"/>
      <c r="D263" s="220" t="s">
        <v>158</v>
      </c>
      <c r="E263" s="42"/>
      <c r="F263" s="221" t="s">
        <v>372</v>
      </c>
      <c r="G263" s="42"/>
      <c r="H263" s="42"/>
      <c r="I263" s="222"/>
      <c r="J263" s="42"/>
      <c r="K263" s="42"/>
      <c r="L263" s="46"/>
      <c r="M263" s="223"/>
      <c r="N263" s="224"/>
      <c r="O263" s="86"/>
      <c r="P263" s="86"/>
      <c r="Q263" s="86"/>
      <c r="R263" s="86"/>
      <c r="S263" s="86"/>
      <c r="T263" s="87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T263" s="19" t="s">
        <v>158</v>
      </c>
      <c r="AU263" s="19" t="s">
        <v>156</v>
      </c>
    </row>
    <row r="264" s="2" customFormat="1" ht="37.8" customHeight="1">
      <c r="A264" s="40"/>
      <c r="B264" s="41"/>
      <c r="C264" s="207" t="s">
        <v>373</v>
      </c>
      <c r="D264" s="207" t="s">
        <v>151</v>
      </c>
      <c r="E264" s="208" t="s">
        <v>374</v>
      </c>
      <c r="F264" s="209" t="s">
        <v>375</v>
      </c>
      <c r="G264" s="210" t="s">
        <v>329</v>
      </c>
      <c r="H264" s="211">
        <v>1</v>
      </c>
      <c r="I264" s="212"/>
      <c r="J264" s="213">
        <f>ROUND(I264*H264,2)</f>
        <v>0</v>
      </c>
      <c r="K264" s="209" t="s">
        <v>154</v>
      </c>
      <c r="L264" s="46"/>
      <c r="M264" s="214" t="s">
        <v>19</v>
      </c>
      <c r="N264" s="215" t="s">
        <v>48</v>
      </c>
      <c r="O264" s="86"/>
      <c r="P264" s="216">
        <f>O264*H264</f>
        <v>0</v>
      </c>
      <c r="Q264" s="216">
        <v>0.018230530200000001</v>
      </c>
      <c r="R264" s="216">
        <f>Q264*H264</f>
        <v>0.018230530200000001</v>
      </c>
      <c r="S264" s="216">
        <v>0</v>
      </c>
      <c r="T264" s="217">
        <f>S264*H264</f>
        <v>0</v>
      </c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R264" s="218" t="s">
        <v>249</v>
      </c>
      <c r="AT264" s="218" t="s">
        <v>151</v>
      </c>
      <c r="AU264" s="218" t="s">
        <v>156</v>
      </c>
      <c r="AY264" s="19" t="s">
        <v>149</v>
      </c>
      <c r="BE264" s="219">
        <f>IF(N264="základní",J264,0)</f>
        <v>0</v>
      </c>
      <c r="BF264" s="219">
        <f>IF(N264="snížená",J264,0)</f>
        <v>0</v>
      </c>
      <c r="BG264" s="219">
        <f>IF(N264="zákl. přenesená",J264,0)</f>
        <v>0</v>
      </c>
      <c r="BH264" s="219">
        <f>IF(N264="sníž. přenesená",J264,0)</f>
        <v>0</v>
      </c>
      <c r="BI264" s="219">
        <f>IF(N264="nulová",J264,0)</f>
        <v>0</v>
      </c>
      <c r="BJ264" s="19" t="s">
        <v>156</v>
      </c>
      <c r="BK264" s="219">
        <f>ROUND(I264*H264,2)</f>
        <v>0</v>
      </c>
      <c r="BL264" s="19" t="s">
        <v>249</v>
      </c>
      <c r="BM264" s="218" t="s">
        <v>376</v>
      </c>
    </row>
    <row r="265" s="2" customFormat="1">
      <c r="A265" s="40"/>
      <c r="B265" s="41"/>
      <c r="C265" s="42"/>
      <c r="D265" s="220" t="s">
        <v>158</v>
      </c>
      <c r="E265" s="42"/>
      <c r="F265" s="221" t="s">
        <v>377</v>
      </c>
      <c r="G265" s="42"/>
      <c r="H265" s="42"/>
      <c r="I265" s="222"/>
      <c r="J265" s="42"/>
      <c r="K265" s="42"/>
      <c r="L265" s="46"/>
      <c r="M265" s="223"/>
      <c r="N265" s="224"/>
      <c r="O265" s="86"/>
      <c r="P265" s="86"/>
      <c r="Q265" s="86"/>
      <c r="R265" s="86"/>
      <c r="S265" s="86"/>
      <c r="T265" s="87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T265" s="19" t="s">
        <v>158</v>
      </c>
      <c r="AU265" s="19" t="s">
        <v>156</v>
      </c>
    </row>
    <row r="266" s="2" customFormat="1" ht="21.75" customHeight="1">
      <c r="A266" s="40"/>
      <c r="B266" s="41"/>
      <c r="C266" s="207" t="s">
        <v>378</v>
      </c>
      <c r="D266" s="207" t="s">
        <v>151</v>
      </c>
      <c r="E266" s="208" t="s">
        <v>379</v>
      </c>
      <c r="F266" s="209" t="s">
        <v>380</v>
      </c>
      <c r="G266" s="210" t="s">
        <v>329</v>
      </c>
      <c r="H266" s="211">
        <v>1</v>
      </c>
      <c r="I266" s="212"/>
      <c r="J266" s="213">
        <f>ROUND(I266*H266,2)</f>
        <v>0</v>
      </c>
      <c r="K266" s="209" t="s">
        <v>154</v>
      </c>
      <c r="L266" s="46"/>
      <c r="M266" s="214" t="s">
        <v>19</v>
      </c>
      <c r="N266" s="215" t="s">
        <v>48</v>
      </c>
      <c r="O266" s="86"/>
      <c r="P266" s="216">
        <f>O266*H266</f>
        <v>0</v>
      </c>
      <c r="Q266" s="216">
        <v>0.01425046</v>
      </c>
      <c r="R266" s="216">
        <f>Q266*H266</f>
        <v>0.01425046</v>
      </c>
      <c r="S266" s="216">
        <v>0</v>
      </c>
      <c r="T266" s="217">
        <f>S266*H266</f>
        <v>0</v>
      </c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R266" s="218" t="s">
        <v>249</v>
      </c>
      <c r="AT266" s="218" t="s">
        <v>151</v>
      </c>
      <c r="AU266" s="218" t="s">
        <v>156</v>
      </c>
      <c r="AY266" s="19" t="s">
        <v>149</v>
      </c>
      <c r="BE266" s="219">
        <f>IF(N266="základní",J266,0)</f>
        <v>0</v>
      </c>
      <c r="BF266" s="219">
        <f>IF(N266="snížená",J266,0)</f>
        <v>0</v>
      </c>
      <c r="BG266" s="219">
        <f>IF(N266="zákl. přenesená",J266,0)</f>
        <v>0</v>
      </c>
      <c r="BH266" s="219">
        <f>IF(N266="sníž. přenesená",J266,0)</f>
        <v>0</v>
      </c>
      <c r="BI266" s="219">
        <f>IF(N266="nulová",J266,0)</f>
        <v>0</v>
      </c>
      <c r="BJ266" s="19" t="s">
        <v>156</v>
      </c>
      <c r="BK266" s="219">
        <f>ROUND(I266*H266,2)</f>
        <v>0</v>
      </c>
      <c r="BL266" s="19" t="s">
        <v>249</v>
      </c>
      <c r="BM266" s="218" t="s">
        <v>381</v>
      </c>
    </row>
    <row r="267" s="2" customFormat="1">
      <c r="A267" s="40"/>
      <c r="B267" s="41"/>
      <c r="C267" s="42"/>
      <c r="D267" s="220" t="s">
        <v>158</v>
      </c>
      <c r="E267" s="42"/>
      <c r="F267" s="221" t="s">
        <v>382</v>
      </c>
      <c r="G267" s="42"/>
      <c r="H267" s="42"/>
      <c r="I267" s="222"/>
      <c r="J267" s="42"/>
      <c r="K267" s="42"/>
      <c r="L267" s="46"/>
      <c r="M267" s="223"/>
      <c r="N267" s="224"/>
      <c r="O267" s="86"/>
      <c r="P267" s="86"/>
      <c r="Q267" s="86"/>
      <c r="R267" s="86"/>
      <c r="S267" s="86"/>
      <c r="T267" s="87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T267" s="19" t="s">
        <v>158</v>
      </c>
      <c r="AU267" s="19" t="s">
        <v>156</v>
      </c>
    </row>
    <row r="268" s="2" customFormat="1" ht="49.05" customHeight="1">
      <c r="A268" s="40"/>
      <c r="B268" s="41"/>
      <c r="C268" s="207" t="s">
        <v>383</v>
      </c>
      <c r="D268" s="207" t="s">
        <v>151</v>
      </c>
      <c r="E268" s="208" t="s">
        <v>384</v>
      </c>
      <c r="F268" s="209" t="s">
        <v>385</v>
      </c>
      <c r="G268" s="210" t="s">
        <v>329</v>
      </c>
      <c r="H268" s="211">
        <v>1</v>
      </c>
      <c r="I268" s="212"/>
      <c r="J268" s="213">
        <f>ROUND(I268*H268,2)</f>
        <v>0</v>
      </c>
      <c r="K268" s="209" t="s">
        <v>154</v>
      </c>
      <c r="L268" s="46"/>
      <c r="M268" s="214" t="s">
        <v>19</v>
      </c>
      <c r="N268" s="215" t="s">
        <v>48</v>
      </c>
      <c r="O268" s="86"/>
      <c r="P268" s="216">
        <f>O268*H268</f>
        <v>0</v>
      </c>
      <c r="Q268" s="216">
        <v>0.037386299999999997</v>
      </c>
      <c r="R268" s="216">
        <f>Q268*H268</f>
        <v>0.037386299999999997</v>
      </c>
      <c r="S268" s="216">
        <v>0</v>
      </c>
      <c r="T268" s="217">
        <f>S268*H268</f>
        <v>0</v>
      </c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R268" s="218" t="s">
        <v>249</v>
      </c>
      <c r="AT268" s="218" t="s">
        <v>151</v>
      </c>
      <c r="AU268" s="218" t="s">
        <v>156</v>
      </c>
      <c r="AY268" s="19" t="s">
        <v>149</v>
      </c>
      <c r="BE268" s="219">
        <f>IF(N268="základní",J268,0)</f>
        <v>0</v>
      </c>
      <c r="BF268" s="219">
        <f>IF(N268="snížená",J268,0)</f>
        <v>0</v>
      </c>
      <c r="BG268" s="219">
        <f>IF(N268="zákl. přenesená",J268,0)</f>
        <v>0</v>
      </c>
      <c r="BH268" s="219">
        <f>IF(N268="sníž. přenesená",J268,0)</f>
        <v>0</v>
      </c>
      <c r="BI268" s="219">
        <f>IF(N268="nulová",J268,0)</f>
        <v>0</v>
      </c>
      <c r="BJ268" s="19" t="s">
        <v>156</v>
      </c>
      <c r="BK268" s="219">
        <f>ROUND(I268*H268,2)</f>
        <v>0</v>
      </c>
      <c r="BL268" s="19" t="s">
        <v>249</v>
      </c>
      <c r="BM268" s="218" t="s">
        <v>386</v>
      </c>
    </row>
    <row r="269" s="2" customFormat="1">
      <c r="A269" s="40"/>
      <c r="B269" s="41"/>
      <c r="C269" s="42"/>
      <c r="D269" s="220" t="s">
        <v>158</v>
      </c>
      <c r="E269" s="42"/>
      <c r="F269" s="221" t="s">
        <v>387</v>
      </c>
      <c r="G269" s="42"/>
      <c r="H269" s="42"/>
      <c r="I269" s="222"/>
      <c r="J269" s="42"/>
      <c r="K269" s="42"/>
      <c r="L269" s="46"/>
      <c r="M269" s="223"/>
      <c r="N269" s="224"/>
      <c r="O269" s="86"/>
      <c r="P269" s="86"/>
      <c r="Q269" s="86"/>
      <c r="R269" s="86"/>
      <c r="S269" s="86"/>
      <c r="T269" s="87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T269" s="19" t="s">
        <v>158</v>
      </c>
      <c r="AU269" s="19" t="s">
        <v>156</v>
      </c>
    </row>
    <row r="270" s="2" customFormat="1" ht="24.15" customHeight="1">
      <c r="A270" s="40"/>
      <c r="B270" s="41"/>
      <c r="C270" s="207" t="s">
        <v>388</v>
      </c>
      <c r="D270" s="207" t="s">
        <v>151</v>
      </c>
      <c r="E270" s="208" t="s">
        <v>389</v>
      </c>
      <c r="F270" s="209" t="s">
        <v>390</v>
      </c>
      <c r="G270" s="210" t="s">
        <v>329</v>
      </c>
      <c r="H270" s="211">
        <v>1</v>
      </c>
      <c r="I270" s="212"/>
      <c r="J270" s="213">
        <f>ROUND(I270*H270,2)</f>
        <v>0</v>
      </c>
      <c r="K270" s="209" t="s">
        <v>19</v>
      </c>
      <c r="L270" s="46"/>
      <c r="M270" s="214" t="s">
        <v>19</v>
      </c>
      <c r="N270" s="215" t="s">
        <v>48</v>
      </c>
      <c r="O270" s="86"/>
      <c r="P270" s="216">
        <f>O270*H270</f>
        <v>0</v>
      </c>
      <c r="Q270" s="216">
        <v>0.0050600300000000001</v>
      </c>
      <c r="R270" s="216">
        <f>Q270*H270</f>
        <v>0.0050600300000000001</v>
      </c>
      <c r="S270" s="216">
        <v>0</v>
      </c>
      <c r="T270" s="217">
        <f>S270*H270</f>
        <v>0</v>
      </c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R270" s="218" t="s">
        <v>249</v>
      </c>
      <c r="AT270" s="218" t="s">
        <v>151</v>
      </c>
      <c r="AU270" s="218" t="s">
        <v>156</v>
      </c>
      <c r="AY270" s="19" t="s">
        <v>149</v>
      </c>
      <c r="BE270" s="219">
        <f>IF(N270="základní",J270,0)</f>
        <v>0</v>
      </c>
      <c r="BF270" s="219">
        <f>IF(N270="snížená",J270,0)</f>
        <v>0</v>
      </c>
      <c r="BG270" s="219">
        <f>IF(N270="zákl. přenesená",J270,0)</f>
        <v>0</v>
      </c>
      <c r="BH270" s="219">
        <f>IF(N270="sníž. přenesená",J270,0)</f>
        <v>0</v>
      </c>
      <c r="BI270" s="219">
        <f>IF(N270="nulová",J270,0)</f>
        <v>0</v>
      </c>
      <c r="BJ270" s="19" t="s">
        <v>156</v>
      </c>
      <c r="BK270" s="219">
        <f>ROUND(I270*H270,2)</f>
        <v>0</v>
      </c>
      <c r="BL270" s="19" t="s">
        <v>249</v>
      </c>
      <c r="BM270" s="218" t="s">
        <v>391</v>
      </c>
    </row>
    <row r="271" s="2" customFormat="1" ht="21.75" customHeight="1">
      <c r="A271" s="40"/>
      <c r="B271" s="41"/>
      <c r="C271" s="207" t="s">
        <v>392</v>
      </c>
      <c r="D271" s="207" t="s">
        <v>151</v>
      </c>
      <c r="E271" s="208" t="s">
        <v>393</v>
      </c>
      <c r="F271" s="209" t="s">
        <v>394</v>
      </c>
      <c r="G271" s="210" t="s">
        <v>329</v>
      </c>
      <c r="H271" s="211">
        <v>1</v>
      </c>
      <c r="I271" s="212"/>
      <c r="J271" s="213">
        <f>ROUND(I271*H271,2)</f>
        <v>0</v>
      </c>
      <c r="K271" s="209" t="s">
        <v>154</v>
      </c>
      <c r="L271" s="46"/>
      <c r="M271" s="214" t="s">
        <v>19</v>
      </c>
      <c r="N271" s="215" t="s">
        <v>48</v>
      </c>
      <c r="O271" s="86"/>
      <c r="P271" s="216">
        <f>O271*H271</f>
        <v>0</v>
      </c>
      <c r="Q271" s="216">
        <v>0.0018891400000000001</v>
      </c>
      <c r="R271" s="216">
        <f>Q271*H271</f>
        <v>0.0018891400000000001</v>
      </c>
      <c r="S271" s="216">
        <v>0</v>
      </c>
      <c r="T271" s="217">
        <f>S271*H271</f>
        <v>0</v>
      </c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R271" s="218" t="s">
        <v>249</v>
      </c>
      <c r="AT271" s="218" t="s">
        <v>151</v>
      </c>
      <c r="AU271" s="218" t="s">
        <v>156</v>
      </c>
      <c r="AY271" s="19" t="s">
        <v>149</v>
      </c>
      <c r="BE271" s="219">
        <f>IF(N271="základní",J271,0)</f>
        <v>0</v>
      </c>
      <c r="BF271" s="219">
        <f>IF(N271="snížená",J271,0)</f>
        <v>0</v>
      </c>
      <c r="BG271" s="219">
        <f>IF(N271="zákl. přenesená",J271,0)</f>
        <v>0</v>
      </c>
      <c r="BH271" s="219">
        <f>IF(N271="sníž. přenesená",J271,0)</f>
        <v>0</v>
      </c>
      <c r="BI271" s="219">
        <f>IF(N271="nulová",J271,0)</f>
        <v>0</v>
      </c>
      <c r="BJ271" s="19" t="s">
        <v>156</v>
      </c>
      <c r="BK271" s="219">
        <f>ROUND(I271*H271,2)</f>
        <v>0</v>
      </c>
      <c r="BL271" s="19" t="s">
        <v>249</v>
      </c>
      <c r="BM271" s="218" t="s">
        <v>395</v>
      </c>
    </row>
    <row r="272" s="2" customFormat="1">
      <c r="A272" s="40"/>
      <c r="B272" s="41"/>
      <c r="C272" s="42"/>
      <c r="D272" s="220" t="s">
        <v>158</v>
      </c>
      <c r="E272" s="42"/>
      <c r="F272" s="221" t="s">
        <v>396</v>
      </c>
      <c r="G272" s="42"/>
      <c r="H272" s="42"/>
      <c r="I272" s="222"/>
      <c r="J272" s="42"/>
      <c r="K272" s="42"/>
      <c r="L272" s="46"/>
      <c r="M272" s="223"/>
      <c r="N272" s="224"/>
      <c r="O272" s="86"/>
      <c r="P272" s="86"/>
      <c r="Q272" s="86"/>
      <c r="R272" s="86"/>
      <c r="S272" s="86"/>
      <c r="T272" s="87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T272" s="19" t="s">
        <v>158</v>
      </c>
      <c r="AU272" s="19" t="s">
        <v>156</v>
      </c>
    </row>
    <row r="273" s="2" customFormat="1" ht="24.15" customHeight="1">
      <c r="A273" s="40"/>
      <c r="B273" s="41"/>
      <c r="C273" s="207" t="s">
        <v>397</v>
      </c>
      <c r="D273" s="207" t="s">
        <v>151</v>
      </c>
      <c r="E273" s="208" t="s">
        <v>398</v>
      </c>
      <c r="F273" s="209" t="s">
        <v>399</v>
      </c>
      <c r="G273" s="210" t="s">
        <v>329</v>
      </c>
      <c r="H273" s="211">
        <v>1</v>
      </c>
      <c r="I273" s="212"/>
      <c r="J273" s="213">
        <f>ROUND(I273*H273,2)</f>
        <v>0</v>
      </c>
      <c r="K273" s="209" t="s">
        <v>154</v>
      </c>
      <c r="L273" s="46"/>
      <c r="M273" s="214" t="s">
        <v>19</v>
      </c>
      <c r="N273" s="215" t="s">
        <v>48</v>
      </c>
      <c r="O273" s="86"/>
      <c r="P273" s="216">
        <f>O273*H273</f>
        <v>0</v>
      </c>
      <c r="Q273" s="216">
        <v>0.0017191400000000001</v>
      </c>
      <c r="R273" s="216">
        <f>Q273*H273</f>
        <v>0.0017191400000000001</v>
      </c>
      <c r="S273" s="216">
        <v>0</v>
      </c>
      <c r="T273" s="217">
        <f>S273*H273</f>
        <v>0</v>
      </c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R273" s="218" t="s">
        <v>249</v>
      </c>
      <c r="AT273" s="218" t="s">
        <v>151</v>
      </c>
      <c r="AU273" s="218" t="s">
        <v>156</v>
      </c>
      <c r="AY273" s="19" t="s">
        <v>149</v>
      </c>
      <c r="BE273" s="219">
        <f>IF(N273="základní",J273,0)</f>
        <v>0</v>
      </c>
      <c r="BF273" s="219">
        <f>IF(N273="snížená",J273,0)</f>
        <v>0</v>
      </c>
      <c r="BG273" s="219">
        <f>IF(N273="zákl. přenesená",J273,0)</f>
        <v>0</v>
      </c>
      <c r="BH273" s="219">
        <f>IF(N273="sníž. přenesená",J273,0)</f>
        <v>0</v>
      </c>
      <c r="BI273" s="219">
        <f>IF(N273="nulová",J273,0)</f>
        <v>0</v>
      </c>
      <c r="BJ273" s="19" t="s">
        <v>156</v>
      </c>
      <c r="BK273" s="219">
        <f>ROUND(I273*H273,2)</f>
        <v>0</v>
      </c>
      <c r="BL273" s="19" t="s">
        <v>249</v>
      </c>
      <c r="BM273" s="218" t="s">
        <v>400</v>
      </c>
    </row>
    <row r="274" s="2" customFormat="1">
      <c r="A274" s="40"/>
      <c r="B274" s="41"/>
      <c r="C274" s="42"/>
      <c r="D274" s="220" t="s">
        <v>158</v>
      </c>
      <c r="E274" s="42"/>
      <c r="F274" s="221" t="s">
        <v>401</v>
      </c>
      <c r="G274" s="42"/>
      <c r="H274" s="42"/>
      <c r="I274" s="222"/>
      <c r="J274" s="42"/>
      <c r="K274" s="42"/>
      <c r="L274" s="46"/>
      <c r="M274" s="223"/>
      <c r="N274" s="224"/>
      <c r="O274" s="86"/>
      <c r="P274" s="86"/>
      <c r="Q274" s="86"/>
      <c r="R274" s="86"/>
      <c r="S274" s="86"/>
      <c r="T274" s="87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T274" s="19" t="s">
        <v>158</v>
      </c>
      <c r="AU274" s="19" t="s">
        <v>156</v>
      </c>
    </row>
    <row r="275" s="2" customFormat="1" ht="21.75" customHeight="1">
      <c r="A275" s="40"/>
      <c r="B275" s="41"/>
      <c r="C275" s="207" t="s">
        <v>402</v>
      </c>
      <c r="D275" s="207" t="s">
        <v>151</v>
      </c>
      <c r="E275" s="208" t="s">
        <v>403</v>
      </c>
      <c r="F275" s="209" t="s">
        <v>404</v>
      </c>
      <c r="G275" s="210" t="s">
        <v>329</v>
      </c>
      <c r="H275" s="211">
        <v>1</v>
      </c>
      <c r="I275" s="212"/>
      <c r="J275" s="213">
        <f>ROUND(I275*H275,2)</f>
        <v>0</v>
      </c>
      <c r="K275" s="209" t="s">
        <v>154</v>
      </c>
      <c r="L275" s="46"/>
      <c r="M275" s="214" t="s">
        <v>19</v>
      </c>
      <c r="N275" s="215" t="s">
        <v>48</v>
      </c>
      <c r="O275" s="86"/>
      <c r="P275" s="216">
        <f>O275*H275</f>
        <v>0</v>
      </c>
      <c r="Q275" s="216">
        <v>0.0018</v>
      </c>
      <c r="R275" s="216">
        <f>Q275*H275</f>
        <v>0.0018</v>
      </c>
      <c r="S275" s="216">
        <v>0</v>
      </c>
      <c r="T275" s="217">
        <f>S275*H275</f>
        <v>0</v>
      </c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R275" s="218" t="s">
        <v>249</v>
      </c>
      <c r="AT275" s="218" t="s">
        <v>151</v>
      </c>
      <c r="AU275" s="218" t="s">
        <v>156</v>
      </c>
      <c r="AY275" s="19" t="s">
        <v>149</v>
      </c>
      <c r="BE275" s="219">
        <f>IF(N275="základní",J275,0)</f>
        <v>0</v>
      </c>
      <c r="BF275" s="219">
        <f>IF(N275="snížená",J275,0)</f>
        <v>0</v>
      </c>
      <c r="BG275" s="219">
        <f>IF(N275="zákl. přenesená",J275,0)</f>
        <v>0</v>
      </c>
      <c r="BH275" s="219">
        <f>IF(N275="sníž. přenesená",J275,0)</f>
        <v>0</v>
      </c>
      <c r="BI275" s="219">
        <f>IF(N275="nulová",J275,0)</f>
        <v>0</v>
      </c>
      <c r="BJ275" s="19" t="s">
        <v>156</v>
      </c>
      <c r="BK275" s="219">
        <f>ROUND(I275*H275,2)</f>
        <v>0</v>
      </c>
      <c r="BL275" s="19" t="s">
        <v>249</v>
      </c>
      <c r="BM275" s="218" t="s">
        <v>405</v>
      </c>
    </row>
    <row r="276" s="2" customFormat="1">
      <c r="A276" s="40"/>
      <c r="B276" s="41"/>
      <c r="C276" s="42"/>
      <c r="D276" s="220" t="s">
        <v>158</v>
      </c>
      <c r="E276" s="42"/>
      <c r="F276" s="221" t="s">
        <v>406</v>
      </c>
      <c r="G276" s="42"/>
      <c r="H276" s="42"/>
      <c r="I276" s="222"/>
      <c r="J276" s="42"/>
      <c r="K276" s="42"/>
      <c r="L276" s="46"/>
      <c r="M276" s="223"/>
      <c r="N276" s="224"/>
      <c r="O276" s="86"/>
      <c r="P276" s="86"/>
      <c r="Q276" s="86"/>
      <c r="R276" s="86"/>
      <c r="S276" s="86"/>
      <c r="T276" s="87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T276" s="19" t="s">
        <v>158</v>
      </c>
      <c r="AU276" s="19" t="s">
        <v>156</v>
      </c>
    </row>
    <row r="277" s="2" customFormat="1" ht="24.15" customHeight="1">
      <c r="A277" s="40"/>
      <c r="B277" s="41"/>
      <c r="C277" s="207" t="s">
        <v>407</v>
      </c>
      <c r="D277" s="207" t="s">
        <v>151</v>
      </c>
      <c r="E277" s="208" t="s">
        <v>408</v>
      </c>
      <c r="F277" s="209" t="s">
        <v>409</v>
      </c>
      <c r="G277" s="210" t="s">
        <v>329</v>
      </c>
      <c r="H277" s="211">
        <v>1</v>
      </c>
      <c r="I277" s="212"/>
      <c r="J277" s="213">
        <f>ROUND(I277*H277,2)</f>
        <v>0</v>
      </c>
      <c r="K277" s="209" t="s">
        <v>154</v>
      </c>
      <c r="L277" s="46"/>
      <c r="M277" s="214" t="s">
        <v>19</v>
      </c>
      <c r="N277" s="215" t="s">
        <v>48</v>
      </c>
      <c r="O277" s="86"/>
      <c r="P277" s="216">
        <f>O277*H277</f>
        <v>0</v>
      </c>
      <c r="Q277" s="216">
        <v>0.00311014</v>
      </c>
      <c r="R277" s="216">
        <f>Q277*H277</f>
        <v>0.00311014</v>
      </c>
      <c r="S277" s="216">
        <v>0</v>
      </c>
      <c r="T277" s="217">
        <f>S277*H277</f>
        <v>0</v>
      </c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R277" s="218" t="s">
        <v>249</v>
      </c>
      <c r="AT277" s="218" t="s">
        <v>151</v>
      </c>
      <c r="AU277" s="218" t="s">
        <v>156</v>
      </c>
      <c r="AY277" s="19" t="s">
        <v>149</v>
      </c>
      <c r="BE277" s="219">
        <f>IF(N277="základní",J277,0)</f>
        <v>0</v>
      </c>
      <c r="BF277" s="219">
        <f>IF(N277="snížená",J277,0)</f>
        <v>0</v>
      </c>
      <c r="BG277" s="219">
        <f>IF(N277="zákl. přenesená",J277,0)</f>
        <v>0</v>
      </c>
      <c r="BH277" s="219">
        <f>IF(N277="sníž. přenesená",J277,0)</f>
        <v>0</v>
      </c>
      <c r="BI277" s="219">
        <f>IF(N277="nulová",J277,0)</f>
        <v>0</v>
      </c>
      <c r="BJ277" s="19" t="s">
        <v>156</v>
      </c>
      <c r="BK277" s="219">
        <f>ROUND(I277*H277,2)</f>
        <v>0</v>
      </c>
      <c r="BL277" s="19" t="s">
        <v>249</v>
      </c>
      <c r="BM277" s="218" t="s">
        <v>410</v>
      </c>
    </row>
    <row r="278" s="2" customFormat="1">
      <c r="A278" s="40"/>
      <c r="B278" s="41"/>
      <c r="C278" s="42"/>
      <c r="D278" s="220" t="s">
        <v>158</v>
      </c>
      <c r="E278" s="42"/>
      <c r="F278" s="221" t="s">
        <v>411</v>
      </c>
      <c r="G278" s="42"/>
      <c r="H278" s="42"/>
      <c r="I278" s="222"/>
      <c r="J278" s="42"/>
      <c r="K278" s="42"/>
      <c r="L278" s="46"/>
      <c r="M278" s="223"/>
      <c r="N278" s="224"/>
      <c r="O278" s="86"/>
      <c r="P278" s="86"/>
      <c r="Q278" s="86"/>
      <c r="R278" s="86"/>
      <c r="S278" s="86"/>
      <c r="T278" s="87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T278" s="19" t="s">
        <v>158</v>
      </c>
      <c r="AU278" s="19" t="s">
        <v>156</v>
      </c>
    </row>
    <row r="279" s="2" customFormat="1" ht="49.05" customHeight="1">
      <c r="A279" s="40"/>
      <c r="B279" s="41"/>
      <c r="C279" s="207" t="s">
        <v>412</v>
      </c>
      <c r="D279" s="207" t="s">
        <v>151</v>
      </c>
      <c r="E279" s="208" t="s">
        <v>413</v>
      </c>
      <c r="F279" s="209" t="s">
        <v>414</v>
      </c>
      <c r="G279" s="210" t="s">
        <v>415</v>
      </c>
      <c r="H279" s="258"/>
      <c r="I279" s="212"/>
      <c r="J279" s="213">
        <f>ROUND(I279*H279,2)</f>
        <v>0</v>
      </c>
      <c r="K279" s="209" t="s">
        <v>154</v>
      </c>
      <c r="L279" s="46"/>
      <c r="M279" s="214" t="s">
        <v>19</v>
      </c>
      <c r="N279" s="215" t="s">
        <v>48</v>
      </c>
      <c r="O279" s="86"/>
      <c r="P279" s="216">
        <f>O279*H279</f>
        <v>0</v>
      </c>
      <c r="Q279" s="216">
        <v>0</v>
      </c>
      <c r="R279" s="216">
        <f>Q279*H279</f>
        <v>0</v>
      </c>
      <c r="S279" s="216">
        <v>0</v>
      </c>
      <c r="T279" s="217">
        <f>S279*H279</f>
        <v>0</v>
      </c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R279" s="218" t="s">
        <v>249</v>
      </c>
      <c r="AT279" s="218" t="s">
        <v>151</v>
      </c>
      <c r="AU279" s="218" t="s">
        <v>156</v>
      </c>
      <c r="AY279" s="19" t="s">
        <v>149</v>
      </c>
      <c r="BE279" s="219">
        <f>IF(N279="základní",J279,0)</f>
        <v>0</v>
      </c>
      <c r="BF279" s="219">
        <f>IF(N279="snížená",J279,0)</f>
        <v>0</v>
      </c>
      <c r="BG279" s="219">
        <f>IF(N279="zákl. přenesená",J279,0)</f>
        <v>0</v>
      </c>
      <c r="BH279" s="219">
        <f>IF(N279="sníž. přenesená",J279,0)</f>
        <v>0</v>
      </c>
      <c r="BI279" s="219">
        <f>IF(N279="nulová",J279,0)</f>
        <v>0</v>
      </c>
      <c r="BJ279" s="19" t="s">
        <v>156</v>
      </c>
      <c r="BK279" s="219">
        <f>ROUND(I279*H279,2)</f>
        <v>0</v>
      </c>
      <c r="BL279" s="19" t="s">
        <v>249</v>
      </c>
      <c r="BM279" s="218" t="s">
        <v>416</v>
      </c>
    </row>
    <row r="280" s="2" customFormat="1">
      <c r="A280" s="40"/>
      <c r="B280" s="41"/>
      <c r="C280" s="42"/>
      <c r="D280" s="220" t="s">
        <v>158</v>
      </c>
      <c r="E280" s="42"/>
      <c r="F280" s="221" t="s">
        <v>417</v>
      </c>
      <c r="G280" s="42"/>
      <c r="H280" s="42"/>
      <c r="I280" s="222"/>
      <c r="J280" s="42"/>
      <c r="K280" s="42"/>
      <c r="L280" s="46"/>
      <c r="M280" s="223"/>
      <c r="N280" s="224"/>
      <c r="O280" s="86"/>
      <c r="P280" s="86"/>
      <c r="Q280" s="86"/>
      <c r="R280" s="86"/>
      <c r="S280" s="86"/>
      <c r="T280" s="87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T280" s="19" t="s">
        <v>158</v>
      </c>
      <c r="AU280" s="19" t="s">
        <v>156</v>
      </c>
    </row>
    <row r="281" s="2" customFormat="1" ht="55.5" customHeight="1">
      <c r="A281" s="40"/>
      <c r="B281" s="41"/>
      <c r="C281" s="207" t="s">
        <v>418</v>
      </c>
      <c r="D281" s="207" t="s">
        <v>151</v>
      </c>
      <c r="E281" s="208" t="s">
        <v>419</v>
      </c>
      <c r="F281" s="209" t="s">
        <v>420</v>
      </c>
      <c r="G281" s="210" t="s">
        <v>415</v>
      </c>
      <c r="H281" s="258"/>
      <c r="I281" s="212"/>
      <c r="J281" s="213">
        <f>ROUND(I281*H281,2)</f>
        <v>0</v>
      </c>
      <c r="K281" s="209" t="s">
        <v>154</v>
      </c>
      <c r="L281" s="46"/>
      <c r="M281" s="214" t="s">
        <v>19</v>
      </c>
      <c r="N281" s="215" t="s">
        <v>48</v>
      </c>
      <c r="O281" s="86"/>
      <c r="P281" s="216">
        <f>O281*H281</f>
        <v>0</v>
      </c>
      <c r="Q281" s="216">
        <v>0</v>
      </c>
      <c r="R281" s="216">
        <f>Q281*H281</f>
        <v>0</v>
      </c>
      <c r="S281" s="216">
        <v>0</v>
      </c>
      <c r="T281" s="217">
        <f>S281*H281</f>
        <v>0</v>
      </c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R281" s="218" t="s">
        <v>249</v>
      </c>
      <c r="AT281" s="218" t="s">
        <v>151</v>
      </c>
      <c r="AU281" s="218" t="s">
        <v>156</v>
      </c>
      <c r="AY281" s="19" t="s">
        <v>149</v>
      </c>
      <c r="BE281" s="219">
        <f>IF(N281="základní",J281,0)</f>
        <v>0</v>
      </c>
      <c r="BF281" s="219">
        <f>IF(N281="snížená",J281,0)</f>
        <v>0</v>
      </c>
      <c r="BG281" s="219">
        <f>IF(N281="zákl. přenesená",J281,0)</f>
        <v>0</v>
      </c>
      <c r="BH281" s="219">
        <f>IF(N281="sníž. přenesená",J281,0)</f>
        <v>0</v>
      </c>
      <c r="BI281" s="219">
        <f>IF(N281="nulová",J281,0)</f>
        <v>0</v>
      </c>
      <c r="BJ281" s="19" t="s">
        <v>156</v>
      </c>
      <c r="BK281" s="219">
        <f>ROUND(I281*H281,2)</f>
        <v>0</v>
      </c>
      <c r="BL281" s="19" t="s">
        <v>249</v>
      </c>
      <c r="BM281" s="218" t="s">
        <v>421</v>
      </c>
    </row>
    <row r="282" s="2" customFormat="1">
      <c r="A282" s="40"/>
      <c r="B282" s="41"/>
      <c r="C282" s="42"/>
      <c r="D282" s="220" t="s">
        <v>158</v>
      </c>
      <c r="E282" s="42"/>
      <c r="F282" s="221" t="s">
        <v>422</v>
      </c>
      <c r="G282" s="42"/>
      <c r="H282" s="42"/>
      <c r="I282" s="222"/>
      <c r="J282" s="42"/>
      <c r="K282" s="42"/>
      <c r="L282" s="46"/>
      <c r="M282" s="223"/>
      <c r="N282" s="224"/>
      <c r="O282" s="86"/>
      <c r="P282" s="86"/>
      <c r="Q282" s="86"/>
      <c r="R282" s="86"/>
      <c r="S282" s="86"/>
      <c r="T282" s="87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T282" s="19" t="s">
        <v>158</v>
      </c>
      <c r="AU282" s="19" t="s">
        <v>156</v>
      </c>
    </row>
    <row r="283" s="12" customFormat="1" ht="22.8" customHeight="1">
      <c r="A283" s="12"/>
      <c r="B283" s="191"/>
      <c r="C283" s="192"/>
      <c r="D283" s="193" t="s">
        <v>75</v>
      </c>
      <c r="E283" s="205" t="s">
        <v>423</v>
      </c>
      <c r="F283" s="205" t="s">
        <v>424</v>
      </c>
      <c r="G283" s="192"/>
      <c r="H283" s="192"/>
      <c r="I283" s="195"/>
      <c r="J283" s="206">
        <f>BK283</f>
        <v>0</v>
      </c>
      <c r="K283" s="192"/>
      <c r="L283" s="197"/>
      <c r="M283" s="198"/>
      <c r="N283" s="199"/>
      <c r="O283" s="199"/>
      <c r="P283" s="200">
        <f>SUM(P284:P296)</f>
        <v>0</v>
      </c>
      <c r="Q283" s="199"/>
      <c r="R283" s="200">
        <f>SUM(R284:R296)</f>
        <v>0.00350242</v>
      </c>
      <c r="S283" s="199"/>
      <c r="T283" s="201">
        <f>SUM(T284:T296)</f>
        <v>0.023266400000000003</v>
      </c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R283" s="202" t="s">
        <v>156</v>
      </c>
      <c r="AT283" s="203" t="s">
        <v>75</v>
      </c>
      <c r="AU283" s="203" t="s">
        <v>84</v>
      </c>
      <c r="AY283" s="202" t="s">
        <v>149</v>
      </c>
      <c r="BK283" s="204">
        <f>SUM(BK284:BK296)</f>
        <v>0</v>
      </c>
    </row>
    <row r="284" s="2" customFormat="1" ht="21.75" customHeight="1">
      <c r="A284" s="40"/>
      <c r="B284" s="41"/>
      <c r="C284" s="207" t="s">
        <v>425</v>
      </c>
      <c r="D284" s="207" t="s">
        <v>151</v>
      </c>
      <c r="E284" s="208" t="s">
        <v>426</v>
      </c>
      <c r="F284" s="209" t="s">
        <v>427</v>
      </c>
      <c r="G284" s="210" t="s">
        <v>165</v>
      </c>
      <c r="H284" s="211">
        <v>9.1600000000000001</v>
      </c>
      <c r="I284" s="212"/>
      <c r="J284" s="213">
        <f>ROUND(I284*H284,2)</f>
        <v>0</v>
      </c>
      <c r="K284" s="209" t="s">
        <v>154</v>
      </c>
      <c r="L284" s="46"/>
      <c r="M284" s="214" t="s">
        <v>19</v>
      </c>
      <c r="N284" s="215" t="s">
        <v>48</v>
      </c>
      <c r="O284" s="86"/>
      <c r="P284" s="216">
        <f>O284*H284</f>
        <v>0</v>
      </c>
      <c r="Q284" s="216">
        <v>3.8000000000000002E-05</v>
      </c>
      <c r="R284" s="216">
        <f>Q284*H284</f>
        <v>0.00034808000000000001</v>
      </c>
      <c r="S284" s="216">
        <v>0.0025400000000000002</v>
      </c>
      <c r="T284" s="217">
        <f>S284*H284</f>
        <v>0.023266400000000003</v>
      </c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R284" s="218" t="s">
        <v>249</v>
      </c>
      <c r="AT284" s="218" t="s">
        <v>151</v>
      </c>
      <c r="AU284" s="218" t="s">
        <v>156</v>
      </c>
      <c r="AY284" s="19" t="s">
        <v>149</v>
      </c>
      <c r="BE284" s="219">
        <f>IF(N284="základní",J284,0)</f>
        <v>0</v>
      </c>
      <c r="BF284" s="219">
        <f>IF(N284="snížená",J284,0)</f>
        <v>0</v>
      </c>
      <c r="BG284" s="219">
        <f>IF(N284="zákl. přenesená",J284,0)</f>
        <v>0</v>
      </c>
      <c r="BH284" s="219">
        <f>IF(N284="sníž. přenesená",J284,0)</f>
        <v>0</v>
      </c>
      <c r="BI284" s="219">
        <f>IF(N284="nulová",J284,0)</f>
        <v>0</v>
      </c>
      <c r="BJ284" s="19" t="s">
        <v>156</v>
      </c>
      <c r="BK284" s="219">
        <f>ROUND(I284*H284,2)</f>
        <v>0</v>
      </c>
      <c r="BL284" s="19" t="s">
        <v>249</v>
      </c>
      <c r="BM284" s="218" t="s">
        <v>428</v>
      </c>
    </row>
    <row r="285" s="2" customFormat="1">
      <c r="A285" s="40"/>
      <c r="B285" s="41"/>
      <c r="C285" s="42"/>
      <c r="D285" s="220" t="s">
        <v>158</v>
      </c>
      <c r="E285" s="42"/>
      <c r="F285" s="221" t="s">
        <v>429</v>
      </c>
      <c r="G285" s="42"/>
      <c r="H285" s="42"/>
      <c r="I285" s="222"/>
      <c r="J285" s="42"/>
      <c r="K285" s="42"/>
      <c r="L285" s="46"/>
      <c r="M285" s="223"/>
      <c r="N285" s="224"/>
      <c r="O285" s="86"/>
      <c r="P285" s="86"/>
      <c r="Q285" s="86"/>
      <c r="R285" s="86"/>
      <c r="S285" s="86"/>
      <c r="T285" s="87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T285" s="19" t="s">
        <v>158</v>
      </c>
      <c r="AU285" s="19" t="s">
        <v>156</v>
      </c>
    </row>
    <row r="286" s="13" customFormat="1">
      <c r="A286" s="13"/>
      <c r="B286" s="225"/>
      <c r="C286" s="226"/>
      <c r="D286" s="227" t="s">
        <v>160</v>
      </c>
      <c r="E286" s="228" t="s">
        <v>19</v>
      </c>
      <c r="F286" s="229" t="s">
        <v>430</v>
      </c>
      <c r="G286" s="226"/>
      <c r="H286" s="230">
        <v>2</v>
      </c>
      <c r="I286" s="231"/>
      <c r="J286" s="226"/>
      <c r="K286" s="226"/>
      <c r="L286" s="232"/>
      <c r="M286" s="233"/>
      <c r="N286" s="234"/>
      <c r="O286" s="234"/>
      <c r="P286" s="234"/>
      <c r="Q286" s="234"/>
      <c r="R286" s="234"/>
      <c r="S286" s="234"/>
      <c r="T286" s="235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36" t="s">
        <v>160</v>
      </c>
      <c r="AU286" s="236" t="s">
        <v>156</v>
      </c>
      <c r="AV286" s="13" t="s">
        <v>156</v>
      </c>
      <c r="AW286" s="13" t="s">
        <v>36</v>
      </c>
      <c r="AX286" s="13" t="s">
        <v>76</v>
      </c>
      <c r="AY286" s="236" t="s">
        <v>149</v>
      </c>
    </row>
    <row r="287" s="13" customFormat="1">
      <c r="A287" s="13"/>
      <c r="B287" s="225"/>
      <c r="C287" s="226"/>
      <c r="D287" s="227" t="s">
        <v>160</v>
      </c>
      <c r="E287" s="228" t="s">
        <v>19</v>
      </c>
      <c r="F287" s="229" t="s">
        <v>431</v>
      </c>
      <c r="G287" s="226"/>
      <c r="H287" s="230">
        <v>7.1600000000000001</v>
      </c>
      <c r="I287" s="231"/>
      <c r="J287" s="226"/>
      <c r="K287" s="226"/>
      <c r="L287" s="232"/>
      <c r="M287" s="233"/>
      <c r="N287" s="234"/>
      <c r="O287" s="234"/>
      <c r="P287" s="234"/>
      <c r="Q287" s="234"/>
      <c r="R287" s="234"/>
      <c r="S287" s="234"/>
      <c r="T287" s="235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36" t="s">
        <v>160</v>
      </c>
      <c r="AU287" s="236" t="s">
        <v>156</v>
      </c>
      <c r="AV287" s="13" t="s">
        <v>156</v>
      </c>
      <c r="AW287" s="13" t="s">
        <v>36</v>
      </c>
      <c r="AX287" s="13" t="s">
        <v>76</v>
      </c>
      <c r="AY287" s="236" t="s">
        <v>149</v>
      </c>
    </row>
    <row r="288" s="14" customFormat="1">
      <c r="A288" s="14"/>
      <c r="B288" s="237"/>
      <c r="C288" s="238"/>
      <c r="D288" s="227" t="s">
        <v>160</v>
      </c>
      <c r="E288" s="239" t="s">
        <v>19</v>
      </c>
      <c r="F288" s="240" t="s">
        <v>162</v>
      </c>
      <c r="G288" s="238"/>
      <c r="H288" s="241">
        <v>9.1600000000000001</v>
      </c>
      <c r="I288" s="242"/>
      <c r="J288" s="238"/>
      <c r="K288" s="238"/>
      <c r="L288" s="243"/>
      <c r="M288" s="244"/>
      <c r="N288" s="245"/>
      <c r="O288" s="245"/>
      <c r="P288" s="245"/>
      <c r="Q288" s="245"/>
      <c r="R288" s="245"/>
      <c r="S288" s="245"/>
      <c r="T288" s="246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47" t="s">
        <v>160</v>
      </c>
      <c r="AU288" s="247" t="s">
        <v>156</v>
      </c>
      <c r="AV288" s="14" t="s">
        <v>155</v>
      </c>
      <c r="AW288" s="14" t="s">
        <v>36</v>
      </c>
      <c r="AX288" s="14" t="s">
        <v>84</v>
      </c>
      <c r="AY288" s="247" t="s">
        <v>149</v>
      </c>
    </row>
    <row r="289" s="2" customFormat="1" ht="24.15" customHeight="1">
      <c r="A289" s="40"/>
      <c r="B289" s="41"/>
      <c r="C289" s="207" t="s">
        <v>432</v>
      </c>
      <c r="D289" s="207" t="s">
        <v>151</v>
      </c>
      <c r="E289" s="208" t="s">
        <v>433</v>
      </c>
      <c r="F289" s="209" t="s">
        <v>434</v>
      </c>
      <c r="G289" s="210" t="s">
        <v>165</v>
      </c>
      <c r="H289" s="211">
        <v>7</v>
      </c>
      <c r="I289" s="212"/>
      <c r="J289" s="213">
        <f>ROUND(I289*H289,2)</f>
        <v>0</v>
      </c>
      <c r="K289" s="209" t="s">
        <v>154</v>
      </c>
      <c r="L289" s="46"/>
      <c r="M289" s="214" t="s">
        <v>19</v>
      </c>
      <c r="N289" s="215" t="s">
        <v>48</v>
      </c>
      <c r="O289" s="86"/>
      <c r="P289" s="216">
        <f>O289*H289</f>
        <v>0</v>
      </c>
      <c r="Q289" s="216">
        <v>0.00045061999999999999</v>
      </c>
      <c r="R289" s="216">
        <f>Q289*H289</f>
        <v>0.0031543399999999998</v>
      </c>
      <c r="S289" s="216">
        <v>0</v>
      </c>
      <c r="T289" s="217">
        <f>S289*H289</f>
        <v>0</v>
      </c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R289" s="218" t="s">
        <v>249</v>
      </c>
      <c r="AT289" s="218" t="s">
        <v>151</v>
      </c>
      <c r="AU289" s="218" t="s">
        <v>156</v>
      </c>
      <c r="AY289" s="19" t="s">
        <v>149</v>
      </c>
      <c r="BE289" s="219">
        <f>IF(N289="základní",J289,0)</f>
        <v>0</v>
      </c>
      <c r="BF289" s="219">
        <f>IF(N289="snížená",J289,0)</f>
        <v>0</v>
      </c>
      <c r="BG289" s="219">
        <f>IF(N289="zákl. přenesená",J289,0)</f>
        <v>0</v>
      </c>
      <c r="BH289" s="219">
        <f>IF(N289="sníž. přenesená",J289,0)</f>
        <v>0</v>
      </c>
      <c r="BI289" s="219">
        <f>IF(N289="nulová",J289,0)</f>
        <v>0</v>
      </c>
      <c r="BJ289" s="19" t="s">
        <v>156</v>
      </c>
      <c r="BK289" s="219">
        <f>ROUND(I289*H289,2)</f>
        <v>0</v>
      </c>
      <c r="BL289" s="19" t="s">
        <v>249</v>
      </c>
      <c r="BM289" s="218" t="s">
        <v>435</v>
      </c>
    </row>
    <row r="290" s="2" customFormat="1">
      <c r="A290" s="40"/>
      <c r="B290" s="41"/>
      <c r="C290" s="42"/>
      <c r="D290" s="220" t="s">
        <v>158</v>
      </c>
      <c r="E290" s="42"/>
      <c r="F290" s="221" t="s">
        <v>436</v>
      </c>
      <c r="G290" s="42"/>
      <c r="H290" s="42"/>
      <c r="I290" s="222"/>
      <c r="J290" s="42"/>
      <c r="K290" s="42"/>
      <c r="L290" s="46"/>
      <c r="M290" s="223"/>
      <c r="N290" s="224"/>
      <c r="O290" s="86"/>
      <c r="P290" s="86"/>
      <c r="Q290" s="86"/>
      <c r="R290" s="86"/>
      <c r="S290" s="86"/>
      <c r="T290" s="87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T290" s="19" t="s">
        <v>158</v>
      </c>
      <c r="AU290" s="19" t="s">
        <v>156</v>
      </c>
    </row>
    <row r="291" s="13" customFormat="1">
      <c r="A291" s="13"/>
      <c r="B291" s="225"/>
      <c r="C291" s="226"/>
      <c r="D291" s="227" t="s">
        <v>160</v>
      </c>
      <c r="E291" s="228" t="s">
        <v>19</v>
      </c>
      <c r="F291" s="229" t="s">
        <v>195</v>
      </c>
      <c r="G291" s="226"/>
      <c r="H291" s="230">
        <v>7</v>
      </c>
      <c r="I291" s="231"/>
      <c r="J291" s="226"/>
      <c r="K291" s="226"/>
      <c r="L291" s="232"/>
      <c r="M291" s="233"/>
      <c r="N291" s="234"/>
      <c r="O291" s="234"/>
      <c r="P291" s="234"/>
      <c r="Q291" s="234"/>
      <c r="R291" s="234"/>
      <c r="S291" s="234"/>
      <c r="T291" s="235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36" t="s">
        <v>160</v>
      </c>
      <c r="AU291" s="236" t="s">
        <v>156</v>
      </c>
      <c r="AV291" s="13" t="s">
        <v>156</v>
      </c>
      <c r="AW291" s="13" t="s">
        <v>36</v>
      </c>
      <c r="AX291" s="13" t="s">
        <v>76</v>
      </c>
      <c r="AY291" s="236" t="s">
        <v>149</v>
      </c>
    </row>
    <row r="292" s="14" customFormat="1">
      <c r="A292" s="14"/>
      <c r="B292" s="237"/>
      <c r="C292" s="238"/>
      <c r="D292" s="227" t="s">
        <v>160</v>
      </c>
      <c r="E292" s="239" t="s">
        <v>19</v>
      </c>
      <c r="F292" s="240" t="s">
        <v>162</v>
      </c>
      <c r="G292" s="238"/>
      <c r="H292" s="241">
        <v>7</v>
      </c>
      <c r="I292" s="242"/>
      <c r="J292" s="238"/>
      <c r="K292" s="238"/>
      <c r="L292" s="243"/>
      <c r="M292" s="244"/>
      <c r="N292" s="245"/>
      <c r="O292" s="245"/>
      <c r="P292" s="245"/>
      <c r="Q292" s="245"/>
      <c r="R292" s="245"/>
      <c r="S292" s="245"/>
      <c r="T292" s="246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47" t="s">
        <v>160</v>
      </c>
      <c r="AU292" s="247" t="s">
        <v>156</v>
      </c>
      <c r="AV292" s="14" t="s">
        <v>155</v>
      </c>
      <c r="AW292" s="14" t="s">
        <v>36</v>
      </c>
      <c r="AX292" s="14" t="s">
        <v>84</v>
      </c>
      <c r="AY292" s="247" t="s">
        <v>149</v>
      </c>
    </row>
    <row r="293" s="2" customFormat="1" ht="44.25" customHeight="1">
      <c r="A293" s="40"/>
      <c r="B293" s="41"/>
      <c r="C293" s="207" t="s">
        <v>437</v>
      </c>
      <c r="D293" s="207" t="s">
        <v>151</v>
      </c>
      <c r="E293" s="208" t="s">
        <v>438</v>
      </c>
      <c r="F293" s="209" t="s">
        <v>439</v>
      </c>
      <c r="G293" s="210" t="s">
        <v>415</v>
      </c>
      <c r="H293" s="258"/>
      <c r="I293" s="212"/>
      <c r="J293" s="213">
        <f>ROUND(I293*H293,2)</f>
        <v>0</v>
      </c>
      <c r="K293" s="209" t="s">
        <v>154</v>
      </c>
      <c r="L293" s="46"/>
      <c r="M293" s="214" t="s">
        <v>19</v>
      </c>
      <c r="N293" s="215" t="s">
        <v>48</v>
      </c>
      <c r="O293" s="86"/>
      <c r="P293" s="216">
        <f>O293*H293</f>
        <v>0</v>
      </c>
      <c r="Q293" s="216">
        <v>0</v>
      </c>
      <c r="R293" s="216">
        <f>Q293*H293</f>
        <v>0</v>
      </c>
      <c r="S293" s="216">
        <v>0</v>
      </c>
      <c r="T293" s="217">
        <f>S293*H293</f>
        <v>0</v>
      </c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R293" s="218" t="s">
        <v>249</v>
      </c>
      <c r="AT293" s="218" t="s">
        <v>151</v>
      </c>
      <c r="AU293" s="218" t="s">
        <v>156</v>
      </c>
      <c r="AY293" s="19" t="s">
        <v>149</v>
      </c>
      <c r="BE293" s="219">
        <f>IF(N293="základní",J293,0)</f>
        <v>0</v>
      </c>
      <c r="BF293" s="219">
        <f>IF(N293="snížená",J293,0)</f>
        <v>0</v>
      </c>
      <c r="BG293" s="219">
        <f>IF(N293="zákl. přenesená",J293,0)</f>
        <v>0</v>
      </c>
      <c r="BH293" s="219">
        <f>IF(N293="sníž. přenesená",J293,0)</f>
        <v>0</v>
      </c>
      <c r="BI293" s="219">
        <f>IF(N293="nulová",J293,0)</f>
        <v>0</v>
      </c>
      <c r="BJ293" s="19" t="s">
        <v>156</v>
      </c>
      <c r="BK293" s="219">
        <f>ROUND(I293*H293,2)</f>
        <v>0</v>
      </c>
      <c r="BL293" s="19" t="s">
        <v>249</v>
      </c>
      <c r="BM293" s="218" t="s">
        <v>440</v>
      </c>
    </row>
    <row r="294" s="2" customFormat="1">
      <c r="A294" s="40"/>
      <c r="B294" s="41"/>
      <c r="C294" s="42"/>
      <c r="D294" s="220" t="s">
        <v>158</v>
      </c>
      <c r="E294" s="42"/>
      <c r="F294" s="221" t="s">
        <v>441</v>
      </c>
      <c r="G294" s="42"/>
      <c r="H294" s="42"/>
      <c r="I294" s="222"/>
      <c r="J294" s="42"/>
      <c r="K294" s="42"/>
      <c r="L294" s="46"/>
      <c r="M294" s="223"/>
      <c r="N294" s="224"/>
      <c r="O294" s="86"/>
      <c r="P294" s="86"/>
      <c r="Q294" s="86"/>
      <c r="R294" s="86"/>
      <c r="S294" s="86"/>
      <c r="T294" s="87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T294" s="19" t="s">
        <v>158</v>
      </c>
      <c r="AU294" s="19" t="s">
        <v>156</v>
      </c>
    </row>
    <row r="295" s="2" customFormat="1" ht="55.5" customHeight="1">
      <c r="A295" s="40"/>
      <c r="B295" s="41"/>
      <c r="C295" s="207" t="s">
        <v>442</v>
      </c>
      <c r="D295" s="207" t="s">
        <v>151</v>
      </c>
      <c r="E295" s="208" t="s">
        <v>443</v>
      </c>
      <c r="F295" s="209" t="s">
        <v>444</v>
      </c>
      <c r="G295" s="210" t="s">
        <v>415</v>
      </c>
      <c r="H295" s="258"/>
      <c r="I295" s="212"/>
      <c r="J295" s="213">
        <f>ROUND(I295*H295,2)</f>
        <v>0</v>
      </c>
      <c r="K295" s="209" t="s">
        <v>154</v>
      </c>
      <c r="L295" s="46"/>
      <c r="M295" s="214" t="s">
        <v>19</v>
      </c>
      <c r="N295" s="215" t="s">
        <v>48</v>
      </c>
      <c r="O295" s="86"/>
      <c r="P295" s="216">
        <f>O295*H295</f>
        <v>0</v>
      </c>
      <c r="Q295" s="216">
        <v>0</v>
      </c>
      <c r="R295" s="216">
        <f>Q295*H295</f>
        <v>0</v>
      </c>
      <c r="S295" s="216">
        <v>0</v>
      </c>
      <c r="T295" s="217">
        <f>S295*H295</f>
        <v>0</v>
      </c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R295" s="218" t="s">
        <v>249</v>
      </c>
      <c r="AT295" s="218" t="s">
        <v>151</v>
      </c>
      <c r="AU295" s="218" t="s">
        <v>156</v>
      </c>
      <c r="AY295" s="19" t="s">
        <v>149</v>
      </c>
      <c r="BE295" s="219">
        <f>IF(N295="základní",J295,0)</f>
        <v>0</v>
      </c>
      <c r="BF295" s="219">
        <f>IF(N295="snížená",J295,0)</f>
        <v>0</v>
      </c>
      <c r="BG295" s="219">
        <f>IF(N295="zákl. přenesená",J295,0)</f>
        <v>0</v>
      </c>
      <c r="BH295" s="219">
        <f>IF(N295="sníž. přenesená",J295,0)</f>
        <v>0</v>
      </c>
      <c r="BI295" s="219">
        <f>IF(N295="nulová",J295,0)</f>
        <v>0</v>
      </c>
      <c r="BJ295" s="19" t="s">
        <v>156</v>
      </c>
      <c r="BK295" s="219">
        <f>ROUND(I295*H295,2)</f>
        <v>0</v>
      </c>
      <c r="BL295" s="19" t="s">
        <v>249</v>
      </c>
      <c r="BM295" s="218" t="s">
        <v>445</v>
      </c>
    </row>
    <row r="296" s="2" customFormat="1">
      <c r="A296" s="40"/>
      <c r="B296" s="41"/>
      <c r="C296" s="42"/>
      <c r="D296" s="220" t="s">
        <v>158</v>
      </c>
      <c r="E296" s="42"/>
      <c r="F296" s="221" t="s">
        <v>446</v>
      </c>
      <c r="G296" s="42"/>
      <c r="H296" s="42"/>
      <c r="I296" s="222"/>
      <c r="J296" s="42"/>
      <c r="K296" s="42"/>
      <c r="L296" s="46"/>
      <c r="M296" s="223"/>
      <c r="N296" s="224"/>
      <c r="O296" s="86"/>
      <c r="P296" s="86"/>
      <c r="Q296" s="86"/>
      <c r="R296" s="86"/>
      <c r="S296" s="86"/>
      <c r="T296" s="87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T296" s="19" t="s">
        <v>158</v>
      </c>
      <c r="AU296" s="19" t="s">
        <v>156</v>
      </c>
    </row>
    <row r="297" s="12" customFormat="1" ht="22.8" customHeight="1">
      <c r="A297" s="12"/>
      <c r="B297" s="191"/>
      <c r="C297" s="192"/>
      <c r="D297" s="193" t="s">
        <v>75</v>
      </c>
      <c r="E297" s="205" t="s">
        <v>447</v>
      </c>
      <c r="F297" s="205" t="s">
        <v>448</v>
      </c>
      <c r="G297" s="192"/>
      <c r="H297" s="192"/>
      <c r="I297" s="195"/>
      <c r="J297" s="206">
        <f>BK297</f>
        <v>0</v>
      </c>
      <c r="K297" s="192"/>
      <c r="L297" s="197"/>
      <c r="M297" s="198"/>
      <c r="N297" s="199"/>
      <c r="O297" s="199"/>
      <c r="P297" s="200">
        <f>SUM(P298:P304)</f>
        <v>0</v>
      </c>
      <c r="Q297" s="199"/>
      <c r="R297" s="200">
        <f>SUM(R298:R304)</f>
        <v>0.0016391399999999999</v>
      </c>
      <c r="S297" s="199"/>
      <c r="T297" s="201">
        <f>SUM(T298:T304)</f>
        <v>0</v>
      </c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R297" s="202" t="s">
        <v>156</v>
      </c>
      <c r="AT297" s="203" t="s">
        <v>75</v>
      </c>
      <c r="AU297" s="203" t="s">
        <v>84</v>
      </c>
      <c r="AY297" s="202" t="s">
        <v>149</v>
      </c>
      <c r="BK297" s="204">
        <f>SUM(BK298:BK304)</f>
        <v>0</v>
      </c>
    </row>
    <row r="298" s="2" customFormat="1" ht="24.15" customHeight="1">
      <c r="A298" s="40"/>
      <c r="B298" s="41"/>
      <c r="C298" s="207" t="s">
        <v>449</v>
      </c>
      <c r="D298" s="207" t="s">
        <v>151</v>
      </c>
      <c r="E298" s="208" t="s">
        <v>450</v>
      </c>
      <c r="F298" s="209" t="s">
        <v>451</v>
      </c>
      <c r="G298" s="210" t="s">
        <v>365</v>
      </c>
      <c r="H298" s="211">
        <v>2</v>
      </c>
      <c r="I298" s="212"/>
      <c r="J298" s="213">
        <f>ROUND(I298*H298,2)</f>
        <v>0</v>
      </c>
      <c r="K298" s="209" t="s">
        <v>154</v>
      </c>
      <c r="L298" s="46"/>
      <c r="M298" s="214" t="s">
        <v>19</v>
      </c>
      <c r="N298" s="215" t="s">
        <v>48</v>
      </c>
      <c r="O298" s="86"/>
      <c r="P298" s="216">
        <f>O298*H298</f>
        <v>0</v>
      </c>
      <c r="Q298" s="216">
        <v>0.00031956999999999998</v>
      </c>
      <c r="R298" s="216">
        <f>Q298*H298</f>
        <v>0.00063913999999999996</v>
      </c>
      <c r="S298" s="216">
        <v>0</v>
      </c>
      <c r="T298" s="217">
        <f>S298*H298</f>
        <v>0</v>
      </c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R298" s="218" t="s">
        <v>249</v>
      </c>
      <c r="AT298" s="218" t="s">
        <v>151</v>
      </c>
      <c r="AU298" s="218" t="s">
        <v>156</v>
      </c>
      <c r="AY298" s="19" t="s">
        <v>149</v>
      </c>
      <c r="BE298" s="219">
        <f>IF(N298="základní",J298,0)</f>
        <v>0</v>
      </c>
      <c r="BF298" s="219">
        <f>IF(N298="snížená",J298,0)</f>
        <v>0</v>
      </c>
      <c r="BG298" s="219">
        <f>IF(N298="zákl. přenesená",J298,0)</f>
        <v>0</v>
      </c>
      <c r="BH298" s="219">
        <f>IF(N298="sníž. přenesená",J298,0)</f>
        <v>0</v>
      </c>
      <c r="BI298" s="219">
        <f>IF(N298="nulová",J298,0)</f>
        <v>0</v>
      </c>
      <c r="BJ298" s="19" t="s">
        <v>156</v>
      </c>
      <c r="BK298" s="219">
        <f>ROUND(I298*H298,2)</f>
        <v>0</v>
      </c>
      <c r="BL298" s="19" t="s">
        <v>249</v>
      </c>
      <c r="BM298" s="218" t="s">
        <v>452</v>
      </c>
    </row>
    <row r="299" s="2" customFormat="1">
      <c r="A299" s="40"/>
      <c r="B299" s="41"/>
      <c r="C299" s="42"/>
      <c r="D299" s="220" t="s">
        <v>158</v>
      </c>
      <c r="E299" s="42"/>
      <c r="F299" s="221" t="s">
        <v>453</v>
      </c>
      <c r="G299" s="42"/>
      <c r="H299" s="42"/>
      <c r="I299" s="222"/>
      <c r="J299" s="42"/>
      <c r="K299" s="42"/>
      <c r="L299" s="46"/>
      <c r="M299" s="223"/>
      <c r="N299" s="224"/>
      <c r="O299" s="86"/>
      <c r="P299" s="86"/>
      <c r="Q299" s="86"/>
      <c r="R299" s="86"/>
      <c r="S299" s="86"/>
      <c r="T299" s="87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T299" s="19" t="s">
        <v>158</v>
      </c>
      <c r="AU299" s="19" t="s">
        <v>156</v>
      </c>
    </row>
    <row r="300" s="2" customFormat="1" ht="16.5" customHeight="1">
      <c r="A300" s="40"/>
      <c r="B300" s="41"/>
      <c r="C300" s="207" t="s">
        <v>454</v>
      </c>
      <c r="D300" s="207" t="s">
        <v>151</v>
      </c>
      <c r="E300" s="208" t="s">
        <v>455</v>
      </c>
      <c r="F300" s="209" t="s">
        <v>456</v>
      </c>
      <c r="G300" s="210" t="s">
        <v>329</v>
      </c>
      <c r="H300" s="211">
        <v>1</v>
      </c>
      <c r="I300" s="212"/>
      <c r="J300" s="213">
        <f>ROUND(I300*H300,2)</f>
        <v>0</v>
      </c>
      <c r="K300" s="209" t="s">
        <v>19</v>
      </c>
      <c r="L300" s="46"/>
      <c r="M300" s="214" t="s">
        <v>19</v>
      </c>
      <c r="N300" s="215" t="s">
        <v>48</v>
      </c>
      <c r="O300" s="86"/>
      <c r="P300" s="216">
        <f>O300*H300</f>
        <v>0</v>
      </c>
      <c r="Q300" s="216">
        <v>0.001</v>
      </c>
      <c r="R300" s="216">
        <f>Q300*H300</f>
        <v>0.001</v>
      </c>
      <c r="S300" s="216">
        <v>0</v>
      </c>
      <c r="T300" s="217">
        <f>S300*H300</f>
        <v>0</v>
      </c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R300" s="218" t="s">
        <v>249</v>
      </c>
      <c r="AT300" s="218" t="s">
        <v>151</v>
      </c>
      <c r="AU300" s="218" t="s">
        <v>156</v>
      </c>
      <c r="AY300" s="19" t="s">
        <v>149</v>
      </c>
      <c r="BE300" s="219">
        <f>IF(N300="základní",J300,0)</f>
        <v>0</v>
      </c>
      <c r="BF300" s="219">
        <f>IF(N300="snížená",J300,0)</f>
        <v>0</v>
      </c>
      <c r="BG300" s="219">
        <f>IF(N300="zákl. přenesená",J300,0)</f>
        <v>0</v>
      </c>
      <c r="BH300" s="219">
        <f>IF(N300="sníž. přenesená",J300,0)</f>
        <v>0</v>
      </c>
      <c r="BI300" s="219">
        <f>IF(N300="nulová",J300,0)</f>
        <v>0</v>
      </c>
      <c r="BJ300" s="19" t="s">
        <v>156</v>
      </c>
      <c r="BK300" s="219">
        <f>ROUND(I300*H300,2)</f>
        <v>0</v>
      </c>
      <c r="BL300" s="19" t="s">
        <v>249</v>
      </c>
      <c r="BM300" s="218" t="s">
        <v>457</v>
      </c>
    </row>
    <row r="301" s="2" customFormat="1" ht="44.25" customHeight="1">
      <c r="A301" s="40"/>
      <c r="B301" s="41"/>
      <c r="C301" s="207" t="s">
        <v>458</v>
      </c>
      <c r="D301" s="207" t="s">
        <v>151</v>
      </c>
      <c r="E301" s="208" t="s">
        <v>459</v>
      </c>
      <c r="F301" s="209" t="s">
        <v>460</v>
      </c>
      <c r="G301" s="210" t="s">
        <v>415</v>
      </c>
      <c r="H301" s="258"/>
      <c r="I301" s="212"/>
      <c r="J301" s="213">
        <f>ROUND(I301*H301,2)</f>
        <v>0</v>
      </c>
      <c r="K301" s="209" t="s">
        <v>154</v>
      </c>
      <c r="L301" s="46"/>
      <c r="M301" s="214" t="s">
        <v>19</v>
      </c>
      <c r="N301" s="215" t="s">
        <v>48</v>
      </c>
      <c r="O301" s="86"/>
      <c r="P301" s="216">
        <f>O301*H301</f>
        <v>0</v>
      </c>
      <c r="Q301" s="216">
        <v>0</v>
      </c>
      <c r="R301" s="216">
        <f>Q301*H301</f>
        <v>0</v>
      </c>
      <c r="S301" s="216">
        <v>0</v>
      </c>
      <c r="T301" s="217">
        <f>S301*H301</f>
        <v>0</v>
      </c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R301" s="218" t="s">
        <v>249</v>
      </c>
      <c r="AT301" s="218" t="s">
        <v>151</v>
      </c>
      <c r="AU301" s="218" t="s">
        <v>156</v>
      </c>
      <c r="AY301" s="19" t="s">
        <v>149</v>
      </c>
      <c r="BE301" s="219">
        <f>IF(N301="základní",J301,0)</f>
        <v>0</v>
      </c>
      <c r="BF301" s="219">
        <f>IF(N301="snížená",J301,0)</f>
        <v>0</v>
      </c>
      <c r="BG301" s="219">
        <f>IF(N301="zákl. přenesená",J301,0)</f>
        <v>0</v>
      </c>
      <c r="BH301" s="219">
        <f>IF(N301="sníž. přenesená",J301,0)</f>
        <v>0</v>
      </c>
      <c r="BI301" s="219">
        <f>IF(N301="nulová",J301,0)</f>
        <v>0</v>
      </c>
      <c r="BJ301" s="19" t="s">
        <v>156</v>
      </c>
      <c r="BK301" s="219">
        <f>ROUND(I301*H301,2)</f>
        <v>0</v>
      </c>
      <c r="BL301" s="19" t="s">
        <v>249</v>
      </c>
      <c r="BM301" s="218" t="s">
        <v>461</v>
      </c>
    </row>
    <row r="302" s="2" customFormat="1">
      <c r="A302" s="40"/>
      <c r="B302" s="41"/>
      <c r="C302" s="42"/>
      <c r="D302" s="220" t="s">
        <v>158</v>
      </c>
      <c r="E302" s="42"/>
      <c r="F302" s="221" t="s">
        <v>462</v>
      </c>
      <c r="G302" s="42"/>
      <c r="H302" s="42"/>
      <c r="I302" s="222"/>
      <c r="J302" s="42"/>
      <c r="K302" s="42"/>
      <c r="L302" s="46"/>
      <c r="M302" s="223"/>
      <c r="N302" s="224"/>
      <c r="O302" s="86"/>
      <c r="P302" s="86"/>
      <c r="Q302" s="86"/>
      <c r="R302" s="86"/>
      <c r="S302" s="86"/>
      <c r="T302" s="87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T302" s="19" t="s">
        <v>158</v>
      </c>
      <c r="AU302" s="19" t="s">
        <v>156</v>
      </c>
    </row>
    <row r="303" s="2" customFormat="1" ht="55.5" customHeight="1">
      <c r="A303" s="40"/>
      <c r="B303" s="41"/>
      <c r="C303" s="207" t="s">
        <v>463</v>
      </c>
      <c r="D303" s="207" t="s">
        <v>151</v>
      </c>
      <c r="E303" s="208" t="s">
        <v>464</v>
      </c>
      <c r="F303" s="209" t="s">
        <v>465</v>
      </c>
      <c r="G303" s="210" t="s">
        <v>415</v>
      </c>
      <c r="H303" s="258"/>
      <c r="I303" s="212"/>
      <c r="J303" s="213">
        <f>ROUND(I303*H303,2)</f>
        <v>0</v>
      </c>
      <c r="K303" s="209" t="s">
        <v>154</v>
      </c>
      <c r="L303" s="46"/>
      <c r="M303" s="214" t="s">
        <v>19</v>
      </c>
      <c r="N303" s="215" t="s">
        <v>48</v>
      </c>
      <c r="O303" s="86"/>
      <c r="P303" s="216">
        <f>O303*H303</f>
        <v>0</v>
      </c>
      <c r="Q303" s="216">
        <v>0</v>
      </c>
      <c r="R303" s="216">
        <f>Q303*H303</f>
        <v>0</v>
      </c>
      <c r="S303" s="216">
        <v>0</v>
      </c>
      <c r="T303" s="217">
        <f>S303*H303</f>
        <v>0</v>
      </c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R303" s="218" t="s">
        <v>249</v>
      </c>
      <c r="AT303" s="218" t="s">
        <v>151</v>
      </c>
      <c r="AU303" s="218" t="s">
        <v>156</v>
      </c>
      <c r="AY303" s="19" t="s">
        <v>149</v>
      </c>
      <c r="BE303" s="219">
        <f>IF(N303="základní",J303,0)</f>
        <v>0</v>
      </c>
      <c r="BF303" s="219">
        <f>IF(N303="snížená",J303,0)</f>
        <v>0</v>
      </c>
      <c r="BG303" s="219">
        <f>IF(N303="zákl. přenesená",J303,0)</f>
        <v>0</v>
      </c>
      <c r="BH303" s="219">
        <f>IF(N303="sníž. přenesená",J303,0)</f>
        <v>0</v>
      </c>
      <c r="BI303" s="219">
        <f>IF(N303="nulová",J303,0)</f>
        <v>0</v>
      </c>
      <c r="BJ303" s="19" t="s">
        <v>156</v>
      </c>
      <c r="BK303" s="219">
        <f>ROUND(I303*H303,2)</f>
        <v>0</v>
      </c>
      <c r="BL303" s="19" t="s">
        <v>249</v>
      </c>
      <c r="BM303" s="218" t="s">
        <v>466</v>
      </c>
    </row>
    <row r="304" s="2" customFormat="1">
      <c r="A304" s="40"/>
      <c r="B304" s="41"/>
      <c r="C304" s="42"/>
      <c r="D304" s="220" t="s">
        <v>158</v>
      </c>
      <c r="E304" s="42"/>
      <c r="F304" s="221" t="s">
        <v>467</v>
      </c>
      <c r="G304" s="42"/>
      <c r="H304" s="42"/>
      <c r="I304" s="222"/>
      <c r="J304" s="42"/>
      <c r="K304" s="42"/>
      <c r="L304" s="46"/>
      <c r="M304" s="223"/>
      <c r="N304" s="224"/>
      <c r="O304" s="86"/>
      <c r="P304" s="86"/>
      <c r="Q304" s="86"/>
      <c r="R304" s="86"/>
      <c r="S304" s="86"/>
      <c r="T304" s="87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T304" s="19" t="s">
        <v>158</v>
      </c>
      <c r="AU304" s="19" t="s">
        <v>156</v>
      </c>
    </row>
    <row r="305" s="12" customFormat="1" ht="22.8" customHeight="1">
      <c r="A305" s="12"/>
      <c r="B305" s="191"/>
      <c r="C305" s="192"/>
      <c r="D305" s="193" t="s">
        <v>75</v>
      </c>
      <c r="E305" s="205" t="s">
        <v>468</v>
      </c>
      <c r="F305" s="205" t="s">
        <v>469</v>
      </c>
      <c r="G305" s="192"/>
      <c r="H305" s="192"/>
      <c r="I305" s="195"/>
      <c r="J305" s="206">
        <f>BK305</f>
        <v>0</v>
      </c>
      <c r="K305" s="192"/>
      <c r="L305" s="197"/>
      <c r="M305" s="198"/>
      <c r="N305" s="199"/>
      <c r="O305" s="199"/>
      <c r="P305" s="200">
        <f>SUM(P306:P321)</f>
        <v>0</v>
      </c>
      <c r="Q305" s="199"/>
      <c r="R305" s="200">
        <f>SUM(R306:R321)</f>
        <v>0.083400000000000002</v>
      </c>
      <c r="S305" s="199"/>
      <c r="T305" s="201">
        <f>SUM(T306:T321)</f>
        <v>0.021420000000000002</v>
      </c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R305" s="202" t="s">
        <v>156</v>
      </c>
      <c r="AT305" s="203" t="s">
        <v>75</v>
      </c>
      <c r="AU305" s="203" t="s">
        <v>84</v>
      </c>
      <c r="AY305" s="202" t="s">
        <v>149</v>
      </c>
      <c r="BK305" s="204">
        <f>SUM(BK306:BK321)</f>
        <v>0</v>
      </c>
    </row>
    <row r="306" s="2" customFormat="1" ht="16.5" customHeight="1">
      <c r="A306" s="40"/>
      <c r="B306" s="41"/>
      <c r="C306" s="207" t="s">
        <v>470</v>
      </c>
      <c r="D306" s="207" t="s">
        <v>151</v>
      </c>
      <c r="E306" s="208" t="s">
        <v>471</v>
      </c>
      <c r="F306" s="209" t="s">
        <v>472</v>
      </c>
      <c r="G306" s="210" t="s">
        <v>91</v>
      </c>
      <c r="H306" s="211">
        <v>0.90000000000000002</v>
      </c>
      <c r="I306" s="212"/>
      <c r="J306" s="213">
        <f>ROUND(I306*H306,2)</f>
        <v>0</v>
      </c>
      <c r="K306" s="209" t="s">
        <v>154</v>
      </c>
      <c r="L306" s="46"/>
      <c r="M306" s="214" t="s">
        <v>19</v>
      </c>
      <c r="N306" s="215" t="s">
        <v>48</v>
      </c>
      <c r="O306" s="86"/>
      <c r="P306" s="216">
        <f>O306*H306</f>
        <v>0</v>
      </c>
      <c r="Q306" s="216">
        <v>0</v>
      </c>
      <c r="R306" s="216">
        <f>Q306*H306</f>
        <v>0</v>
      </c>
      <c r="S306" s="216">
        <v>0.023800000000000002</v>
      </c>
      <c r="T306" s="217">
        <f>S306*H306</f>
        <v>0.021420000000000002</v>
      </c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R306" s="218" t="s">
        <v>249</v>
      </c>
      <c r="AT306" s="218" t="s">
        <v>151</v>
      </c>
      <c r="AU306" s="218" t="s">
        <v>156</v>
      </c>
      <c r="AY306" s="19" t="s">
        <v>149</v>
      </c>
      <c r="BE306" s="219">
        <f>IF(N306="základní",J306,0)</f>
        <v>0</v>
      </c>
      <c r="BF306" s="219">
        <f>IF(N306="snížená",J306,0)</f>
        <v>0</v>
      </c>
      <c r="BG306" s="219">
        <f>IF(N306="zákl. přenesená",J306,0)</f>
        <v>0</v>
      </c>
      <c r="BH306" s="219">
        <f>IF(N306="sníž. přenesená",J306,0)</f>
        <v>0</v>
      </c>
      <c r="BI306" s="219">
        <f>IF(N306="nulová",J306,0)</f>
        <v>0</v>
      </c>
      <c r="BJ306" s="19" t="s">
        <v>156</v>
      </c>
      <c r="BK306" s="219">
        <f>ROUND(I306*H306,2)</f>
        <v>0</v>
      </c>
      <c r="BL306" s="19" t="s">
        <v>249</v>
      </c>
      <c r="BM306" s="218" t="s">
        <v>473</v>
      </c>
    </row>
    <row r="307" s="2" customFormat="1">
      <c r="A307" s="40"/>
      <c r="B307" s="41"/>
      <c r="C307" s="42"/>
      <c r="D307" s="220" t="s">
        <v>158</v>
      </c>
      <c r="E307" s="42"/>
      <c r="F307" s="221" t="s">
        <v>474</v>
      </c>
      <c r="G307" s="42"/>
      <c r="H307" s="42"/>
      <c r="I307" s="222"/>
      <c r="J307" s="42"/>
      <c r="K307" s="42"/>
      <c r="L307" s="46"/>
      <c r="M307" s="223"/>
      <c r="N307" s="224"/>
      <c r="O307" s="86"/>
      <c r="P307" s="86"/>
      <c r="Q307" s="86"/>
      <c r="R307" s="86"/>
      <c r="S307" s="86"/>
      <c r="T307" s="87"/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T307" s="19" t="s">
        <v>158</v>
      </c>
      <c r="AU307" s="19" t="s">
        <v>156</v>
      </c>
    </row>
    <row r="308" s="13" customFormat="1">
      <c r="A308" s="13"/>
      <c r="B308" s="225"/>
      <c r="C308" s="226"/>
      <c r="D308" s="227" t="s">
        <v>160</v>
      </c>
      <c r="E308" s="228" t="s">
        <v>19</v>
      </c>
      <c r="F308" s="229" t="s">
        <v>475</v>
      </c>
      <c r="G308" s="226"/>
      <c r="H308" s="230">
        <v>0.29999999999999999</v>
      </c>
      <c r="I308" s="231"/>
      <c r="J308" s="226"/>
      <c r="K308" s="226"/>
      <c r="L308" s="232"/>
      <c r="M308" s="233"/>
      <c r="N308" s="234"/>
      <c r="O308" s="234"/>
      <c r="P308" s="234"/>
      <c r="Q308" s="234"/>
      <c r="R308" s="234"/>
      <c r="S308" s="234"/>
      <c r="T308" s="235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36" t="s">
        <v>160</v>
      </c>
      <c r="AU308" s="236" t="s">
        <v>156</v>
      </c>
      <c r="AV308" s="13" t="s">
        <v>156</v>
      </c>
      <c r="AW308" s="13" t="s">
        <v>36</v>
      </c>
      <c r="AX308" s="13" t="s">
        <v>76</v>
      </c>
      <c r="AY308" s="236" t="s">
        <v>149</v>
      </c>
    </row>
    <row r="309" s="13" customFormat="1">
      <c r="A309" s="13"/>
      <c r="B309" s="225"/>
      <c r="C309" s="226"/>
      <c r="D309" s="227" t="s">
        <v>160</v>
      </c>
      <c r="E309" s="228" t="s">
        <v>19</v>
      </c>
      <c r="F309" s="229" t="s">
        <v>476</v>
      </c>
      <c r="G309" s="226"/>
      <c r="H309" s="230">
        <v>0.59999999999999998</v>
      </c>
      <c r="I309" s="231"/>
      <c r="J309" s="226"/>
      <c r="K309" s="226"/>
      <c r="L309" s="232"/>
      <c r="M309" s="233"/>
      <c r="N309" s="234"/>
      <c r="O309" s="234"/>
      <c r="P309" s="234"/>
      <c r="Q309" s="234"/>
      <c r="R309" s="234"/>
      <c r="S309" s="234"/>
      <c r="T309" s="235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36" t="s">
        <v>160</v>
      </c>
      <c r="AU309" s="236" t="s">
        <v>156</v>
      </c>
      <c r="AV309" s="13" t="s">
        <v>156</v>
      </c>
      <c r="AW309" s="13" t="s">
        <v>36</v>
      </c>
      <c r="AX309" s="13" t="s">
        <v>76</v>
      </c>
      <c r="AY309" s="236" t="s">
        <v>149</v>
      </c>
    </row>
    <row r="310" s="14" customFormat="1">
      <c r="A310" s="14"/>
      <c r="B310" s="237"/>
      <c r="C310" s="238"/>
      <c r="D310" s="227" t="s">
        <v>160</v>
      </c>
      <c r="E310" s="239" t="s">
        <v>19</v>
      </c>
      <c r="F310" s="240" t="s">
        <v>162</v>
      </c>
      <c r="G310" s="238"/>
      <c r="H310" s="241">
        <v>0.90000000000000002</v>
      </c>
      <c r="I310" s="242"/>
      <c r="J310" s="238"/>
      <c r="K310" s="238"/>
      <c r="L310" s="243"/>
      <c r="M310" s="244"/>
      <c r="N310" s="245"/>
      <c r="O310" s="245"/>
      <c r="P310" s="245"/>
      <c r="Q310" s="245"/>
      <c r="R310" s="245"/>
      <c r="S310" s="245"/>
      <c r="T310" s="246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47" t="s">
        <v>160</v>
      </c>
      <c r="AU310" s="247" t="s">
        <v>156</v>
      </c>
      <c r="AV310" s="14" t="s">
        <v>155</v>
      </c>
      <c r="AW310" s="14" t="s">
        <v>36</v>
      </c>
      <c r="AX310" s="14" t="s">
        <v>84</v>
      </c>
      <c r="AY310" s="247" t="s">
        <v>149</v>
      </c>
    </row>
    <row r="311" s="2" customFormat="1" ht="44.25" customHeight="1">
      <c r="A311" s="40"/>
      <c r="B311" s="41"/>
      <c r="C311" s="207" t="s">
        <v>477</v>
      </c>
      <c r="D311" s="207" t="s">
        <v>151</v>
      </c>
      <c r="E311" s="208" t="s">
        <v>478</v>
      </c>
      <c r="F311" s="209" t="s">
        <v>479</v>
      </c>
      <c r="G311" s="210" t="s">
        <v>365</v>
      </c>
      <c r="H311" s="211">
        <v>1</v>
      </c>
      <c r="I311" s="212"/>
      <c r="J311" s="213">
        <f>ROUND(I311*H311,2)</f>
        <v>0</v>
      </c>
      <c r="K311" s="209" t="s">
        <v>154</v>
      </c>
      <c r="L311" s="46"/>
      <c r="M311" s="214" t="s">
        <v>19</v>
      </c>
      <c r="N311" s="215" t="s">
        <v>48</v>
      </c>
      <c r="O311" s="86"/>
      <c r="P311" s="216">
        <f>O311*H311</f>
        <v>0</v>
      </c>
      <c r="Q311" s="216">
        <v>0.019400000000000001</v>
      </c>
      <c r="R311" s="216">
        <f>Q311*H311</f>
        <v>0.019400000000000001</v>
      </c>
      <c r="S311" s="216">
        <v>0</v>
      </c>
      <c r="T311" s="217">
        <f>S311*H311</f>
        <v>0</v>
      </c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R311" s="218" t="s">
        <v>249</v>
      </c>
      <c r="AT311" s="218" t="s">
        <v>151</v>
      </c>
      <c r="AU311" s="218" t="s">
        <v>156</v>
      </c>
      <c r="AY311" s="19" t="s">
        <v>149</v>
      </c>
      <c r="BE311" s="219">
        <f>IF(N311="základní",J311,0)</f>
        <v>0</v>
      </c>
      <c r="BF311" s="219">
        <f>IF(N311="snížená",J311,0)</f>
        <v>0</v>
      </c>
      <c r="BG311" s="219">
        <f>IF(N311="zákl. přenesená",J311,0)</f>
        <v>0</v>
      </c>
      <c r="BH311" s="219">
        <f>IF(N311="sníž. přenesená",J311,0)</f>
        <v>0</v>
      </c>
      <c r="BI311" s="219">
        <f>IF(N311="nulová",J311,0)</f>
        <v>0</v>
      </c>
      <c r="BJ311" s="19" t="s">
        <v>156</v>
      </c>
      <c r="BK311" s="219">
        <f>ROUND(I311*H311,2)</f>
        <v>0</v>
      </c>
      <c r="BL311" s="19" t="s">
        <v>249</v>
      </c>
      <c r="BM311" s="218" t="s">
        <v>480</v>
      </c>
    </row>
    <row r="312" s="2" customFormat="1">
      <c r="A312" s="40"/>
      <c r="B312" s="41"/>
      <c r="C312" s="42"/>
      <c r="D312" s="220" t="s">
        <v>158</v>
      </c>
      <c r="E312" s="42"/>
      <c r="F312" s="221" t="s">
        <v>481</v>
      </c>
      <c r="G312" s="42"/>
      <c r="H312" s="42"/>
      <c r="I312" s="222"/>
      <c r="J312" s="42"/>
      <c r="K312" s="42"/>
      <c r="L312" s="46"/>
      <c r="M312" s="223"/>
      <c r="N312" s="224"/>
      <c r="O312" s="86"/>
      <c r="P312" s="86"/>
      <c r="Q312" s="86"/>
      <c r="R312" s="86"/>
      <c r="S312" s="86"/>
      <c r="T312" s="87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T312" s="19" t="s">
        <v>158</v>
      </c>
      <c r="AU312" s="19" t="s">
        <v>156</v>
      </c>
    </row>
    <row r="313" s="2" customFormat="1" ht="44.25" customHeight="1">
      <c r="A313" s="40"/>
      <c r="B313" s="41"/>
      <c r="C313" s="207" t="s">
        <v>482</v>
      </c>
      <c r="D313" s="207" t="s">
        <v>151</v>
      </c>
      <c r="E313" s="208" t="s">
        <v>483</v>
      </c>
      <c r="F313" s="209" t="s">
        <v>484</v>
      </c>
      <c r="G313" s="210" t="s">
        <v>365</v>
      </c>
      <c r="H313" s="211">
        <v>1</v>
      </c>
      <c r="I313" s="212"/>
      <c r="J313" s="213">
        <f>ROUND(I313*H313,2)</f>
        <v>0</v>
      </c>
      <c r="K313" s="209" t="s">
        <v>154</v>
      </c>
      <c r="L313" s="46"/>
      <c r="M313" s="214" t="s">
        <v>19</v>
      </c>
      <c r="N313" s="215" t="s">
        <v>48</v>
      </c>
      <c r="O313" s="86"/>
      <c r="P313" s="216">
        <f>O313*H313</f>
        <v>0</v>
      </c>
      <c r="Q313" s="216">
        <v>0.032300000000000002</v>
      </c>
      <c r="R313" s="216">
        <f>Q313*H313</f>
        <v>0.032300000000000002</v>
      </c>
      <c r="S313" s="216">
        <v>0</v>
      </c>
      <c r="T313" s="217">
        <f>S313*H313</f>
        <v>0</v>
      </c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R313" s="218" t="s">
        <v>249</v>
      </c>
      <c r="AT313" s="218" t="s">
        <v>151</v>
      </c>
      <c r="AU313" s="218" t="s">
        <v>156</v>
      </c>
      <c r="AY313" s="19" t="s">
        <v>149</v>
      </c>
      <c r="BE313" s="219">
        <f>IF(N313="základní",J313,0)</f>
        <v>0</v>
      </c>
      <c r="BF313" s="219">
        <f>IF(N313="snížená",J313,0)</f>
        <v>0</v>
      </c>
      <c r="BG313" s="219">
        <f>IF(N313="zákl. přenesená",J313,0)</f>
        <v>0</v>
      </c>
      <c r="BH313" s="219">
        <f>IF(N313="sníž. přenesená",J313,0)</f>
        <v>0</v>
      </c>
      <c r="BI313" s="219">
        <f>IF(N313="nulová",J313,0)</f>
        <v>0</v>
      </c>
      <c r="BJ313" s="19" t="s">
        <v>156</v>
      </c>
      <c r="BK313" s="219">
        <f>ROUND(I313*H313,2)</f>
        <v>0</v>
      </c>
      <c r="BL313" s="19" t="s">
        <v>249</v>
      </c>
      <c r="BM313" s="218" t="s">
        <v>485</v>
      </c>
    </row>
    <row r="314" s="2" customFormat="1">
      <c r="A314" s="40"/>
      <c r="B314" s="41"/>
      <c r="C314" s="42"/>
      <c r="D314" s="220" t="s">
        <v>158</v>
      </c>
      <c r="E314" s="42"/>
      <c r="F314" s="221" t="s">
        <v>486</v>
      </c>
      <c r="G314" s="42"/>
      <c r="H314" s="42"/>
      <c r="I314" s="222"/>
      <c r="J314" s="42"/>
      <c r="K314" s="42"/>
      <c r="L314" s="46"/>
      <c r="M314" s="223"/>
      <c r="N314" s="224"/>
      <c r="O314" s="86"/>
      <c r="P314" s="86"/>
      <c r="Q314" s="86"/>
      <c r="R314" s="86"/>
      <c r="S314" s="86"/>
      <c r="T314" s="87"/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T314" s="19" t="s">
        <v>158</v>
      </c>
      <c r="AU314" s="19" t="s">
        <v>156</v>
      </c>
    </row>
    <row r="315" s="2" customFormat="1" ht="24.15" customHeight="1">
      <c r="A315" s="40"/>
      <c r="B315" s="41"/>
      <c r="C315" s="207" t="s">
        <v>487</v>
      </c>
      <c r="D315" s="207" t="s">
        <v>151</v>
      </c>
      <c r="E315" s="208" t="s">
        <v>488</v>
      </c>
      <c r="F315" s="209" t="s">
        <v>489</v>
      </c>
      <c r="G315" s="210" t="s">
        <v>365</v>
      </c>
      <c r="H315" s="211">
        <v>1</v>
      </c>
      <c r="I315" s="212"/>
      <c r="J315" s="213">
        <f>ROUND(I315*H315,2)</f>
        <v>0</v>
      </c>
      <c r="K315" s="209" t="s">
        <v>154</v>
      </c>
      <c r="L315" s="46"/>
      <c r="M315" s="214" t="s">
        <v>19</v>
      </c>
      <c r="N315" s="215" t="s">
        <v>48</v>
      </c>
      <c r="O315" s="86"/>
      <c r="P315" s="216">
        <f>O315*H315</f>
        <v>0</v>
      </c>
      <c r="Q315" s="216">
        <v>0.031699999999999999</v>
      </c>
      <c r="R315" s="216">
        <f>Q315*H315</f>
        <v>0.031699999999999999</v>
      </c>
      <c r="S315" s="216">
        <v>0</v>
      </c>
      <c r="T315" s="217">
        <f>S315*H315</f>
        <v>0</v>
      </c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R315" s="218" t="s">
        <v>249</v>
      </c>
      <c r="AT315" s="218" t="s">
        <v>151</v>
      </c>
      <c r="AU315" s="218" t="s">
        <v>156</v>
      </c>
      <c r="AY315" s="19" t="s">
        <v>149</v>
      </c>
      <c r="BE315" s="219">
        <f>IF(N315="základní",J315,0)</f>
        <v>0</v>
      </c>
      <c r="BF315" s="219">
        <f>IF(N315="snížená",J315,0)</f>
        <v>0</v>
      </c>
      <c r="BG315" s="219">
        <f>IF(N315="zákl. přenesená",J315,0)</f>
        <v>0</v>
      </c>
      <c r="BH315" s="219">
        <f>IF(N315="sníž. přenesená",J315,0)</f>
        <v>0</v>
      </c>
      <c r="BI315" s="219">
        <f>IF(N315="nulová",J315,0)</f>
        <v>0</v>
      </c>
      <c r="BJ315" s="19" t="s">
        <v>156</v>
      </c>
      <c r="BK315" s="219">
        <f>ROUND(I315*H315,2)</f>
        <v>0</v>
      </c>
      <c r="BL315" s="19" t="s">
        <v>249</v>
      </c>
      <c r="BM315" s="218" t="s">
        <v>490</v>
      </c>
    </row>
    <row r="316" s="2" customFormat="1">
      <c r="A316" s="40"/>
      <c r="B316" s="41"/>
      <c r="C316" s="42"/>
      <c r="D316" s="220" t="s">
        <v>158</v>
      </c>
      <c r="E316" s="42"/>
      <c r="F316" s="221" t="s">
        <v>491</v>
      </c>
      <c r="G316" s="42"/>
      <c r="H316" s="42"/>
      <c r="I316" s="222"/>
      <c r="J316" s="42"/>
      <c r="K316" s="42"/>
      <c r="L316" s="46"/>
      <c r="M316" s="223"/>
      <c r="N316" s="224"/>
      <c r="O316" s="86"/>
      <c r="P316" s="86"/>
      <c r="Q316" s="86"/>
      <c r="R316" s="86"/>
      <c r="S316" s="86"/>
      <c r="T316" s="87"/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T316" s="19" t="s">
        <v>158</v>
      </c>
      <c r="AU316" s="19" t="s">
        <v>156</v>
      </c>
    </row>
    <row r="317" s="2" customFormat="1" ht="16.5" customHeight="1">
      <c r="A317" s="40"/>
      <c r="B317" s="41"/>
      <c r="C317" s="207" t="s">
        <v>492</v>
      </c>
      <c r="D317" s="207" t="s">
        <v>151</v>
      </c>
      <c r="E317" s="208" t="s">
        <v>493</v>
      </c>
      <c r="F317" s="209" t="s">
        <v>494</v>
      </c>
      <c r="G317" s="210" t="s">
        <v>365</v>
      </c>
      <c r="H317" s="211">
        <v>1</v>
      </c>
      <c r="I317" s="212"/>
      <c r="J317" s="213">
        <f>ROUND(I317*H317,2)</f>
        <v>0</v>
      </c>
      <c r="K317" s="209" t="s">
        <v>19</v>
      </c>
      <c r="L317" s="46"/>
      <c r="M317" s="214" t="s">
        <v>19</v>
      </c>
      <c r="N317" s="215" t="s">
        <v>48</v>
      </c>
      <c r="O317" s="86"/>
      <c r="P317" s="216">
        <f>O317*H317</f>
        <v>0</v>
      </c>
      <c r="Q317" s="216">
        <v>0</v>
      </c>
      <c r="R317" s="216">
        <f>Q317*H317</f>
        <v>0</v>
      </c>
      <c r="S317" s="216">
        <v>0</v>
      </c>
      <c r="T317" s="217">
        <f>S317*H317</f>
        <v>0</v>
      </c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R317" s="218" t="s">
        <v>249</v>
      </c>
      <c r="AT317" s="218" t="s">
        <v>151</v>
      </c>
      <c r="AU317" s="218" t="s">
        <v>156</v>
      </c>
      <c r="AY317" s="19" t="s">
        <v>149</v>
      </c>
      <c r="BE317" s="219">
        <f>IF(N317="základní",J317,0)</f>
        <v>0</v>
      </c>
      <c r="BF317" s="219">
        <f>IF(N317="snížená",J317,0)</f>
        <v>0</v>
      </c>
      <c r="BG317" s="219">
        <f>IF(N317="zákl. přenesená",J317,0)</f>
        <v>0</v>
      </c>
      <c r="BH317" s="219">
        <f>IF(N317="sníž. přenesená",J317,0)</f>
        <v>0</v>
      </c>
      <c r="BI317" s="219">
        <f>IF(N317="nulová",J317,0)</f>
        <v>0</v>
      </c>
      <c r="BJ317" s="19" t="s">
        <v>156</v>
      </c>
      <c r="BK317" s="219">
        <f>ROUND(I317*H317,2)</f>
        <v>0</v>
      </c>
      <c r="BL317" s="19" t="s">
        <v>249</v>
      </c>
      <c r="BM317" s="218" t="s">
        <v>495</v>
      </c>
    </row>
    <row r="318" s="2" customFormat="1" ht="44.25" customHeight="1">
      <c r="A318" s="40"/>
      <c r="B318" s="41"/>
      <c r="C318" s="207" t="s">
        <v>496</v>
      </c>
      <c r="D318" s="207" t="s">
        <v>151</v>
      </c>
      <c r="E318" s="208" t="s">
        <v>497</v>
      </c>
      <c r="F318" s="209" t="s">
        <v>498</v>
      </c>
      <c r="G318" s="210" t="s">
        <v>415</v>
      </c>
      <c r="H318" s="258"/>
      <c r="I318" s="212"/>
      <c r="J318" s="213">
        <f>ROUND(I318*H318,2)</f>
        <v>0</v>
      </c>
      <c r="K318" s="209" t="s">
        <v>154</v>
      </c>
      <c r="L318" s="46"/>
      <c r="M318" s="214" t="s">
        <v>19</v>
      </c>
      <c r="N318" s="215" t="s">
        <v>48</v>
      </c>
      <c r="O318" s="86"/>
      <c r="P318" s="216">
        <f>O318*H318</f>
        <v>0</v>
      </c>
      <c r="Q318" s="216">
        <v>0</v>
      </c>
      <c r="R318" s="216">
        <f>Q318*H318</f>
        <v>0</v>
      </c>
      <c r="S318" s="216">
        <v>0</v>
      </c>
      <c r="T318" s="217">
        <f>S318*H318</f>
        <v>0</v>
      </c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R318" s="218" t="s">
        <v>249</v>
      </c>
      <c r="AT318" s="218" t="s">
        <v>151</v>
      </c>
      <c r="AU318" s="218" t="s">
        <v>156</v>
      </c>
      <c r="AY318" s="19" t="s">
        <v>149</v>
      </c>
      <c r="BE318" s="219">
        <f>IF(N318="základní",J318,0)</f>
        <v>0</v>
      </c>
      <c r="BF318" s="219">
        <f>IF(N318="snížená",J318,0)</f>
        <v>0</v>
      </c>
      <c r="BG318" s="219">
        <f>IF(N318="zákl. přenesená",J318,0)</f>
        <v>0</v>
      </c>
      <c r="BH318" s="219">
        <f>IF(N318="sníž. přenesená",J318,0)</f>
        <v>0</v>
      </c>
      <c r="BI318" s="219">
        <f>IF(N318="nulová",J318,0)</f>
        <v>0</v>
      </c>
      <c r="BJ318" s="19" t="s">
        <v>156</v>
      </c>
      <c r="BK318" s="219">
        <f>ROUND(I318*H318,2)</f>
        <v>0</v>
      </c>
      <c r="BL318" s="19" t="s">
        <v>249</v>
      </c>
      <c r="BM318" s="218" t="s">
        <v>499</v>
      </c>
    </row>
    <row r="319" s="2" customFormat="1">
      <c r="A319" s="40"/>
      <c r="B319" s="41"/>
      <c r="C319" s="42"/>
      <c r="D319" s="220" t="s">
        <v>158</v>
      </c>
      <c r="E319" s="42"/>
      <c r="F319" s="221" t="s">
        <v>500</v>
      </c>
      <c r="G319" s="42"/>
      <c r="H319" s="42"/>
      <c r="I319" s="222"/>
      <c r="J319" s="42"/>
      <c r="K319" s="42"/>
      <c r="L319" s="46"/>
      <c r="M319" s="223"/>
      <c r="N319" s="224"/>
      <c r="O319" s="86"/>
      <c r="P319" s="86"/>
      <c r="Q319" s="86"/>
      <c r="R319" s="86"/>
      <c r="S319" s="86"/>
      <c r="T319" s="87"/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T319" s="19" t="s">
        <v>158</v>
      </c>
      <c r="AU319" s="19" t="s">
        <v>156</v>
      </c>
    </row>
    <row r="320" s="2" customFormat="1" ht="55.5" customHeight="1">
      <c r="A320" s="40"/>
      <c r="B320" s="41"/>
      <c r="C320" s="207" t="s">
        <v>501</v>
      </c>
      <c r="D320" s="207" t="s">
        <v>151</v>
      </c>
      <c r="E320" s="208" t="s">
        <v>502</v>
      </c>
      <c r="F320" s="209" t="s">
        <v>503</v>
      </c>
      <c r="G320" s="210" t="s">
        <v>415</v>
      </c>
      <c r="H320" s="258"/>
      <c r="I320" s="212"/>
      <c r="J320" s="213">
        <f>ROUND(I320*H320,2)</f>
        <v>0</v>
      </c>
      <c r="K320" s="209" t="s">
        <v>154</v>
      </c>
      <c r="L320" s="46"/>
      <c r="M320" s="214" t="s">
        <v>19</v>
      </c>
      <c r="N320" s="215" t="s">
        <v>48</v>
      </c>
      <c r="O320" s="86"/>
      <c r="P320" s="216">
        <f>O320*H320</f>
        <v>0</v>
      </c>
      <c r="Q320" s="216">
        <v>0</v>
      </c>
      <c r="R320" s="216">
        <f>Q320*H320</f>
        <v>0</v>
      </c>
      <c r="S320" s="216">
        <v>0</v>
      </c>
      <c r="T320" s="217">
        <f>S320*H320</f>
        <v>0</v>
      </c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R320" s="218" t="s">
        <v>249</v>
      </c>
      <c r="AT320" s="218" t="s">
        <v>151</v>
      </c>
      <c r="AU320" s="218" t="s">
        <v>156</v>
      </c>
      <c r="AY320" s="19" t="s">
        <v>149</v>
      </c>
      <c r="BE320" s="219">
        <f>IF(N320="základní",J320,0)</f>
        <v>0</v>
      </c>
      <c r="BF320" s="219">
        <f>IF(N320="snížená",J320,0)</f>
        <v>0</v>
      </c>
      <c r="BG320" s="219">
        <f>IF(N320="zákl. přenesená",J320,0)</f>
        <v>0</v>
      </c>
      <c r="BH320" s="219">
        <f>IF(N320="sníž. přenesená",J320,0)</f>
        <v>0</v>
      </c>
      <c r="BI320" s="219">
        <f>IF(N320="nulová",J320,0)</f>
        <v>0</v>
      </c>
      <c r="BJ320" s="19" t="s">
        <v>156</v>
      </c>
      <c r="BK320" s="219">
        <f>ROUND(I320*H320,2)</f>
        <v>0</v>
      </c>
      <c r="BL320" s="19" t="s">
        <v>249</v>
      </c>
      <c r="BM320" s="218" t="s">
        <v>504</v>
      </c>
    </row>
    <row r="321" s="2" customFormat="1">
      <c r="A321" s="40"/>
      <c r="B321" s="41"/>
      <c r="C321" s="42"/>
      <c r="D321" s="220" t="s">
        <v>158</v>
      </c>
      <c r="E321" s="42"/>
      <c r="F321" s="221" t="s">
        <v>505</v>
      </c>
      <c r="G321" s="42"/>
      <c r="H321" s="42"/>
      <c r="I321" s="222"/>
      <c r="J321" s="42"/>
      <c r="K321" s="42"/>
      <c r="L321" s="46"/>
      <c r="M321" s="223"/>
      <c r="N321" s="224"/>
      <c r="O321" s="86"/>
      <c r="P321" s="86"/>
      <c r="Q321" s="86"/>
      <c r="R321" s="86"/>
      <c r="S321" s="86"/>
      <c r="T321" s="87"/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T321" s="19" t="s">
        <v>158</v>
      </c>
      <c r="AU321" s="19" t="s">
        <v>156</v>
      </c>
    </row>
    <row r="322" s="12" customFormat="1" ht="22.8" customHeight="1">
      <c r="A322" s="12"/>
      <c r="B322" s="191"/>
      <c r="C322" s="192"/>
      <c r="D322" s="193" t="s">
        <v>75</v>
      </c>
      <c r="E322" s="205" t="s">
        <v>506</v>
      </c>
      <c r="F322" s="205" t="s">
        <v>507</v>
      </c>
      <c r="G322" s="192"/>
      <c r="H322" s="192"/>
      <c r="I322" s="195"/>
      <c r="J322" s="206">
        <f>BK322</f>
        <v>0</v>
      </c>
      <c r="K322" s="192"/>
      <c r="L322" s="197"/>
      <c r="M322" s="198"/>
      <c r="N322" s="199"/>
      <c r="O322" s="199"/>
      <c r="P322" s="200">
        <f>SUM(P323:P331)</f>
        <v>0</v>
      </c>
      <c r="Q322" s="199"/>
      <c r="R322" s="200">
        <f>SUM(R323:R331)</f>
        <v>0</v>
      </c>
      <c r="S322" s="199"/>
      <c r="T322" s="201">
        <f>SUM(T323:T331)</f>
        <v>0.018900000000000004</v>
      </c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R322" s="202" t="s">
        <v>156</v>
      </c>
      <c r="AT322" s="203" t="s">
        <v>75</v>
      </c>
      <c r="AU322" s="203" t="s">
        <v>84</v>
      </c>
      <c r="AY322" s="202" t="s">
        <v>149</v>
      </c>
      <c r="BK322" s="204">
        <f>SUM(BK323:BK331)</f>
        <v>0</v>
      </c>
    </row>
    <row r="323" s="2" customFormat="1" ht="49.05" customHeight="1">
      <c r="A323" s="40"/>
      <c r="B323" s="41"/>
      <c r="C323" s="207" t="s">
        <v>508</v>
      </c>
      <c r="D323" s="207" t="s">
        <v>151</v>
      </c>
      <c r="E323" s="208" t="s">
        <v>509</v>
      </c>
      <c r="F323" s="209" t="s">
        <v>510</v>
      </c>
      <c r="G323" s="210" t="s">
        <v>365</v>
      </c>
      <c r="H323" s="211">
        <v>6</v>
      </c>
      <c r="I323" s="212"/>
      <c r="J323" s="213">
        <f>ROUND(I323*H323,2)</f>
        <v>0</v>
      </c>
      <c r="K323" s="209" t="s">
        <v>154</v>
      </c>
      <c r="L323" s="46"/>
      <c r="M323" s="214" t="s">
        <v>19</v>
      </c>
      <c r="N323" s="215" t="s">
        <v>48</v>
      </c>
      <c r="O323" s="86"/>
      <c r="P323" s="216">
        <f>O323*H323</f>
        <v>0</v>
      </c>
      <c r="Q323" s="216">
        <v>0</v>
      </c>
      <c r="R323" s="216">
        <f>Q323*H323</f>
        <v>0</v>
      </c>
      <c r="S323" s="216">
        <v>0.0030000000000000001</v>
      </c>
      <c r="T323" s="217">
        <f>S323*H323</f>
        <v>0.018000000000000002</v>
      </c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R323" s="218" t="s">
        <v>249</v>
      </c>
      <c r="AT323" s="218" t="s">
        <v>151</v>
      </c>
      <c r="AU323" s="218" t="s">
        <v>156</v>
      </c>
      <c r="AY323" s="19" t="s">
        <v>149</v>
      </c>
      <c r="BE323" s="219">
        <f>IF(N323="základní",J323,0)</f>
        <v>0</v>
      </c>
      <c r="BF323" s="219">
        <f>IF(N323="snížená",J323,0)</f>
        <v>0</v>
      </c>
      <c r="BG323" s="219">
        <f>IF(N323="zákl. přenesená",J323,0)</f>
        <v>0</v>
      </c>
      <c r="BH323" s="219">
        <f>IF(N323="sníž. přenesená",J323,0)</f>
        <v>0</v>
      </c>
      <c r="BI323" s="219">
        <f>IF(N323="nulová",J323,0)</f>
        <v>0</v>
      </c>
      <c r="BJ323" s="19" t="s">
        <v>156</v>
      </c>
      <c r="BK323" s="219">
        <f>ROUND(I323*H323,2)</f>
        <v>0</v>
      </c>
      <c r="BL323" s="19" t="s">
        <v>249</v>
      </c>
      <c r="BM323" s="218" t="s">
        <v>511</v>
      </c>
    </row>
    <row r="324" s="2" customFormat="1">
      <c r="A324" s="40"/>
      <c r="B324" s="41"/>
      <c r="C324" s="42"/>
      <c r="D324" s="220" t="s">
        <v>158</v>
      </c>
      <c r="E324" s="42"/>
      <c r="F324" s="221" t="s">
        <v>512</v>
      </c>
      <c r="G324" s="42"/>
      <c r="H324" s="42"/>
      <c r="I324" s="222"/>
      <c r="J324" s="42"/>
      <c r="K324" s="42"/>
      <c r="L324" s="46"/>
      <c r="M324" s="223"/>
      <c r="N324" s="224"/>
      <c r="O324" s="86"/>
      <c r="P324" s="86"/>
      <c r="Q324" s="86"/>
      <c r="R324" s="86"/>
      <c r="S324" s="86"/>
      <c r="T324" s="87"/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T324" s="19" t="s">
        <v>158</v>
      </c>
      <c r="AU324" s="19" t="s">
        <v>156</v>
      </c>
    </row>
    <row r="325" s="2" customFormat="1" ht="24.15" customHeight="1">
      <c r="A325" s="40"/>
      <c r="B325" s="41"/>
      <c r="C325" s="207" t="s">
        <v>513</v>
      </c>
      <c r="D325" s="207" t="s">
        <v>151</v>
      </c>
      <c r="E325" s="208" t="s">
        <v>514</v>
      </c>
      <c r="F325" s="209" t="s">
        <v>515</v>
      </c>
      <c r="G325" s="210" t="s">
        <v>329</v>
      </c>
      <c r="H325" s="211">
        <v>1</v>
      </c>
      <c r="I325" s="212"/>
      <c r="J325" s="213">
        <f>ROUND(I325*H325,2)</f>
        <v>0</v>
      </c>
      <c r="K325" s="209" t="s">
        <v>19</v>
      </c>
      <c r="L325" s="46"/>
      <c r="M325" s="214" t="s">
        <v>19</v>
      </c>
      <c r="N325" s="215" t="s">
        <v>48</v>
      </c>
      <c r="O325" s="86"/>
      <c r="P325" s="216">
        <f>O325*H325</f>
        <v>0</v>
      </c>
      <c r="Q325" s="216">
        <v>0</v>
      </c>
      <c r="R325" s="216">
        <f>Q325*H325</f>
        <v>0</v>
      </c>
      <c r="S325" s="216">
        <v>0.00089999999999999998</v>
      </c>
      <c r="T325" s="217">
        <f>S325*H325</f>
        <v>0.00089999999999999998</v>
      </c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R325" s="218" t="s">
        <v>249</v>
      </c>
      <c r="AT325" s="218" t="s">
        <v>151</v>
      </c>
      <c r="AU325" s="218" t="s">
        <v>156</v>
      </c>
      <c r="AY325" s="19" t="s">
        <v>149</v>
      </c>
      <c r="BE325" s="219">
        <f>IF(N325="základní",J325,0)</f>
        <v>0</v>
      </c>
      <c r="BF325" s="219">
        <f>IF(N325="snížená",J325,0)</f>
        <v>0</v>
      </c>
      <c r="BG325" s="219">
        <f>IF(N325="zákl. přenesená",J325,0)</f>
        <v>0</v>
      </c>
      <c r="BH325" s="219">
        <f>IF(N325="sníž. přenesená",J325,0)</f>
        <v>0</v>
      </c>
      <c r="BI325" s="219">
        <f>IF(N325="nulová",J325,0)</f>
        <v>0</v>
      </c>
      <c r="BJ325" s="19" t="s">
        <v>156</v>
      </c>
      <c r="BK325" s="219">
        <f>ROUND(I325*H325,2)</f>
        <v>0</v>
      </c>
      <c r="BL325" s="19" t="s">
        <v>249</v>
      </c>
      <c r="BM325" s="218" t="s">
        <v>516</v>
      </c>
    </row>
    <row r="326" s="15" customFormat="1">
      <c r="A326" s="15"/>
      <c r="B326" s="248"/>
      <c r="C326" s="249"/>
      <c r="D326" s="227" t="s">
        <v>160</v>
      </c>
      <c r="E326" s="250" t="s">
        <v>19</v>
      </c>
      <c r="F326" s="251" t="s">
        <v>517</v>
      </c>
      <c r="G326" s="249"/>
      <c r="H326" s="250" t="s">
        <v>19</v>
      </c>
      <c r="I326" s="252"/>
      <c r="J326" s="249"/>
      <c r="K326" s="249"/>
      <c r="L326" s="253"/>
      <c r="M326" s="254"/>
      <c r="N326" s="255"/>
      <c r="O326" s="255"/>
      <c r="P326" s="255"/>
      <c r="Q326" s="255"/>
      <c r="R326" s="255"/>
      <c r="S326" s="255"/>
      <c r="T326" s="256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T326" s="257" t="s">
        <v>160</v>
      </c>
      <c r="AU326" s="257" t="s">
        <v>156</v>
      </c>
      <c r="AV326" s="15" t="s">
        <v>84</v>
      </c>
      <c r="AW326" s="15" t="s">
        <v>36</v>
      </c>
      <c r="AX326" s="15" t="s">
        <v>76</v>
      </c>
      <c r="AY326" s="257" t="s">
        <v>149</v>
      </c>
    </row>
    <row r="327" s="15" customFormat="1">
      <c r="A327" s="15"/>
      <c r="B327" s="248"/>
      <c r="C327" s="249"/>
      <c r="D327" s="227" t="s">
        <v>160</v>
      </c>
      <c r="E327" s="250" t="s">
        <v>19</v>
      </c>
      <c r="F327" s="251" t="s">
        <v>518</v>
      </c>
      <c r="G327" s="249"/>
      <c r="H327" s="250" t="s">
        <v>19</v>
      </c>
      <c r="I327" s="252"/>
      <c r="J327" s="249"/>
      <c r="K327" s="249"/>
      <c r="L327" s="253"/>
      <c r="M327" s="254"/>
      <c r="N327" s="255"/>
      <c r="O327" s="255"/>
      <c r="P327" s="255"/>
      <c r="Q327" s="255"/>
      <c r="R327" s="255"/>
      <c r="S327" s="255"/>
      <c r="T327" s="256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T327" s="257" t="s">
        <v>160</v>
      </c>
      <c r="AU327" s="257" t="s">
        <v>156</v>
      </c>
      <c r="AV327" s="15" t="s">
        <v>84</v>
      </c>
      <c r="AW327" s="15" t="s">
        <v>36</v>
      </c>
      <c r="AX327" s="15" t="s">
        <v>76</v>
      </c>
      <c r="AY327" s="257" t="s">
        <v>149</v>
      </c>
    </row>
    <row r="328" s="15" customFormat="1">
      <c r="A328" s="15"/>
      <c r="B328" s="248"/>
      <c r="C328" s="249"/>
      <c r="D328" s="227" t="s">
        <v>160</v>
      </c>
      <c r="E328" s="250" t="s">
        <v>19</v>
      </c>
      <c r="F328" s="251" t="s">
        <v>519</v>
      </c>
      <c r="G328" s="249"/>
      <c r="H328" s="250" t="s">
        <v>19</v>
      </c>
      <c r="I328" s="252"/>
      <c r="J328" s="249"/>
      <c r="K328" s="249"/>
      <c r="L328" s="253"/>
      <c r="M328" s="254"/>
      <c r="N328" s="255"/>
      <c r="O328" s="255"/>
      <c r="P328" s="255"/>
      <c r="Q328" s="255"/>
      <c r="R328" s="255"/>
      <c r="S328" s="255"/>
      <c r="T328" s="256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T328" s="257" t="s">
        <v>160</v>
      </c>
      <c r="AU328" s="257" t="s">
        <v>156</v>
      </c>
      <c r="AV328" s="15" t="s">
        <v>84</v>
      </c>
      <c r="AW328" s="15" t="s">
        <v>36</v>
      </c>
      <c r="AX328" s="15" t="s">
        <v>76</v>
      </c>
      <c r="AY328" s="257" t="s">
        <v>149</v>
      </c>
    </row>
    <row r="329" s="15" customFormat="1">
      <c r="A329" s="15"/>
      <c r="B329" s="248"/>
      <c r="C329" s="249"/>
      <c r="D329" s="227" t="s">
        <v>160</v>
      </c>
      <c r="E329" s="250" t="s">
        <v>19</v>
      </c>
      <c r="F329" s="251" t="s">
        <v>520</v>
      </c>
      <c r="G329" s="249"/>
      <c r="H329" s="250" t="s">
        <v>19</v>
      </c>
      <c r="I329" s="252"/>
      <c r="J329" s="249"/>
      <c r="K329" s="249"/>
      <c r="L329" s="253"/>
      <c r="M329" s="254"/>
      <c r="N329" s="255"/>
      <c r="O329" s="255"/>
      <c r="P329" s="255"/>
      <c r="Q329" s="255"/>
      <c r="R329" s="255"/>
      <c r="S329" s="255"/>
      <c r="T329" s="256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T329" s="257" t="s">
        <v>160</v>
      </c>
      <c r="AU329" s="257" t="s">
        <v>156</v>
      </c>
      <c r="AV329" s="15" t="s">
        <v>84</v>
      </c>
      <c r="AW329" s="15" t="s">
        <v>36</v>
      </c>
      <c r="AX329" s="15" t="s">
        <v>76</v>
      </c>
      <c r="AY329" s="257" t="s">
        <v>149</v>
      </c>
    </row>
    <row r="330" s="13" customFormat="1">
      <c r="A330" s="13"/>
      <c r="B330" s="225"/>
      <c r="C330" s="226"/>
      <c r="D330" s="227" t="s">
        <v>160</v>
      </c>
      <c r="E330" s="228" t="s">
        <v>19</v>
      </c>
      <c r="F330" s="229" t="s">
        <v>84</v>
      </c>
      <c r="G330" s="226"/>
      <c r="H330" s="230">
        <v>1</v>
      </c>
      <c r="I330" s="231"/>
      <c r="J330" s="226"/>
      <c r="K330" s="226"/>
      <c r="L330" s="232"/>
      <c r="M330" s="233"/>
      <c r="N330" s="234"/>
      <c r="O330" s="234"/>
      <c r="P330" s="234"/>
      <c r="Q330" s="234"/>
      <c r="R330" s="234"/>
      <c r="S330" s="234"/>
      <c r="T330" s="235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36" t="s">
        <v>160</v>
      </c>
      <c r="AU330" s="236" t="s">
        <v>156</v>
      </c>
      <c r="AV330" s="13" t="s">
        <v>156</v>
      </c>
      <c r="AW330" s="13" t="s">
        <v>36</v>
      </c>
      <c r="AX330" s="13" t="s">
        <v>76</v>
      </c>
      <c r="AY330" s="236" t="s">
        <v>149</v>
      </c>
    </row>
    <row r="331" s="14" customFormat="1">
      <c r="A331" s="14"/>
      <c r="B331" s="237"/>
      <c r="C331" s="238"/>
      <c r="D331" s="227" t="s">
        <v>160</v>
      </c>
      <c r="E331" s="239" t="s">
        <v>19</v>
      </c>
      <c r="F331" s="240" t="s">
        <v>162</v>
      </c>
      <c r="G331" s="238"/>
      <c r="H331" s="241">
        <v>1</v>
      </c>
      <c r="I331" s="242"/>
      <c r="J331" s="238"/>
      <c r="K331" s="238"/>
      <c r="L331" s="243"/>
      <c r="M331" s="244"/>
      <c r="N331" s="245"/>
      <c r="O331" s="245"/>
      <c r="P331" s="245"/>
      <c r="Q331" s="245"/>
      <c r="R331" s="245"/>
      <c r="S331" s="245"/>
      <c r="T331" s="246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47" t="s">
        <v>160</v>
      </c>
      <c r="AU331" s="247" t="s">
        <v>156</v>
      </c>
      <c r="AV331" s="14" t="s">
        <v>155</v>
      </c>
      <c r="AW331" s="14" t="s">
        <v>36</v>
      </c>
      <c r="AX331" s="14" t="s">
        <v>84</v>
      </c>
      <c r="AY331" s="247" t="s">
        <v>149</v>
      </c>
    </row>
    <row r="332" s="12" customFormat="1" ht="22.8" customHeight="1">
      <c r="A332" s="12"/>
      <c r="B332" s="191"/>
      <c r="C332" s="192"/>
      <c r="D332" s="193" t="s">
        <v>75</v>
      </c>
      <c r="E332" s="205" t="s">
        <v>521</v>
      </c>
      <c r="F332" s="205" t="s">
        <v>522</v>
      </c>
      <c r="G332" s="192"/>
      <c r="H332" s="192"/>
      <c r="I332" s="195"/>
      <c r="J332" s="206">
        <f>BK332</f>
        <v>0</v>
      </c>
      <c r="K332" s="192"/>
      <c r="L332" s="197"/>
      <c r="M332" s="198"/>
      <c r="N332" s="199"/>
      <c r="O332" s="199"/>
      <c r="P332" s="200">
        <f>SUM(P333:P338)</f>
        <v>0</v>
      </c>
      <c r="Q332" s="199"/>
      <c r="R332" s="200">
        <f>SUM(R333:R338)</f>
        <v>0.00114</v>
      </c>
      <c r="S332" s="199"/>
      <c r="T332" s="201">
        <f>SUM(T333:T338)</f>
        <v>0</v>
      </c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R332" s="202" t="s">
        <v>156</v>
      </c>
      <c r="AT332" s="203" t="s">
        <v>75</v>
      </c>
      <c r="AU332" s="203" t="s">
        <v>84</v>
      </c>
      <c r="AY332" s="202" t="s">
        <v>149</v>
      </c>
      <c r="BK332" s="204">
        <f>SUM(BK333:BK338)</f>
        <v>0</v>
      </c>
    </row>
    <row r="333" s="2" customFormat="1" ht="37.8" customHeight="1">
      <c r="A333" s="40"/>
      <c r="B333" s="41"/>
      <c r="C333" s="207" t="s">
        <v>523</v>
      </c>
      <c r="D333" s="207" t="s">
        <v>151</v>
      </c>
      <c r="E333" s="208" t="s">
        <v>524</v>
      </c>
      <c r="F333" s="209" t="s">
        <v>525</v>
      </c>
      <c r="G333" s="210" t="s">
        <v>365</v>
      </c>
      <c r="H333" s="211">
        <v>2</v>
      </c>
      <c r="I333" s="212"/>
      <c r="J333" s="213">
        <f>ROUND(I333*H333,2)</f>
        <v>0</v>
      </c>
      <c r="K333" s="209" t="s">
        <v>19</v>
      </c>
      <c r="L333" s="46"/>
      <c r="M333" s="214" t="s">
        <v>19</v>
      </c>
      <c r="N333" s="215" t="s">
        <v>48</v>
      </c>
      <c r="O333" s="86"/>
      <c r="P333" s="216">
        <f>O333*H333</f>
        <v>0</v>
      </c>
      <c r="Q333" s="216">
        <v>0</v>
      </c>
      <c r="R333" s="216">
        <f>Q333*H333</f>
        <v>0</v>
      </c>
      <c r="S333" s="216">
        <v>0</v>
      </c>
      <c r="T333" s="217">
        <f>S333*H333</f>
        <v>0</v>
      </c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R333" s="218" t="s">
        <v>249</v>
      </c>
      <c r="AT333" s="218" t="s">
        <v>151</v>
      </c>
      <c r="AU333" s="218" t="s">
        <v>156</v>
      </c>
      <c r="AY333" s="19" t="s">
        <v>149</v>
      </c>
      <c r="BE333" s="219">
        <f>IF(N333="základní",J333,0)</f>
        <v>0</v>
      </c>
      <c r="BF333" s="219">
        <f>IF(N333="snížená",J333,0)</f>
        <v>0</v>
      </c>
      <c r="BG333" s="219">
        <f>IF(N333="zákl. přenesená",J333,0)</f>
        <v>0</v>
      </c>
      <c r="BH333" s="219">
        <f>IF(N333="sníž. přenesená",J333,0)</f>
        <v>0</v>
      </c>
      <c r="BI333" s="219">
        <f>IF(N333="nulová",J333,0)</f>
        <v>0</v>
      </c>
      <c r="BJ333" s="19" t="s">
        <v>156</v>
      </c>
      <c r="BK333" s="219">
        <f>ROUND(I333*H333,2)</f>
        <v>0</v>
      </c>
      <c r="BL333" s="19" t="s">
        <v>249</v>
      </c>
      <c r="BM333" s="218" t="s">
        <v>526</v>
      </c>
    </row>
    <row r="334" s="2" customFormat="1" ht="24.15" customHeight="1">
      <c r="A334" s="40"/>
      <c r="B334" s="41"/>
      <c r="C334" s="259" t="s">
        <v>527</v>
      </c>
      <c r="D334" s="259" t="s">
        <v>528</v>
      </c>
      <c r="E334" s="260" t="s">
        <v>529</v>
      </c>
      <c r="F334" s="261" t="s">
        <v>530</v>
      </c>
      <c r="G334" s="262" t="s">
        <v>365</v>
      </c>
      <c r="H334" s="263">
        <v>2</v>
      </c>
      <c r="I334" s="264"/>
      <c r="J334" s="265">
        <f>ROUND(I334*H334,2)</f>
        <v>0</v>
      </c>
      <c r="K334" s="261" t="s">
        <v>154</v>
      </c>
      <c r="L334" s="266"/>
      <c r="M334" s="267" t="s">
        <v>19</v>
      </c>
      <c r="N334" s="268" t="s">
        <v>48</v>
      </c>
      <c r="O334" s="86"/>
      <c r="P334" s="216">
        <f>O334*H334</f>
        <v>0</v>
      </c>
      <c r="Q334" s="216">
        <v>0.00056999999999999998</v>
      </c>
      <c r="R334" s="216">
        <f>Q334*H334</f>
        <v>0.00114</v>
      </c>
      <c r="S334" s="216">
        <v>0</v>
      </c>
      <c r="T334" s="217">
        <f>S334*H334</f>
        <v>0</v>
      </c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R334" s="218" t="s">
        <v>357</v>
      </c>
      <c r="AT334" s="218" t="s">
        <v>528</v>
      </c>
      <c r="AU334" s="218" t="s">
        <v>156</v>
      </c>
      <c r="AY334" s="19" t="s">
        <v>149</v>
      </c>
      <c r="BE334" s="219">
        <f>IF(N334="základní",J334,0)</f>
        <v>0</v>
      </c>
      <c r="BF334" s="219">
        <f>IF(N334="snížená",J334,0)</f>
        <v>0</v>
      </c>
      <c r="BG334" s="219">
        <f>IF(N334="zákl. přenesená",J334,0)</f>
        <v>0</v>
      </c>
      <c r="BH334" s="219">
        <f>IF(N334="sníž. přenesená",J334,0)</f>
        <v>0</v>
      </c>
      <c r="BI334" s="219">
        <f>IF(N334="nulová",J334,0)</f>
        <v>0</v>
      </c>
      <c r="BJ334" s="19" t="s">
        <v>156</v>
      </c>
      <c r="BK334" s="219">
        <f>ROUND(I334*H334,2)</f>
        <v>0</v>
      </c>
      <c r="BL334" s="19" t="s">
        <v>249</v>
      </c>
      <c r="BM334" s="218" t="s">
        <v>531</v>
      </c>
    </row>
    <row r="335" s="2" customFormat="1" ht="44.25" customHeight="1">
      <c r="A335" s="40"/>
      <c r="B335" s="41"/>
      <c r="C335" s="207" t="s">
        <v>532</v>
      </c>
      <c r="D335" s="207" t="s">
        <v>151</v>
      </c>
      <c r="E335" s="208" t="s">
        <v>533</v>
      </c>
      <c r="F335" s="209" t="s">
        <v>534</v>
      </c>
      <c r="G335" s="210" t="s">
        <v>415</v>
      </c>
      <c r="H335" s="258"/>
      <c r="I335" s="212"/>
      <c r="J335" s="213">
        <f>ROUND(I335*H335,2)</f>
        <v>0</v>
      </c>
      <c r="K335" s="209" t="s">
        <v>154</v>
      </c>
      <c r="L335" s="46"/>
      <c r="M335" s="214" t="s">
        <v>19</v>
      </c>
      <c r="N335" s="215" t="s">
        <v>48</v>
      </c>
      <c r="O335" s="86"/>
      <c r="P335" s="216">
        <f>O335*H335</f>
        <v>0</v>
      </c>
      <c r="Q335" s="216">
        <v>0</v>
      </c>
      <c r="R335" s="216">
        <f>Q335*H335</f>
        <v>0</v>
      </c>
      <c r="S335" s="216">
        <v>0</v>
      </c>
      <c r="T335" s="217">
        <f>S335*H335</f>
        <v>0</v>
      </c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R335" s="218" t="s">
        <v>249</v>
      </c>
      <c r="AT335" s="218" t="s">
        <v>151</v>
      </c>
      <c r="AU335" s="218" t="s">
        <v>156</v>
      </c>
      <c r="AY335" s="19" t="s">
        <v>149</v>
      </c>
      <c r="BE335" s="219">
        <f>IF(N335="základní",J335,0)</f>
        <v>0</v>
      </c>
      <c r="BF335" s="219">
        <f>IF(N335="snížená",J335,0)</f>
        <v>0</v>
      </c>
      <c r="BG335" s="219">
        <f>IF(N335="zákl. přenesená",J335,0)</f>
        <v>0</v>
      </c>
      <c r="BH335" s="219">
        <f>IF(N335="sníž. přenesená",J335,0)</f>
        <v>0</v>
      </c>
      <c r="BI335" s="219">
        <f>IF(N335="nulová",J335,0)</f>
        <v>0</v>
      </c>
      <c r="BJ335" s="19" t="s">
        <v>156</v>
      </c>
      <c r="BK335" s="219">
        <f>ROUND(I335*H335,2)</f>
        <v>0</v>
      </c>
      <c r="BL335" s="19" t="s">
        <v>249</v>
      </c>
      <c r="BM335" s="218" t="s">
        <v>535</v>
      </c>
    </row>
    <row r="336" s="2" customFormat="1">
      <c r="A336" s="40"/>
      <c r="B336" s="41"/>
      <c r="C336" s="42"/>
      <c r="D336" s="220" t="s">
        <v>158</v>
      </c>
      <c r="E336" s="42"/>
      <c r="F336" s="221" t="s">
        <v>536</v>
      </c>
      <c r="G336" s="42"/>
      <c r="H336" s="42"/>
      <c r="I336" s="222"/>
      <c r="J336" s="42"/>
      <c r="K336" s="42"/>
      <c r="L336" s="46"/>
      <c r="M336" s="223"/>
      <c r="N336" s="224"/>
      <c r="O336" s="86"/>
      <c r="P336" s="86"/>
      <c r="Q336" s="86"/>
      <c r="R336" s="86"/>
      <c r="S336" s="86"/>
      <c r="T336" s="87"/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T336" s="19" t="s">
        <v>158</v>
      </c>
      <c r="AU336" s="19" t="s">
        <v>156</v>
      </c>
    </row>
    <row r="337" s="2" customFormat="1" ht="49.05" customHeight="1">
      <c r="A337" s="40"/>
      <c r="B337" s="41"/>
      <c r="C337" s="207" t="s">
        <v>537</v>
      </c>
      <c r="D337" s="207" t="s">
        <v>151</v>
      </c>
      <c r="E337" s="208" t="s">
        <v>538</v>
      </c>
      <c r="F337" s="209" t="s">
        <v>539</v>
      </c>
      <c r="G337" s="210" t="s">
        <v>415</v>
      </c>
      <c r="H337" s="258"/>
      <c r="I337" s="212"/>
      <c r="J337" s="213">
        <f>ROUND(I337*H337,2)</f>
        <v>0</v>
      </c>
      <c r="K337" s="209" t="s">
        <v>154</v>
      </c>
      <c r="L337" s="46"/>
      <c r="M337" s="214" t="s">
        <v>19</v>
      </c>
      <c r="N337" s="215" t="s">
        <v>48</v>
      </c>
      <c r="O337" s="86"/>
      <c r="P337" s="216">
        <f>O337*H337</f>
        <v>0</v>
      </c>
      <c r="Q337" s="216">
        <v>0</v>
      </c>
      <c r="R337" s="216">
        <f>Q337*H337</f>
        <v>0</v>
      </c>
      <c r="S337" s="216">
        <v>0</v>
      </c>
      <c r="T337" s="217">
        <f>S337*H337</f>
        <v>0</v>
      </c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R337" s="218" t="s">
        <v>249</v>
      </c>
      <c r="AT337" s="218" t="s">
        <v>151</v>
      </c>
      <c r="AU337" s="218" t="s">
        <v>156</v>
      </c>
      <c r="AY337" s="19" t="s">
        <v>149</v>
      </c>
      <c r="BE337" s="219">
        <f>IF(N337="základní",J337,0)</f>
        <v>0</v>
      </c>
      <c r="BF337" s="219">
        <f>IF(N337="snížená",J337,0)</f>
        <v>0</v>
      </c>
      <c r="BG337" s="219">
        <f>IF(N337="zákl. přenesená",J337,0)</f>
        <v>0</v>
      </c>
      <c r="BH337" s="219">
        <f>IF(N337="sníž. přenesená",J337,0)</f>
        <v>0</v>
      </c>
      <c r="BI337" s="219">
        <f>IF(N337="nulová",J337,0)</f>
        <v>0</v>
      </c>
      <c r="BJ337" s="19" t="s">
        <v>156</v>
      </c>
      <c r="BK337" s="219">
        <f>ROUND(I337*H337,2)</f>
        <v>0</v>
      </c>
      <c r="BL337" s="19" t="s">
        <v>249</v>
      </c>
      <c r="BM337" s="218" t="s">
        <v>540</v>
      </c>
    </row>
    <row r="338" s="2" customFormat="1">
      <c r="A338" s="40"/>
      <c r="B338" s="41"/>
      <c r="C338" s="42"/>
      <c r="D338" s="220" t="s">
        <v>158</v>
      </c>
      <c r="E338" s="42"/>
      <c r="F338" s="221" t="s">
        <v>541</v>
      </c>
      <c r="G338" s="42"/>
      <c r="H338" s="42"/>
      <c r="I338" s="222"/>
      <c r="J338" s="42"/>
      <c r="K338" s="42"/>
      <c r="L338" s="46"/>
      <c r="M338" s="223"/>
      <c r="N338" s="224"/>
      <c r="O338" s="86"/>
      <c r="P338" s="86"/>
      <c r="Q338" s="86"/>
      <c r="R338" s="86"/>
      <c r="S338" s="86"/>
      <c r="T338" s="87"/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T338" s="19" t="s">
        <v>158</v>
      </c>
      <c r="AU338" s="19" t="s">
        <v>156</v>
      </c>
    </row>
    <row r="339" s="12" customFormat="1" ht="22.8" customHeight="1">
      <c r="A339" s="12"/>
      <c r="B339" s="191"/>
      <c r="C339" s="192"/>
      <c r="D339" s="193" t="s">
        <v>75</v>
      </c>
      <c r="E339" s="205" t="s">
        <v>542</v>
      </c>
      <c r="F339" s="205" t="s">
        <v>543</v>
      </c>
      <c r="G339" s="192"/>
      <c r="H339" s="192"/>
      <c r="I339" s="195"/>
      <c r="J339" s="206">
        <f>BK339</f>
        <v>0</v>
      </c>
      <c r="K339" s="192"/>
      <c r="L339" s="197"/>
      <c r="M339" s="198"/>
      <c r="N339" s="199"/>
      <c r="O339" s="199"/>
      <c r="P339" s="200">
        <f>SUM(P340:P384)</f>
        <v>0</v>
      </c>
      <c r="Q339" s="199"/>
      <c r="R339" s="200">
        <f>SUM(R340:R384)</f>
        <v>0.11268</v>
      </c>
      <c r="S339" s="199"/>
      <c r="T339" s="201">
        <f>SUM(T340:T384)</f>
        <v>0.54024039999999995</v>
      </c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R339" s="202" t="s">
        <v>156</v>
      </c>
      <c r="AT339" s="203" t="s">
        <v>75</v>
      </c>
      <c r="AU339" s="203" t="s">
        <v>84</v>
      </c>
      <c r="AY339" s="202" t="s">
        <v>149</v>
      </c>
      <c r="BK339" s="204">
        <f>SUM(BK340:BK384)</f>
        <v>0</v>
      </c>
    </row>
    <row r="340" s="2" customFormat="1" ht="16.5" customHeight="1">
      <c r="A340" s="40"/>
      <c r="B340" s="41"/>
      <c r="C340" s="207" t="s">
        <v>544</v>
      </c>
      <c r="D340" s="207" t="s">
        <v>151</v>
      </c>
      <c r="E340" s="208" t="s">
        <v>545</v>
      </c>
      <c r="F340" s="209" t="s">
        <v>546</v>
      </c>
      <c r="G340" s="210" t="s">
        <v>91</v>
      </c>
      <c r="H340" s="211">
        <v>1.98</v>
      </c>
      <c r="I340" s="212"/>
      <c r="J340" s="213">
        <f>ROUND(I340*H340,2)</f>
        <v>0</v>
      </c>
      <c r="K340" s="209" t="s">
        <v>154</v>
      </c>
      <c r="L340" s="46"/>
      <c r="M340" s="214" t="s">
        <v>19</v>
      </c>
      <c r="N340" s="215" t="s">
        <v>48</v>
      </c>
      <c r="O340" s="86"/>
      <c r="P340" s="216">
        <f>O340*H340</f>
        <v>0</v>
      </c>
      <c r="Q340" s="216">
        <v>0</v>
      </c>
      <c r="R340" s="216">
        <f>Q340*H340</f>
        <v>0</v>
      </c>
      <c r="S340" s="216">
        <v>0.01098</v>
      </c>
      <c r="T340" s="217">
        <f>S340*H340</f>
        <v>0.0217404</v>
      </c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R340" s="218" t="s">
        <v>249</v>
      </c>
      <c r="AT340" s="218" t="s">
        <v>151</v>
      </c>
      <c r="AU340" s="218" t="s">
        <v>156</v>
      </c>
      <c r="AY340" s="19" t="s">
        <v>149</v>
      </c>
      <c r="BE340" s="219">
        <f>IF(N340="základní",J340,0)</f>
        <v>0</v>
      </c>
      <c r="BF340" s="219">
        <f>IF(N340="snížená",J340,0)</f>
        <v>0</v>
      </c>
      <c r="BG340" s="219">
        <f>IF(N340="zákl. přenesená",J340,0)</f>
        <v>0</v>
      </c>
      <c r="BH340" s="219">
        <f>IF(N340="sníž. přenesená",J340,0)</f>
        <v>0</v>
      </c>
      <c r="BI340" s="219">
        <f>IF(N340="nulová",J340,0)</f>
        <v>0</v>
      </c>
      <c r="BJ340" s="19" t="s">
        <v>156</v>
      </c>
      <c r="BK340" s="219">
        <f>ROUND(I340*H340,2)</f>
        <v>0</v>
      </c>
      <c r="BL340" s="19" t="s">
        <v>249</v>
      </c>
      <c r="BM340" s="218" t="s">
        <v>547</v>
      </c>
    </row>
    <row r="341" s="2" customFormat="1">
      <c r="A341" s="40"/>
      <c r="B341" s="41"/>
      <c r="C341" s="42"/>
      <c r="D341" s="220" t="s">
        <v>158</v>
      </c>
      <c r="E341" s="42"/>
      <c r="F341" s="221" t="s">
        <v>548</v>
      </c>
      <c r="G341" s="42"/>
      <c r="H341" s="42"/>
      <c r="I341" s="222"/>
      <c r="J341" s="42"/>
      <c r="K341" s="42"/>
      <c r="L341" s="46"/>
      <c r="M341" s="223"/>
      <c r="N341" s="224"/>
      <c r="O341" s="86"/>
      <c r="P341" s="86"/>
      <c r="Q341" s="86"/>
      <c r="R341" s="86"/>
      <c r="S341" s="86"/>
      <c r="T341" s="87"/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T341" s="19" t="s">
        <v>158</v>
      </c>
      <c r="AU341" s="19" t="s">
        <v>156</v>
      </c>
    </row>
    <row r="342" s="13" customFormat="1">
      <c r="A342" s="13"/>
      <c r="B342" s="225"/>
      <c r="C342" s="226"/>
      <c r="D342" s="227" t="s">
        <v>160</v>
      </c>
      <c r="E342" s="228" t="s">
        <v>19</v>
      </c>
      <c r="F342" s="229" t="s">
        <v>549</v>
      </c>
      <c r="G342" s="226"/>
      <c r="H342" s="230">
        <v>1.98</v>
      </c>
      <c r="I342" s="231"/>
      <c r="J342" s="226"/>
      <c r="K342" s="226"/>
      <c r="L342" s="232"/>
      <c r="M342" s="233"/>
      <c r="N342" s="234"/>
      <c r="O342" s="234"/>
      <c r="P342" s="234"/>
      <c r="Q342" s="234"/>
      <c r="R342" s="234"/>
      <c r="S342" s="234"/>
      <c r="T342" s="235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36" t="s">
        <v>160</v>
      </c>
      <c r="AU342" s="236" t="s">
        <v>156</v>
      </c>
      <c r="AV342" s="13" t="s">
        <v>156</v>
      </c>
      <c r="AW342" s="13" t="s">
        <v>36</v>
      </c>
      <c r="AX342" s="13" t="s">
        <v>76</v>
      </c>
      <c r="AY342" s="236" t="s">
        <v>149</v>
      </c>
    </row>
    <row r="343" s="14" customFormat="1">
      <c r="A343" s="14"/>
      <c r="B343" s="237"/>
      <c r="C343" s="238"/>
      <c r="D343" s="227" t="s">
        <v>160</v>
      </c>
      <c r="E343" s="239" t="s">
        <v>19</v>
      </c>
      <c r="F343" s="240" t="s">
        <v>162</v>
      </c>
      <c r="G343" s="238"/>
      <c r="H343" s="241">
        <v>1.98</v>
      </c>
      <c r="I343" s="242"/>
      <c r="J343" s="238"/>
      <c r="K343" s="238"/>
      <c r="L343" s="243"/>
      <c r="M343" s="244"/>
      <c r="N343" s="245"/>
      <c r="O343" s="245"/>
      <c r="P343" s="245"/>
      <c r="Q343" s="245"/>
      <c r="R343" s="245"/>
      <c r="S343" s="245"/>
      <c r="T343" s="246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47" t="s">
        <v>160</v>
      </c>
      <c r="AU343" s="247" t="s">
        <v>156</v>
      </c>
      <c r="AV343" s="14" t="s">
        <v>155</v>
      </c>
      <c r="AW343" s="14" t="s">
        <v>36</v>
      </c>
      <c r="AX343" s="14" t="s">
        <v>84</v>
      </c>
      <c r="AY343" s="247" t="s">
        <v>149</v>
      </c>
    </row>
    <row r="344" s="2" customFormat="1" ht="24.15" customHeight="1">
      <c r="A344" s="40"/>
      <c r="B344" s="41"/>
      <c r="C344" s="207" t="s">
        <v>550</v>
      </c>
      <c r="D344" s="207" t="s">
        <v>151</v>
      </c>
      <c r="E344" s="208" t="s">
        <v>551</v>
      </c>
      <c r="F344" s="209" t="s">
        <v>552</v>
      </c>
      <c r="G344" s="210" t="s">
        <v>365</v>
      </c>
      <c r="H344" s="211">
        <v>2</v>
      </c>
      <c r="I344" s="212"/>
      <c r="J344" s="213">
        <f>ROUND(I344*H344,2)</f>
        <v>0</v>
      </c>
      <c r="K344" s="209" t="s">
        <v>154</v>
      </c>
      <c r="L344" s="46"/>
      <c r="M344" s="214" t="s">
        <v>19</v>
      </c>
      <c r="N344" s="215" t="s">
        <v>48</v>
      </c>
      <c r="O344" s="86"/>
      <c r="P344" s="216">
        <f>O344*H344</f>
        <v>0</v>
      </c>
      <c r="Q344" s="216">
        <v>0</v>
      </c>
      <c r="R344" s="216">
        <f>Q344*H344</f>
        <v>0</v>
      </c>
      <c r="S344" s="216">
        <v>0.001</v>
      </c>
      <c r="T344" s="217">
        <f>S344*H344</f>
        <v>0.002</v>
      </c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R344" s="218" t="s">
        <v>249</v>
      </c>
      <c r="AT344" s="218" t="s">
        <v>151</v>
      </c>
      <c r="AU344" s="218" t="s">
        <v>156</v>
      </c>
      <c r="AY344" s="19" t="s">
        <v>149</v>
      </c>
      <c r="BE344" s="219">
        <f>IF(N344="základní",J344,0)</f>
        <v>0</v>
      </c>
      <c r="BF344" s="219">
        <f>IF(N344="snížená",J344,0)</f>
        <v>0</v>
      </c>
      <c r="BG344" s="219">
        <f>IF(N344="zákl. přenesená",J344,0)</f>
        <v>0</v>
      </c>
      <c r="BH344" s="219">
        <f>IF(N344="sníž. přenesená",J344,0)</f>
        <v>0</v>
      </c>
      <c r="BI344" s="219">
        <f>IF(N344="nulová",J344,0)</f>
        <v>0</v>
      </c>
      <c r="BJ344" s="19" t="s">
        <v>156</v>
      </c>
      <c r="BK344" s="219">
        <f>ROUND(I344*H344,2)</f>
        <v>0</v>
      </c>
      <c r="BL344" s="19" t="s">
        <v>249</v>
      </c>
      <c r="BM344" s="218" t="s">
        <v>553</v>
      </c>
    </row>
    <row r="345" s="2" customFormat="1">
      <c r="A345" s="40"/>
      <c r="B345" s="41"/>
      <c r="C345" s="42"/>
      <c r="D345" s="220" t="s">
        <v>158</v>
      </c>
      <c r="E345" s="42"/>
      <c r="F345" s="221" t="s">
        <v>554</v>
      </c>
      <c r="G345" s="42"/>
      <c r="H345" s="42"/>
      <c r="I345" s="222"/>
      <c r="J345" s="42"/>
      <c r="K345" s="42"/>
      <c r="L345" s="46"/>
      <c r="M345" s="223"/>
      <c r="N345" s="224"/>
      <c r="O345" s="86"/>
      <c r="P345" s="86"/>
      <c r="Q345" s="86"/>
      <c r="R345" s="86"/>
      <c r="S345" s="86"/>
      <c r="T345" s="87"/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T345" s="19" t="s">
        <v>158</v>
      </c>
      <c r="AU345" s="19" t="s">
        <v>156</v>
      </c>
    </row>
    <row r="346" s="13" customFormat="1">
      <c r="A346" s="13"/>
      <c r="B346" s="225"/>
      <c r="C346" s="226"/>
      <c r="D346" s="227" t="s">
        <v>160</v>
      </c>
      <c r="E346" s="228" t="s">
        <v>19</v>
      </c>
      <c r="F346" s="229" t="s">
        <v>156</v>
      </c>
      <c r="G346" s="226"/>
      <c r="H346" s="230">
        <v>2</v>
      </c>
      <c r="I346" s="231"/>
      <c r="J346" s="226"/>
      <c r="K346" s="226"/>
      <c r="L346" s="232"/>
      <c r="M346" s="233"/>
      <c r="N346" s="234"/>
      <c r="O346" s="234"/>
      <c r="P346" s="234"/>
      <c r="Q346" s="234"/>
      <c r="R346" s="234"/>
      <c r="S346" s="234"/>
      <c r="T346" s="235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36" t="s">
        <v>160</v>
      </c>
      <c r="AU346" s="236" t="s">
        <v>156</v>
      </c>
      <c r="AV346" s="13" t="s">
        <v>156</v>
      </c>
      <c r="AW346" s="13" t="s">
        <v>36</v>
      </c>
      <c r="AX346" s="13" t="s">
        <v>76</v>
      </c>
      <c r="AY346" s="236" t="s">
        <v>149</v>
      </c>
    </row>
    <row r="347" s="14" customFormat="1">
      <c r="A347" s="14"/>
      <c r="B347" s="237"/>
      <c r="C347" s="238"/>
      <c r="D347" s="227" t="s">
        <v>160</v>
      </c>
      <c r="E347" s="239" t="s">
        <v>19</v>
      </c>
      <c r="F347" s="240" t="s">
        <v>162</v>
      </c>
      <c r="G347" s="238"/>
      <c r="H347" s="241">
        <v>2</v>
      </c>
      <c r="I347" s="242"/>
      <c r="J347" s="238"/>
      <c r="K347" s="238"/>
      <c r="L347" s="243"/>
      <c r="M347" s="244"/>
      <c r="N347" s="245"/>
      <c r="O347" s="245"/>
      <c r="P347" s="245"/>
      <c r="Q347" s="245"/>
      <c r="R347" s="245"/>
      <c r="S347" s="245"/>
      <c r="T347" s="246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47" t="s">
        <v>160</v>
      </c>
      <c r="AU347" s="247" t="s">
        <v>156</v>
      </c>
      <c r="AV347" s="14" t="s">
        <v>155</v>
      </c>
      <c r="AW347" s="14" t="s">
        <v>36</v>
      </c>
      <c r="AX347" s="14" t="s">
        <v>84</v>
      </c>
      <c r="AY347" s="247" t="s">
        <v>149</v>
      </c>
    </row>
    <row r="348" s="2" customFormat="1" ht="37.8" customHeight="1">
      <c r="A348" s="40"/>
      <c r="B348" s="41"/>
      <c r="C348" s="207" t="s">
        <v>555</v>
      </c>
      <c r="D348" s="207" t="s">
        <v>151</v>
      </c>
      <c r="E348" s="208" t="s">
        <v>556</v>
      </c>
      <c r="F348" s="209" t="s">
        <v>557</v>
      </c>
      <c r="G348" s="210" t="s">
        <v>365</v>
      </c>
      <c r="H348" s="211">
        <v>4</v>
      </c>
      <c r="I348" s="212"/>
      <c r="J348" s="213">
        <f>ROUND(I348*H348,2)</f>
        <v>0</v>
      </c>
      <c r="K348" s="209" t="s">
        <v>154</v>
      </c>
      <c r="L348" s="46"/>
      <c r="M348" s="214" t="s">
        <v>19</v>
      </c>
      <c r="N348" s="215" t="s">
        <v>48</v>
      </c>
      <c r="O348" s="86"/>
      <c r="P348" s="216">
        <f>O348*H348</f>
        <v>0</v>
      </c>
      <c r="Q348" s="216">
        <v>0</v>
      </c>
      <c r="R348" s="216">
        <f>Q348*H348</f>
        <v>0</v>
      </c>
      <c r="S348" s="216">
        <v>0</v>
      </c>
      <c r="T348" s="217">
        <f>S348*H348</f>
        <v>0</v>
      </c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R348" s="218" t="s">
        <v>249</v>
      </c>
      <c r="AT348" s="218" t="s">
        <v>151</v>
      </c>
      <c r="AU348" s="218" t="s">
        <v>156</v>
      </c>
      <c r="AY348" s="19" t="s">
        <v>149</v>
      </c>
      <c r="BE348" s="219">
        <f>IF(N348="základní",J348,0)</f>
        <v>0</v>
      </c>
      <c r="BF348" s="219">
        <f>IF(N348="snížená",J348,0)</f>
        <v>0</v>
      </c>
      <c r="BG348" s="219">
        <f>IF(N348="zákl. přenesená",J348,0)</f>
        <v>0</v>
      </c>
      <c r="BH348" s="219">
        <f>IF(N348="sníž. přenesená",J348,0)</f>
        <v>0</v>
      </c>
      <c r="BI348" s="219">
        <f>IF(N348="nulová",J348,0)</f>
        <v>0</v>
      </c>
      <c r="BJ348" s="19" t="s">
        <v>156</v>
      </c>
      <c r="BK348" s="219">
        <f>ROUND(I348*H348,2)</f>
        <v>0</v>
      </c>
      <c r="BL348" s="19" t="s">
        <v>249</v>
      </c>
      <c r="BM348" s="218" t="s">
        <v>558</v>
      </c>
    </row>
    <row r="349" s="2" customFormat="1">
      <c r="A349" s="40"/>
      <c r="B349" s="41"/>
      <c r="C349" s="42"/>
      <c r="D349" s="220" t="s">
        <v>158</v>
      </c>
      <c r="E349" s="42"/>
      <c r="F349" s="221" t="s">
        <v>559</v>
      </c>
      <c r="G349" s="42"/>
      <c r="H349" s="42"/>
      <c r="I349" s="222"/>
      <c r="J349" s="42"/>
      <c r="K349" s="42"/>
      <c r="L349" s="46"/>
      <c r="M349" s="223"/>
      <c r="N349" s="224"/>
      <c r="O349" s="86"/>
      <c r="P349" s="86"/>
      <c r="Q349" s="86"/>
      <c r="R349" s="86"/>
      <c r="S349" s="86"/>
      <c r="T349" s="87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T349" s="19" t="s">
        <v>158</v>
      </c>
      <c r="AU349" s="19" t="s">
        <v>156</v>
      </c>
    </row>
    <row r="350" s="2" customFormat="1" ht="24.15" customHeight="1">
      <c r="A350" s="40"/>
      <c r="B350" s="41"/>
      <c r="C350" s="259" t="s">
        <v>560</v>
      </c>
      <c r="D350" s="259" t="s">
        <v>528</v>
      </c>
      <c r="E350" s="260" t="s">
        <v>561</v>
      </c>
      <c r="F350" s="261" t="s">
        <v>562</v>
      </c>
      <c r="G350" s="262" t="s">
        <v>365</v>
      </c>
      <c r="H350" s="263">
        <v>1</v>
      </c>
      <c r="I350" s="264"/>
      <c r="J350" s="265">
        <f>ROUND(I350*H350,2)</f>
        <v>0</v>
      </c>
      <c r="K350" s="261" t="s">
        <v>154</v>
      </c>
      <c r="L350" s="266"/>
      <c r="M350" s="267" t="s">
        <v>19</v>
      </c>
      <c r="N350" s="268" t="s">
        <v>48</v>
      </c>
      <c r="O350" s="86"/>
      <c r="P350" s="216">
        <f>O350*H350</f>
        <v>0</v>
      </c>
      <c r="Q350" s="216">
        <v>0.017999999999999999</v>
      </c>
      <c r="R350" s="216">
        <f>Q350*H350</f>
        <v>0.017999999999999999</v>
      </c>
      <c r="S350" s="216">
        <v>0</v>
      </c>
      <c r="T350" s="217">
        <f>S350*H350</f>
        <v>0</v>
      </c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R350" s="218" t="s">
        <v>357</v>
      </c>
      <c r="AT350" s="218" t="s">
        <v>528</v>
      </c>
      <c r="AU350" s="218" t="s">
        <v>156</v>
      </c>
      <c r="AY350" s="19" t="s">
        <v>149</v>
      </c>
      <c r="BE350" s="219">
        <f>IF(N350="základní",J350,0)</f>
        <v>0</v>
      </c>
      <c r="BF350" s="219">
        <f>IF(N350="snížená",J350,0)</f>
        <v>0</v>
      </c>
      <c r="BG350" s="219">
        <f>IF(N350="zákl. přenesená",J350,0)</f>
        <v>0</v>
      </c>
      <c r="BH350" s="219">
        <f>IF(N350="sníž. přenesená",J350,0)</f>
        <v>0</v>
      </c>
      <c r="BI350" s="219">
        <f>IF(N350="nulová",J350,0)</f>
        <v>0</v>
      </c>
      <c r="BJ350" s="19" t="s">
        <v>156</v>
      </c>
      <c r="BK350" s="219">
        <f>ROUND(I350*H350,2)</f>
        <v>0</v>
      </c>
      <c r="BL350" s="19" t="s">
        <v>249</v>
      </c>
      <c r="BM350" s="218" t="s">
        <v>563</v>
      </c>
    </row>
    <row r="351" s="2" customFormat="1" ht="24.15" customHeight="1">
      <c r="A351" s="40"/>
      <c r="B351" s="41"/>
      <c r="C351" s="259" t="s">
        <v>564</v>
      </c>
      <c r="D351" s="259" t="s">
        <v>528</v>
      </c>
      <c r="E351" s="260" t="s">
        <v>565</v>
      </c>
      <c r="F351" s="261" t="s">
        <v>566</v>
      </c>
      <c r="G351" s="262" t="s">
        <v>365</v>
      </c>
      <c r="H351" s="263">
        <v>3</v>
      </c>
      <c r="I351" s="264"/>
      <c r="J351" s="265">
        <f>ROUND(I351*H351,2)</f>
        <v>0</v>
      </c>
      <c r="K351" s="261" t="s">
        <v>154</v>
      </c>
      <c r="L351" s="266"/>
      <c r="M351" s="267" t="s">
        <v>19</v>
      </c>
      <c r="N351" s="268" t="s">
        <v>48</v>
      </c>
      <c r="O351" s="86"/>
      <c r="P351" s="216">
        <f>O351*H351</f>
        <v>0</v>
      </c>
      <c r="Q351" s="216">
        <v>0.012999999999999999</v>
      </c>
      <c r="R351" s="216">
        <f>Q351*H351</f>
        <v>0.039</v>
      </c>
      <c r="S351" s="216">
        <v>0</v>
      </c>
      <c r="T351" s="217">
        <f>S351*H351</f>
        <v>0</v>
      </c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R351" s="218" t="s">
        <v>357</v>
      </c>
      <c r="AT351" s="218" t="s">
        <v>528</v>
      </c>
      <c r="AU351" s="218" t="s">
        <v>156</v>
      </c>
      <c r="AY351" s="19" t="s">
        <v>149</v>
      </c>
      <c r="BE351" s="219">
        <f>IF(N351="základní",J351,0)</f>
        <v>0</v>
      </c>
      <c r="BF351" s="219">
        <f>IF(N351="snížená",J351,0)</f>
        <v>0</v>
      </c>
      <c r="BG351" s="219">
        <f>IF(N351="zákl. přenesená",J351,0)</f>
        <v>0</v>
      </c>
      <c r="BH351" s="219">
        <f>IF(N351="sníž. přenesená",J351,0)</f>
        <v>0</v>
      </c>
      <c r="BI351" s="219">
        <f>IF(N351="nulová",J351,0)</f>
        <v>0</v>
      </c>
      <c r="BJ351" s="19" t="s">
        <v>156</v>
      </c>
      <c r="BK351" s="219">
        <f>ROUND(I351*H351,2)</f>
        <v>0</v>
      </c>
      <c r="BL351" s="19" t="s">
        <v>249</v>
      </c>
      <c r="BM351" s="218" t="s">
        <v>567</v>
      </c>
    </row>
    <row r="352" s="2" customFormat="1" ht="37.8" customHeight="1">
      <c r="A352" s="40"/>
      <c r="B352" s="41"/>
      <c r="C352" s="207" t="s">
        <v>568</v>
      </c>
      <c r="D352" s="207" t="s">
        <v>151</v>
      </c>
      <c r="E352" s="208" t="s">
        <v>569</v>
      </c>
      <c r="F352" s="209" t="s">
        <v>570</v>
      </c>
      <c r="G352" s="210" t="s">
        <v>365</v>
      </c>
      <c r="H352" s="211">
        <v>1</v>
      </c>
      <c r="I352" s="212"/>
      <c r="J352" s="213">
        <f>ROUND(I352*H352,2)</f>
        <v>0</v>
      </c>
      <c r="K352" s="209" t="s">
        <v>154</v>
      </c>
      <c r="L352" s="46"/>
      <c r="M352" s="214" t="s">
        <v>19</v>
      </c>
      <c r="N352" s="215" t="s">
        <v>48</v>
      </c>
      <c r="O352" s="86"/>
      <c r="P352" s="216">
        <f>O352*H352</f>
        <v>0</v>
      </c>
      <c r="Q352" s="216">
        <v>0</v>
      </c>
      <c r="R352" s="216">
        <f>Q352*H352</f>
        <v>0</v>
      </c>
      <c r="S352" s="216">
        <v>0</v>
      </c>
      <c r="T352" s="217">
        <f>S352*H352</f>
        <v>0</v>
      </c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R352" s="218" t="s">
        <v>249</v>
      </c>
      <c r="AT352" s="218" t="s">
        <v>151</v>
      </c>
      <c r="AU352" s="218" t="s">
        <v>156</v>
      </c>
      <c r="AY352" s="19" t="s">
        <v>149</v>
      </c>
      <c r="BE352" s="219">
        <f>IF(N352="základní",J352,0)</f>
        <v>0</v>
      </c>
      <c r="BF352" s="219">
        <f>IF(N352="snížená",J352,0)</f>
        <v>0</v>
      </c>
      <c r="BG352" s="219">
        <f>IF(N352="zákl. přenesená",J352,0)</f>
        <v>0</v>
      </c>
      <c r="BH352" s="219">
        <f>IF(N352="sníž. přenesená",J352,0)</f>
        <v>0</v>
      </c>
      <c r="BI352" s="219">
        <f>IF(N352="nulová",J352,0)</f>
        <v>0</v>
      </c>
      <c r="BJ352" s="19" t="s">
        <v>156</v>
      </c>
      <c r="BK352" s="219">
        <f>ROUND(I352*H352,2)</f>
        <v>0</v>
      </c>
      <c r="BL352" s="19" t="s">
        <v>249</v>
      </c>
      <c r="BM352" s="218" t="s">
        <v>571</v>
      </c>
    </row>
    <row r="353" s="2" customFormat="1">
      <c r="A353" s="40"/>
      <c r="B353" s="41"/>
      <c r="C353" s="42"/>
      <c r="D353" s="220" t="s">
        <v>158</v>
      </c>
      <c r="E353" s="42"/>
      <c r="F353" s="221" t="s">
        <v>572</v>
      </c>
      <c r="G353" s="42"/>
      <c r="H353" s="42"/>
      <c r="I353" s="222"/>
      <c r="J353" s="42"/>
      <c r="K353" s="42"/>
      <c r="L353" s="46"/>
      <c r="M353" s="223"/>
      <c r="N353" s="224"/>
      <c r="O353" s="86"/>
      <c r="P353" s="86"/>
      <c r="Q353" s="86"/>
      <c r="R353" s="86"/>
      <c r="S353" s="86"/>
      <c r="T353" s="87"/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T353" s="19" t="s">
        <v>158</v>
      </c>
      <c r="AU353" s="19" t="s">
        <v>156</v>
      </c>
    </row>
    <row r="354" s="2" customFormat="1" ht="24.15" customHeight="1">
      <c r="A354" s="40"/>
      <c r="B354" s="41"/>
      <c r="C354" s="259" t="s">
        <v>573</v>
      </c>
      <c r="D354" s="259" t="s">
        <v>528</v>
      </c>
      <c r="E354" s="260" t="s">
        <v>574</v>
      </c>
      <c r="F354" s="261" t="s">
        <v>575</v>
      </c>
      <c r="G354" s="262" t="s">
        <v>365</v>
      </c>
      <c r="H354" s="263">
        <v>1</v>
      </c>
      <c r="I354" s="264"/>
      <c r="J354" s="265">
        <f>ROUND(I354*H354,2)</f>
        <v>0</v>
      </c>
      <c r="K354" s="261" t="s">
        <v>154</v>
      </c>
      <c r="L354" s="266"/>
      <c r="M354" s="267" t="s">
        <v>19</v>
      </c>
      <c r="N354" s="268" t="s">
        <v>48</v>
      </c>
      <c r="O354" s="86"/>
      <c r="P354" s="216">
        <f>O354*H354</f>
        <v>0</v>
      </c>
      <c r="Q354" s="216">
        <v>0.032000000000000001</v>
      </c>
      <c r="R354" s="216">
        <f>Q354*H354</f>
        <v>0.032000000000000001</v>
      </c>
      <c r="S354" s="216">
        <v>0</v>
      </c>
      <c r="T354" s="217">
        <f>S354*H354</f>
        <v>0</v>
      </c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R354" s="218" t="s">
        <v>357</v>
      </c>
      <c r="AT354" s="218" t="s">
        <v>528</v>
      </c>
      <c r="AU354" s="218" t="s">
        <v>156</v>
      </c>
      <c r="AY354" s="19" t="s">
        <v>149</v>
      </c>
      <c r="BE354" s="219">
        <f>IF(N354="základní",J354,0)</f>
        <v>0</v>
      </c>
      <c r="BF354" s="219">
        <f>IF(N354="snížená",J354,0)</f>
        <v>0</v>
      </c>
      <c r="BG354" s="219">
        <f>IF(N354="zákl. přenesená",J354,0)</f>
        <v>0</v>
      </c>
      <c r="BH354" s="219">
        <f>IF(N354="sníž. přenesená",J354,0)</f>
        <v>0</v>
      </c>
      <c r="BI354" s="219">
        <f>IF(N354="nulová",J354,0)</f>
        <v>0</v>
      </c>
      <c r="BJ354" s="19" t="s">
        <v>156</v>
      </c>
      <c r="BK354" s="219">
        <f>ROUND(I354*H354,2)</f>
        <v>0</v>
      </c>
      <c r="BL354" s="19" t="s">
        <v>249</v>
      </c>
      <c r="BM354" s="218" t="s">
        <v>576</v>
      </c>
    </row>
    <row r="355" s="2" customFormat="1" ht="37.8" customHeight="1">
      <c r="A355" s="40"/>
      <c r="B355" s="41"/>
      <c r="C355" s="207" t="s">
        <v>577</v>
      </c>
      <c r="D355" s="207" t="s">
        <v>151</v>
      </c>
      <c r="E355" s="208" t="s">
        <v>578</v>
      </c>
      <c r="F355" s="209" t="s">
        <v>579</v>
      </c>
      <c r="G355" s="210" t="s">
        <v>365</v>
      </c>
      <c r="H355" s="211">
        <v>1</v>
      </c>
      <c r="I355" s="212"/>
      <c r="J355" s="213">
        <f>ROUND(I355*H355,2)</f>
        <v>0</v>
      </c>
      <c r="K355" s="209" t="s">
        <v>154</v>
      </c>
      <c r="L355" s="46"/>
      <c r="M355" s="214" t="s">
        <v>19</v>
      </c>
      <c r="N355" s="215" t="s">
        <v>48</v>
      </c>
      <c r="O355" s="86"/>
      <c r="P355" s="216">
        <f>O355*H355</f>
        <v>0</v>
      </c>
      <c r="Q355" s="216">
        <v>0</v>
      </c>
      <c r="R355" s="216">
        <f>Q355*H355</f>
        <v>0</v>
      </c>
      <c r="S355" s="216">
        <v>0</v>
      </c>
      <c r="T355" s="217">
        <f>S355*H355</f>
        <v>0</v>
      </c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R355" s="218" t="s">
        <v>249</v>
      </c>
      <c r="AT355" s="218" t="s">
        <v>151</v>
      </c>
      <c r="AU355" s="218" t="s">
        <v>156</v>
      </c>
      <c r="AY355" s="19" t="s">
        <v>149</v>
      </c>
      <c r="BE355" s="219">
        <f>IF(N355="základní",J355,0)</f>
        <v>0</v>
      </c>
      <c r="BF355" s="219">
        <f>IF(N355="snížená",J355,0)</f>
        <v>0</v>
      </c>
      <c r="BG355" s="219">
        <f>IF(N355="zákl. přenesená",J355,0)</f>
        <v>0</v>
      </c>
      <c r="BH355" s="219">
        <f>IF(N355="sníž. přenesená",J355,0)</f>
        <v>0</v>
      </c>
      <c r="BI355" s="219">
        <f>IF(N355="nulová",J355,0)</f>
        <v>0</v>
      </c>
      <c r="BJ355" s="19" t="s">
        <v>156</v>
      </c>
      <c r="BK355" s="219">
        <f>ROUND(I355*H355,2)</f>
        <v>0</v>
      </c>
      <c r="BL355" s="19" t="s">
        <v>249</v>
      </c>
      <c r="BM355" s="218" t="s">
        <v>580</v>
      </c>
    </row>
    <row r="356" s="2" customFormat="1">
      <c r="A356" s="40"/>
      <c r="B356" s="41"/>
      <c r="C356" s="42"/>
      <c r="D356" s="220" t="s">
        <v>158</v>
      </c>
      <c r="E356" s="42"/>
      <c r="F356" s="221" t="s">
        <v>581</v>
      </c>
      <c r="G356" s="42"/>
      <c r="H356" s="42"/>
      <c r="I356" s="222"/>
      <c r="J356" s="42"/>
      <c r="K356" s="42"/>
      <c r="L356" s="46"/>
      <c r="M356" s="223"/>
      <c r="N356" s="224"/>
      <c r="O356" s="86"/>
      <c r="P356" s="86"/>
      <c r="Q356" s="86"/>
      <c r="R356" s="86"/>
      <c r="S356" s="86"/>
      <c r="T356" s="87"/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T356" s="19" t="s">
        <v>158</v>
      </c>
      <c r="AU356" s="19" t="s">
        <v>156</v>
      </c>
    </row>
    <row r="357" s="15" customFormat="1">
      <c r="A357" s="15"/>
      <c r="B357" s="248"/>
      <c r="C357" s="249"/>
      <c r="D357" s="227" t="s">
        <v>160</v>
      </c>
      <c r="E357" s="250" t="s">
        <v>19</v>
      </c>
      <c r="F357" s="251" t="s">
        <v>582</v>
      </c>
      <c r="G357" s="249"/>
      <c r="H357" s="250" t="s">
        <v>19</v>
      </c>
      <c r="I357" s="252"/>
      <c r="J357" s="249"/>
      <c r="K357" s="249"/>
      <c r="L357" s="253"/>
      <c r="M357" s="254"/>
      <c r="N357" s="255"/>
      <c r="O357" s="255"/>
      <c r="P357" s="255"/>
      <c r="Q357" s="255"/>
      <c r="R357" s="255"/>
      <c r="S357" s="255"/>
      <c r="T357" s="256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T357" s="257" t="s">
        <v>160</v>
      </c>
      <c r="AU357" s="257" t="s">
        <v>156</v>
      </c>
      <c r="AV357" s="15" t="s">
        <v>84</v>
      </c>
      <c r="AW357" s="15" t="s">
        <v>36</v>
      </c>
      <c r="AX357" s="15" t="s">
        <v>76</v>
      </c>
      <c r="AY357" s="257" t="s">
        <v>149</v>
      </c>
    </row>
    <row r="358" s="13" customFormat="1">
      <c r="A358" s="13"/>
      <c r="B358" s="225"/>
      <c r="C358" s="226"/>
      <c r="D358" s="227" t="s">
        <v>160</v>
      </c>
      <c r="E358" s="228" t="s">
        <v>19</v>
      </c>
      <c r="F358" s="229" t="s">
        <v>84</v>
      </c>
      <c r="G358" s="226"/>
      <c r="H358" s="230">
        <v>1</v>
      </c>
      <c r="I358" s="231"/>
      <c r="J358" s="226"/>
      <c r="K358" s="226"/>
      <c r="L358" s="232"/>
      <c r="M358" s="233"/>
      <c r="N358" s="234"/>
      <c r="O358" s="234"/>
      <c r="P358" s="234"/>
      <c r="Q358" s="234"/>
      <c r="R358" s="234"/>
      <c r="S358" s="234"/>
      <c r="T358" s="235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36" t="s">
        <v>160</v>
      </c>
      <c r="AU358" s="236" t="s">
        <v>156</v>
      </c>
      <c r="AV358" s="13" t="s">
        <v>156</v>
      </c>
      <c r="AW358" s="13" t="s">
        <v>36</v>
      </c>
      <c r="AX358" s="13" t="s">
        <v>76</v>
      </c>
      <c r="AY358" s="236" t="s">
        <v>149</v>
      </c>
    </row>
    <row r="359" s="14" customFormat="1">
      <c r="A359" s="14"/>
      <c r="B359" s="237"/>
      <c r="C359" s="238"/>
      <c r="D359" s="227" t="s">
        <v>160</v>
      </c>
      <c r="E359" s="239" t="s">
        <v>19</v>
      </c>
      <c r="F359" s="240" t="s">
        <v>162</v>
      </c>
      <c r="G359" s="238"/>
      <c r="H359" s="241">
        <v>1</v>
      </c>
      <c r="I359" s="242"/>
      <c r="J359" s="238"/>
      <c r="K359" s="238"/>
      <c r="L359" s="243"/>
      <c r="M359" s="244"/>
      <c r="N359" s="245"/>
      <c r="O359" s="245"/>
      <c r="P359" s="245"/>
      <c r="Q359" s="245"/>
      <c r="R359" s="245"/>
      <c r="S359" s="245"/>
      <c r="T359" s="246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47" t="s">
        <v>160</v>
      </c>
      <c r="AU359" s="247" t="s">
        <v>156</v>
      </c>
      <c r="AV359" s="14" t="s">
        <v>155</v>
      </c>
      <c r="AW359" s="14" t="s">
        <v>36</v>
      </c>
      <c r="AX359" s="14" t="s">
        <v>84</v>
      </c>
      <c r="AY359" s="247" t="s">
        <v>149</v>
      </c>
    </row>
    <row r="360" s="2" customFormat="1" ht="33" customHeight="1">
      <c r="A360" s="40"/>
      <c r="B360" s="41"/>
      <c r="C360" s="259" t="s">
        <v>583</v>
      </c>
      <c r="D360" s="259" t="s">
        <v>528</v>
      </c>
      <c r="E360" s="260" t="s">
        <v>584</v>
      </c>
      <c r="F360" s="261" t="s">
        <v>585</v>
      </c>
      <c r="G360" s="262" t="s">
        <v>365</v>
      </c>
      <c r="H360" s="263">
        <v>1</v>
      </c>
      <c r="I360" s="264"/>
      <c r="J360" s="265">
        <f>ROUND(I360*H360,2)</f>
        <v>0</v>
      </c>
      <c r="K360" s="261" t="s">
        <v>154</v>
      </c>
      <c r="L360" s="266"/>
      <c r="M360" s="267" t="s">
        <v>19</v>
      </c>
      <c r="N360" s="268" t="s">
        <v>48</v>
      </c>
      <c r="O360" s="86"/>
      <c r="P360" s="216">
        <f>O360*H360</f>
        <v>0</v>
      </c>
      <c r="Q360" s="216">
        <v>0.021600000000000001</v>
      </c>
      <c r="R360" s="216">
        <f>Q360*H360</f>
        <v>0.021600000000000001</v>
      </c>
      <c r="S360" s="216">
        <v>0</v>
      </c>
      <c r="T360" s="217">
        <f>S360*H360</f>
        <v>0</v>
      </c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R360" s="218" t="s">
        <v>357</v>
      </c>
      <c r="AT360" s="218" t="s">
        <v>528</v>
      </c>
      <c r="AU360" s="218" t="s">
        <v>156</v>
      </c>
      <c r="AY360" s="19" t="s">
        <v>149</v>
      </c>
      <c r="BE360" s="219">
        <f>IF(N360="základní",J360,0)</f>
        <v>0</v>
      </c>
      <c r="BF360" s="219">
        <f>IF(N360="snížená",J360,0)</f>
        <v>0</v>
      </c>
      <c r="BG360" s="219">
        <f>IF(N360="zákl. přenesená",J360,0)</f>
        <v>0</v>
      </c>
      <c r="BH360" s="219">
        <f>IF(N360="sníž. přenesená",J360,0)</f>
        <v>0</v>
      </c>
      <c r="BI360" s="219">
        <f>IF(N360="nulová",J360,0)</f>
        <v>0</v>
      </c>
      <c r="BJ360" s="19" t="s">
        <v>156</v>
      </c>
      <c r="BK360" s="219">
        <f>ROUND(I360*H360,2)</f>
        <v>0</v>
      </c>
      <c r="BL360" s="19" t="s">
        <v>249</v>
      </c>
      <c r="BM360" s="218" t="s">
        <v>586</v>
      </c>
    </row>
    <row r="361" s="2" customFormat="1" ht="24.15" customHeight="1">
      <c r="A361" s="40"/>
      <c r="B361" s="41"/>
      <c r="C361" s="207" t="s">
        <v>587</v>
      </c>
      <c r="D361" s="207" t="s">
        <v>151</v>
      </c>
      <c r="E361" s="208" t="s">
        <v>588</v>
      </c>
      <c r="F361" s="209" t="s">
        <v>589</v>
      </c>
      <c r="G361" s="210" t="s">
        <v>365</v>
      </c>
      <c r="H361" s="211">
        <v>6</v>
      </c>
      <c r="I361" s="212"/>
      <c r="J361" s="213">
        <f>ROUND(I361*H361,2)</f>
        <v>0</v>
      </c>
      <c r="K361" s="209" t="s">
        <v>154</v>
      </c>
      <c r="L361" s="46"/>
      <c r="M361" s="214" t="s">
        <v>19</v>
      </c>
      <c r="N361" s="215" t="s">
        <v>48</v>
      </c>
      <c r="O361" s="86"/>
      <c r="P361" s="216">
        <f>O361*H361</f>
        <v>0</v>
      </c>
      <c r="Q361" s="216">
        <v>0</v>
      </c>
      <c r="R361" s="216">
        <f>Q361*H361</f>
        <v>0</v>
      </c>
      <c r="S361" s="216">
        <v>0.024</v>
      </c>
      <c r="T361" s="217">
        <f>S361*H361</f>
        <v>0.14400000000000002</v>
      </c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R361" s="218" t="s">
        <v>249</v>
      </c>
      <c r="AT361" s="218" t="s">
        <v>151</v>
      </c>
      <c r="AU361" s="218" t="s">
        <v>156</v>
      </c>
      <c r="AY361" s="19" t="s">
        <v>149</v>
      </c>
      <c r="BE361" s="219">
        <f>IF(N361="základní",J361,0)</f>
        <v>0</v>
      </c>
      <c r="BF361" s="219">
        <f>IF(N361="snížená",J361,0)</f>
        <v>0</v>
      </c>
      <c r="BG361" s="219">
        <f>IF(N361="zákl. přenesená",J361,0)</f>
        <v>0</v>
      </c>
      <c r="BH361" s="219">
        <f>IF(N361="sníž. přenesená",J361,0)</f>
        <v>0</v>
      </c>
      <c r="BI361" s="219">
        <f>IF(N361="nulová",J361,0)</f>
        <v>0</v>
      </c>
      <c r="BJ361" s="19" t="s">
        <v>156</v>
      </c>
      <c r="BK361" s="219">
        <f>ROUND(I361*H361,2)</f>
        <v>0</v>
      </c>
      <c r="BL361" s="19" t="s">
        <v>249</v>
      </c>
      <c r="BM361" s="218" t="s">
        <v>590</v>
      </c>
    </row>
    <row r="362" s="2" customFormat="1">
      <c r="A362" s="40"/>
      <c r="B362" s="41"/>
      <c r="C362" s="42"/>
      <c r="D362" s="220" t="s">
        <v>158</v>
      </c>
      <c r="E362" s="42"/>
      <c r="F362" s="221" t="s">
        <v>591</v>
      </c>
      <c r="G362" s="42"/>
      <c r="H362" s="42"/>
      <c r="I362" s="222"/>
      <c r="J362" s="42"/>
      <c r="K362" s="42"/>
      <c r="L362" s="46"/>
      <c r="M362" s="223"/>
      <c r="N362" s="224"/>
      <c r="O362" s="86"/>
      <c r="P362" s="86"/>
      <c r="Q362" s="86"/>
      <c r="R362" s="86"/>
      <c r="S362" s="86"/>
      <c r="T362" s="87"/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T362" s="19" t="s">
        <v>158</v>
      </c>
      <c r="AU362" s="19" t="s">
        <v>156</v>
      </c>
    </row>
    <row r="363" s="13" customFormat="1">
      <c r="A363" s="13"/>
      <c r="B363" s="225"/>
      <c r="C363" s="226"/>
      <c r="D363" s="227" t="s">
        <v>160</v>
      </c>
      <c r="E363" s="228" t="s">
        <v>19</v>
      </c>
      <c r="F363" s="229" t="s">
        <v>169</v>
      </c>
      <c r="G363" s="226"/>
      <c r="H363" s="230">
        <v>6</v>
      </c>
      <c r="I363" s="231"/>
      <c r="J363" s="226"/>
      <c r="K363" s="226"/>
      <c r="L363" s="232"/>
      <c r="M363" s="233"/>
      <c r="N363" s="234"/>
      <c r="O363" s="234"/>
      <c r="P363" s="234"/>
      <c r="Q363" s="234"/>
      <c r="R363" s="234"/>
      <c r="S363" s="234"/>
      <c r="T363" s="235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36" t="s">
        <v>160</v>
      </c>
      <c r="AU363" s="236" t="s">
        <v>156</v>
      </c>
      <c r="AV363" s="13" t="s">
        <v>156</v>
      </c>
      <c r="AW363" s="13" t="s">
        <v>36</v>
      </c>
      <c r="AX363" s="13" t="s">
        <v>76</v>
      </c>
      <c r="AY363" s="236" t="s">
        <v>149</v>
      </c>
    </row>
    <row r="364" s="14" customFormat="1">
      <c r="A364" s="14"/>
      <c r="B364" s="237"/>
      <c r="C364" s="238"/>
      <c r="D364" s="227" t="s">
        <v>160</v>
      </c>
      <c r="E364" s="239" t="s">
        <v>19</v>
      </c>
      <c r="F364" s="240" t="s">
        <v>162</v>
      </c>
      <c r="G364" s="238"/>
      <c r="H364" s="241">
        <v>6</v>
      </c>
      <c r="I364" s="242"/>
      <c r="J364" s="238"/>
      <c r="K364" s="238"/>
      <c r="L364" s="243"/>
      <c r="M364" s="244"/>
      <c r="N364" s="245"/>
      <c r="O364" s="245"/>
      <c r="P364" s="245"/>
      <c r="Q364" s="245"/>
      <c r="R364" s="245"/>
      <c r="S364" s="245"/>
      <c r="T364" s="246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47" t="s">
        <v>160</v>
      </c>
      <c r="AU364" s="247" t="s">
        <v>156</v>
      </c>
      <c r="AV364" s="14" t="s">
        <v>155</v>
      </c>
      <c r="AW364" s="14" t="s">
        <v>36</v>
      </c>
      <c r="AX364" s="14" t="s">
        <v>84</v>
      </c>
      <c r="AY364" s="247" t="s">
        <v>149</v>
      </c>
    </row>
    <row r="365" s="2" customFormat="1" ht="24.15" customHeight="1">
      <c r="A365" s="40"/>
      <c r="B365" s="41"/>
      <c r="C365" s="207" t="s">
        <v>592</v>
      </c>
      <c r="D365" s="207" t="s">
        <v>151</v>
      </c>
      <c r="E365" s="208" t="s">
        <v>593</v>
      </c>
      <c r="F365" s="209" t="s">
        <v>594</v>
      </c>
      <c r="G365" s="210" t="s">
        <v>365</v>
      </c>
      <c r="H365" s="211">
        <v>1</v>
      </c>
      <c r="I365" s="212"/>
      <c r="J365" s="213">
        <f>ROUND(I365*H365,2)</f>
        <v>0</v>
      </c>
      <c r="K365" s="209" t="s">
        <v>154</v>
      </c>
      <c r="L365" s="46"/>
      <c r="M365" s="214" t="s">
        <v>19</v>
      </c>
      <c r="N365" s="215" t="s">
        <v>48</v>
      </c>
      <c r="O365" s="86"/>
      <c r="P365" s="216">
        <f>O365*H365</f>
        <v>0</v>
      </c>
      <c r="Q365" s="216">
        <v>0</v>
      </c>
      <c r="R365" s="216">
        <f>Q365*H365</f>
        <v>0</v>
      </c>
      <c r="S365" s="216">
        <v>0</v>
      </c>
      <c r="T365" s="217">
        <f>S365*H365</f>
        <v>0</v>
      </c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R365" s="218" t="s">
        <v>249</v>
      </c>
      <c r="AT365" s="218" t="s">
        <v>151</v>
      </c>
      <c r="AU365" s="218" t="s">
        <v>156</v>
      </c>
      <c r="AY365" s="19" t="s">
        <v>149</v>
      </c>
      <c r="BE365" s="219">
        <f>IF(N365="základní",J365,0)</f>
        <v>0</v>
      </c>
      <c r="BF365" s="219">
        <f>IF(N365="snížená",J365,0)</f>
        <v>0</v>
      </c>
      <c r="BG365" s="219">
        <f>IF(N365="zákl. přenesená",J365,0)</f>
        <v>0</v>
      </c>
      <c r="BH365" s="219">
        <f>IF(N365="sníž. přenesená",J365,0)</f>
        <v>0</v>
      </c>
      <c r="BI365" s="219">
        <f>IF(N365="nulová",J365,0)</f>
        <v>0</v>
      </c>
      <c r="BJ365" s="19" t="s">
        <v>156</v>
      </c>
      <c r="BK365" s="219">
        <f>ROUND(I365*H365,2)</f>
        <v>0</v>
      </c>
      <c r="BL365" s="19" t="s">
        <v>249</v>
      </c>
      <c r="BM365" s="218" t="s">
        <v>595</v>
      </c>
    </row>
    <row r="366" s="2" customFormat="1">
      <c r="A366" s="40"/>
      <c r="B366" s="41"/>
      <c r="C366" s="42"/>
      <c r="D366" s="220" t="s">
        <v>158</v>
      </c>
      <c r="E366" s="42"/>
      <c r="F366" s="221" t="s">
        <v>596</v>
      </c>
      <c r="G366" s="42"/>
      <c r="H366" s="42"/>
      <c r="I366" s="222"/>
      <c r="J366" s="42"/>
      <c r="K366" s="42"/>
      <c r="L366" s="46"/>
      <c r="M366" s="223"/>
      <c r="N366" s="224"/>
      <c r="O366" s="86"/>
      <c r="P366" s="86"/>
      <c r="Q366" s="86"/>
      <c r="R366" s="86"/>
      <c r="S366" s="86"/>
      <c r="T366" s="87"/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T366" s="19" t="s">
        <v>158</v>
      </c>
      <c r="AU366" s="19" t="s">
        <v>156</v>
      </c>
    </row>
    <row r="367" s="15" customFormat="1">
      <c r="A367" s="15"/>
      <c r="B367" s="248"/>
      <c r="C367" s="249"/>
      <c r="D367" s="227" t="s">
        <v>160</v>
      </c>
      <c r="E367" s="250" t="s">
        <v>19</v>
      </c>
      <c r="F367" s="251" t="s">
        <v>597</v>
      </c>
      <c r="G367" s="249"/>
      <c r="H367" s="250" t="s">
        <v>19</v>
      </c>
      <c r="I367" s="252"/>
      <c r="J367" s="249"/>
      <c r="K367" s="249"/>
      <c r="L367" s="253"/>
      <c r="M367" s="254"/>
      <c r="N367" s="255"/>
      <c r="O367" s="255"/>
      <c r="P367" s="255"/>
      <c r="Q367" s="255"/>
      <c r="R367" s="255"/>
      <c r="S367" s="255"/>
      <c r="T367" s="256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T367" s="257" t="s">
        <v>160</v>
      </c>
      <c r="AU367" s="257" t="s">
        <v>156</v>
      </c>
      <c r="AV367" s="15" t="s">
        <v>84</v>
      </c>
      <c r="AW367" s="15" t="s">
        <v>36</v>
      </c>
      <c r="AX367" s="15" t="s">
        <v>76</v>
      </c>
      <c r="AY367" s="257" t="s">
        <v>149</v>
      </c>
    </row>
    <row r="368" s="13" customFormat="1">
      <c r="A368" s="13"/>
      <c r="B368" s="225"/>
      <c r="C368" s="226"/>
      <c r="D368" s="227" t="s">
        <v>160</v>
      </c>
      <c r="E368" s="228" t="s">
        <v>19</v>
      </c>
      <c r="F368" s="229" t="s">
        <v>84</v>
      </c>
      <c r="G368" s="226"/>
      <c r="H368" s="230">
        <v>1</v>
      </c>
      <c r="I368" s="231"/>
      <c r="J368" s="226"/>
      <c r="K368" s="226"/>
      <c r="L368" s="232"/>
      <c r="M368" s="233"/>
      <c r="N368" s="234"/>
      <c r="O368" s="234"/>
      <c r="P368" s="234"/>
      <c r="Q368" s="234"/>
      <c r="R368" s="234"/>
      <c r="S368" s="234"/>
      <c r="T368" s="235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36" t="s">
        <v>160</v>
      </c>
      <c r="AU368" s="236" t="s">
        <v>156</v>
      </c>
      <c r="AV368" s="13" t="s">
        <v>156</v>
      </c>
      <c r="AW368" s="13" t="s">
        <v>36</v>
      </c>
      <c r="AX368" s="13" t="s">
        <v>76</v>
      </c>
      <c r="AY368" s="236" t="s">
        <v>149</v>
      </c>
    </row>
    <row r="369" s="14" customFormat="1">
      <c r="A369" s="14"/>
      <c r="B369" s="237"/>
      <c r="C369" s="238"/>
      <c r="D369" s="227" t="s">
        <v>160</v>
      </c>
      <c r="E369" s="239" t="s">
        <v>19</v>
      </c>
      <c r="F369" s="240" t="s">
        <v>162</v>
      </c>
      <c r="G369" s="238"/>
      <c r="H369" s="241">
        <v>1</v>
      </c>
      <c r="I369" s="242"/>
      <c r="J369" s="238"/>
      <c r="K369" s="238"/>
      <c r="L369" s="243"/>
      <c r="M369" s="244"/>
      <c r="N369" s="245"/>
      <c r="O369" s="245"/>
      <c r="P369" s="245"/>
      <c r="Q369" s="245"/>
      <c r="R369" s="245"/>
      <c r="S369" s="245"/>
      <c r="T369" s="246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47" t="s">
        <v>160</v>
      </c>
      <c r="AU369" s="247" t="s">
        <v>156</v>
      </c>
      <c r="AV369" s="14" t="s">
        <v>155</v>
      </c>
      <c r="AW369" s="14" t="s">
        <v>36</v>
      </c>
      <c r="AX369" s="14" t="s">
        <v>84</v>
      </c>
      <c r="AY369" s="247" t="s">
        <v>149</v>
      </c>
    </row>
    <row r="370" s="2" customFormat="1" ht="24.15" customHeight="1">
      <c r="A370" s="40"/>
      <c r="B370" s="41"/>
      <c r="C370" s="259" t="s">
        <v>598</v>
      </c>
      <c r="D370" s="259" t="s">
        <v>528</v>
      </c>
      <c r="E370" s="260" t="s">
        <v>599</v>
      </c>
      <c r="F370" s="261" t="s">
        <v>600</v>
      </c>
      <c r="G370" s="262" t="s">
        <v>365</v>
      </c>
      <c r="H370" s="263">
        <v>1</v>
      </c>
      <c r="I370" s="264"/>
      <c r="J370" s="265">
        <f>ROUND(I370*H370,2)</f>
        <v>0</v>
      </c>
      <c r="K370" s="261" t="s">
        <v>154</v>
      </c>
      <c r="L370" s="266"/>
      <c r="M370" s="267" t="s">
        <v>19</v>
      </c>
      <c r="N370" s="268" t="s">
        <v>48</v>
      </c>
      <c r="O370" s="86"/>
      <c r="P370" s="216">
        <f>O370*H370</f>
        <v>0</v>
      </c>
      <c r="Q370" s="216">
        <v>0.0020799999999999998</v>
      </c>
      <c r="R370" s="216">
        <f>Q370*H370</f>
        <v>0.0020799999999999998</v>
      </c>
      <c r="S370" s="216">
        <v>0</v>
      </c>
      <c r="T370" s="217">
        <f>S370*H370</f>
        <v>0</v>
      </c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R370" s="218" t="s">
        <v>357</v>
      </c>
      <c r="AT370" s="218" t="s">
        <v>528</v>
      </c>
      <c r="AU370" s="218" t="s">
        <v>156</v>
      </c>
      <c r="AY370" s="19" t="s">
        <v>149</v>
      </c>
      <c r="BE370" s="219">
        <f>IF(N370="základní",J370,0)</f>
        <v>0</v>
      </c>
      <c r="BF370" s="219">
        <f>IF(N370="snížená",J370,0)</f>
        <v>0</v>
      </c>
      <c r="BG370" s="219">
        <f>IF(N370="zákl. přenesená",J370,0)</f>
        <v>0</v>
      </c>
      <c r="BH370" s="219">
        <f>IF(N370="sníž. přenesená",J370,0)</f>
        <v>0</v>
      </c>
      <c r="BI370" s="219">
        <f>IF(N370="nulová",J370,0)</f>
        <v>0</v>
      </c>
      <c r="BJ370" s="19" t="s">
        <v>156</v>
      </c>
      <c r="BK370" s="219">
        <f>ROUND(I370*H370,2)</f>
        <v>0</v>
      </c>
      <c r="BL370" s="19" t="s">
        <v>249</v>
      </c>
      <c r="BM370" s="218" t="s">
        <v>601</v>
      </c>
    </row>
    <row r="371" s="2" customFormat="1" ht="37.8" customHeight="1">
      <c r="A371" s="40"/>
      <c r="B371" s="41"/>
      <c r="C371" s="207" t="s">
        <v>602</v>
      </c>
      <c r="D371" s="207" t="s">
        <v>151</v>
      </c>
      <c r="E371" s="208" t="s">
        <v>603</v>
      </c>
      <c r="F371" s="209" t="s">
        <v>604</v>
      </c>
      <c r="G371" s="210" t="s">
        <v>365</v>
      </c>
      <c r="H371" s="211">
        <v>1</v>
      </c>
      <c r="I371" s="212"/>
      <c r="J371" s="213">
        <f>ROUND(I371*H371,2)</f>
        <v>0</v>
      </c>
      <c r="K371" s="209" t="s">
        <v>154</v>
      </c>
      <c r="L371" s="46"/>
      <c r="M371" s="214" t="s">
        <v>19</v>
      </c>
      <c r="N371" s="215" t="s">
        <v>48</v>
      </c>
      <c r="O371" s="86"/>
      <c r="P371" s="216">
        <f>O371*H371</f>
        <v>0</v>
      </c>
      <c r="Q371" s="216">
        <v>0</v>
      </c>
      <c r="R371" s="216">
        <f>Q371*H371</f>
        <v>0</v>
      </c>
      <c r="S371" s="216">
        <v>0.17399999999999999</v>
      </c>
      <c r="T371" s="217">
        <f>S371*H371</f>
        <v>0.17399999999999999</v>
      </c>
      <c r="U371" s="40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R371" s="218" t="s">
        <v>249</v>
      </c>
      <c r="AT371" s="218" t="s">
        <v>151</v>
      </c>
      <c r="AU371" s="218" t="s">
        <v>156</v>
      </c>
      <c r="AY371" s="19" t="s">
        <v>149</v>
      </c>
      <c r="BE371" s="219">
        <f>IF(N371="základní",J371,0)</f>
        <v>0</v>
      </c>
      <c r="BF371" s="219">
        <f>IF(N371="snížená",J371,0)</f>
        <v>0</v>
      </c>
      <c r="BG371" s="219">
        <f>IF(N371="zákl. přenesená",J371,0)</f>
        <v>0</v>
      </c>
      <c r="BH371" s="219">
        <f>IF(N371="sníž. přenesená",J371,0)</f>
        <v>0</v>
      </c>
      <c r="BI371" s="219">
        <f>IF(N371="nulová",J371,0)</f>
        <v>0</v>
      </c>
      <c r="BJ371" s="19" t="s">
        <v>156</v>
      </c>
      <c r="BK371" s="219">
        <f>ROUND(I371*H371,2)</f>
        <v>0</v>
      </c>
      <c r="BL371" s="19" t="s">
        <v>249</v>
      </c>
      <c r="BM371" s="218" t="s">
        <v>605</v>
      </c>
    </row>
    <row r="372" s="2" customFormat="1">
      <c r="A372" s="40"/>
      <c r="B372" s="41"/>
      <c r="C372" s="42"/>
      <c r="D372" s="220" t="s">
        <v>158</v>
      </c>
      <c r="E372" s="42"/>
      <c r="F372" s="221" t="s">
        <v>606</v>
      </c>
      <c r="G372" s="42"/>
      <c r="H372" s="42"/>
      <c r="I372" s="222"/>
      <c r="J372" s="42"/>
      <c r="K372" s="42"/>
      <c r="L372" s="46"/>
      <c r="M372" s="223"/>
      <c r="N372" s="224"/>
      <c r="O372" s="86"/>
      <c r="P372" s="86"/>
      <c r="Q372" s="86"/>
      <c r="R372" s="86"/>
      <c r="S372" s="86"/>
      <c r="T372" s="87"/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T372" s="19" t="s">
        <v>158</v>
      </c>
      <c r="AU372" s="19" t="s">
        <v>156</v>
      </c>
    </row>
    <row r="373" s="2" customFormat="1" ht="21.75" customHeight="1">
      <c r="A373" s="40"/>
      <c r="B373" s="41"/>
      <c r="C373" s="207" t="s">
        <v>607</v>
      </c>
      <c r="D373" s="207" t="s">
        <v>151</v>
      </c>
      <c r="E373" s="208" t="s">
        <v>608</v>
      </c>
      <c r="F373" s="209" t="s">
        <v>609</v>
      </c>
      <c r="G373" s="210" t="s">
        <v>365</v>
      </c>
      <c r="H373" s="211">
        <v>1</v>
      </c>
      <c r="I373" s="212"/>
      <c r="J373" s="213">
        <f>ROUND(I373*H373,2)</f>
        <v>0</v>
      </c>
      <c r="K373" s="209" t="s">
        <v>154</v>
      </c>
      <c r="L373" s="46"/>
      <c r="M373" s="214" t="s">
        <v>19</v>
      </c>
      <c r="N373" s="215" t="s">
        <v>48</v>
      </c>
      <c r="O373" s="86"/>
      <c r="P373" s="216">
        <f>O373*H373</f>
        <v>0</v>
      </c>
      <c r="Q373" s="216">
        <v>0</v>
      </c>
      <c r="R373" s="216">
        <f>Q373*H373</f>
        <v>0</v>
      </c>
      <c r="S373" s="216">
        <v>0.088099999999999998</v>
      </c>
      <c r="T373" s="217">
        <f>S373*H373</f>
        <v>0.088099999999999998</v>
      </c>
      <c r="U373" s="40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R373" s="218" t="s">
        <v>249</v>
      </c>
      <c r="AT373" s="218" t="s">
        <v>151</v>
      </c>
      <c r="AU373" s="218" t="s">
        <v>156</v>
      </c>
      <c r="AY373" s="19" t="s">
        <v>149</v>
      </c>
      <c r="BE373" s="219">
        <f>IF(N373="základní",J373,0)</f>
        <v>0</v>
      </c>
      <c r="BF373" s="219">
        <f>IF(N373="snížená",J373,0)</f>
        <v>0</v>
      </c>
      <c r="BG373" s="219">
        <f>IF(N373="zákl. přenesená",J373,0)</f>
        <v>0</v>
      </c>
      <c r="BH373" s="219">
        <f>IF(N373="sníž. přenesená",J373,0)</f>
        <v>0</v>
      </c>
      <c r="BI373" s="219">
        <f>IF(N373="nulová",J373,0)</f>
        <v>0</v>
      </c>
      <c r="BJ373" s="19" t="s">
        <v>156</v>
      </c>
      <c r="BK373" s="219">
        <f>ROUND(I373*H373,2)</f>
        <v>0</v>
      </c>
      <c r="BL373" s="19" t="s">
        <v>249</v>
      </c>
      <c r="BM373" s="218" t="s">
        <v>610</v>
      </c>
    </row>
    <row r="374" s="2" customFormat="1">
      <c r="A374" s="40"/>
      <c r="B374" s="41"/>
      <c r="C374" s="42"/>
      <c r="D374" s="220" t="s">
        <v>158</v>
      </c>
      <c r="E374" s="42"/>
      <c r="F374" s="221" t="s">
        <v>611</v>
      </c>
      <c r="G374" s="42"/>
      <c r="H374" s="42"/>
      <c r="I374" s="222"/>
      <c r="J374" s="42"/>
      <c r="K374" s="42"/>
      <c r="L374" s="46"/>
      <c r="M374" s="223"/>
      <c r="N374" s="224"/>
      <c r="O374" s="86"/>
      <c r="P374" s="86"/>
      <c r="Q374" s="86"/>
      <c r="R374" s="86"/>
      <c r="S374" s="86"/>
      <c r="T374" s="87"/>
      <c r="U374" s="40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T374" s="19" t="s">
        <v>158</v>
      </c>
      <c r="AU374" s="19" t="s">
        <v>156</v>
      </c>
    </row>
    <row r="375" s="13" customFormat="1">
      <c r="A375" s="13"/>
      <c r="B375" s="225"/>
      <c r="C375" s="226"/>
      <c r="D375" s="227" t="s">
        <v>160</v>
      </c>
      <c r="E375" s="228" t="s">
        <v>19</v>
      </c>
      <c r="F375" s="229" t="s">
        <v>612</v>
      </c>
      <c r="G375" s="226"/>
      <c r="H375" s="230">
        <v>1</v>
      </c>
      <c r="I375" s="231"/>
      <c r="J375" s="226"/>
      <c r="K375" s="226"/>
      <c r="L375" s="232"/>
      <c r="M375" s="233"/>
      <c r="N375" s="234"/>
      <c r="O375" s="234"/>
      <c r="P375" s="234"/>
      <c r="Q375" s="234"/>
      <c r="R375" s="234"/>
      <c r="S375" s="234"/>
      <c r="T375" s="235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36" t="s">
        <v>160</v>
      </c>
      <c r="AU375" s="236" t="s">
        <v>156</v>
      </c>
      <c r="AV375" s="13" t="s">
        <v>156</v>
      </c>
      <c r="AW375" s="13" t="s">
        <v>36</v>
      </c>
      <c r="AX375" s="13" t="s">
        <v>76</v>
      </c>
      <c r="AY375" s="236" t="s">
        <v>149</v>
      </c>
    </row>
    <row r="376" s="14" customFormat="1">
      <c r="A376" s="14"/>
      <c r="B376" s="237"/>
      <c r="C376" s="238"/>
      <c r="D376" s="227" t="s">
        <v>160</v>
      </c>
      <c r="E376" s="239" t="s">
        <v>19</v>
      </c>
      <c r="F376" s="240" t="s">
        <v>162</v>
      </c>
      <c r="G376" s="238"/>
      <c r="H376" s="241">
        <v>1</v>
      </c>
      <c r="I376" s="242"/>
      <c r="J376" s="238"/>
      <c r="K376" s="238"/>
      <c r="L376" s="243"/>
      <c r="M376" s="244"/>
      <c r="N376" s="245"/>
      <c r="O376" s="245"/>
      <c r="P376" s="245"/>
      <c r="Q376" s="245"/>
      <c r="R376" s="245"/>
      <c r="S376" s="245"/>
      <c r="T376" s="246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47" t="s">
        <v>160</v>
      </c>
      <c r="AU376" s="247" t="s">
        <v>156</v>
      </c>
      <c r="AV376" s="14" t="s">
        <v>155</v>
      </c>
      <c r="AW376" s="14" t="s">
        <v>36</v>
      </c>
      <c r="AX376" s="14" t="s">
        <v>84</v>
      </c>
      <c r="AY376" s="247" t="s">
        <v>149</v>
      </c>
    </row>
    <row r="377" s="2" customFormat="1" ht="21.75" customHeight="1">
      <c r="A377" s="40"/>
      <c r="B377" s="41"/>
      <c r="C377" s="207" t="s">
        <v>613</v>
      </c>
      <c r="D377" s="207" t="s">
        <v>151</v>
      </c>
      <c r="E377" s="208" t="s">
        <v>614</v>
      </c>
      <c r="F377" s="209" t="s">
        <v>615</v>
      </c>
      <c r="G377" s="210" t="s">
        <v>365</v>
      </c>
      <c r="H377" s="211">
        <v>1</v>
      </c>
      <c r="I377" s="212"/>
      <c r="J377" s="213">
        <f>ROUND(I377*H377,2)</f>
        <v>0</v>
      </c>
      <c r="K377" s="209" t="s">
        <v>154</v>
      </c>
      <c r="L377" s="46"/>
      <c r="M377" s="214" t="s">
        <v>19</v>
      </c>
      <c r="N377" s="215" t="s">
        <v>48</v>
      </c>
      <c r="O377" s="86"/>
      <c r="P377" s="216">
        <f>O377*H377</f>
        <v>0</v>
      </c>
      <c r="Q377" s="216">
        <v>0</v>
      </c>
      <c r="R377" s="216">
        <f>Q377*H377</f>
        <v>0</v>
      </c>
      <c r="S377" s="216">
        <v>0.1104</v>
      </c>
      <c r="T377" s="217">
        <f>S377*H377</f>
        <v>0.1104</v>
      </c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R377" s="218" t="s">
        <v>249</v>
      </c>
      <c r="AT377" s="218" t="s">
        <v>151</v>
      </c>
      <c r="AU377" s="218" t="s">
        <v>156</v>
      </c>
      <c r="AY377" s="19" t="s">
        <v>149</v>
      </c>
      <c r="BE377" s="219">
        <f>IF(N377="základní",J377,0)</f>
        <v>0</v>
      </c>
      <c r="BF377" s="219">
        <f>IF(N377="snížená",J377,0)</f>
        <v>0</v>
      </c>
      <c r="BG377" s="219">
        <f>IF(N377="zákl. přenesená",J377,0)</f>
        <v>0</v>
      </c>
      <c r="BH377" s="219">
        <f>IF(N377="sníž. přenesená",J377,0)</f>
        <v>0</v>
      </c>
      <c r="BI377" s="219">
        <f>IF(N377="nulová",J377,0)</f>
        <v>0</v>
      </c>
      <c r="BJ377" s="19" t="s">
        <v>156</v>
      </c>
      <c r="BK377" s="219">
        <f>ROUND(I377*H377,2)</f>
        <v>0</v>
      </c>
      <c r="BL377" s="19" t="s">
        <v>249</v>
      </c>
      <c r="BM377" s="218" t="s">
        <v>616</v>
      </c>
    </row>
    <row r="378" s="2" customFormat="1">
      <c r="A378" s="40"/>
      <c r="B378" s="41"/>
      <c r="C378" s="42"/>
      <c r="D378" s="220" t="s">
        <v>158</v>
      </c>
      <c r="E378" s="42"/>
      <c r="F378" s="221" t="s">
        <v>617</v>
      </c>
      <c r="G378" s="42"/>
      <c r="H378" s="42"/>
      <c r="I378" s="222"/>
      <c r="J378" s="42"/>
      <c r="K378" s="42"/>
      <c r="L378" s="46"/>
      <c r="M378" s="223"/>
      <c r="N378" s="224"/>
      <c r="O378" s="86"/>
      <c r="P378" s="86"/>
      <c r="Q378" s="86"/>
      <c r="R378" s="86"/>
      <c r="S378" s="86"/>
      <c r="T378" s="87"/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T378" s="19" t="s">
        <v>158</v>
      </c>
      <c r="AU378" s="19" t="s">
        <v>156</v>
      </c>
    </row>
    <row r="379" s="13" customFormat="1">
      <c r="A379" s="13"/>
      <c r="B379" s="225"/>
      <c r="C379" s="226"/>
      <c r="D379" s="227" t="s">
        <v>160</v>
      </c>
      <c r="E379" s="228" t="s">
        <v>19</v>
      </c>
      <c r="F379" s="229" t="s">
        <v>618</v>
      </c>
      <c r="G379" s="226"/>
      <c r="H379" s="230">
        <v>1</v>
      </c>
      <c r="I379" s="231"/>
      <c r="J379" s="226"/>
      <c r="K379" s="226"/>
      <c r="L379" s="232"/>
      <c r="M379" s="233"/>
      <c r="N379" s="234"/>
      <c r="O379" s="234"/>
      <c r="P379" s="234"/>
      <c r="Q379" s="234"/>
      <c r="R379" s="234"/>
      <c r="S379" s="234"/>
      <c r="T379" s="235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36" t="s">
        <v>160</v>
      </c>
      <c r="AU379" s="236" t="s">
        <v>156</v>
      </c>
      <c r="AV379" s="13" t="s">
        <v>156</v>
      </c>
      <c r="AW379" s="13" t="s">
        <v>36</v>
      </c>
      <c r="AX379" s="13" t="s">
        <v>76</v>
      </c>
      <c r="AY379" s="236" t="s">
        <v>149</v>
      </c>
    </row>
    <row r="380" s="14" customFormat="1">
      <c r="A380" s="14"/>
      <c r="B380" s="237"/>
      <c r="C380" s="238"/>
      <c r="D380" s="227" t="s">
        <v>160</v>
      </c>
      <c r="E380" s="239" t="s">
        <v>19</v>
      </c>
      <c r="F380" s="240" t="s">
        <v>162</v>
      </c>
      <c r="G380" s="238"/>
      <c r="H380" s="241">
        <v>1</v>
      </c>
      <c r="I380" s="242"/>
      <c r="J380" s="238"/>
      <c r="K380" s="238"/>
      <c r="L380" s="243"/>
      <c r="M380" s="244"/>
      <c r="N380" s="245"/>
      <c r="O380" s="245"/>
      <c r="P380" s="245"/>
      <c r="Q380" s="245"/>
      <c r="R380" s="245"/>
      <c r="S380" s="245"/>
      <c r="T380" s="246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47" t="s">
        <v>160</v>
      </c>
      <c r="AU380" s="247" t="s">
        <v>156</v>
      </c>
      <c r="AV380" s="14" t="s">
        <v>155</v>
      </c>
      <c r="AW380" s="14" t="s">
        <v>36</v>
      </c>
      <c r="AX380" s="14" t="s">
        <v>84</v>
      </c>
      <c r="AY380" s="247" t="s">
        <v>149</v>
      </c>
    </row>
    <row r="381" s="2" customFormat="1" ht="49.05" customHeight="1">
      <c r="A381" s="40"/>
      <c r="B381" s="41"/>
      <c r="C381" s="207" t="s">
        <v>619</v>
      </c>
      <c r="D381" s="207" t="s">
        <v>151</v>
      </c>
      <c r="E381" s="208" t="s">
        <v>620</v>
      </c>
      <c r="F381" s="209" t="s">
        <v>621</v>
      </c>
      <c r="G381" s="210" t="s">
        <v>415</v>
      </c>
      <c r="H381" s="258"/>
      <c r="I381" s="212"/>
      <c r="J381" s="213">
        <f>ROUND(I381*H381,2)</f>
        <v>0</v>
      </c>
      <c r="K381" s="209" t="s">
        <v>154</v>
      </c>
      <c r="L381" s="46"/>
      <c r="M381" s="214" t="s">
        <v>19</v>
      </c>
      <c r="N381" s="215" t="s">
        <v>48</v>
      </c>
      <c r="O381" s="86"/>
      <c r="P381" s="216">
        <f>O381*H381</f>
        <v>0</v>
      </c>
      <c r="Q381" s="216">
        <v>0</v>
      </c>
      <c r="R381" s="216">
        <f>Q381*H381</f>
        <v>0</v>
      </c>
      <c r="S381" s="216">
        <v>0</v>
      </c>
      <c r="T381" s="217">
        <f>S381*H381</f>
        <v>0</v>
      </c>
      <c r="U381" s="40"/>
      <c r="V381" s="40"/>
      <c r="W381" s="40"/>
      <c r="X381" s="40"/>
      <c r="Y381" s="40"/>
      <c r="Z381" s="40"/>
      <c r="AA381" s="40"/>
      <c r="AB381" s="40"/>
      <c r="AC381" s="40"/>
      <c r="AD381" s="40"/>
      <c r="AE381" s="40"/>
      <c r="AR381" s="218" t="s">
        <v>249</v>
      </c>
      <c r="AT381" s="218" t="s">
        <v>151</v>
      </c>
      <c r="AU381" s="218" t="s">
        <v>156</v>
      </c>
      <c r="AY381" s="19" t="s">
        <v>149</v>
      </c>
      <c r="BE381" s="219">
        <f>IF(N381="základní",J381,0)</f>
        <v>0</v>
      </c>
      <c r="BF381" s="219">
        <f>IF(N381="snížená",J381,0)</f>
        <v>0</v>
      </c>
      <c r="BG381" s="219">
        <f>IF(N381="zákl. přenesená",J381,0)</f>
        <v>0</v>
      </c>
      <c r="BH381" s="219">
        <f>IF(N381="sníž. přenesená",J381,0)</f>
        <v>0</v>
      </c>
      <c r="BI381" s="219">
        <f>IF(N381="nulová",J381,0)</f>
        <v>0</v>
      </c>
      <c r="BJ381" s="19" t="s">
        <v>156</v>
      </c>
      <c r="BK381" s="219">
        <f>ROUND(I381*H381,2)</f>
        <v>0</v>
      </c>
      <c r="BL381" s="19" t="s">
        <v>249</v>
      </c>
      <c r="BM381" s="218" t="s">
        <v>622</v>
      </c>
    </row>
    <row r="382" s="2" customFormat="1">
      <c r="A382" s="40"/>
      <c r="B382" s="41"/>
      <c r="C382" s="42"/>
      <c r="D382" s="220" t="s">
        <v>158</v>
      </c>
      <c r="E382" s="42"/>
      <c r="F382" s="221" t="s">
        <v>623</v>
      </c>
      <c r="G382" s="42"/>
      <c r="H382" s="42"/>
      <c r="I382" s="222"/>
      <c r="J382" s="42"/>
      <c r="K382" s="42"/>
      <c r="L382" s="46"/>
      <c r="M382" s="223"/>
      <c r="N382" s="224"/>
      <c r="O382" s="86"/>
      <c r="P382" s="86"/>
      <c r="Q382" s="86"/>
      <c r="R382" s="86"/>
      <c r="S382" s="86"/>
      <c r="T382" s="87"/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T382" s="19" t="s">
        <v>158</v>
      </c>
      <c r="AU382" s="19" t="s">
        <v>156</v>
      </c>
    </row>
    <row r="383" s="2" customFormat="1" ht="55.5" customHeight="1">
      <c r="A383" s="40"/>
      <c r="B383" s="41"/>
      <c r="C383" s="207" t="s">
        <v>624</v>
      </c>
      <c r="D383" s="207" t="s">
        <v>151</v>
      </c>
      <c r="E383" s="208" t="s">
        <v>625</v>
      </c>
      <c r="F383" s="209" t="s">
        <v>626</v>
      </c>
      <c r="G383" s="210" t="s">
        <v>415</v>
      </c>
      <c r="H383" s="258"/>
      <c r="I383" s="212"/>
      <c r="J383" s="213">
        <f>ROUND(I383*H383,2)</f>
        <v>0</v>
      </c>
      <c r="K383" s="209" t="s">
        <v>154</v>
      </c>
      <c r="L383" s="46"/>
      <c r="M383" s="214" t="s">
        <v>19</v>
      </c>
      <c r="N383" s="215" t="s">
        <v>48</v>
      </c>
      <c r="O383" s="86"/>
      <c r="P383" s="216">
        <f>O383*H383</f>
        <v>0</v>
      </c>
      <c r="Q383" s="216">
        <v>0</v>
      </c>
      <c r="R383" s="216">
        <f>Q383*H383</f>
        <v>0</v>
      </c>
      <c r="S383" s="216">
        <v>0</v>
      </c>
      <c r="T383" s="217">
        <f>S383*H383</f>
        <v>0</v>
      </c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R383" s="218" t="s">
        <v>249</v>
      </c>
      <c r="AT383" s="218" t="s">
        <v>151</v>
      </c>
      <c r="AU383" s="218" t="s">
        <v>156</v>
      </c>
      <c r="AY383" s="19" t="s">
        <v>149</v>
      </c>
      <c r="BE383" s="219">
        <f>IF(N383="základní",J383,0)</f>
        <v>0</v>
      </c>
      <c r="BF383" s="219">
        <f>IF(N383="snížená",J383,0)</f>
        <v>0</v>
      </c>
      <c r="BG383" s="219">
        <f>IF(N383="zákl. přenesená",J383,0)</f>
        <v>0</v>
      </c>
      <c r="BH383" s="219">
        <f>IF(N383="sníž. přenesená",J383,0)</f>
        <v>0</v>
      </c>
      <c r="BI383" s="219">
        <f>IF(N383="nulová",J383,0)</f>
        <v>0</v>
      </c>
      <c r="BJ383" s="19" t="s">
        <v>156</v>
      </c>
      <c r="BK383" s="219">
        <f>ROUND(I383*H383,2)</f>
        <v>0</v>
      </c>
      <c r="BL383" s="19" t="s">
        <v>249</v>
      </c>
      <c r="BM383" s="218" t="s">
        <v>627</v>
      </c>
    </row>
    <row r="384" s="2" customFormat="1">
      <c r="A384" s="40"/>
      <c r="B384" s="41"/>
      <c r="C384" s="42"/>
      <c r="D384" s="220" t="s">
        <v>158</v>
      </c>
      <c r="E384" s="42"/>
      <c r="F384" s="221" t="s">
        <v>628</v>
      </c>
      <c r="G384" s="42"/>
      <c r="H384" s="42"/>
      <c r="I384" s="222"/>
      <c r="J384" s="42"/>
      <c r="K384" s="42"/>
      <c r="L384" s="46"/>
      <c r="M384" s="223"/>
      <c r="N384" s="224"/>
      <c r="O384" s="86"/>
      <c r="P384" s="86"/>
      <c r="Q384" s="86"/>
      <c r="R384" s="86"/>
      <c r="S384" s="86"/>
      <c r="T384" s="87"/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T384" s="19" t="s">
        <v>158</v>
      </c>
      <c r="AU384" s="19" t="s">
        <v>156</v>
      </c>
    </row>
    <row r="385" s="12" customFormat="1" ht="22.8" customHeight="1">
      <c r="A385" s="12"/>
      <c r="B385" s="191"/>
      <c r="C385" s="192"/>
      <c r="D385" s="193" t="s">
        <v>75</v>
      </c>
      <c r="E385" s="205" t="s">
        <v>629</v>
      </c>
      <c r="F385" s="205" t="s">
        <v>630</v>
      </c>
      <c r="G385" s="192"/>
      <c r="H385" s="192"/>
      <c r="I385" s="195"/>
      <c r="J385" s="206">
        <f>BK385</f>
        <v>0</v>
      </c>
      <c r="K385" s="192"/>
      <c r="L385" s="197"/>
      <c r="M385" s="198"/>
      <c r="N385" s="199"/>
      <c r="O385" s="199"/>
      <c r="P385" s="200">
        <f>SUM(P386:P431)</f>
        <v>0</v>
      </c>
      <c r="Q385" s="199"/>
      <c r="R385" s="200">
        <f>SUM(R386:R431)</f>
        <v>0.00054606000000000001</v>
      </c>
      <c r="S385" s="199"/>
      <c r="T385" s="201">
        <f>SUM(T386:T431)</f>
        <v>0</v>
      </c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R385" s="202" t="s">
        <v>84</v>
      </c>
      <c r="AT385" s="203" t="s">
        <v>75</v>
      </c>
      <c r="AU385" s="203" t="s">
        <v>84</v>
      </c>
      <c r="AY385" s="202" t="s">
        <v>149</v>
      </c>
      <c r="BK385" s="204">
        <f>SUM(BK386:BK431)</f>
        <v>0</v>
      </c>
    </row>
    <row r="386" s="2" customFormat="1" ht="37.8" customHeight="1">
      <c r="A386" s="40"/>
      <c r="B386" s="41"/>
      <c r="C386" s="207" t="s">
        <v>631</v>
      </c>
      <c r="D386" s="207" t="s">
        <v>151</v>
      </c>
      <c r="E386" s="208" t="s">
        <v>632</v>
      </c>
      <c r="F386" s="209" t="s">
        <v>633</v>
      </c>
      <c r="G386" s="210" t="s">
        <v>365</v>
      </c>
      <c r="H386" s="211">
        <v>4</v>
      </c>
      <c r="I386" s="212"/>
      <c r="J386" s="213">
        <f>ROUND(I386*H386,2)</f>
        <v>0</v>
      </c>
      <c r="K386" s="209" t="s">
        <v>154</v>
      </c>
      <c r="L386" s="46"/>
      <c r="M386" s="214" t="s">
        <v>19</v>
      </c>
      <c r="N386" s="215" t="s">
        <v>48</v>
      </c>
      <c r="O386" s="86"/>
      <c r="P386" s="216">
        <f>O386*H386</f>
        <v>0</v>
      </c>
      <c r="Q386" s="216">
        <v>0</v>
      </c>
      <c r="R386" s="216">
        <f>Q386*H386</f>
        <v>0</v>
      </c>
      <c r="S386" s="216">
        <v>0</v>
      </c>
      <c r="T386" s="217">
        <f>S386*H386</f>
        <v>0</v>
      </c>
      <c r="U386" s="40"/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R386" s="218" t="s">
        <v>155</v>
      </c>
      <c r="AT386" s="218" t="s">
        <v>151</v>
      </c>
      <c r="AU386" s="218" t="s">
        <v>156</v>
      </c>
      <c r="AY386" s="19" t="s">
        <v>149</v>
      </c>
      <c r="BE386" s="219">
        <f>IF(N386="základní",J386,0)</f>
        <v>0</v>
      </c>
      <c r="BF386" s="219">
        <f>IF(N386="snížená",J386,0)</f>
        <v>0</v>
      </c>
      <c r="BG386" s="219">
        <f>IF(N386="zákl. přenesená",J386,0)</f>
        <v>0</v>
      </c>
      <c r="BH386" s="219">
        <f>IF(N386="sníž. přenesená",J386,0)</f>
        <v>0</v>
      </c>
      <c r="BI386" s="219">
        <f>IF(N386="nulová",J386,0)</f>
        <v>0</v>
      </c>
      <c r="BJ386" s="19" t="s">
        <v>156</v>
      </c>
      <c r="BK386" s="219">
        <f>ROUND(I386*H386,2)</f>
        <v>0</v>
      </c>
      <c r="BL386" s="19" t="s">
        <v>155</v>
      </c>
      <c r="BM386" s="218" t="s">
        <v>634</v>
      </c>
    </row>
    <row r="387" s="2" customFormat="1">
      <c r="A387" s="40"/>
      <c r="B387" s="41"/>
      <c r="C387" s="42"/>
      <c r="D387" s="220" t="s">
        <v>158</v>
      </c>
      <c r="E387" s="42"/>
      <c r="F387" s="221" t="s">
        <v>635</v>
      </c>
      <c r="G387" s="42"/>
      <c r="H387" s="42"/>
      <c r="I387" s="222"/>
      <c r="J387" s="42"/>
      <c r="K387" s="42"/>
      <c r="L387" s="46"/>
      <c r="M387" s="223"/>
      <c r="N387" s="224"/>
      <c r="O387" s="86"/>
      <c r="P387" s="86"/>
      <c r="Q387" s="86"/>
      <c r="R387" s="86"/>
      <c r="S387" s="86"/>
      <c r="T387" s="87"/>
      <c r="U387" s="40"/>
      <c r="V387" s="40"/>
      <c r="W387" s="40"/>
      <c r="X387" s="40"/>
      <c r="Y387" s="40"/>
      <c r="Z387" s="40"/>
      <c r="AA387" s="40"/>
      <c r="AB387" s="40"/>
      <c r="AC387" s="40"/>
      <c r="AD387" s="40"/>
      <c r="AE387" s="40"/>
      <c r="AT387" s="19" t="s">
        <v>158</v>
      </c>
      <c r="AU387" s="19" t="s">
        <v>156</v>
      </c>
    </row>
    <row r="388" s="2" customFormat="1" ht="24.15" customHeight="1">
      <c r="A388" s="40"/>
      <c r="B388" s="41"/>
      <c r="C388" s="207" t="s">
        <v>636</v>
      </c>
      <c r="D388" s="207" t="s">
        <v>151</v>
      </c>
      <c r="E388" s="208" t="s">
        <v>637</v>
      </c>
      <c r="F388" s="209" t="s">
        <v>638</v>
      </c>
      <c r="G388" s="210" t="s">
        <v>365</v>
      </c>
      <c r="H388" s="211">
        <v>1</v>
      </c>
      <c r="I388" s="212"/>
      <c r="J388" s="213">
        <f>ROUND(I388*H388,2)</f>
        <v>0</v>
      </c>
      <c r="K388" s="209" t="s">
        <v>154</v>
      </c>
      <c r="L388" s="46"/>
      <c r="M388" s="214" t="s">
        <v>19</v>
      </c>
      <c r="N388" s="215" t="s">
        <v>48</v>
      </c>
      <c r="O388" s="86"/>
      <c r="P388" s="216">
        <f>O388*H388</f>
        <v>0</v>
      </c>
      <c r="Q388" s="216">
        <v>0</v>
      </c>
      <c r="R388" s="216">
        <f>Q388*H388</f>
        <v>0</v>
      </c>
      <c r="S388" s="216">
        <v>0</v>
      </c>
      <c r="T388" s="217">
        <f>S388*H388</f>
        <v>0</v>
      </c>
      <c r="U388" s="40"/>
      <c r="V388" s="40"/>
      <c r="W388" s="40"/>
      <c r="X388" s="40"/>
      <c r="Y388" s="40"/>
      <c r="Z388" s="40"/>
      <c r="AA388" s="40"/>
      <c r="AB388" s="40"/>
      <c r="AC388" s="40"/>
      <c r="AD388" s="40"/>
      <c r="AE388" s="40"/>
      <c r="AR388" s="218" t="s">
        <v>155</v>
      </c>
      <c r="AT388" s="218" t="s">
        <v>151</v>
      </c>
      <c r="AU388" s="218" t="s">
        <v>156</v>
      </c>
      <c r="AY388" s="19" t="s">
        <v>149</v>
      </c>
      <c r="BE388" s="219">
        <f>IF(N388="základní",J388,0)</f>
        <v>0</v>
      </c>
      <c r="BF388" s="219">
        <f>IF(N388="snížená",J388,0)</f>
        <v>0</v>
      </c>
      <c r="BG388" s="219">
        <f>IF(N388="zákl. přenesená",J388,0)</f>
        <v>0</v>
      </c>
      <c r="BH388" s="219">
        <f>IF(N388="sníž. přenesená",J388,0)</f>
        <v>0</v>
      </c>
      <c r="BI388" s="219">
        <f>IF(N388="nulová",J388,0)</f>
        <v>0</v>
      </c>
      <c r="BJ388" s="19" t="s">
        <v>156</v>
      </c>
      <c r="BK388" s="219">
        <f>ROUND(I388*H388,2)</f>
        <v>0</v>
      </c>
      <c r="BL388" s="19" t="s">
        <v>155</v>
      </c>
      <c r="BM388" s="218" t="s">
        <v>639</v>
      </c>
    </row>
    <row r="389" s="2" customFormat="1">
      <c r="A389" s="40"/>
      <c r="B389" s="41"/>
      <c r="C389" s="42"/>
      <c r="D389" s="220" t="s">
        <v>158</v>
      </c>
      <c r="E389" s="42"/>
      <c r="F389" s="221" t="s">
        <v>640</v>
      </c>
      <c r="G389" s="42"/>
      <c r="H389" s="42"/>
      <c r="I389" s="222"/>
      <c r="J389" s="42"/>
      <c r="K389" s="42"/>
      <c r="L389" s="46"/>
      <c r="M389" s="223"/>
      <c r="N389" s="224"/>
      <c r="O389" s="86"/>
      <c r="P389" s="86"/>
      <c r="Q389" s="86"/>
      <c r="R389" s="86"/>
      <c r="S389" s="86"/>
      <c r="T389" s="87"/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T389" s="19" t="s">
        <v>158</v>
      </c>
      <c r="AU389" s="19" t="s">
        <v>156</v>
      </c>
    </row>
    <row r="390" s="2" customFormat="1" ht="24.15" customHeight="1">
      <c r="A390" s="40"/>
      <c r="B390" s="41"/>
      <c r="C390" s="207" t="s">
        <v>641</v>
      </c>
      <c r="D390" s="207" t="s">
        <v>151</v>
      </c>
      <c r="E390" s="208" t="s">
        <v>642</v>
      </c>
      <c r="F390" s="209" t="s">
        <v>643</v>
      </c>
      <c r="G390" s="210" t="s">
        <v>365</v>
      </c>
      <c r="H390" s="211">
        <v>1</v>
      </c>
      <c r="I390" s="212"/>
      <c r="J390" s="213">
        <f>ROUND(I390*H390,2)</f>
        <v>0</v>
      </c>
      <c r="K390" s="209" t="s">
        <v>154</v>
      </c>
      <c r="L390" s="46"/>
      <c r="M390" s="214" t="s">
        <v>19</v>
      </c>
      <c r="N390" s="215" t="s">
        <v>48</v>
      </c>
      <c r="O390" s="86"/>
      <c r="P390" s="216">
        <f>O390*H390</f>
        <v>0</v>
      </c>
      <c r="Q390" s="216">
        <v>0</v>
      </c>
      <c r="R390" s="216">
        <f>Q390*H390</f>
        <v>0</v>
      </c>
      <c r="S390" s="216">
        <v>0</v>
      </c>
      <c r="T390" s="217">
        <f>S390*H390</f>
        <v>0</v>
      </c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R390" s="218" t="s">
        <v>155</v>
      </c>
      <c r="AT390" s="218" t="s">
        <v>151</v>
      </c>
      <c r="AU390" s="218" t="s">
        <v>156</v>
      </c>
      <c r="AY390" s="19" t="s">
        <v>149</v>
      </c>
      <c r="BE390" s="219">
        <f>IF(N390="základní",J390,0)</f>
        <v>0</v>
      </c>
      <c r="BF390" s="219">
        <f>IF(N390="snížená",J390,0)</f>
        <v>0</v>
      </c>
      <c r="BG390" s="219">
        <f>IF(N390="zákl. přenesená",J390,0)</f>
        <v>0</v>
      </c>
      <c r="BH390" s="219">
        <f>IF(N390="sníž. přenesená",J390,0)</f>
        <v>0</v>
      </c>
      <c r="BI390" s="219">
        <f>IF(N390="nulová",J390,0)</f>
        <v>0</v>
      </c>
      <c r="BJ390" s="19" t="s">
        <v>156</v>
      </c>
      <c r="BK390" s="219">
        <f>ROUND(I390*H390,2)</f>
        <v>0</v>
      </c>
      <c r="BL390" s="19" t="s">
        <v>155</v>
      </c>
      <c r="BM390" s="218" t="s">
        <v>644</v>
      </c>
    </row>
    <row r="391" s="2" customFormat="1">
      <c r="A391" s="40"/>
      <c r="B391" s="41"/>
      <c r="C391" s="42"/>
      <c r="D391" s="220" t="s">
        <v>158</v>
      </c>
      <c r="E391" s="42"/>
      <c r="F391" s="221" t="s">
        <v>645</v>
      </c>
      <c r="G391" s="42"/>
      <c r="H391" s="42"/>
      <c r="I391" s="222"/>
      <c r="J391" s="42"/>
      <c r="K391" s="42"/>
      <c r="L391" s="46"/>
      <c r="M391" s="223"/>
      <c r="N391" s="224"/>
      <c r="O391" s="86"/>
      <c r="P391" s="86"/>
      <c r="Q391" s="86"/>
      <c r="R391" s="86"/>
      <c r="S391" s="86"/>
      <c r="T391" s="87"/>
      <c r="U391" s="40"/>
      <c r="V391" s="40"/>
      <c r="W391" s="40"/>
      <c r="X391" s="40"/>
      <c r="Y391" s="40"/>
      <c r="Z391" s="40"/>
      <c r="AA391" s="40"/>
      <c r="AB391" s="40"/>
      <c r="AC391" s="40"/>
      <c r="AD391" s="40"/>
      <c r="AE391" s="40"/>
      <c r="AT391" s="19" t="s">
        <v>158</v>
      </c>
      <c r="AU391" s="19" t="s">
        <v>156</v>
      </c>
    </row>
    <row r="392" s="2" customFormat="1" ht="33" customHeight="1">
      <c r="A392" s="40"/>
      <c r="B392" s="41"/>
      <c r="C392" s="207" t="s">
        <v>646</v>
      </c>
      <c r="D392" s="207" t="s">
        <v>151</v>
      </c>
      <c r="E392" s="208" t="s">
        <v>647</v>
      </c>
      <c r="F392" s="209" t="s">
        <v>648</v>
      </c>
      <c r="G392" s="210" t="s">
        <v>365</v>
      </c>
      <c r="H392" s="211">
        <v>4</v>
      </c>
      <c r="I392" s="212"/>
      <c r="J392" s="213">
        <f>ROUND(I392*H392,2)</f>
        <v>0</v>
      </c>
      <c r="K392" s="209" t="s">
        <v>154</v>
      </c>
      <c r="L392" s="46"/>
      <c r="M392" s="214" t="s">
        <v>19</v>
      </c>
      <c r="N392" s="215" t="s">
        <v>48</v>
      </c>
      <c r="O392" s="86"/>
      <c r="P392" s="216">
        <f>O392*H392</f>
        <v>0</v>
      </c>
      <c r="Q392" s="216">
        <v>0</v>
      </c>
      <c r="R392" s="216">
        <f>Q392*H392</f>
        <v>0</v>
      </c>
      <c r="S392" s="216">
        <v>0</v>
      </c>
      <c r="T392" s="217">
        <f>S392*H392</f>
        <v>0</v>
      </c>
      <c r="U392" s="40"/>
      <c r="V392" s="40"/>
      <c r="W392" s="40"/>
      <c r="X392" s="40"/>
      <c r="Y392" s="40"/>
      <c r="Z392" s="40"/>
      <c r="AA392" s="40"/>
      <c r="AB392" s="40"/>
      <c r="AC392" s="40"/>
      <c r="AD392" s="40"/>
      <c r="AE392" s="40"/>
      <c r="AR392" s="218" t="s">
        <v>155</v>
      </c>
      <c r="AT392" s="218" t="s">
        <v>151</v>
      </c>
      <c r="AU392" s="218" t="s">
        <v>156</v>
      </c>
      <c r="AY392" s="19" t="s">
        <v>149</v>
      </c>
      <c r="BE392" s="219">
        <f>IF(N392="základní",J392,0)</f>
        <v>0</v>
      </c>
      <c r="BF392" s="219">
        <f>IF(N392="snížená",J392,0)</f>
        <v>0</v>
      </c>
      <c r="BG392" s="219">
        <f>IF(N392="zákl. přenesená",J392,0)</f>
        <v>0</v>
      </c>
      <c r="BH392" s="219">
        <f>IF(N392="sníž. přenesená",J392,0)</f>
        <v>0</v>
      </c>
      <c r="BI392" s="219">
        <f>IF(N392="nulová",J392,0)</f>
        <v>0</v>
      </c>
      <c r="BJ392" s="19" t="s">
        <v>156</v>
      </c>
      <c r="BK392" s="219">
        <f>ROUND(I392*H392,2)</f>
        <v>0</v>
      </c>
      <c r="BL392" s="19" t="s">
        <v>155</v>
      </c>
      <c r="BM392" s="218" t="s">
        <v>649</v>
      </c>
    </row>
    <row r="393" s="2" customFormat="1">
      <c r="A393" s="40"/>
      <c r="B393" s="41"/>
      <c r="C393" s="42"/>
      <c r="D393" s="220" t="s">
        <v>158</v>
      </c>
      <c r="E393" s="42"/>
      <c r="F393" s="221" t="s">
        <v>650</v>
      </c>
      <c r="G393" s="42"/>
      <c r="H393" s="42"/>
      <c r="I393" s="222"/>
      <c r="J393" s="42"/>
      <c r="K393" s="42"/>
      <c r="L393" s="46"/>
      <c r="M393" s="223"/>
      <c r="N393" s="224"/>
      <c r="O393" s="86"/>
      <c r="P393" s="86"/>
      <c r="Q393" s="86"/>
      <c r="R393" s="86"/>
      <c r="S393" s="86"/>
      <c r="T393" s="87"/>
      <c r="U393" s="40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T393" s="19" t="s">
        <v>158</v>
      </c>
      <c r="AU393" s="19" t="s">
        <v>156</v>
      </c>
    </row>
    <row r="394" s="2" customFormat="1" ht="33" customHeight="1">
      <c r="A394" s="40"/>
      <c r="B394" s="41"/>
      <c r="C394" s="207" t="s">
        <v>651</v>
      </c>
      <c r="D394" s="207" t="s">
        <v>151</v>
      </c>
      <c r="E394" s="208" t="s">
        <v>652</v>
      </c>
      <c r="F394" s="209" t="s">
        <v>653</v>
      </c>
      <c r="G394" s="210" t="s">
        <v>365</v>
      </c>
      <c r="H394" s="211">
        <v>1</v>
      </c>
      <c r="I394" s="212"/>
      <c r="J394" s="213">
        <f>ROUND(I394*H394,2)</f>
        <v>0</v>
      </c>
      <c r="K394" s="209" t="s">
        <v>154</v>
      </c>
      <c r="L394" s="46"/>
      <c r="M394" s="214" t="s">
        <v>19</v>
      </c>
      <c r="N394" s="215" t="s">
        <v>48</v>
      </c>
      <c r="O394" s="86"/>
      <c r="P394" s="216">
        <f>O394*H394</f>
        <v>0</v>
      </c>
      <c r="Q394" s="216">
        <v>0</v>
      </c>
      <c r="R394" s="216">
        <f>Q394*H394</f>
        <v>0</v>
      </c>
      <c r="S394" s="216">
        <v>0</v>
      </c>
      <c r="T394" s="217">
        <f>S394*H394</f>
        <v>0</v>
      </c>
      <c r="U394" s="40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R394" s="218" t="s">
        <v>155</v>
      </c>
      <c r="AT394" s="218" t="s">
        <v>151</v>
      </c>
      <c r="AU394" s="218" t="s">
        <v>156</v>
      </c>
      <c r="AY394" s="19" t="s">
        <v>149</v>
      </c>
      <c r="BE394" s="219">
        <f>IF(N394="základní",J394,0)</f>
        <v>0</v>
      </c>
      <c r="BF394" s="219">
        <f>IF(N394="snížená",J394,0)</f>
        <v>0</v>
      </c>
      <c r="BG394" s="219">
        <f>IF(N394="zákl. přenesená",J394,0)</f>
        <v>0</v>
      </c>
      <c r="BH394" s="219">
        <f>IF(N394="sníž. přenesená",J394,0)</f>
        <v>0</v>
      </c>
      <c r="BI394" s="219">
        <f>IF(N394="nulová",J394,0)</f>
        <v>0</v>
      </c>
      <c r="BJ394" s="19" t="s">
        <v>156</v>
      </c>
      <c r="BK394" s="219">
        <f>ROUND(I394*H394,2)</f>
        <v>0</v>
      </c>
      <c r="BL394" s="19" t="s">
        <v>155</v>
      </c>
      <c r="BM394" s="218" t="s">
        <v>654</v>
      </c>
    </row>
    <row r="395" s="2" customFormat="1">
      <c r="A395" s="40"/>
      <c r="B395" s="41"/>
      <c r="C395" s="42"/>
      <c r="D395" s="220" t="s">
        <v>158</v>
      </c>
      <c r="E395" s="42"/>
      <c r="F395" s="221" t="s">
        <v>655</v>
      </c>
      <c r="G395" s="42"/>
      <c r="H395" s="42"/>
      <c r="I395" s="222"/>
      <c r="J395" s="42"/>
      <c r="K395" s="42"/>
      <c r="L395" s="46"/>
      <c r="M395" s="223"/>
      <c r="N395" s="224"/>
      <c r="O395" s="86"/>
      <c r="P395" s="86"/>
      <c r="Q395" s="86"/>
      <c r="R395" s="86"/>
      <c r="S395" s="86"/>
      <c r="T395" s="87"/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T395" s="19" t="s">
        <v>158</v>
      </c>
      <c r="AU395" s="19" t="s">
        <v>156</v>
      </c>
    </row>
    <row r="396" s="2" customFormat="1" ht="33" customHeight="1">
      <c r="A396" s="40"/>
      <c r="B396" s="41"/>
      <c r="C396" s="207" t="s">
        <v>656</v>
      </c>
      <c r="D396" s="207" t="s">
        <v>151</v>
      </c>
      <c r="E396" s="208" t="s">
        <v>657</v>
      </c>
      <c r="F396" s="209" t="s">
        <v>658</v>
      </c>
      <c r="G396" s="210" t="s">
        <v>365</v>
      </c>
      <c r="H396" s="211">
        <v>1</v>
      </c>
      <c r="I396" s="212"/>
      <c r="J396" s="213">
        <f>ROUND(I396*H396,2)</f>
        <v>0</v>
      </c>
      <c r="K396" s="209" t="s">
        <v>154</v>
      </c>
      <c r="L396" s="46"/>
      <c r="M396" s="214" t="s">
        <v>19</v>
      </c>
      <c r="N396" s="215" t="s">
        <v>48</v>
      </c>
      <c r="O396" s="86"/>
      <c r="P396" s="216">
        <f>O396*H396</f>
        <v>0</v>
      </c>
      <c r="Q396" s="216">
        <v>0</v>
      </c>
      <c r="R396" s="216">
        <f>Q396*H396</f>
        <v>0</v>
      </c>
      <c r="S396" s="216">
        <v>0</v>
      </c>
      <c r="T396" s="217">
        <f>S396*H396</f>
        <v>0</v>
      </c>
      <c r="U396" s="40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R396" s="218" t="s">
        <v>155</v>
      </c>
      <c r="AT396" s="218" t="s">
        <v>151</v>
      </c>
      <c r="AU396" s="218" t="s">
        <v>156</v>
      </c>
      <c r="AY396" s="19" t="s">
        <v>149</v>
      </c>
      <c r="BE396" s="219">
        <f>IF(N396="základní",J396,0)</f>
        <v>0</v>
      </c>
      <c r="BF396" s="219">
        <f>IF(N396="snížená",J396,0)</f>
        <v>0</v>
      </c>
      <c r="BG396" s="219">
        <f>IF(N396="zákl. přenesená",J396,0)</f>
        <v>0</v>
      </c>
      <c r="BH396" s="219">
        <f>IF(N396="sníž. přenesená",J396,0)</f>
        <v>0</v>
      </c>
      <c r="BI396" s="219">
        <f>IF(N396="nulová",J396,0)</f>
        <v>0</v>
      </c>
      <c r="BJ396" s="19" t="s">
        <v>156</v>
      </c>
      <c r="BK396" s="219">
        <f>ROUND(I396*H396,2)</f>
        <v>0</v>
      </c>
      <c r="BL396" s="19" t="s">
        <v>155</v>
      </c>
      <c r="BM396" s="218" t="s">
        <v>659</v>
      </c>
    </row>
    <row r="397" s="2" customFormat="1">
      <c r="A397" s="40"/>
      <c r="B397" s="41"/>
      <c r="C397" s="42"/>
      <c r="D397" s="220" t="s">
        <v>158</v>
      </c>
      <c r="E397" s="42"/>
      <c r="F397" s="221" t="s">
        <v>660</v>
      </c>
      <c r="G397" s="42"/>
      <c r="H397" s="42"/>
      <c r="I397" s="222"/>
      <c r="J397" s="42"/>
      <c r="K397" s="42"/>
      <c r="L397" s="46"/>
      <c r="M397" s="223"/>
      <c r="N397" s="224"/>
      <c r="O397" s="86"/>
      <c r="P397" s="86"/>
      <c r="Q397" s="86"/>
      <c r="R397" s="86"/>
      <c r="S397" s="86"/>
      <c r="T397" s="87"/>
      <c r="U397" s="40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  <c r="AT397" s="19" t="s">
        <v>158</v>
      </c>
      <c r="AU397" s="19" t="s">
        <v>156</v>
      </c>
    </row>
    <row r="398" s="2" customFormat="1" ht="33" customHeight="1">
      <c r="A398" s="40"/>
      <c r="B398" s="41"/>
      <c r="C398" s="207" t="s">
        <v>661</v>
      </c>
      <c r="D398" s="207" t="s">
        <v>151</v>
      </c>
      <c r="E398" s="208" t="s">
        <v>662</v>
      </c>
      <c r="F398" s="209" t="s">
        <v>663</v>
      </c>
      <c r="G398" s="210" t="s">
        <v>365</v>
      </c>
      <c r="H398" s="211">
        <v>1</v>
      </c>
      <c r="I398" s="212"/>
      <c r="J398" s="213">
        <f>ROUND(I398*H398,2)</f>
        <v>0</v>
      </c>
      <c r="K398" s="209" t="s">
        <v>154</v>
      </c>
      <c r="L398" s="46"/>
      <c r="M398" s="214" t="s">
        <v>19</v>
      </c>
      <c r="N398" s="215" t="s">
        <v>48</v>
      </c>
      <c r="O398" s="86"/>
      <c r="P398" s="216">
        <f>O398*H398</f>
        <v>0</v>
      </c>
      <c r="Q398" s="216">
        <v>0.00033603000000000002</v>
      </c>
      <c r="R398" s="216">
        <f>Q398*H398</f>
        <v>0.00033603000000000002</v>
      </c>
      <c r="S398" s="216">
        <v>0</v>
      </c>
      <c r="T398" s="217">
        <f>S398*H398</f>
        <v>0</v>
      </c>
      <c r="U398" s="40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R398" s="218" t="s">
        <v>155</v>
      </c>
      <c r="AT398" s="218" t="s">
        <v>151</v>
      </c>
      <c r="AU398" s="218" t="s">
        <v>156</v>
      </c>
      <c r="AY398" s="19" t="s">
        <v>149</v>
      </c>
      <c r="BE398" s="219">
        <f>IF(N398="základní",J398,0)</f>
        <v>0</v>
      </c>
      <c r="BF398" s="219">
        <f>IF(N398="snížená",J398,0)</f>
        <v>0</v>
      </c>
      <c r="BG398" s="219">
        <f>IF(N398="zákl. přenesená",J398,0)</f>
        <v>0</v>
      </c>
      <c r="BH398" s="219">
        <f>IF(N398="sníž. přenesená",J398,0)</f>
        <v>0</v>
      </c>
      <c r="BI398" s="219">
        <f>IF(N398="nulová",J398,0)</f>
        <v>0</v>
      </c>
      <c r="BJ398" s="19" t="s">
        <v>156</v>
      </c>
      <c r="BK398" s="219">
        <f>ROUND(I398*H398,2)</f>
        <v>0</v>
      </c>
      <c r="BL398" s="19" t="s">
        <v>155</v>
      </c>
      <c r="BM398" s="218" t="s">
        <v>664</v>
      </c>
    </row>
    <row r="399" s="2" customFormat="1">
      <c r="A399" s="40"/>
      <c r="B399" s="41"/>
      <c r="C399" s="42"/>
      <c r="D399" s="220" t="s">
        <v>158</v>
      </c>
      <c r="E399" s="42"/>
      <c r="F399" s="221" t="s">
        <v>665</v>
      </c>
      <c r="G399" s="42"/>
      <c r="H399" s="42"/>
      <c r="I399" s="222"/>
      <c r="J399" s="42"/>
      <c r="K399" s="42"/>
      <c r="L399" s="46"/>
      <c r="M399" s="223"/>
      <c r="N399" s="224"/>
      <c r="O399" s="86"/>
      <c r="P399" s="86"/>
      <c r="Q399" s="86"/>
      <c r="R399" s="86"/>
      <c r="S399" s="86"/>
      <c r="T399" s="87"/>
      <c r="U399" s="40"/>
      <c r="V399" s="40"/>
      <c r="W399" s="40"/>
      <c r="X399" s="40"/>
      <c r="Y399" s="40"/>
      <c r="Z399" s="40"/>
      <c r="AA399" s="40"/>
      <c r="AB399" s="40"/>
      <c r="AC399" s="40"/>
      <c r="AD399" s="40"/>
      <c r="AE399" s="40"/>
      <c r="AT399" s="19" t="s">
        <v>158</v>
      </c>
      <c r="AU399" s="19" t="s">
        <v>156</v>
      </c>
    </row>
    <row r="400" s="2" customFormat="1" ht="33" customHeight="1">
      <c r="A400" s="40"/>
      <c r="B400" s="41"/>
      <c r="C400" s="207" t="s">
        <v>666</v>
      </c>
      <c r="D400" s="207" t="s">
        <v>151</v>
      </c>
      <c r="E400" s="208" t="s">
        <v>667</v>
      </c>
      <c r="F400" s="209" t="s">
        <v>668</v>
      </c>
      <c r="G400" s="210" t="s">
        <v>365</v>
      </c>
      <c r="H400" s="211">
        <v>1</v>
      </c>
      <c r="I400" s="212"/>
      <c r="J400" s="213">
        <f>ROUND(I400*H400,2)</f>
        <v>0</v>
      </c>
      <c r="K400" s="209" t="s">
        <v>154</v>
      </c>
      <c r="L400" s="46"/>
      <c r="M400" s="214" t="s">
        <v>19</v>
      </c>
      <c r="N400" s="215" t="s">
        <v>48</v>
      </c>
      <c r="O400" s="86"/>
      <c r="P400" s="216">
        <f>O400*H400</f>
        <v>0</v>
      </c>
      <c r="Q400" s="216">
        <v>0.00021002999999999999</v>
      </c>
      <c r="R400" s="216">
        <f>Q400*H400</f>
        <v>0.00021002999999999999</v>
      </c>
      <c r="S400" s="216">
        <v>0</v>
      </c>
      <c r="T400" s="217">
        <f>S400*H400</f>
        <v>0</v>
      </c>
      <c r="U400" s="40"/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R400" s="218" t="s">
        <v>155</v>
      </c>
      <c r="AT400" s="218" t="s">
        <v>151</v>
      </c>
      <c r="AU400" s="218" t="s">
        <v>156</v>
      </c>
      <c r="AY400" s="19" t="s">
        <v>149</v>
      </c>
      <c r="BE400" s="219">
        <f>IF(N400="základní",J400,0)</f>
        <v>0</v>
      </c>
      <c r="BF400" s="219">
        <f>IF(N400="snížená",J400,0)</f>
        <v>0</v>
      </c>
      <c r="BG400" s="219">
        <f>IF(N400="zákl. přenesená",J400,0)</f>
        <v>0</v>
      </c>
      <c r="BH400" s="219">
        <f>IF(N400="sníž. přenesená",J400,0)</f>
        <v>0</v>
      </c>
      <c r="BI400" s="219">
        <f>IF(N400="nulová",J400,0)</f>
        <v>0</v>
      </c>
      <c r="BJ400" s="19" t="s">
        <v>156</v>
      </c>
      <c r="BK400" s="219">
        <f>ROUND(I400*H400,2)</f>
        <v>0</v>
      </c>
      <c r="BL400" s="19" t="s">
        <v>155</v>
      </c>
      <c r="BM400" s="218" t="s">
        <v>669</v>
      </c>
    </row>
    <row r="401" s="2" customFormat="1">
      <c r="A401" s="40"/>
      <c r="B401" s="41"/>
      <c r="C401" s="42"/>
      <c r="D401" s="220" t="s">
        <v>158</v>
      </c>
      <c r="E401" s="42"/>
      <c r="F401" s="221" t="s">
        <v>670</v>
      </c>
      <c r="G401" s="42"/>
      <c r="H401" s="42"/>
      <c r="I401" s="222"/>
      <c r="J401" s="42"/>
      <c r="K401" s="42"/>
      <c r="L401" s="46"/>
      <c r="M401" s="223"/>
      <c r="N401" s="224"/>
      <c r="O401" s="86"/>
      <c r="P401" s="86"/>
      <c r="Q401" s="86"/>
      <c r="R401" s="86"/>
      <c r="S401" s="86"/>
      <c r="T401" s="87"/>
      <c r="U401" s="40"/>
      <c r="V401" s="40"/>
      <c r="W401" s="40"/>
      <c r="X401" s="40"/>
      <c r="Y401" s="40"/>
      <c r="Z401" s="40"/>
      <c r="AA401" s="40"/>
      <c r="AB401" s="40"/>
      <c r="AC401" s="40"/>
      <c r="AD401" s="40"/>
      <c r="AE401" s="40"/>
      <c r="AT401" s="19" t="s">
        <v>158</v>
      </c>
      <c r="AU401" s="19" t="s">
        <v>156</v>
      </c>
    </row>
    <row r="402" s="2" customFormat="1" ht="33" customHeight="1">
      <c r="A402" s="40"/>
      <c r="B402" s="41"/>
      <c r="C402" s="207" t="s">
        <v>671</v>
      </c>
      <c r="D402" s="207" t="s">
        <v>151</v>
      </c>
      <c r="E402" s="208" t="s">
        <v>672</v>
      </c>
      <c r="F402" s="209" t="s">
        <v>673</v>
      </c>
      <c r="G402" s="210" t="s">
        <v>365</v>
      </c>
      <c r="H402" s="211">
        <v>1</v>
      </c>
      <c r="I402" s="212"/>
      <c r="J402" s="213">
        <f>ROUND(I402*H402,2)</f>
        <v>0</v>
      </c>
      <c r="K402" s="209" t="s">
        <v>154</v>
      </c>
      <c r="L402" s="46"/>
      <c r="M402" s="214" t="s">
        <v>19</v>
      </c>
      <c r="N402" s="215" t="s">
        <v>48</v>
      </c>
      <c r="O402" s="86"/>
      <c r="P402" s="216">
        <f>O402*H402</f>
        <v>0</v>
      </c>
      <c r="Q402" s="216">
        <v>0</v>
      </c>
      <c r="R402" s="216">
        <f>Q402*H402</f>
        <v>0</v>
      </c>
      <c r="S402" s="216">
        <v>0</v>
      </c>
      <c r="T402" s="217">
        <f>S402*H402</f>
        <v>0</v>
      </c>
      <c r="U402" s="40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R402" s="218" t="s">
        <v>155</v>
      </c>
      <c r="AT402" s="218" t="s">
        <v>151</v>
      </c>
      <c r="AU402" s="218" t="s">
        <v>156</v>
      </c>
      <c r="AY402" s="19" t="s">
        <v>149</v>
      </c>
      <c r="BE402" s="219">
        <f>IF(N402="základní",J402,0)</f>
        <v>0</v>
      </c>
      <c r="BF402" s="219">
        <f>IF(N402="snížená",J402,0)</f>
        <v>0</v>
      </c>
      <c r="BG402" s="219">
        <f>IF(N402="zákl. přenesená",J402,0)</f>
        <v>0</v>
      </c>
      <c r="BH402" s="219">
        <f>IF(N402="sníž. přenesená",J402,0)</f>
        <v>0</v>
      </c>
      <c r="BI402" s="219">
        <f>IF(N402="nulová",J402,0)</f>
        <v>0</v>
      </c>
      <c r="BJ402" s="19" t="s">
        <v>156</v>
      </c>
      <c r="BK402" s="219">
        <f>ROUND(I402*H402,2)</f>
        <v>0</v>
      </c>
      <c r="BL402" s="19" t="s">
        <v>155</v>
      </c>
      <c r="BM402" s="218" t="s">
        <v>674</v>
      </c>
    </row>
    <row r="403" s="2" customFormat="1">
      <c r="A403" s="40"/>
      <c r="B403" s="41"/>
      <c r="C403" s="42"/>
      <c r="D403" s="220" t="s">
        <v>158</v>
      </c>
      <c r="E403" s="42"/>
      <c r="F403" s="221" t="s">
        <v>675</v>
      </c>
      <c r="G403" s="42"/>
      <c r="H403" s="42"/>
      <c r="I403" s="222"/>
      <c r="J403" s="42"/>
      <c r="K403" s="42"/>
      <c r="L403" s="46"/>
      <c r="M403" s="223"/>
      <c r="N403" s="224"/>
      <c r="O403" s="86"/>
      <c r="P403" s="86"/>
      <c r="Q403" s="86"/>
      <c r="R403" s="86"/>
      <c r="S403" s="86"/>
      <c r="T403" s="87"/>
      <c r="U403" s="40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T403" s="19" t="s">
        <v>158</v>
      </c>
      <c r="AU403" s="19" t="s">
        <v>156</v>
      </c>
    </row>
    <row r="404" s="2" customFormat="1" ht="37.8" customHeight="1">
      <c r="A404" s="40"/>
      <c r="B404" s="41"/>
      <c r="C404" s="207" t="s">
        <v>676</v>
      </c>
      <c r="D404" s="207" t="s">
        <v>151</v>
      </c>
      <c r="E404" s="208" t="s">
        <v>677</v>
      </c>
      <c r="F404" s="209" t="s">
        <v>678</v>
      </c>
      <c r="G404" s="210" t="s">
        <v>365</v>
      </c>
      <c r="H404" s="211">
        <v>1</v>
      </c>
      <c r="I404" s="212"/>
      <c r="J404" s="213">
        <f>ROUND(I404*H404,2)</f>
        <v>0</v>
      </c>
      <c r="K404" s="209" t="s">
        <v>154</v>
      </c>
      <c r="L404" s="46"/>
      <c r="M404" s="214" t="s">
        <v>19</v>
      </c>
      <c r="N404" s="215" t="s">
        <v>48</v>
      </c>
      <c r="O404" s="86"/>
      <c r="P404" s="216">
        <f>O404*H404</f>
        <v>0</v>
      </c>
      <c r="Q404" s="216">
        <v>0</v>
      </c>
      <c r="R404" s="216">
        <f>Q404*H404</f>
        <v>0</v>
      </c>
      <c r="S404" s="216">
        <v>0</v>
      </c>
      <c r="T404" s="217">
        <f>S404*H404</f>
        <v>0</v>
      </c>
      <c r="U404" s="40"/>
      <c r="V404" s="40"/>
      <c r="W404" s="40"/>
      <c r="X404" s="40"/>
      <c r="Y404" s="40"/>
      <c r="Z404" s="40"/>
      <c r="AA404" s="40"/>
      <c r="AB404" s="40"/>
      <c r="AC404" s="40"/>
      <c r="AD404" s="40"/>
      <c r="AE404" s="40"/>
      <c r="AR404" s="218" t="s">
        <v>155</v>
      </c>
      <c r="AT404" s="218" t="s">
        <v>151</v>
      </c>
      <c r="AU404" s="218" t="s">
        <v>156</v>
      </c>
      <c r="AY404" s="19" t="s">
        <v>149</v>
      </c>
      <c r="BE404" s="219">
        <f>IF(N404="základní",J404,0)</f>
        <v>0</v>
      </c>
      <c r="BF404" s="219">
        <f>IF(N404="snížená",J404,0)</f>
        <v>0</v>
      </c>
      <c r="BG404" s="219">
        <f>IF(N404="zákl. přenesená",J404,0)</f>
        <v>0</v>
      </c>
      <c r="BH404" s="219">
        <f>IF(N404="sníž. přenesená",J404,0)</f>
        <v>0</v>
      </c>
      <c r="BI404" s="219">
        <f>IF(N404="nulová",J404,0)</f>
        <v>0</v>
      </c>
      <c r="BJ404" s="19" t="s">
        <v>156</v>
      </c>
      <c r="BK404" s="219">
        <f>ROUND(I404*H404,2)</f>
        <v>0</v>
      </c>
      <c r="BL404" s="19" t="s">
        <v>155</v>
      </c>
      <c r="BM404" s="218" t="s">
        <v>679</v>
      </c>
    </row>
    <row r="405" s="2" customFormat="1">
      <c r="A405" s="40"/>
      <c r="B405" s="41"/>
      <c r="C405" s="42"/>
      <c r="D405" s="220" t="s">
        <v>158</v>
      </c>
      <c r="E405" s="42"/>
      <c r="F405" s="221" t="s">
        <v>680</v>
      </c>
      <c r="G405" s="42"/>
      <c r="H405" s="42"/>
      <c r="I405" s="222"/>
      <c r="J405" s="42"/>
      <c r="K405" s="42"/>
      <c r="L405" s="46"/>
      <c r="M405" s="223"/>
      <c r="N405" s="224"/>
      <c r="O405" s="86"/>
      <c r="P405" s="86"/>
      <c r="Q405" s="86"/>
      <c r="R405" s="86"/>
      <c r="S405" s="86"/>
      <c r="T405" s="87"/>
      <c r="U405" s="40"/>
      <c r="V405" s="40"/>
      <c r="W405" s="40"/>
      <c r="X405" s="40"/>
      <c r="Y405" s="40"/>
      <c r="Z405" s="40"/>
      <c r="AA405" s="40"/>
      <c r="AB405" s="40"/>
      <c r="AC405" s="40"/>
      <c r="AD405" s="40"/>
      <c r="AE405" s="40"/>
      <c r="AT405" s="19" t="s">
        <v>158</v>
      </c>
      <c r="AU405" s="19" t="s">
        <v>156</v>
      </c>
    </row>
    <row r="406" s="2" customFormat="1" ht="24.15" customHeight="1">
      <c r="A406" s="40"/>
      <c r="B406" s="41"/>
      <c r="C406" s="207" t="s">
        <v>681</v>
      </c>
      <c r="D406" s="207" t="s">
        <v>151</v>
      </c>
      <c r="E406" s="208" t="s">
        <v>682</v>
      </c>
      <c r="F406" s="209" t="s">
        <v>683</v>
      </c>
      <c r="G406" s="210" t="s">
        <v>365</v>
      </c>
      <c r="H406" s="211">
        <v>3</v>
      </c>
      <c r="I406" s="212"/>
      <c r="J406" s="213">
        <f>ROUND(I406*H406,2)</f>
        <v>0</v>
      </c>
      <c r="K406" s="209" t="s">
        <v>154</v>
      </c>
      <c r="L406" s="46"/>
      <c r="M406" s="214" t="s">
        <v>19</v>
      </c>
      <c r="N406" s="215" t="s">
        <v>48</v>
      </c>
      <c r="O406" s="86"/>
      <c r="P406" s="216">
        <f>O406*H406</f>
        <v>0</v>
      </c>
      <c r="Q406" s="216">
        <v>0</v>
      </c>
      <c r="R406" s="216">
        <f>Q406*H406</f>
        <v>0</v>
      </c>
      <c r="S406" s="216">
        <v>0</v>
      </c>
      <c r="T406" s="217">
        <f>S406*H406</f>
        <v>0</v>
      </c>
      <c r="U406" s="40"/>
      <c r="V406" s="40"/>
      <c r="W406" s="40"/>
      <c r="X406" s="40"/>
      <c r="Y406" s="40"/>
      <c r="Z406" s="40"/>
      <c r="AA406" s="40"/>
      <c r="AB406" s="40"/>
      <c r="AC406" s="40"/>
      <c r="AD406" s="40"/>
      <c r="AE406" s="40"/>
      <c r="AR406" s="218" t="s">
        <v>155</v>
      </c>
      <c r="AT406" s="218" t="s">
        <v>151</v>
      </c>
      <c r="AU406" s="218" t="s">
        <v>156</v>
      </c>
      <c r="AY406" s="19" t="s">
        <v>149</v>
      </c>
      <c r="BE406" s="219">
        <f>IF(N406="základní",J406,0)</f>
        <v>0</v>
      </c>
      <c r="BF406" s="219">
        <f>IF(N406="snížená",J406,0)</f>
        <v>0</v>
      </c>
      <c r="BG406" s="219">
        <f>IF(N406="zákl. přenesená",J406,0)</f>
        <v>0</v>
      </c>
      <c r="BH406" s="219">
        <f>IF(N406="sníž. přenesená",J406,0)</f>
        <v>0</v>
      </c>
      <c r="BI406" s="219">
        <f>IF(N406="nulová",J406,0)</f>
        <v>0</v>
      </c>
      <c r="BJ406" s="19" t="s">
        <v>156</v>
      </c>
      <c r="BK406" s="219">
        <f>ROUND(I406*H406,2)</f>
        <v>0</v>
      </c>
      <c r="BL406" s="19" t="s">
        <v>155</v>
      </c>
      <c r="BM406" s="218" t="s">
        <v>684</v>
      </c>
    </row>
    <row r="407" s="2" customFormat="1">
      <c r="A407" s="40"/>
      <c r="B407" s="41"/>
      <c r="C407" s="42"/>
      <c r="D407" s="220" t="s">
        <v>158</v>
      </c>
      <c r="E407" s="42"/>
      <c r="F407" s="221" t="s">
        <v>685</v>
      </c>
      <c r="G407" s="42"/>
      <c r="H407" s="42"/>
      <c r="I407" s="222"/>
      <c r="J407" s="42"/>
      <c r="K407" s="42"/>
      <c r="L407" s="46"/>
      <c r="M407" s="223"/>
      <c r="N407" s="224"/>
      <c r="O407" s="86"/>
      <c r="P407" s="86"/>
      <c r="Q407" s="86"/>
      <c r="R407" s="86"/>
      <c r="S407" s="86"/>
      <c r="T407" s="87"/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T407" s="19" t="s">
        <v>158</v>
      </c>
      <c r="AU407" s="19" t="s">
        <v>156</v>
      </c>
    </row>
    <row r="408" s="2" customFormat="1" ht="24.15" customHeight="1">
      <c r="A408" s="40"/>
      <c r="B408" s="41"/>
      <c r="C408" s="207" t="s">
        <v>686</v>
      </c>
      <c r="D408" s="207" t="s">
        <v>151</v>
      </c>
      <c r="E408" s="208" t="s">
        <v>687</v>
      </c>
      <c r="F408" s="209" t="s">
        <v>688</v>
      </c>
      <c r="G408" s="210" t="s">
        <v>365</v>
      </c>
      <c r="H408" s="211">
        <v>4</v>
      </c>
      <c r="I408" s="212"/>
      <c r="J408" s="213">
        <f>ROUND(I408*H408,2)</f>
        <v>0</v>
      </c>
      <c r="K408" s="209" t="s">
        <v>154</v>
      </c>
      <c r="L408" s="46"/>
      <c r="M408" s="214" t="s">
        <v>19</v>
      </c>
      <c r="N408" s="215" t="s">
        <v>48</v>
      </c>
      <c r="O408" s="86"/>
      <c r="P408" s="216">
        <f>O408*H408</f>
        <v>0</v>
      </c>
      <c r="Q408" s="216">
        <v>0</v>
      </c>
      <c r="R408" s="216">
        <f>Q408*H408</f>
        <v>0</v>
      </c>
      <c r="S408" s="216">
        <v>0</v>
      </c>
      <c r="T408" s="217">
        <f>S408*H408</f>
        <v>0</v>
      </c>
      <c r="U408" s="40"/>
      <c r="V408" s="40"/>
      <c r="W408" s="40"/>
      <c r="X408" s="40"/>
      <c r="Y408" s="40"/>
      <c r="Z408" s="40"/>
      <c r="AA408" s="40"/>
      <c r="AB408" s="40"/>
      <c r="AC408" s="40"/>
      <c r="AD408" s="40"/>
      <c r="AE408" s="40"/>
      <c r="AR408" s="218" t="s">
        <v>155</v>
      </c>
      <c r="AT408" s="218" t="s">
        <v>151</v>
      </c>
      <c r="AU408" s="218" t="s">
        <v>156</v>
      </c>
      <c r="AY408" s="19" t="s">
        <v>149</v>
      </c>
      <c r="BE408" s="219">
        <f>IF(N408="základní",J408,0)</f>
        <v>0</v>
      </c>
      <c r="BF408" s="219">
        <f>IF(N408="snížená",J408,0)</f>
        <v>0</v>
      </c>
      <c r="BG408" s="219">
        <f>IF(N408="zákl. přenesená",J408,0)</f>
        <v>0</v>
      </c>
      <c r="BH408" s="219">
        <f>IF(N408="sníž. přenesená",J408,0)</f>
        <v>0</v>
      </c>
      <c r="BI408" s="219">
        <f>IF(N408="nulová",J408,0)</f>
        <v>0</v>
      </c>
      <c r="BJ408" s="19" t="s">
        <v>156</v>
      </c>
      <c r="BK408" s="219">
        <f>ROUND(I408*H408,2)</f>
        <v>0</v>
      </c>
      <c r="BL408" s="19" t="s">
        <v>155</v>
      </c>
      <c r="BM408" s="218" t="s">
        <v>689</v>
      </c>
    </row>
    <row r="409" s="2" customFormat="1">
      <c r="A409" s="40"/>
      <c r="B409" s="41"/>
      <c r="C409" s="42"/>
      <c r="D409" s="220" t="s">
        <v>158</v>
      </c>
      <c r="E409" s="42"/>
      <c r="F409" s="221" t="s">
        <v>690</v>
      </c>
      <c r="G409" s="42"/>
      <c r="H409" s="42"/>
      <c r="I409" s="222"/>
      <c r="J409" s="42"/>
      <c r="K409" s="42"/>
      <c r="L409" s="46"/>
      <c r="M409" s="223"/>
      <c r="N409" s="224"/>
      <c r="O409" s="86"/>
      <c r="P409" s="86"/>
      <c r="Q409" s="86"/>
      <c r="R409" s="86"/>
      <c r="S409" s="86"/>
      <c r="T409" s="87"/>
      <c r="U409" s="40"/>
      <c r="V409" s="40"/>
      <c r="W409" s="40"/>
      <c r="X409" s="40"/>
      <c r="Y409" s="40"/>
      <c r="Z409" s="40"/>
      <c r="AA409" s="40"/>
      <c r="AB409" s="40"/>
      <c r="AC409" s="40"/>
      <c r="AD409" s="40"/>
      <c r="AE409" s="40"/>
      <c r="AT409" s="19" t="s">
        <v>158</v>
      </c>
      <c r="AU409" s="19" t="s">
        <v>156</v>
      </c>
    </row>
    <row r="410" s="2" customFormat="1" ht="21.75" customHeight="1">
      <c r="A410" s="40"/>
      <c r="B410" s="41"/>
      <c r="C410" s="207" t="s">
        <v>691</v>
      </c>
      <c r="D410" s="207" t="s">
        <v>151</v>
      </c>
      <c r="E410" s="208" t="s">
        <v>692</v>
      </c>
      <c r="F410" s="209" t="s">
        <v>693</v>
      </c>
      <c r="G410" s="210" t="s">
        <v>165</v>
      </c>
      <c r="H410" s="211">
        <v>2.5</v>
      </c>
      <c r="I410" s="212"/>
      <c r="J410" s="213">
        <f>ROUND(I410*H410,2)</f>
        <v>0</v>
      </c>
      <c r="K410" s="209" t="s">
        <v>154</v>
      </c>
      <c r="L410" s="46"/>
      <c r="M410" s="214" t="s">
        <v>19</v>
      </c>
      <c r="N410" s="215" t="s">
        <v>48</v>
      </c>
      <c r="O410" s="86"/>
      <c r="P410" s="216">
        <f>O410*H410</f>
        <v>0</v>
      </c>
      <c r="Q410" s="216">
        <v>0</v>
      </c>
      <c r="R410" s="216">
        <f>Q410*H410</f>
        <v>0</v>
      </c>
      <c r="S410" s="216">
        <v>0</v>
      </c>
      <c r="T410" s="217">
        <f>S410*H410</f>
        <v>0</v>
      </c>
      <c r="U410" s="40"/>
      <c r="V410" s="40"/>
      <c r="W410" s="40"/>
      <c r="X410" s="40"/>
      <c r="Y410" s="40"/>
      <c r="Z410" s="40"/>
      <c r="AA410" s="40"/>
      <c r="AB410" s="40"/>
      <c r="AC410" s="40"/>
      <c r="AD410" s="40"/>
      <c r="AE410" s="40"/>
      <c r="AR410" s="218" t="s">
        <v>155</v>
      </c>
      <c r="AT410" s="218" t="s">
        <v>151</v>
      </c>
      <c r="AU410" s="218" t="s">
        <v>156</v>
      </c>
      <c r="AY410" s="19" t="s">
        <v>149</v>
      </c>
      <c r="BE410" s="219">
        <f>IF(N410="základní",J410,0)</f>
        <v>0</v>
      </c>
      <c r="BF410" s="219">
        <f>IF(N410="snížená",J410,0)</f>
        <v>0</v>
      </c>
      <c r="BG410" s="219">
        <f>IF(N410="zákl. přenesená",J410,0)</f>
        <v>0</v>
      </c>
      <c r="BH410" s="219">
        <f>IF(N410="sníž. přenesená",J410,0)</f>
        <v>0</v>
      </c>
      <c r="BI410" s="219">
        <f>IF(N410="nulová",J410,0)</f>
        <v>0</v>
      </c>
      <c r="BJ410" s="19" t="s">
        <v>156</v>
      </c>
      <c r="BK410" s="219">
        <f>ROUND(I410*H410,2)</f>
        <v>0</v>
      </c>
      <c r="BL410" s="19" t="s">
        <v>155</v>
      </c>
      <c r="BM410" s="218" t="s">
        <v>694</v>
      </c>
    </row>
    <row r="411" s="2" customFormat="1">
      <c r="A411" s="40"/>
      <c r="B411" s="41"/>
      <c r="C411" s="42"/>
      <c r="D411" s="220" t="s">
        <v>158</v>
      </c>
      <c r="E411" s="42"/>
      <c r="F411" s="221" t="s">
        <v>695</v>
      </c>
      <c r="G411" s="42"/>
      <c r="H411" s="42"/>
      <c r="I411" s="222"/>
      <c r="J411" s="42"/>
      <c r="K411" s="42"/>
      <c r="L411" s="46"/>
      <c r="M411" s="223"/>
      <c r="N411" s="224"/>
      <c r="O411" s="86"/>
      <c r="P411" s="86"/>
      <c r="Q411" s="86"/>
      <c r="R411" s="86"/>
      <c r="S411" s="86"/>
      <c r="T411" s="87"/>
      <c r="U411" s="40"/>
      <c r="V411" s="40"/>
      <c r="W411" s="40"/>
      <c r="X411" s="40"/>
      <c r="Y411" s="40"/>
      <c r="Z411" s="40"/>
      <c r="AA411" s="40"/>
      <c r="AB411" s="40"/>
      <c r="AC411" s="40"/>
      <c r="AD411" s="40"/>
      <c r="AE411" s="40"/>
      <c r="AT411" s="19" t="s">
        <v>158</v>
      </c>
      <c r="AU411" s="19" t="s">
        <v>156</v>
      </c>
    </row>
    <row r="412" s="13" customFormat="1">
      <c r="A412" s="13"/>
      <c r="B412" s="225"/>
      <c r="C412" s="226"/>
      <c r="D412" s="227" t="s">
        <v>160</v>
      </c>
      <c r="E412" s="228" t="s">
        <v>19</v>
      </c>
      <c r="F412" s="229" t="s">
        <v>696</v>
      </c>
      <c r="G412" s="226"/>
      <c r="H412" s="230">
        <v>2.5</v>
      </c>
      <c r="I412" s="231"/>
      <c r="J412" s="226"/>
      <c r="K412" s="226"/>
      <c r="L412" s="232"/>
      <c r="M412" s="233"/>
      <c r="N412" s="234"/>
      <c r="O412" s="234"/>
      <c r="P412" s="234"/>
      <c r="Q412" s="234"/>
      <c r="R412" s="234"/>
      <c r="S412" s="234"/>
      <c r="T412" s="235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36" t="s">
        <v>160</v>
      </c>
      <c r="AU412" s="236" t="s">
        <v>156</v>
      </c>
      <c r="AV412" s="13" t="s">
        <v>156</v>
      </c>
      <c r="AW412" s="13" t="s">
        <v>36</v>
      </c>
      <c r="AX412" s="13" t="s">
        <v>76</v>
      </c>
      <c r="AY412" s="236" t="s">
        <v>149</v>
      </c>
    </row>
    <row r="413" s="14" customFormat="1">
      <c r="A413" s="14"/>
      <c r="B413" s="237"/>
      <c r="C413" s="238"/>
      <c r="D413" s="227" t="s">
        <v>160</v>
      </c>
      <c r="E413" s="239" t="s">
        <v>19</v>
      </c>
      <c r="F413" s="240" t="s">
        <v>162</v>
      </c>
      <c r="G413" s="238"/>
      <c r="H413" s="241">
        <v>2.5</v>
      </c>
      <c r="I413" s="242"/>
      <c r="J413" s="238"/>
      <c r="K413" s="238"/>
      <c r="L413" s="243"/>
      <c r="M413" s="244"/>
      <c r="N413" s="245"/>
      <c r="O413" s="245"/>
      <c r="P413" s="245"/>
      <c r="Q413" s="245"/>
      <c r="R413" s="245"/>
      <c r="S413" s="245"/>
      <c r="T413" s="246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247" t="s">
        <v>160</v>
      </c>
      <c r="AU413" s="247" t="s">
        <v>156</v>
      </c>
      <c r="AV413" s="14" t="s">
        <v>155</v>
      </c>
      <c r="AW413" s="14" t="s">
        <v>36</v>
      </c>
      <c r="AX413" s="14" t="s">
        <v>84</v>
      </c>
      <c r="AY413" s="247" t="s">
        <v>149</v>
      </c>
    </row>
    <row r="414" s="2" customFormat="1" ht="16.5" customHeight="1">
      <c r="A414" s="40"/>
      <c r="B414" s="41"/>
      <c r="C414" s="259" t="s">
        <v>697</v>
      </c>
      <c r="D414" s="259" t="s">
        <v>528</v>
      </c>
      <c r="E414" s="260" t="s">
        <v>698</v>
      </c>
      <c r="F414" s="261" t="s">
        <v>699</v>
      </c>
      <c r="G414" s="262" t="s">
        <v>329</v>
      </c>
      <c r="H414" s="263">
        <v>1</v>
      </c>
      <c r="I414" s="264"/>
      <c r="J414" s="265">
        <f>ROUND(I414*H414,2)</f>
        <v>0</v>
      </c>
      <c r="K414" s="261" t="s">
        <v>19</v>
      </c>
      <c r="L414" s="266"/>
      <c r="M414" s="267" t="s">
        <v>19</v>
      </c>
      <c r="N414" s="268" t="s">
        <v>48</v>
      </c>
      <c r="O414" s="86"/>
      <c r="P414" s="216">
        <f>O414*H414</f>
        <v>0</v>
      </c>
      <c r="Q414" s="216">
        <v>0</v>
      </c>
      <c r="R414" s="216">
        <f>Q414*H414</f>
        <v>0</v>
      </c>
      <c r="S414" s="216">
        <v>0</v>
      </c>
      <c r="T414" s="217">
        <f>S414*H414</f>
        <v>0</v>
      </c>
      <c r="U414" s="40"/>
      <c r="V414" s="40"/>
      <c r="W414" s="40"/>
      <c r="X414" s="40"/>
      <c r="Y414" s="40"/>
      <c r="Z414" s="40"/>
      <c r="AA414" s="40"/>
      <c r="AB414" s="40"/>
      <c r="AC414" s="40"/>
      <c r="AD414" s="40"/>
      <c r="AE414" s="40"/>
      <c r="AR414" s="218" t="s">
        <v>202</v>
      </c>
      <c r="AT414" s="218" t="s">
        <v>528</v>
      </c>
      <c r="AU414" s="218" t="s">
        <v>156</v>
      </c>
      <c r="AY414" s="19" t="s">
        <v>149</v>
      </c>
      <c r="BE414" s="219">
        <f>IF(N414="základní",J414,0)</f>
        <v>0</v>
      </c>
      <c r="BF414" s="219">
        <f>IF(N414="snížená",J414,0)</f>
        <v>0</v>
      </c>
      <c r="BG414" s="219">
        <f>IF(N414="zákl. přenesená",J414,0)</f>
        <v>0</v>
      </c>
      <c r="BH414" s="219">
        <f>IF(N414="sníž. přenesená",J414,0)</f>
        <v>0</v>
      </c>
      <c r="BI414" s="219">
        <f>IF(N414="nulová",J414,0)</f>
        <v>0</v>
      </c>
      <c r="BJ414" s="19" t="s">
        <v>156</v>
      </c>
      <c r="BK414" s="219">
        <f>ROUND(I414*H414,2)</f>
        <v>0</v>
      </c>
      <c r="BL414" s="19" t="s">
        <v>155</v>
      </c>
      <c r="BM414" s="218" t="s">
        <v>700</v>
      </c>
    </row>
    <row r="415" s="15" customFormat="1">
      <c r="A415" s="15"/>
      <c r="B415" s="248"/>
      <c r="C415" s="249"/>
      <c r="D415" s="227" t="s">
        <v>160</v>
      </c>
      <c r="E415" s="250" t="s">
        <v>19</v>
      </c>
      <c r="F415" s="251" t="s">
        <v>701</v>
      </c>
      <c r="G415" s="249"/>
      <c r="H415" s="250" t="s">
        <v>19</v>
      </c>
      <c r="I415" s="252"/>
      <c r="J415" s="249"/>
      <c r="K415" s="249"/>
      <c r="L415" s="253"/>
      <c r="M415" s="254"/>
      <c r="N415" s="255"/>
      <c r="O415" s="255"/>
      <c r="P415" s="255"/>
      <c r="Q415" s="255"/>
      <c r="R415" s="255"/>
      <c r="S415" s="255"/>
      <c r="T415" s="256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T415" s="257" t="s">
        <v>160</v>
      </c>
      <c r="AU415" s="257" t="s">
        <v>156</v>
      </c>
      <c r="AV415" s="15" t="s">
        <v>84</v>
      </c>
      <c r="AW415" s="15" t="s">
        <v>36</v>
      </c>
      <c r="AX415" s="15" t="s">
        <v>76</v>
      </c>
      <c r="AY415" s="257" t="s">
        <v>149</v>
      </c>
    </row>
    <row r="416" s="15" customFormat="1">
      <c r="A416" s="15"/>
      <c r="B416" s="248"/>
      <c r="C416" s="249"/>
      <c r="D416" s="227" t="s">
        <v>160</v>
      </c>
      <c r="E416" s="250" t="s">
        <v>19</v>
      </c>
      <c r="F416" s="251" t="s">
        <v>702</v>
      </c>
      <c r="G416" s="249"/>
      <c r="H416" s="250" t="s">
        <v>19</v>
      </c>
      <c r="I416" s="252"/>
      <c r="J416" s="249"/>
      <c r="K416" s="249"/>
      <c r="L416" s="253"/>
      <c r="M416" s="254"/>
      <c r="N416" s="255"/>
      <c r="O416" s="255"/>
      <c r="P416" s="255"/>
      <c r="Q416" s="255"/>
      <c r="R416" s="255"/>
      <c r="S416" s="255"/>
      <c r="T416" s="256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T416" s="257" t="s">
        <v>160</v>
      </c>
      <c r="AU416" s="257" t="s">
        <v>156</v>
      </c>
      <c r="AV416" s="15" t="s">
        <v>84</v>
      </c>
      <c r="AW416" s="15" t="s">
        <v>36</v>
      </c>
      <c r="AX416" s="15" t="s">
        <v>76</v>
      </c>
      <c r="AY416" s="257" t="s">
        <v>149</v>
      </c>
    </row>
    <row r="417" s="15" customFormat="1">
      <c r="A417" s="15"/>
      <c r="B417" s="248"/>
      <c r="C417" s="249"/>
      <c r="D417" s="227" t="s">
        <v>160</v>
      </c>
      <c r="E417" s="250" t="s">
        <v>19</v>
      </c>
      <c r="F417" s="251" t="s">
        <v>703</v>
      </c>
      <c r="G417" s="249"/>
      <c r="H417" s="250" t="s">
        <v>19</v>
      </c>
      <c r="I417" s="252"/>
      <c r="J417" s="249"/>
      <c r="K417" s="249"/>
      <c r="L417" s="253"/>
      <c r="M417" s="254"/>
      <c r="N417" s="255"/>
      <c r="O417" s="255"/>
      <c r="P417" s="255"/>
      <c r="Q417" s="255"/>
      <c r="R417" s="255"/>
      <c r="S417" s="255"/>
      <c r="T417" s="256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T417" s="257" t="s">
        <v>160</v>
      </c>
      <c r="AU417" s="257" t="s">
        <v>156</v>
      </c>
      <c r="AV417" s="15" t="s">
        <v>84</v>
      </c>
      <c r="AW417" s="15" t="s">
        <v>36</v>
      </c>
      <c r="AX417" s="15" t="s">
        <v>76</v>
      </c>
      <c r="AY417" s="257" t="s">
        <v>149</v>
      </c>
    </row>
    <row r="418" s="15" customFormat="1">
      <c r="A418" s="15"/>
      <c r="B418" s="248"/>
      <c r="C418" s="249"/>
      <c r="D418" s="227" t="s">
        <v>160</v>
      </c>
      <c r="E418" s="250" t="s">
        <v>19</v>
      </c>
      <c r="F418" s="251" t="s">
        <v>704</v>
      </c>
      <c r="G418" s="249"/>
      <c r="H418" s="250" t="s">
        <v>19</v>
      </c>
      <c r="I418" s="252"/>
      <c r="J418" s="249"/>
      <c r="K418" s="249"/>
      <c r="L418" s="253"/>
      <c r="M418" s="254"/>
      <c r="N418" s="255"/>
      <c r="O418" s="255"/>
      <c r="P418" s="255"/>
      <c r="Q418" s="255"/>
      <c r="R418" s="255"/>
      <c r="S418" s="255"/>
      <c r="T418" s="256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T418" s="257" t="s">
        <v>160</v>
      </c>
      <c r="AU418" s="257" t="s">
        <v>156</v>
      </c>
      <c r="AV418" s="15" t="s">
        <v>84</v>
      </c>
      <c r="AW418" s="15" t="s">
        <v>36</v>
      </c>
      <c r="AX418" s="15" t="s">
        <v>76</v>
      </c>
      <c r="AY418" s="257" t="s">
        <v>149</v>
      </c>
    </row>
    <row r="419" s="15" customFormat="1">
      <c r="A419" s="15"/>
      <c r="B419" s="248"/>
      <c r="C419" s="249"/>
      <c r="D419" s="227" t="s">
        <v>160</v>
      </c>
      <c r="E419" s="250" t="s">
        <v>19</v>
      </c>
      <c r="F419" s="251" t="s">
        <v>705</v>
      </c>
      <c r="G419" s="249"/>
      <c r="H419" s="250" t="s">
        <v>19</v>
      </c>
      <c r="I419" s="252"/>
      <c r="J419" s="249"/>
      <c r="K419" s="249"/>
      <c r="L419" s="253"/>
      <c r="M419" s="254"/>
      <c r="N419" s="255"/>
      <c r="O419" s="255"/>
      <c r="P419" s="255"/>
      <c r="Q419" s="255"/>
      <c r="R419" s="255"/>
      <c r="S419" s="255"/>
      <c r="T419" s="256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T419" s="257" t="s">
        <v>160</v>
      </c>
      <c r="AU419" s="257" t="s">
        <v>156</v>
      </c>
      <c r="AV419" s="15" t="s">
        <v>84</v>
      </c>
      <c r="AW419" s="15" t="s">
        <v>36</v>
      </c>
      <c r="AX419" s="15" t="s">
        <v>76</v>
      </c>
      <c r="AY419" s="257" t="s">
        <v>149</v>
      </c>
    </row>
    <row r="420" s="15" customFormat="1">
      <c r="A420" s="15"/>
      <c r="B420" s="248"/>
      <c r="C420" s="249"/>
      <c r="D420" s="227" t="s">
        <v>160</v>
      </c>
      <c r="E420" s="250" t="s">
        <v>19</v>
      </c>
      <c r="F420" s="251" t="s">
        <v>706</v>
      </c>
      <c r="G420" s="249"/>
      <c r="H420" s="250" t="s">
        <v>19</v>
      </c>
      <c r="I420" s="252"/>
      <c r="J420" s="249"/>
      <c r="K420" s="249"/>
      <c r="L420" s="253"/>
      <c r="M420" s="254"/>
      <c r="N420" s="255"/>
      <c r="O420" s="255"/>
      <c r="P420" s="255"/>
      <c r="Q420" s="255"/>
      <c r="R420" s="255"/>
      <c r="S420" s="255"/>
      <c r="T420" s="256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T420" s="257" t="s">
        <v>160</v>
      </c>
      <c r="AU420" s="257" t="s">
        <v>156</v>
      </c>
      <c r="AV420" s="15" t="s">
        <v>84</v>
      </c>
      <c r="AW420" s="15" t="s">
        <v>36</v>
      </c>
      <c r="AX420" s="15" t="s">
        <v>76</v>
      </c>
      <c r="AY420" s="257" t="s">
        <v>149</v>
      </c>
    </row>
    <row r="421" s="15" customFormat="1">
      <c r="A421" s="15"/>
      <c r="B421" s="248"/>
      <c r="C421" s="249"/>
      <c r="D421" s="227" t="s">
        <v>160</v>
      </c>
      <c r="E421" s="250" t="s">
        <v>19</v>
      </c>
      <c r="F421" s="251" t="s">
        <v>707</v>
      </c>
      <c r="G421" s="249"/>
      <c r="H421" s="250" t="s">
        <v>19</v>
      </c>
      <c r="I421" s="252"/>
      <c r="J421" s="249"/>
      <c r="K421" s="249"/>
      <c r="L421" s="253"/>
      <c r="M421" s="254"/>
      <c r="N421" s="255"/>
      <c r="O421" s="255"/>
      <c r="P421" s="255"/>
      <c r="Q421" s="255"/>
      <c r="R421" s="255"/>
      <c r="S421" s="255"/>
      <c r="T421" s="256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T421" s="257" t="s">
        <v>160</v>
      </c>
      <c r="AU421" s="257" t="s">
        <v>156</v>
      </c>
      <c r="AV421" s="15" t="s">
        <v>84</v>
      </c>
      <c r="AW421" s="15" t="s">
        <v>36</v>
      </c>
      <c r="AX421" s="15" t="s">
        <v>76</v>
      </c>
      <c r="AY421" s="257" t="s">
        <v>149</v>
      </c>
    </row>
    <row r="422" s="15" customFormat="1">
      <c r="A422" s="15"/>
      <c r="B422" s="248"/>
      <c r="C422" s="249"/>
      <c r="D422" s="227" t="s">
        <v>160</v>
      </c>
      <c r="E422" s="250" t="s">
        <v>19</v>
      </c>
      <c r="F422" s="251" t="s">
        <v>708</v>
      </c>
      <c r="G422" s="249"/>
      <c r="H422" s="250" t="s">
        <v>19</v>
      </c>
      <c r="I422" s="252"/>
      <c r="J422" s="249"/>
      <c r="K422" s="249"/>
      <c r="L422" s="253"/>
      <c r="M422" s="254"/>
      <c r="N422" s="255"/>
      <c r="O422" s="255"/>
      <c r="P422" s="255"/>
      <c r="Q422" s="255"/>
      <c r="R422" s="255"/>
      <c r="S422" s="255"/>
      <c r="T422" s="256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T422" s="257" t="s">
        <v>160</v>
      </c>
      <c r="AU422" s="257" t="s">
        <v>156</v>
      </c>
      <c r="AV422" s="15" t="s">
        <v>84</v>
      </c>
      <c r="AW422" s="15" t="s">
        <v>36</v>
      </c>
      <c r="AX422" s="15" t="s">
        <v>76</v>
      </c>
      <c r="AY422" s="257" t="s">
        <v>149</v>
      </c>
    </row>
    <row r="423" s="15" customFormat="1">
      <c r="A423" s="15"/>
      <c r="B423" s="248"/>
      <c r="C423" s="249"/>
      <c r="D423" s="227" t="s">
        <v>160</v>
      </c>
      <c r="E423" s="250" t="s">
        <v>19</v>
      </c>
      <c r="F423" s="251" t="s">
        <v>709</v>
      </c>
      <c r="G423" s="249"/>
      <c r="H423" s="250" t="s">
        <v>19</v>
      </c>
      <c r="I423" s="252"/>
      <c r="J423" s="249"/>
      <c r="K423" s="249"/>
      <c r="L423" s="253"/>
      <c r="M423" s="254"/>
      <c r="N423" s="255"/>
      <c r="O423" s="255"/>
      <c r="P423" s="255"/>
      <c r="Q423" s="255"/>
      <c r="R423" s="255"/>
      <c r="S423" s="255"/>
      <c r="T423" s="256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T423" s="257" t="s">
        <v>160</v>
      </c>
      <c r="AU423" s="257" t="s">
        <v>156</v>
      </c>
      <c r="AV423" s="15" t="s">
        <v>84</v>
      </c>
      <c r="AW423" s="15" t="s">
        <v>36</v>
      </c>
      <c r="AX423" s="15" t="s">
        <v>76</v>
      </c>
      <c r="AY423" s="257" t="s">
        <v>149</v>
      </c>
    </row>
    <row r="424" s="15" customFormat="1">
      <c r="A424" s="15"/>
      <c r="B424" s="248"/>
      <c r="C424" s="249"/>
      <c r="D424" s="227" t="s">
        <v>160</v>
      </c>
      <c r="E424" s="250" t="s">
        <v>19</v>
      </c>
      <c r="F424" s="251" t="s">
        <v>710</v>
      </c>
      <c r="G424" s="249"/>
      <c r="H424" s="250" t="s">
        <v>19</v>
      </c>
      <c r="I424" s="252"/>
      <c r="J424" s="249"/>
      <c r="K424" s="249"/>
      <c r="L424" s="253"/>
      <c r="M424" s="254"/>
      <c r="N424" s="255"/>
      <c r="O424" s="255"/>
      <c r="P424" s="255"/>
      <c r="Q424" s="255"/>
      <c r="R424" s="255"/>
      <c r="S424" s="255"/>
      <c r="T424" s="256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T424" s="257" t="s">
        <v>160</v>
      </c>
      <c r="AU424" s="257" t="s">
        <v>156</v>
      </c>
      <c r="AV424" s="15" t="s">
        <v>84</v>
      </c>
      <c r="AW424" s="15" t="s">
        <v>36</v>
      </c>
      <c r="AX424" s="15" t="s">
        <v>76</v>
      </c>
      <c r="AY424" s="257" t="s">
        <v>149</v>
      </c>
    </row>
    <row r="425" s="15" customFormat="1">
      <c r="A425" s="15"/>
      <c r="B425" s="248"/>
      <c r="C425" s="249"/>
      <c r="D425" s="227" t="s">
        <v>160</v>
      </c>
      <c r="E425" s="250" t="s">
        <v>19</v>
      </c>
      <c r="F425" s="251" t="s">
        <v>711</v>
      </c>
      <c r="G425" s="249"/>
      <c r="H425" s="250" t="s">
        <v>19</v>
      </c>
      <c r="I425" s="252"/>
      <c r="J425" s="249"/>
      <c r="K425" s="249"/>
      <c r="L425" s="253"/>
      <c r="M425" s="254"/>
      <c r="N425" s="255"/>
      <c r="O425" s="255"/>
      <c r="P425" s="255"/>
      <c r="Q425" s="255"/>
      <c r="R425" s="255"/>
      <c r="S425" s="255"/>
      <c r="T425" s="256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T425" s="257" t="s">
        <v>160</v>
      </c>
      <c r="AU425" s="257" t="s">
        <v>156</v>
      </c>
      <c r="AV425" s="15" t="s">
        <v>84</v>
      </c>
      <c r="AW425" s="15" t="s">
        <v>36</v>
      </c>
      <c r="AX425" s="15" t="s">
        <v>76</v>
      </c>
      <c r="AY425" s="257" t="s">
        <v>149</v>
      </c>
    </row>
    <row r="426" s="13" customFormat="1">
      <c r="A426" s="13"/>
      <c r="B426" s="225"/>
      <c r="C426" s="226"/>
      <c r="D426" s="227" t="s">
        <v>160</v>
      </c>
      <c r="E426" s="228" t="s">
        <v>19</v>
      </c>
      <c r="F426" s="229" t="s">
        <v>84</v>
      </c>
      <c r="G426" s="226"/>
      <c r="H426" s="230">
        <v>1</v>
      </c>
      <c r="I426" s="231"/>
      <c r="J426" s="226"/>
      <c r="K426" s="226"/>
      <c r="L426" s="232"/>
      <c r="M426" s="233"/>
      <c r="N426" s="234"/>
      <c r="O426" s="234"/>
      <c r="P426" s="234"/>
      <c r="Q426" s="234"/>
      <c r="R426" s="234"/>
      <c r="S426" s="234"/>
      <c r="T426" s="235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36" t="s">
        <v>160</v>
      </c>
      <c r="AU426" s="236" t="s">
        <v>156</v>
      </c>
      <c r="AV426" s="13" t="s">
        <v>156</v>
      </c>
      <c r="AW426" s="13" t="s">
        <v>36</v>
      </c>
      <c r="AX426" s="13" t="s">
        <v>76</v>
      </c>
      <c r="AY426" s="236" t="s">
        <v>149</v>
      </c>
    </row>
    <row r="427" s="14" customFormat="1">
      <c r="A427" s="14"/>
      <c r="B427" s="237"/>
      <c r="C427" s="238"/>
      <c r="D427" s="227" t="s">
        <v>160</v>
      </c>
      <c r="E427" s="239" t="s">
        <v>19</v>
      </c>
      <c r="F427" s="240" t="s">
        <v>162</v>
      </c>
      <c r="G427" s="238"/>
      <c r="H427" s="241">
        <v>1</v>
      </c>
      <c r="I427" s="242"/>
      <c r="J427" s="238"/>
      <c r="K427" s="238"/>
      <c r="L427" s="243"/>
      <c r="M427" s="244"/>
      <c r="N427" s="245"/>
      <c r="O427" s="245"/>
      <c r="P427" s="245"/>
      <c r="Q427" s="245"/>
      <c r="R427" s="245"/>
      <c r="S427" s="245"/>
      <c r="T427" s="246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T427" s="247" t="s">
        <v>160</v>
      </c>
      <c r="AU427" s="247" t="s">
        <v>156</v>
      </c>
      <c r="AV427" s="14" t="s">
        <v>155</v>
      </c>
      <c r="AW427" s="14" t="s">
        <v>36</v>
      </c>
      <c r="AX427" s="14" t="s">
        <v>84</v>
      </c>
      <c r="AY427" s="247" t="s">
        <v>149</v>
      </c>
    </row>
    <row r="428" s="2" customFormat="1" ht="49.05" customHeight="1">
      <c r="A428" s="40"/>
      <c r="B428" s="41"/>
      <c r="C428" s="207" t="s">
        <v>712</v>
      </c>
      <c r="D428" s="207" t="s">
        <v>151</v>
      </c>
      <c r="E428" s="208" t="s">
        <v>620</v>
      </c>
      <c r="F428" s="209" t="s">
        <v>621</v>
      </c>
      <c r="G428" s="210" t="s">
        <v>415</v>
      </c>
      <c r="H428" s="258"/>
      <c r="I428" s="212"/>
      <c r="J428" s="213">
        <f>ROUND(I428*H428,2)</f>
        <v>0</v>
      </c>
      <c r="K428" s="209" t="s">
        <v>154</v>
      </c>
      <c r="L428" s="46"/>
      <c r="M428" s="214" t="s">
        <v>19</v>
      </c>
      <c r="N428" s="215" t="s">
        <v>48</v>
      </c>
      <c r="O428" s="86"/>
      <c r="P428" s="216">
        <f>O428*H428</f>
        <v>0</v>
      </c>
      <c r="Q428" s="216">
        <v>0</v>
      </c>
      <c r="R428" s="216">
        <f>Q428*H428</f>
        <v>0</v>
      </c>
      <c r="S428" s="216">
        <v>0</v>
      </c>
      <c r="T428" s="217">
        <f>S428*H428</f>
        <v>0</v>
      </c>
      <c r="U428" s="40"/>
      <c r="V428" s="40"/>
      <c r="W428" s="40"/>
      <c r="X428" s="40"/>
      <c r="Y428" s="40"/>
      <c r="Z428" s="40"/>
      <c r="AA428" s="40"/>
      <c r="AB428" s="40"/>
      <c r="AC428" s="40"/>
      <c r="AD428" s="40"/>
      <c r="AE428" s="40"/>
      <c r="AR428" s="218" t="s">
        <v>249</v>
      </c>
      <c r="AT428" s="218" t="s">
        <v>151</v>
      </c>
      <c r="AU428" s="218" t="s">
        <v>156</v>
      </c>
      <c r="AY428" s="19" t="s">
        <v>149</v>
      </c>
      <c r="BE428" s="219">
        <f>IF(N428="základní",J428,0)</f>
        <v>0</v>
      </c>
      <c r="BF428" s="219">
        <f>IF(N428="snížená",J428,0)</f>
        <v>0</v>
      </c>
      <c r="BG428" s="219">
        <f>IF(N428="zákl. přenesená",J428,0)</f>
        <v>0</v>
      </c>
      <c r="BH428" s="219">
        <f>IF(N428="sníž. přenesená",J428,0)</f>
        <v>0</v>
      </c>
      <c r="BI428" s="219">
        <f>IF(N428="nulová",J428,0)</f>
        <v>0</v>
      </c>
      <c r="BJ428" s="19" t="s">
        <v>156</v>
      </c>
      <c r="BK428" s="219">
        <f>ROUND(I428*H428,2)</f>
        <v>0</v>
      </c>
      <c r="BL428" s="19" t="s">
        <v>249</v>
      </c>
      <c r="BM428" s="218" t="s">
        <v>713</v>
      </c>
    </row>
    <row r="429" s="2" customFormat="1">
      <c r="A429" s="40"/>
      <c r="B429" s="41"/>
      <c r="C429" s="42"/>
      <c r="D429" s="220" t="s">
        <v>158</v>
      </c>
      <c r="E429" s="42"/>
      <c r="F429" s="221" t="s">
        <v>623</v>
      </c>
      <c r="G429" s="42"/>
      <c r="H429" s="42"/>
      <c r="I429" s="222"/>
      <c r="J429" s="42"/>
      <c r="K429" s="42"/>
      <c r="L429" s="46"/>
      <c r="M429" s="223"/>
      <c r="N429" s="224"/>
      <c r="O429" s="86"/>
      <c r="P429" s="86"/>
      <c r="Q429" s="86"/>
      <c r="R429" s="86"/>
      <c r="S429" s="86"/>
      <c r="T429" s="87"/>
      <c r="U429" s="40"/>
      <c r="V429" s="40"/>
      <c r="W429" s="40"/>
      <c r="X429" s="40"/>
      <c r="Y429" s="40"/>
      <c r="Z429" s="40"/>
      <c r="AA429" s="40"/>
      <c r="AB429" s="40"/>
      <c r="AC429" s="40"/>
      <c r="AD429" s="40"/>
      <c r="AE429" s="40"/>
      <c r="AT429" s="19" t="s">
        <v>158</v>
      </c>
      <c r="AU429" s="19" t="s">
        <v>156</v>
      </c>
    </row>
    <row r="430" s="2" customFormat="1" ht="55.5" customHeight="1">
      <c r="A430" s="40"/>
      <c r="B430" s="41"/>
      <c r="C430" s="207" t="s">
        <v>714</v>
      </c>
      <c r="D430" s="207" t="s">
        <v>151</v>
      </c>
      <c r="E430" s="208" t="s">
        <v>625</v>
      </c>
      <c r="F430" s="209" t="s">
        <v>626</v>
      </c>
      <c r="G430" s="210" t="s">
        <v>415</v>
      </c>
      <c r="H430" s="258"/>
      <c r="I430" s="212"/>
      <c r="J430" s="213">
        <f>ROUND(I430*H430,2)</f>
        <v>0</v>
      </c>
      <c r="K430" s="209" t="s">
        <v>154</v>
      </c>
      <c r="L430" s="46"/>
      <c r="M430" s="214" t="s">
        <v>19</v>
      </c>
      <c r="N430" s="215" t="s">
        <v>48</v>
      </c>
      <c r="O430" s="86"/>
      <c r="P430" s="216">
        <f>O430*H430</f>
        <v>0</v>
      </c>
      <c r="Q430" s="216">
        <v>0</v>
      </c>
      <c r="R430" s="216">
        <f>Q430*H430</f>
        <v>0</v>
      </c>
      <c r="S430" s="216">
        <v>0</v>
      </c>
      <c r="T430" s="217">
        <f>S430*H430</f>
        <v>0</v>
      </c>
      <c r="U430" s="40"/>
      <c r="V430" s="40"/>
      <c r="W430" s="40"/>
      <c r="X430" s="40"/>
      <c r="Y430" s="40"/>
      <c r="Z430" s="40"/>
      <c r="AA430" s="40"/>
      <c r="AB430" s="40"/>
      <c r="AC430" s="40"/>
      <c r="AD430" s="40"/>
      <c r="AE430" s="40"/>
      <c r="AR430" s="218" t="s">
        <v>249</v>
      </c>
      <c r="AT430" s="218" t="s">
        <v>151</v>
      </c>
      <c r="AU430" s="218" t="s">
        <v>156</v>
      </c>
      <c r="AY430" s="19" t="s">
        <v>149</v>
      </c>
      <c r="BE430" s="219">
        <f>IF(N430="základní",J430,0)</f>
        <v>0</v>
      </c>
      <c r="BF430" s="219">
        <f>IF(N430="snížená",J430,0)</f>
        <v>0</v>
      </c>
      <c r="BG430" s="219">
        <f>IF(N430="zákl. přenesená",J430,0)</f>
        <v>0</v>
      </c>
      <c r="BH430" s="219">
        <f>IF(N430="sníž. přenesená",J430,0)</f>
        <v>0</v>
      </c>
      <c r="BI430" s="219">
        <f>IF(N430="nulová",J430,0)</f>
        <v>0</v>
      </c>
      <c r="BJ430" s="19" t="s">
        <v>156</v>
      </c>
      <c r="BK430" s="219">
        <f>ROUND(I430*H430,2)</f>
        <v>0</v>
      </c>
      <c r="BL430" s="19" t="s">
        <v>249</v>
      </c>
      <c r="BM430" s="218" t="s">
        <v>715</v>
      </c>
    </row>
    <row r="431" s="2" customFormat="1">
      <c r="A431" s="40"/>
      <c r="B431" s="41"/>
      <c r="C431" s="42"/>
      <c r="D431" s="220" t="s">
        <v>158</v>
      </c>
      <c r="E431" s="42"/>
      <c r="F431" s="221" t="s">
        <v>628</v>
      </c>
      <c r="G431" s="42"/>
      <c r="H431" s="42"/>
      <c r="I431" s="222"/>
      <c r="J431" s="42"/>
      <c r="K431" s="42"/>
      <c r="L431" s="46"/>
      <c r="M431" s="223"/>
      <c r="N431" s="224"/>
      <c r="O431" s="86"/>
      <c r="P431" s="86"/>
      <c r="Q431" s="86"/>
      <c r="R431" s="86"/>
      <c r="S431" s="86"/>
      <c r="T431" s="87"/>
      <c r="U431" s="40"/>
      <c r="V431" s="40"/>
      <c r="W431" s="40"/>
      <c r="X431" s="40"/>
      <c r="Y431" s="40"/>
      <c r="Z431" s="40"/>
      <c r="AA431" s="40"/>
      <c r="AB431" s="40"/>
      <c r="AC431" s="40"/>
      <c r="AD431" s="40"/>
      <c r="AE431" s="40"/>
      <c r="AT431" s="19" t="s">
        <v>158</v>
      </c>
      <c r="AU431" s="19" t="s">
        <v>156</v>
      </c>
    </row>
    <row r="432" s="12" customFormat="1" ht="22.8" customHeight="1">
      <c r="A432" s="12"/>
      <c r="B432" s="191"/>
      <c r="C432" s="192"/>
      <c r="D432" s="193" t="s">
        <v>75</v>
      </c>
      <c r="E432" s="205" t="s">
        <v>716</v>
      </c>
      <c r="F432" s="205" t="s">
        <v>717</v>
      </c>
      <c r="G432" s="192"/>
      <c r="H432" s="192"/>
      <c r="I432" s="195"/>
      <c r="J432" s="206">
        <f>BK432</f>
        <v>0</v>
      </c>
      <c r="K432" s="192"/>
      <c r="L432" s="197"/>
      <c r="M432" s="198"/>
      <c r="N432" s="199"/>
      <c r="O432" s="199"/>
      <c r="P432" s="200">
        <f>SUM(P433:P444)</f>
        <v>0</v>
      </c>
      <c r="Q432" s="199"/>
      <c r="R432" s="200">
        <f>SUM(R433:R444)</f>
        <v>0.029999999999999999</v>
      </c>
      <c r="S432" s="199"/>
      <c r="T432" s="201">
        <f>SUM(T433:T444)</f>
        <v>0</v>
      </c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R432" s="202" t="s">
        <v>156</v>
      </c>
      <c r="AT432" s="203" t="s">
        <v>75</v>
      </c>
      <c r="AU432" s="203" t="s">
        <v>84</v>
      </c>
      <c r="AY432" s="202" t="s">
        <v>149</v>
      </c>
      <c r="BK432" s="204">
        <f>SUM(BK433:BK444)</f>
        <v>0</v>
      </c>
    </row>
    <row r="433" s="2" customFormat="1" ht="24.15" customHeight="1">
      <c r="A433" s="40"/>
      <c r="B433" s="41"/>
      <c r="C433" s="207" t="s">
        <v>718</v>
      </c>
      <c r="D433" s="207" t="s">
        <v>151</v>
      </c>
      <c r="E433" s="208" t="s">
        <v>719</v>
      </c>
      <c r="F433" s="209" t="s">
        <v>720</v>
      </c>
      <c r="G433" s="210" t="s">
        <v>365</v>
      </c>
      <c r="H433" s="211">
        <v>1</v>
      </c>
      <c r="I433" s="212"/>
      <c r="J433" s="213">
        <f>ROUND(I433*H433,2)</f>
        <v>0</v>
      </c>
      <c r="K433" s="209" t="s">
        <v>154</v>
      </c>
      <c r="L433" s="46"/>
      <c r="M433" s="214" t="s">
        <v>19</v>
      </c>
      <c r="N433" s="215" t="s">
        <v>48</v>
      </c>
      <c r="O433" s="86"/>
      <c r="P433" s="216">
        <f>O433*H433</f>
        <v>0</v>
      </c>
      <c r="Q433" s="216">
        <v>0</v>
      </c>
      <c r="R433" s="216">
        <f>Q433*H433</f>
        <v>0</v>
      </c>
      <c r="S433" s="216">
        <v>0</v>
      </c>
      <c r="T433" s="217">
        <f>S433*H433</f>
        <v>0</v>
      </c>
      <c r="U433" s="40"/>
      <c r="V433" s="40"/>
      <c r="W433" s="40"/>
      <c r="X433" s="40"/>
      <c r="Y433" s="40"/>
      <c r="Z433" s="40"/>
      <c r="AA433" s="40"/>
      <c r="AB433" s="40"/>
      <c r="AC433" s="40"/>
      <c r="AD433" s="40"/>
      <c r="AE433" s="40"/>
      <c r="AR433" s="218" t="s">
        <v>249</v>
      </c>
      <c r="AT433" s="218" t="s">
        <v>151</v>
      </c>
      <c r="AU433" s="218" t="s">
        <v>156</v>
      </c>
      <c r="AY433" s="19" t="s">
        <v>149</v>
      </c>
      <c r="BE433" s="219">
        <f>IF(N433="základní",J433,0)</f>
        <v>0</v>
      </c>
      <c r="BF433" s="219">
        <f>IF(N433="snížená",J433,0)</f>
        <v>0</v>
      </c>
      <c r="BG433" s="219">
        <f>IF(N433="zákl. přenesená",J433,0)</f>
        <v>0</v>
      </c>
      <c r="BH433" s="219">
        <f>IF(N433="sníž. přenesená",J433,0)</f>
        <v>0</v>
      </c>
      <c r="BI433" s="219">
        <f>IF(N433="nulová",J433,0)</f>
        <v>0</v>
      </c>
      <c r="BJ433" s="19" t="s">
        <v>156</v>
      </c>
      <c r="BK433" s="219">
        <f>ROUND(I433*H433,2)</f>
        <v>0</v>
      </c>
      <c r="BL433" s="19" t="s">
        <v>249</v>
      </c>
      <c r="BM433" s="218" t="s">
        <v>721</v>
      </c>
    </row>
    <row r="434" s="2" customFormat="1">
      <c r="A434" s="40"/>
      <c r="B434" s="41"/>
      <c r="C434" s="42"/>
      <c r="D434" s="220" t="s">
        <v>158</v>
      </c>
      <c r="E434" s="42"/>
      <c r="F434" s="221" t="s">
        <v>722</v>
      </c>
      <c r="G434" s="42"/>
      <c r="H434" s="42"/>
      <c r="I434" s="222"/>
      <c r="J434" s="42"/>
      <c r="K434" s="42"/>
      <c r="L434" s="46"/>
      <c r="M434" s="223"/>
      <c r="N434" s="224"/>
      <c r="O434" s="86"/>
      <c r="P434" s="86"/>
      <c r="Q434" s="86"/>
      <c r="R434" s="86"/>
      <c r="S434" s="86"/>
      <c r="T434" s="87"/>
      <c r="U434" s="40"/>
      <c r="V434" s="40"/>
      <c r="W434" s="40"/>
      <c r="X434" s="40"/>
      <c r="Y434" s="40"/>
      <c r="Z434" s="40"/>
      <c r="AA434" s="40"/>
      <c r="AB434" s="40"/>
      <c r="AC434" s="40"/>
      <c r="AD434" s="40"/>
      <c r="AE434" s="40"/>
      <c r="AT434" s="19" t="s">
        <v>158</v>
      </c>
      <c r="AU434" s="19" t="s">
        <v>156</v>
      </c>
    </row>
    <row r="435" s="2" customFormat="1" ht="16.5" customHeight="1">
      <c r="A435" s="40"/>
      <c r="B435" s="41"/>
      <c r="C435" s="207" t="s">
        <v>723</v>
      </c>
      <c r="D435" s="207" t="s">
        <v>151</v>
      </c>
      <c r="E435" s="208" t="s">
        <v>724</v>
      </c>
      <c r="F435" s="209" t="s">
        <v>725</v>
      </c>
      <c r="G435" s="210" t="s">
        <v>365</v>
      </c>
      <c r="H435" s="211">
        <v>1</v>
      </c>
      <c r="I435" s="212"/>
      <c r="J435" s="213">
        <f>ROUND(I435*H435,2)</f>
        <v>0</v>
      </c>
      <c r="K435" s="209" t="s">
        <v>154</v>
      </c>
      <c r="L435" s="46"/>
      <c r="M435" s="214" t="s">
        <v>19</v>
      </c>
      <c r="N435" s="215" t="s">
        <v>48</v>
      </c>
      <c r="O435" s="86"/>
      <c r="P435" s="216">
        <f>O435*H435</f>
        <v>0</v>
      </c>
      <c r="Q435" s="216">
        <v>0</v>
      </c>
      <c r="R435" s="216">
        <f>Q435*H435</f>
        <v>0</v>
      </c>
      <c r="S435" s="216">
        <v>0</v>
      </c>
      <c r="T435" s="217">
        <f>S435*H435</f>
        <v>0</v>
      </c>
      <c r="U435" s="40"/>
      <c r="V435" s="40"/>
      <c r="W435" s="40"/>
      <c r="X435" s="40"/>
      <c r="Y435" s="40"/>
      <c r="Z435" s="40"/>
      <c r="AA435" s="40"/>
      <c r="AB435" s="40"/>
      <c r="AC435" s="40"/>
      <c r="AD435" s="40"/>
      <c r="AE435" s="40"/>
      <c r="AR435" s="218" t="s">
        <v>249</v>
      </c>
      <c r="AT435" s="218" t="s">
        <v>151</v>
      </c>
      <c r="AU435" s="218" t="s">
        <v>156</v>
      </c>
      <c r="AY435" s="19" t="s">
        <v>149</v>
      </c>
      <c r="BE435" s="219">
        <f>IF(N435="základní",J435,0)</f>
        <v>0</v>
      </c>
      <c r="BF435" s="219">
        <f>IF(N435="snížená",J435,0)</f>
        <v>0</v>
      </c>
      <c r="BG435" s="219">
        <f>IF(N435="zákl. přenesená",J435,0)</f>
        <v>0</v>
      </c>
      <c r="BH435" s="219">
        <f>IF(N435="sníž. přenesená",J435,0)</f>
        <v>0</v>
      </c>
      <c r="BI435" s="219">
        <f>IF(N435="nulová",J435,0)</f>
        <v>0</v>
      </c>
      <c r="BJ435" s="19" t="s">
        <v>156</v>
      </c>
      <c r="BK435" s="219">
        <f>ROUND(I435*H435,2)</f>
        <v>0</v>
      </c>
      <c r="BL435" s="19" t="s">
        <v>249</v>
      </c>
      <c r="BM435" s="218" t="s">
        <v>726</v>
      </c>
    </row>
    <row r="436" s="2" customFormat="1">
      <c r="A436" s="40"/>
      <c r="B436" s="41"/>
      <c r="C436" s="42"/>
      <c r="D436" s="220" t="s">
        <v>158</v>
      </c>
      <c r="E436" s="42"/>
      <c r="F436" s="221" t="s">
        <v>727</v>
      </c>
      <c r="G436" s="42"/>
      <c r="H436" s="42"/>
      <c r="I436" s="222"/>
      <c r="J436" s="42"/>
      <c r="K436" s="42"/>
      <c r="L436" s="46"/>
      <c r="M436" s="223"/>
      <c r="N436" s="224"/>
      <c r="O436" s="86"/>
      <c r="P436" s="86"/>
      <c r="Q436" s="86"/>
      <c r="R436" s="86"/>
      <c r="S436" s="86"/>
      <c r="T436" s="87"/>
      <c r="U436" s="40"/>
      <c r="V436" s="40"/>
      <c r="W436" s="40"/>
      <c r="X436" s="40"/>
      <c r="Y436" s="40"/>
      <c r="Z436" s="40"/>
      <c r="AA436" s="40"/>
      <c r="AB436" s="40"/>
      <c r="AC436" s="40"/>
      <c r="AD436" s="40"/>
      <c r="AE436" s="40"/>
      <c r="AT436" s="19" t="s">
        <v>158</v>
      </c>
      <c r="AU436" s="19" t="s">
        <v>156</v>
      </c>
    </row>
    <row r="437" s="2" customFormat="1" ht="16.5" customHeight="1">
      <c r="A437" s="40"/>
      <c r="B437" s="41"/>
      <c r="C437" s="259" t="s">
        <v>728</v>
      </c>
      <c r="D437" s="259" t="s">
        <v>528</v>
      </c>
      <c r="E437" s="260" t="s">
        <v>729</v>
      </c>
      <c r="F437" s="261" t="s">
        <v>730</v>
      </c>
      <c r="G437" s="262" t="s">
        <v>329</v>
      </c>
      <c r="H437" s="263">
        <v>1</v>
      </c>
      <c r="I437" s="264"/>
      <c r="J437" s="265">
        <f>ROUND(I437*H437,2)</f>
        <v>0</v>
      </c>
      <c r="K437" s="261" t="s">
        <v>19</v>
      </c>
      <c r="L437" s="266"/>
      <c r="M437" s="267" t="s">
        <v>19</v>
      </c>
      <c r="N437" s="268" t="s">
        <v>48</v>
      </c>
      <c r="O437" s="86"/>
      <c r="P437" s="216">
        <f>O437*H437</f>
        <v>0</v>
      </c>
      <c r="Q437" s="216">
        <v>0.029999999999999999</v>
      </c>
      <c r="R437" s="216">
        <f>Q437*H437</f>
        <v>0.029999999999999999</v>
      </c>
      <c r="S437" s="216">
        <v>0</v>
      </c>
      <c r="T437" s="217">
        <f>S437*H437</f>
        <v>0</v>
      </c>
      <c r="U437" s="40"/>
      <c r="V437" s="40"/>
      <c r="W437" s="40"/>
      <c r="X437" s="40"/>
      <c r="Y437" s="40"/>
      <c r="Z437" s="40"/>
      <c r="AA437" s="40"/>
      <c r="AB437" s="40"/>
      <c r="AC437" s="40"/>
      <c r="AD437" s="40"/>
      <c r="AE437" s="40"/>
      <c r="AR437" s="218" t="s">
        <v>357</v>
      </c>
      <c r="AT437" s="218" t="s">
        <v>528</v>
      </c>
      <c r="AU437" s="218" t="s">
        <v>156</v>
      </c>
      <c r="AY437" s="19" t="s">
        <v>149</v>
      </c>
      <c r="BE437" s="219">
        <f>IF(N437="základní",J437,0)</f>
        <v>0</v>
      </c>
      <c r="BF437" s="219">
        <f>IF(N437="snížená",J437,0)</f>
        <v>0</v>
      </c>
      <c r="BG437" s="219">
        <f>IF(N437="zákl. přenesená",J437,0)</f>
        <v>0</v>
      </c>
      <c r="BH437" s="219">
        <f>IF(N437="sníž. přenesená",J437,0)</f>
        <v>0</v>
      </c>
      <c r="BI437" s="219">
        <f>IF(N437="nulová",J437,0)</f>
        <v>0</v>
      </c>
      <c r="BJ437" s="19" t="s">
        <v>156</v>
      </c>
      <c r="BK437" s="219">
        <f>ROUND(I437*H437,2)</f>
        <v>0</v>
      </c>
      <c r="BL437" s="19" t="s">
        <v>249</v>
      </c>
      <c r="BM437" s="218" t="s">
        <v>731</v>
      </c>
    </row>
    <row r="438" s="15" customFormat="1">
      <c r="A438" s="15"/>
      <c r="B438" s="248"/>
      <c r="C438" s="249"/>
      <c r="D438" s="227" t="s">
        <v>160</v>
      </c>
      <c r="E438" s="250" t="s">
        <v>19</v>
      </c>
      <c r="F438" s="251" t="s">
        <v>732</v>
      </c>
      <c r="G438" s="249"/>
      <c r="H438" s="250" t="s">
        <v>19</v>
      </c>
      <c r="I438" s="252"/>
      <c r="J438" s="249"/>
      <c r="K438" s="249"/>
      <c r="L438" s="253"/>
      <c r="M438" s="254"/>
      <c r="N438" s="255"/>
      <c r="O438" s="255"/>
      <c r="P438" s="255"/>
      <c r="Q438" s="255"/>
      <c r="R438" s="255"/>
      <c r="S438" s="255"/>
      <c r="T438" s="256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T438" s="257" t="s">
        <v>160</v>
      </c>
      <c r="AU438" s="257" t="s">
        <v>156</v>
      </c>
      <c r="AV438" s="15" t="s">
        <v>84</v>
      </c>
      <c r="AW438" s="15" t="s">
        <v>36</v>
      </c>
      <c r="AX438" s="15" t="s">
        <v>76</v>
      </c>
      <c r="AY438" s="257" t="s">
        <v>149</v>
      </c>
    </row>
    <row r="439" s="13" customFormat="1">
      <c r="A439" s="13"/>
      <c r="B439" s="225"/>
      <c r="C439" s="226"/>
      <c r="D439" s="227" t="s">
        <v>160</v>
      </c>
      <c r="E439" s="228" t="s">
        <v>19</v>
      </c>
      <c r="F439" s="229" t="s">
        <v>84</v>
      </c>
      <c r="G439" s="226"/>
      <c r="H439" s="230">
        <v>1</v>
      </c>
      <c r="I439" s="231"/>
      <c r="J439" s="226"/>
      <c r="K439" s="226"/>
      <c r="L439" s="232"/>
      <c r="M439" s="233"/>
      <c r="N439" s="234"/>
      <c r="O439" s="234"/>
      <c r="P439" s="234"/>
      <c r="Q439" s="234"/>
      <c r="R439" s="234"/>
      <c r="S439" s="234"/>
      <c r="T439" s="235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36" t="s">
        <v>160</v>
      </c>
      <c r="AU439" s="236" t="s">
        <v>156</v>
      </c>
      <c r="AV439" s="13" t="s">
        <v>156</v>
      </c>
      <c r="AW439" s="13" t="s">
        <v>36</v>
      </c>
      <c r="AX439" s="13" t="s">
        <v>76</v>
      </c>
      <c r="AY439" s="236" t="s">
        <v>149</v>
      </c>
    </row>
    <row r="440" s="14" customFormat="1">
      <c r="A440" s="14"/>
      <c r="B440" s="237"/>
      <c r="C440" s="238"/>
      <c r="D440" s="227" t="s">
        <v>160</v>
      </c>
      <c r="E440" s="239" t="s">
        <v>19</v>
      </c>
      <c r="F440" s="240" t="s">
        <v>162</v>
      </c>
      <c r="G440" s="238"/>
      <c r="H440" s="241">
        <v>1</v>
      </c>
      <c r="I440" s="242"/>
      <c r="J440" s="238"/>
      <c r="K440" s="238"/>
      <c r="L440" s="243"/>
      <c r="M440" s="244"/>
      <c r="N440" s="245"/>
      <c r="O440" s="245"/>
      <c r="P440" s="245"/>
      <c r="Q440" s="245"/>
      <c r="R440" s="245"/>
      <c r="S440" s="245"/>
      <c r="T440" s="246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T440" s="247" t="s">
        <v>160</v>
      </c>
      <c r="AU440" s="247" t="s">
        <v>156</v>
      </c>
      <c r="AV440" s="14" t="s">
        <v>155</v>
      </c>
      <c r="AW440" s="14" t="s">
        <v>36</v>
      </c>
      <c r="AX440" s="14" t="s">
        <v>84</v>
      </c>
      <c r="AY440" s="247" t="s">
        <v>149</v>
      </c>
    </row>
    <row r="441" s="2" customFormat="1" ht="49.05" customHeight="1">
      <c r="A441" s="40"/>
      <c r="B441" s="41"/>
      <c r="C441" s="207" t="s">
        <v>733</v>
      </c>
      <c r="D441" s="207" t="s">
        <v>151</v>
      </c>
      <c r="E441" s="208" t="s">
        <v>620</v>
      </c>
      <c r="F441" s="209" t="s">
        <v>621</v>
      </c>
      <c r="G441" s="210" t="s">
        <v>415</v>
      </c>
      <c r="H441" s="258"/>
      <c r="I441" s="212"/>
      <c r="J441" s="213">
        <f>ROUND(I441*H441,2)</f>
        <v>0</v>
      </c>
      <c r="K441" s="209" t="s">
        <v>154</v>
      </c>
      <c r="L441" s="46"/>
      <c r="M441" s="214" t="s">
        <v>19</v>
      </c>
      <c r="N441" s="215" t="s">
        <v>48</v>
      </c>
      <c r="O441" s="86"/>
      <c r="P441" s="216">
        <f>O441*H441</f>
        <v>0</v>
      </c>
      <c r="Q441" s="216">
        <v>0</v>
      </c>
      <c r="R441" s="216">
        <f>Q441*H441</f>
        <v>0</v>
      </c>
      <c r="S441" s="216">
        <v>0</v>
      </c>
      <c r="T441" s="217">
        <f>S441*H441</f>
        <v>0</v>
      </c>
      <c r="U441" s="40"/>
      <c r="V441" s="40"/>
      <c r="W441" s="40"/>
      <c r="X441" s="40"/>
      <c r="Y441" s="40"/>
      <c r="Z441" s="40"/>
      <c r="AA441" s="40"/>
      <c r="AB441" s="40"/>
      <c r="AC441" s="40"/>
      <c r="AD441" s="40"/>
      <c r="AE441" s="40"/>
      <c r="AR441" s="218" t="s">
        <v>249</v>
      </c>
      <c r="AT441" s="218" t="s">
        <v>151</v>
      </c>
      <c r="AU441" s="218" t="s">
        <v>156</v>
      </c>
      <c r="AY441" s="19" t="s">
        <v>149</v>
      </c>
      <c r="BE441" s="219">
        <f>IF(N441="základní",J441,0)</f>
        <v>0</v>
      </c>
      <c r="BF441" s="219">
        <f>IF(N441="snížená",J441,0)</f>
        <v>0</v>
      </c>
      <c r="BG441" s="219">
        <f>IF(N441="zákl. přenesená",J441,0)</f>
        <v>0</v>
      </c>
      <c r="BH441" s="219">
        <f>IF(N441="sníž. přenesená",J441,0)</f>
        <v>0</v>
      </c>
      <c r="BI441" s="219">
        <f>IF(N441="nulová",J441,0)</f>
        <v>0</v>
      </c>
      <c r="BJ441" s="19" t="s">
        <v>156</v>
      </c>
      <c r="BK441" s="219">
        <f>ROUND(I441*H441,2)</f>
        <v>0</v>
      </c>
      <c r="BL441" s="19" t="s">
        <v>249</v>
      </c>
      <c r="BM441" s="218" t="s">
        <v>734</v>
      </c>
    </row>
    <row r="442" s="2" customFormat="1">
      <c r="A442" s="40"/>
      <c r="B442" s="41"/>
      <c r="C442" s="42"/>
      <c r="D442" s="220" t="s">
        <v>158</v>
      </c>
      <c r="E442" s="42"/>
      <c r="F442" s="221" t="s">
        <v>623</v>
      </c>
      <c r="G442" s="42"/>
      <c r="H442" s="42"/>
      <c r="I442" s="222"/>
      <c r="J442" s="42"/>
      <c r="K442" s="42"/>
      <c r="L442" s="46"/>
      <c r="M442" s="223"/>
      <c r="N442" s="224"/>
      <c r="O442" s="86"/>
      <c r="P442" s="86"/>
      <c r="Q442" s="86"/>
      <c r="R442" s="86"/>
      <c r="S442" s="86"/>
      <c r="T442" s="87"/>
      <c r="U442" s="40"/>
      <c r="V442" s="40"/>
      <c r="W442" s="40"/>
      <c r="X442" s="40"/>
      <c r="Y442" s="40"/>
      <c r="Z442" s="40"/>
      <c r="AA442" s="40"/>
      <c r="AB442" s="40"/>
      <c r="AC442" s="40"/>
      <c r="AD442" s="40"/>
      <c r="AE442" s="40"/>
      <c r="AT442" s="19" t="s">
        <v>158</v>
      </c>
      <c r="AU442" s="19" t="s">
        <v>156</v>
      </c>
    </row>
    <row r="443" s="2" customFormat="1" ht="55.5" customHeight="1">
      <c r="A443" s="40"/>
      <c r="B443" s="41"/>
      <c r="C443" s="207" t="s">
        <v>735</v>
      </c>
      <c r="D443" s="207" t="s">
        <v>151</v>
      </c>
      <c r="E443" s="208" t="s">
        <v>625</v>
      </c>
      <c r="F443" s="209" t="s">
        <v>626</v>
      </c>
      <c r="G443" s="210" t="s">
        <v>415</v>
      </c>
      <c r="H443" s="258"/>
      <c r="I443" s="212"/>
      <c r="J443" s="213">
        <f>ROUND(I443*H443,2)</f>
        <v>0</v>
      </c>
      <c r="K443" s="209" t="s">
        <v>154</v>
      </c>
      <c r="L443" s="46"/>
      <c r="M443" s="214" t="s">
        <v>19</v>
      </c>
      <c r="N443" s="215" t="s">
        <v>48</v>
      </c>
      <c r="O443" s="86"/>
      <c r="P443" s="216">
        <f>O443*H443</f>
        <v>0</v>
      </c>
      <c r="Q443" s="216">
        <v>0</v>
      </c>
      <c r="R443" s="216">
        <f>Q443*H443</f>
        <v>0</v>
      </c>
      <c r="S443" s="216">
        <v>0</v>
      </c>
      <c r="T443" s="217">
        <f>S443*H443</f>
        <v>0</v>
      </c>
      <c r="U443" s="40"/>
      <c r="V443" s="40"/>
      <c r="W443" s="40"/>
      <c r="X443" s="40"/>
      <c r="Y443" s="40"/>
      <c r="Z443" s="40"/>
      <c r="AA443" s="40"/>
      <c r="AB443" s="40"/>
      <c r="AC443" s="40"/>
      <c r="AD443" s="40"/>
      <c r="AE443" s="40"/>
      <c r="AR443" s="218" t="s">
        <v>249</v>
      </c>
      <c r="AT443" s="218" t="s">
        <v>151</v>
      </c>
      <c r="AU443" s="218" t="s">
        <v>156</v>
      </c>
      <c r="AY443" s="19" t="s">
        <v>149</v>
      </c>
      <c r="BE443" s="219">
        <f>IF(N443="základní",J443,0)</f>
        <v>0</v>
      </c>
      <c r="BF443" s="219">
        <f>IF(N443="snížená",J443,0)</f>
        <v>0</v>
      </c>
      <c r="BG443" s="219">
        <f>IF(N443="zákl. přenesená",J443,0)</f>
        <v>0</v>
      </c>
      <c r="BH443" s="219">
        <f>IF(N443="sníž. přenesená",J443,0)</f>
        <v>0</v>
      </c>
      <c r="BI443" s="219">
        <f>IF(N443="nulová",J443,0)</f>
        <v>0</v>
      </c>
      <c r="BJ443" s="19" t="s">
        <v>156</v>
      </c>
      <c r="BK443" s="219">
        <f>ROUND(I443*H443,2)</f>
        <v>0</v>
      </c>
      <c r="BL443" s="19" t="s">
        <v>249</v>
      </c>
      <c r="BM443" s="218" t="s">
        <v>736</v>
      </c>
    </row>
    <row r="444" s="2" customFormat="1">
      <c r="A444" s="40"/>
      <c r="B444" s="41"/>
      <c r="C444" s="42"/>
      <c r="D444" s="220" t="s">
        <v>158</v>
      </c>
      <c r="E444" s="42"/>
      <c r="F444" s="221" t="s">
        <v>628</v>
      </c>
      <c r="G444" s="42"/>
      <c r="H444" s="42"/>
      <c r="I444" s="222"/>
      <c r="J444" s="42"/>
      <c r="K444" s="42"/>
      <c r="L444" s="46"/>
      <c r="M444" s="223"/>
      <c r="N444" s="224"/>
      <c r="O444" s="86"/>
      <c r="P444" s="86"/>
      <c r="Q444" s="86"/>
      <c r="R444" s="86"/>
      <c r="S444" s="86"/>
      <c r="T444" s="87"/>
      <c r="U444" s="40"/>
      <c r="V444" s="40"/>
      <c r="W444" s="40"/>
      <c r="X444" s="40"/>
      <c r="Y444" s="40"/>
      <c r="Z444" s="40"/>
      <c r="AA444" s="40"/>
      <c r="AB444" s="40"/>
      <c r="AC444" s="40"/>
      <c r="AD444" s="40"/>
      <c r="AE444" s="40"/>
      <c r="AT444" s="19" t="s">
        <v>158</v>
      </c>
      <c r="AU444" s="19" t="s">
        <v>156</v>
      </c>
    </row>
    <row r="445" s="12" customFormat="1" ht="22.8" customHeight="1">
      <c r="A445" s="12"/>
      <c r="B445" s="191"/>
      <c r="C445" s="192"/>
      <c r="D445" s="193" t="s">
        <v>75</v>
      </c>
      <c r="E445" s="205" t="s">
        <v>737</v>
      </c>
      <c r="F445" s="205" t="s">
        <v>738</v>
      </c>
      <c r="G445" s="192"/>
      <c r="H445" s="192"/>
      <c r="I445" s="195"/>
      <c r="J445" s="206">
        <f>BK445</f>
        <v>0</v>
      </c>
      <c r="K445" s="192"/>
      <c r="L445" s="197"/>
      <c r="M445" s="198"/>
      <c r="N445" s="199"/>
      <c r="O445" s="199"/>
      <c r="P445" s="200">
        <f>SUM(P446:P457)</f>
        <v>0</v>
      </c>
      <c r="Q445" s="199"/>
      <c r="R445" s="200">
        <f>SUM(R446:R457)</f>
        <v>0.050000000000000003</v>
      </c>
      <c r="S445" s="199"/>
      <c r="T445" s="201">
        <f>SUM(T446:T457)</f>
        <v>0</v>
      </c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R445" s="202" t="s">
        <v>156</v>
      </c>
      <c r="AT445" s="203" t="s">
        <v>75</v>
      </c>
      <c r="AU445" s="203" t="s">
        <v>84</v>
      </c>
      <c r="AY445" s="202" t="s">
        <v>149</v>
      </c>
      <c r="BK445" s="204">
        <f>SUM(BK446:BK457)</f>
        <v>0</v>
      </c>
    </row>
    <row r="446" s="2" customFormat="1" ht="24.15" customHeight="1">
      <c r="A446" s="40"/>
      <c r="B446" s="41"/>
      <c r="C446" s="207" t="s">
        <v>739</v>
      </c>
      <c r="D446" s="207" t="s">
        <v>151</v>
      </c>
      <c r="E446" s="208" t="s">
        <v>740</v>
      </c>
      <c r="F446" s="209" t="s">
        <v>741</v>
      </c>
      <c r="G446" s="210" t="s">
        <v>365</v>
      </c>
      <c r="H446" s="211">
        <v>1</v>
      </c>
      <c r="I446" s="212"/>
      <c r="J446" s="213">
        <f>ROUND(I446*H446,2)</f>
        <v>0</v>
      </c>
      <c r="K446" s="209" t="s">
        <v>154</v>
      </c>
      <c r="L446" s="46"/>
      <c r="M446" s="214" t="s">
        <v>19</v>
      </c>
      <c r="N446" s="215" t="s">
        <v>48</v>
      </c>
      <c r="O446" s="86"/>
      <c r="P446" s="216">
        <f>O446*H446</f>
        <v>0</v>
      </c>
      <c r="Q446" s="216">
        <v>0</v>
      </c>
      <c r="R446" s="216">
        <f>Q446*H446</f>
        <v>0</v>
      </c>
      <c r="S446" s="216">
        <v>0</v>
      </c>
      <c r="T446" s="217">
        <f>S446*H446</f>
        <v>0</v>
      </c>
      <c r="U446" s="40"/>
      <c r="V446" s="40"/>
      <c r="W446" s="40"/>
      <c r="X446" s="40"/>
      <c r="Y446" s="40"/>
      <c r="Z446" s="40"/>
      <c r="AA446" s="40"/>
      <c r="AB446" s="40"/>
      <c r="AC446" s="40"/>
      <c r="AD446" s="40"/>
      <c r="AE446" s="40"/>
      <c r="AR446" s="218" t="s">
        <v>249</v>
      </c>
      <c r="AT446" s="218" t="s">
        <v>151</v>
      </c>
      <c r="AU446" s="218" t="s">
        <v>156</v>
      </c>
      <c r="AY446" s="19" t="s">
        <v>149</v>
      </c>
      <c r="BE446" s="219">
        <f>IF(N446="základní",J446,0)</f>
        <v>0</v>
      </c>
      <c r="BF446" s="219">
        <f>IF(N446="snížená",J446,0)</f>
        <v>0</v>
      </c>
      <c r="BG446" s="219">
        <f>IF(N446="zákl. přenesená",J446,0)</f>
        <v>0</v>
      </c>
      <c r="BH446" s="219">
        <f>IF(N446="sníž. přenesená",J446,0)</f>
        <v>0</v>
      </c>
      <c r="BI446" s="219">
        <f>IF(N446="nulová",J446,0)</f>
        <v>0</v>
      </c>
      <c r="BJ446" s="19" t="s">
        <v>156</v>
      </c>
      <c r="BK446" s="219">
        <f>ROUND(I446*H446,2)</f>
        <v>0</v>
      </c>
      <c r="BL446" s="19" t="s">
        <v>249</v>
      </c>
      <c r="BM446" s="218" t="s">
        <v>742</v>
      </c>
    </row>
    <row r="447" s="2" customFormat="1">
      <c r="A447" s="40"/>
      <c r="B447" s="41"/>
      <c r="C447" s="42"/>
      <c r="D447" s="220" t="s">
        <v>158</v>
      </c>
      <c r="E447" s="42"/>
      <c r="F447" s="221" t="s">
        <v>743</v>
      </c>
      <c r="G447" s="42"/>
      <c r="H447" s="42"/>
      <c r="I447" s="222"/>
      <c r="J447" s="42"/>
      <c r="K447" s="42"/>
      <c r="L447" s="46"/>
      <c r="M447" s="223"/>
      <c r="N447" s="224"/>
      <c r="O447" s="86"/>
      <c r="P447" s="86"/>
      <c r="Q447" s="86"/>
      <c r="R447" s="86"/>
      <c r="S447" s="86"/>
      <c r="T447" s="87"/>
      <c r="U447" s="40"/>
      <c r="V447" s="40"/>
      <c r="W447" s="40"/>
      <c r="X447" s="40"/>
      <c r="Y447" s="40"/>
      <c r="Z447" s="40"/>
      <c r="AA447" s="40"/>
      <c r="AB447" s="40"/>
      <c r="AC447" s="40"/>
      <c r="AD447" s="40"/>
      <c r="AE447" s="40"/>
      <c r="AT447" s="19" t="s">
        <v>158</v>
      </c>
      <c r="AU447" s="19" t="s">
        <v>156</v>
      </c>
    </row>
    <row r="448" s="2" customFormat="1" ht="16.5" customHeight="1">
      <c r="A448" s="40"/>
      <c r="B448" s="41"/>
      <c r="C448" s="207" t="s">
        <v>744</v>
      </c>
      <c r="D448" s="207" t="s">
        <v>151</v>
      </c>
      <c r="E448" s="208" t="s">
        <v>745</v>
      </c>
      <c r="F448" s="209" t="s">
        <v>746</v>
      </c>
      <c r="G448" s="210" t="s">
        <v>365</v>
      </c>
      <c r="H448" s="211">
        <v>2</v>
      </c>
      <c r="I448" s="212"/>
      <c r="J448" s="213">
        <f>ROUND(I448*H448,2)</f>
        <v>0</v>
      </c>
      <c r="K448" s="209" t="s">
        <v>154</v>
      </c>
      <c r="L448" s="46"/>
      <c r="M448" s="214" t="s">
        <v>19</v>
      </c>
      <c r="N448" s="215" t="s">
        <v>48</v>
      </c>
      <c r="O448" s="86"/>
      <c r="P448" s="216">
        <f>O448*H448</f>
        <v>0</v>
      </c>
      <c r="Q448" s="216">
        <v>0</v>
      </c>
      <c r="R448" s="216">
        <f>Q448*H448</f>
        <v>0</v>
      </c>
      <c r="S448" s="216">
        <v>0</v>
      </c>
      <c r="T448" s="217">
        <f>S448*H448</f>
        <v>0</v>
      </c>
      <c r="U448" s="40"/>
      <c r="V448" s="40"/>
      <c r="W448" s="40"/>
      <c r="X448" s="40"/>
      <c r="Y448" s="40"/>
      <c r="Z448" s="40"/>
      <c r="AA448" s="40"/>
      <c r="AB448" s="40"/>
      <c r="AC448" s="40"/>
      <c r="AD448" s="40"/>
      <c r="AE448" s="40"/>
      <c r="AR448" s="218" t="s">
        <v>249</v>
      </c>
      <c r="AT448" s="218" t="s">
        <v>151</v>
      </c>
      <c r="AU448" s="218" t="s">
        <v>156</v>
      </c>
      <c r="AY448" s="19" t="s">
        <v>149</v>
      </c>
      <c r="BE448" s="219">
        <f>IF(N448="základní",J448,0)</f>
        <v>0</v>
      </c>
      <c r="BF448" s="219">
        <f>IF(N448="snížená",J448,0)</f>
        <v>0</v>
      </c>
      <c r="BG448" s="219">
        <f>IF(N448="zákl. přenesená",J448,0)</f>
        <v>0</v>
      </c>
      <c r="BH448" s="219">
        <f>IF(N448="sníž. přenesená",J448,0)</f>
        <v>0</v>
      </c>
      <c r="BI448" s="219">
        <f>IF(N448="nulová",J448,0)</f>
        <v>0</v>
      </c>
      <c r="BJ448" s="19" t="s">
        <v>156</v>
      </c>
      <c r="BK448" s="219">
        <f>ROUND(I448*H448,2)</f>
        <v>0</v>
      </c>
      <c r="BL448" s="19" t="s">
        <v>249</v>
      </c>
      <c r="BM448" s="218" t="s">
        <v>747</v>
      </c>
    </row>
    <row r="449" s="2" customFormat="1">
      <c r="A449" s="40"/>
      <c r="B449" s="41"/>
      <c r="C449" s="42"/>
      <c r="D449" s="220" t="s">
        <v>158</v>
      </c>
      <c r="E449" s="42"/>
      <c r="F449" s="221" t="s">
        <v>748</v>
      </c>
      <c r="G449" s="42"/>
      <c r="H449" s="42"/>
      <c r="I449" s="222"/>
      <c r="J449" s="42"/>
      <c r="K449" s="42"/>
      <c r="L449" s="46"/>
      <c r="M449" s="223"/>
      <c r="N449" s="224"/>
      <c r="O449" s="86"/>
      <c r="P449" s="86"/>
      <c r="Q449" s="86"/>
      <c r="R449" s="86"/>
      <c r="S449" s="86"/>
      <c r="T449" s="87"/>
      <c r="U449" s="40"/>
      <c r="V449" s="40"/>
      <c r="W449" s="40"/>
      <c r="X449" s="40"/>
      <c r="Y449" s="40"/>
      <c r="Z449" s="40"/>
      <c r="AA449" s="40"/>
      <c r="AB449" s="40"/>
      <c r="AC449" s="40"/>
      <c r="AD449" s="40"/>
      <c r="AE449" s="40"/>
      <c r="AT449" s="19" t="s">
        <v>158</v>
      </c>
      <c r="AU449" s="19" t="s">
        <v>156</v>
      </c>
    </row>
    <row r="450" s="2" customFormat="1" ht="16.5" customHeight="1">
      <c r="A450" s="40"/>
      <c r="B450" s="41"/>
      <c r="C450" s="259" t="s">
        <v>749</v>
      </c>
      <c r="D450" s="259" t="s">
        <v>528</v>
      </c>
      <c r="E450" s="260" t="s">
        <v>750</v>
      </c>
      <c r="F450" s="261" t="s">
        <v>751</v>
      </c>
      <c r="G450" s="262" t="s">
        <v>329</v>
      </c>
      <c r="H450" s="263">
        <v>1</v>
      </c>
      <c r="I450" s="264"/>
      <c r="J450" s="265">
        <f>ROUND(I450*H450,2)</f>
        <v>0</v>
      </c>
      <c r="K450" s="261" t="s">
        <v>19</v>
      </c>
      <c r="L450" s="266"/>
      <c r="M450" s="267" t="s">
        <v>19</v>
      </c>
      <c r="N450" s="268" t="s">
        <v>48</v>
      </c>
      <c r="O450" s="86"/>
      <c r="P450" s="216">
        <f>O450*H450</f>
        <v>0</v>
      </c>
      <c r="Q450" s="216">
        <v>0.050000000000000003</v>
      </c>
      <c r="R450" s="216">
        <f>Q450*H450</f>
        <v>0.050000000000000003</v>
      </c>
      <c r="S450" s="216">
        <v>0</v>
      </c>
      <c r="T450" s="217">
        <f>S450*H450</f>
        <v>0</v>
      </c>
      <c r="U450" s="40"/>
      <c r="V450" s="40"/>
      <c r="W450" s="40"/>
      <c r="X450" s="40"/>
      <c r="Y450" s="40"/>
      <c r="Z450" s="40"/>
      <c r="AA450" s="40"/>
      <c r="AB450" s="40"/>
      <c r="AC450" s="40"/>
      <c r="AD450" s="40"/>
      <c r="AE450" s="40"/>
      <c r="AR450" s="218" t="s">
        <v>357</v>
      </c>
      <c r="AT450" s="218" t="s">
        <v>528</v>
      </c>
      <c r="AU450" s="218" t="s">
        <v>156</v>
      </c>
      <c r="AY450" s="19" t="s">
        <v>149</v>
      </c>
      <c r="BE450" s="219">
        <f>IF(N450="základní",J450,0)</f>
        <v>0</v>
      </c>
      <c r="BF450" s="219">
        <f>IF(N450="snížená",J450,0)</f>
        <v>0</v>
      </c>
      <c r="BG450" s="219">
        <f>IF(N450="zákl. přenesená",J450,0)</f>
        <v>0</v>
      </c>
      <c r="BH450" s="219">
        <f>IF(N450="sníž. přenesená",J450,0)</f>
        <v>0</v>
      </c>
      <c r="BI450" s="219">
        <f>IF(N450="nulová",J450,0)</f>
        <v>0</v>
      </c>
      <c r="BJ450" s="19" t="s">
        <v>156</v>
      </c>
      <c r="BK450" s="219">
        <f>ROUND(I450*H450,2)</f>
        <v>0</v>
      </c>
      <c r="BL450" s="19" t="s">
        <v>249</v>
      </c>
      <c r="BM450" s="218" t="s">
        <v>752</v>
      </c>
    </row>
    <row r="451" s="15" customFormat="1">
      <c r="A451" s="15"/>
      <c r="B451" s="248"/>
      <c r="C451" s="249"/>
      <c r="D451" s="227" t="s">
        <v>160</v>
      </c>
      <c r="E451" s="250" t="s">
        <v>19</v>
      </c>
      <c r="F451" s="251" t="s">
        <v>753</v>
      </c>
      <c r="G451" s="249"/>
      <c r="H451" s="250" t="s">
        <v>19</v>
      </c>
      <c r="I451" s="252"/>
      <c r="J451" s="249"/>
      <c r="K451" s="249"/>
      <c r="L451" s="253"/>
      <c r="M451" s="254"/>
      <c r="N451" s="255"/>
      <c r="O451" s="255"/>
      <c r="P451" s="255"/>
      <c r="Q451" s="255"/>
      <c r="R451" s="255"/>
      <c r="S451" s="255"/>
      <c r="T451" s="256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T451" s="257" t="s">
        <v>160</v>
      </c>
      <c r="AU451" s="257" t="s">
        <v>156</v>
      </c>
      <c r="AV451" s="15" t="s">
        <v>84</v>
      </c>
      <c r="AW451" s="15" t="s">
        <v>36</v>
      </c>
      <c r="AX451" s="15" t="s">
        <v>76</v>
      </c>
      <c r="AY451" s="257" t="s">
        <v>149</v>
      </c>
    </row>
    <row r="452" s="13" customFormat="1">
      <c r="A452" s="13"/>
      <c r="B452" s="225"/>
      <c r="C452" s="226"/>
      <c r="D452" s="227" t="s">
        <v>160</v>
      </c>
      <c r="E452" s="228" t="s">
        <v>19</v>
      </c>
      <c r="F452" s="229" t="s">
        <v>84</v>
      </c>
      <c r="G452" s="226"/>
      <c r="H452" s="230">
        <v>1</v>
      </c>
      <c r="I452" s="231"/>
      <c r="J452" s="226"/>
      <c r="K452" s="226"/>
      <c r="L452" s="232"/>
      <c r="M452" s="233"/>
      <c r="N452" s="234"/>
      <c r="O452" s="234"/>
      <c r="P452" s="234"/>
      <c r="Q452" s="234"/>
      <c r="R452" s="234"/>
      <c r="S452" s="234"/>
      <c r="T452" s="235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36" t="s">
        <v>160</v>
      </c>
      <c r="AU452" s="236" t="s">
        <v>156</v>
      </c>
      <c r="AV452" s="13" t="s">
        <v>156</v>
      </c>
      <c r="AW452" s="13" t="s">
        <v>36</v>
      </c>
      <c r="AX452" s="13" t="s">
        <v>76</v>
      </c>
      <c r="AY452" s="236" t="s">
        <v>149</v>
      </c>
    </row>
    <row r="453" s="14" customFormat="1">
      <c r="A453" s="14"/>
      <c r="B453" s="237"/>
      <c r="C453" s="238"/>
      <c r="D453" s="227" t="s">
        <v>160</v>
      </c>
      <c r="E453" s="239" t="s">
        <v>19</v>
      </c>
      <c r="F453" s="240" t="s">
        <v>162</v>
      </c>
      <c r="G453" s="238"/>
      <c r="H453" s="241">
        <v>1</v>
      </c>
      <c r="I453" s="242"/>
      <c r="J453" s="238"/>
      <c r="K453" s="238"/>
      <c r="L453" s="243"/>
      <c r="M453" s="244"/>
      <c r="N453" s="245"/>
      <c r="O453" s="245"/>
      <c r="P453" s="245"/>
      <c r="Q453" s="245"/>
      <c r="R453" s="245"/>
      <c r="S453" s="245"/>
      <c r="T453" s="246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T453" s="247" t="s">
        <v>160</v>
      </c>
      <c r="AU453" s="247" t="s">
        <v>156</v>
      </c>
      <c r="AV453" s="14" t="s">
        <v>155</v>
      </c>
      <c r="AW453" s="14" t="s">
        <v>36</v>
      </c>
      <c r="AX453" s="14" t="s">
        <v>84</v>
      </c>
      <c r="AY453" s="247" t="s">
        <v>149</v>
      </c>
    </row>
    <row r="454" s="2" customFormat="1" ht="49.05" customHeight="1">
      <c r="A454" s="40"/>
      <c r="B454" s="41"/>
      <c r="C454" s="207" t="s">
        <v>754</v>
      </c>
      <c r="D454" s="207" t="s">
        <v>151</v>
      </c>
      <c r="E454" s="208" t="s">
        <v>620</v>
      </c>
      <c r="F454" s="209" t="s">
        <v>621</v>
      </c>
      <c r="G454" s="210" t="s">
        <v>415</v>
      </c>
      <c r="H454" s="258"/>
      <c r="I454" s="212"/>
      <c r="J454" s="213">
        <f>ROUND(I454*H454,2)</f>
        <v>0</v>
      </c>
      <c r="K454" s="209" t="s">
        <v>154</v>
      </c>
      <c r="L454" s="46"/>
      <c r="M454" s="214" t="s">
        <v>19</v>
      </c>
      <c r="N454" s="215" t="s">
        <v>48</v>
      </c>
      <c r="O454" s="86"/>
      <c r="P454" s="216">
        <f>O454*H454</f>
        <v>0</v>
      </c>
      <c r="Q454" s="216">
        <v>0</v>
      </c>
      <c r="R454" s="216">
        <f>Q454*H454</f>
        <v>0</v>
      </c>
      <c r="S454" s="216">
        <v>0</v>
      </c>
      <c r="T454" s="217">
        <f>S454*H454</f>
        <v>0</v>
      </c>
      <c r="U454" s="40"/>
      <c r="V454" s="40"/>
      <c r="W454" s="40"/>
      <c r="X454" s="40"/>
      <c r="Y454" s="40"/>
      <c r="Z454" s="40"/>
      <c r="AA454" s="40"/>
      <c r="AB454" s="40"/>
      <c r="AC454" s="40"/>
      <c r="AD454" s="40"/>
      <c r="AE454" s="40"/>
      <c r="AR454" s="218" t="s">
        <v>249</v>
      </c>
      <c r="AT454" s="218" t="s">
        <v>151</v>
      </c>
      <c r="AU454" s="218" t="s">
        <v>156</v>
      </c>
      <c r="AY454" s="19" t="s">
        <v>149</v>
      </c>
      <c r="BE454" s="219">
        <f>IF(N454="základní",J454,0)</f>
        <v>0</v>
      </c>
      <c r="BF454" s="219">
        <f>IF(N454="snížená",J454,0)</f>
        <v>0</v>
      </c>
      <c r="BG454" s="219">
        <f>IF(N454="zákl. přenesená",J454,0)</f>
        <v>0</v>
      </c>
      <c r="BH454" s="219">
        <f>IF(N454="sníž. přenesená",J454,0)</f>
        <v>0</v>
      </c>
      <c r="BI454" s="219">
        <f>IF(N454="nulová",J454,0)</f>
        <v>0</v>
      </c>
      <c r="BJ454" s="19" t="s">
        <v>156</v>
      </c>
      <c r="BK454" s="219">
        <f>ROUND(I454*H454,2)</f>
        <v>0</v>
      </c>
      <c r="BL454" s="19" t="s">
        <v>249</v>
      </c>
      <c r="BM454" s="218" t="s">
        <v>755</v>
      </c>
    </row>
    <row r="455" s="2" customFormat="1">
      <c r="A455" s="40"/>
      <c r="B455" s="41"/>
      <c r="C455" s="42"/>
      <c r="D455" s="220" t="s">
        <v>158</v>
      </c>
      <c r="E455" s="42"/>
      <c r="F455" s="221" t="s">
        <v>623</v>
      </c>
      <c r="G455" s="42"/>
      <c r="H455" s="42"/>
      <c r="I455" s="222"/>
      <c r="J455" s="42"/>
      <c r="K455" s="42"/>
      <c r="L455" s="46"/>
      <c r="M455" s="223"/>
      <c r="N455" s="224"/>
      <c r="O455" s="86"/>
      <c r="P455" s="86"/>
      <c r="Q455" s="86"/>
      <c r="R455" s="86"/>
      <c r="S455" s="86"/>
      <c r="T455" s="87"/>
      <c r="U455" s="40"/>
      <c r="V455" s="40"/>
      <c r="W455" s="40"/>
      <c r="X455" s="40"/>
      <c r="Y455" s="40"/>
      <c r="Z455" s="40"/>
      <c r="AA455" s="40"/>
      <c r="AB455" s="40"/>
      <c r="AC455" s="40"/>
      <c r="AD455" s="40"/>
      <c r="AE455" s="40"/>
      <c r="AT455" s="19" t="s">
        <v>158</v>
      </c>
      <c r="AU455" s="19" t="s">
        <v>156</v>
      </c>
    </row>
    <row r="456" s="2" customFormat="1" ht="55.5" customHeight="1">
      <c r="A456" s="40"/>
      <c r="B456" s="41"/>
      <c r="C456" s="207" t="s">
        <v>756</v>
      </c>
      <c r="D456" s="207" t="s">
        <v>151</v>
      </c>
      <c r="E456" s="208" t="s">
        <v>625</v>
      </c>
      <c r="F456" s="209" t="s">
        <v>626</v>
      </c>
      <c r="G456" s="210" t="s">
        <v>415</v>
      </c>
      <c r="H456" s="258"/>
      <c r="I456" s="212"/>
      <c r="J456" s="213">
        <f>ROUND(I456*H456,2)</f>
        <v>0</v>
      </c>
      <c r="K456" s="209" t="s">
        <v>154</v>
      </c>
      <c r="L456" s="46"/>
      <c r="M456" s="214" t="s">
        <v>19</v>
      </c>
      <c r="N456" s="215" t="s">
        <v>48</v>
      </c>
      <c r="O456" s="86"/>
      <c r="P456" s="216">
        <f>O456*H456</f>
        <v>0</v>
      </c>
      <c r="Q456" s="216">
        <v>0</v>
      </c>
      <c r="R456" s="216">
        <f>Q456*H456</f>
        <v>0</v>
      </c>
      <c r="S456" s="216">
        <v>0</v>
      </c>
      <c r="T456" s="217">
        <f>S456*H456</f>
        <v>0</v>
      </c>
      <c r="U456" s="40"/>
      <c r="V456" s="40"/>
      <c r="W456" s="40"/>
      <c r="X456" s="40"/>
      <c r="Y456" s="40"/>
      <c r="Z456" s="40"/>
      <c r="AA456" s="40"/>
      <c r="AB456" s="40"/>
      <c r="AC456" s="40"/>
      <c r="AD456" s="40"/>
      <c r="AE456" s="40"/>
      <c r="AR456" s="218" t="s">
        <v>249</v>
      </c>
      <c r="AT456" s="218" t="s">
        <v>151</v>
      </c>
      <c r="AU456" s="218" t="s">
        <v>156</v>
      </c>
      <c r="AY456" s="19" t="s">
        <v>149</v>
      </c>
      <c r="BE456" s="219">
        <f>IF(N456="základní",J456,0)</f>
        <v>0</v>
      </c>
      <c r="BF456" s="219">
        <f>IF(N456="snížená",J456,0)</f>
        <v>0</v>
      </c>
      <c r="BG456" s="219">
        <f>IF(N456="zákl. přenesená",J456,0)</f>
        <v>0</v>
      </c>
      <c r="BH456" s="219">
        <f>IF(N456="sníž. přenesená",J456,0)</f>
        <v>0</v>
      </c>
      <c r="BI456" s="219">
        <f>IF(N456="nulová",J456,0)</f>
        <v>0</v>
      </c>
      <c r="BJ456" s="19" t="s">
        <v>156</v>
      </c>
      <c r="BK456" s="219">
        <f>ROUND(I456*H456,2)</f>
        <v>0</v>
      </c>
      <c r="BL456" s="19" t="s">
        <v>249</v>
      </c>
      <c r="BM456" s="218" t="s">
        <v>757</v>
      </c>
    </row>
    <row r="457" s="2" customFormat="1">
      <c r="A457" s="40"/>
      <c r="B457" s="41"/>
      <c r="C457" s="42"/>
      <c r="D457" s="220" t="s">
        <v>158</v>
      </c>
      <c r="E457" s="42"/>
      <c r="F457" s="221" t="s">
        <v>628</v>
      </c>
      <c r="G457" s="42"/>
      <c r="H457" s="42"/>
      <c r="I457" s="222"/>
      <c r="J457" s="42"/>
      <c r="K457" s="42"/>
      <c r="L457" s="46"/>
      <c r="M457" s="223"/>
      <c r="N457" s="224"/>
      <c r="O457" s="86"/>
      <c r="P457" s="86"/>
      <c r="Q457" s="86"/>
      <c r="R457" s="86"/>
      <c r="S457" s="86"/>
      <c r="T457" s="87"/>
      <c r="U457" s="40"/>
      <c r="V457" s="40"/>
      <c r="W457" s="40"/>
      <c r="X457" s="40"/>
      <c r="Y457" s="40"/>
      <c r="Z457" s="40"/>
      <c r="AA457" s="40"/>
      <c r="AB457" s="40"/>
      <c r="AC457" s="40"/>
      <c r="AD457" s="40"/>
      <c r="AE457" s="40"/>
      <c r="AT457" s="19" t="s">
        <v>158</v>
      </c>
      <c r="AU457" s="19" t="s">
        <v>156</v>
      </c>
    </row>
    <row r="458" s="12" customFormat="1" ht="22.8" customHeight="1">
      <c r="A458" s="12"/>
      <c r="B458" s="191"/>
      <c r="C458" s="192"/>
      <c r="D458" s="193" t="s">
        <v>75</v>
      </c>
      <c r="E458" s="205" t="s">
        <v>758</v>
      </c>
      <c r="F458" s="205" t="s">
        <v>759</v>
      </c>
      <c r="G458" s="192"/>
      <c r="H458" s="192"/>
      <c r="I458" s="195"/>
      <c r="J458" s="206">
        <f>BK458</f>
        <v>0</v>
      </c>
      <c r="K458" s="192"/>
      <c r="L458" s="197"/>
      <c r="M458" s="198"/>
      <c r="N458" s="199"/>
      <c r="O458" s="199"/>
      <c r="P458" s="200">
        <f>SUM(P459:P467)</f>
        <v>0</v>
      </c>
      <c r="Q458" s="199"/>
      <c r="R458" s="200">
        <f>SUM(R459:R467)</f>
        <v>0.0021518000000000002</v>
      </c>
      <c r="S458" s="199"/>
      <c r="T458" s="201">
        <f>SUM(T459:T467)</f>
        <v>0</v>
      </c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R458" s="202" t="s">
        <v>156</v>
      </c>
      <c r="AT458" s="203" t="s">
        <v>75</v>
      </c>
      <c r="AU458" s="203" t="s">
        <v>84</v>
      </c>
      <c r="AY458" s="202" t="s">
        <v>149</v>
      </c>
      <c r="BK458" s="204">
        <f>SUM(BK459:BK467)</f>
        <v>0</v>
      </c>
    </row>
    <row r="459" s="2" customFormat="1" ht="37.8" customHeight="1">
      <c r="A459" s="40"/>
      <c r="B459" s="41"/>
      <c r="C459" s="207" t="s">
        <v>760</v>
      </c>
      <c r="D459" s="207" t="s">
        <v>151</v>
      </c>
      <c r="E459" s="208" t="s">
        <v>761</v>
      </c>
      <c r="F459" s="209" t="s">
        <v>762</v>
      </c>
      <c r="G459" s="210" t="s">
        <v>91</v>
      </c>
      <c r="H459" s="211">
        <v>0.54000000000000004</v>
      </c>
      <c r="I459" s="212"/>
      <c r="J459" s="213">
        <f>ROUND(I459*H459,2)</f>
        <v>0</v>
      </c>
      <c r="K459" s="209" t="s">
        <v>154</v>
      </c>
      <c r="L459" s="46"/>
      <c r="M459" s="214" t="s">
        <v>19</v>
      </c>
      <c r="N459" s="215" t="s">
        <v>48</v>
      </c>
      <c r="O459" s="86"/>
      <c r="P459" s="216">
        <f>O459*H459</f>
        <v>0</v>
      </c>
      <c r="Q459" s="216">
        <v>0.00017000000000000001</v>
      </c>
      <c r="R459" s="216">
        <f>Q459*H459</f>
        <v>9.1800000000000009E-05</v>
      </c>
      <c r="S459" s="216">
        <v>0</v>
      </c>
      <c r="T459" s="217">
        <f>S459*H459</f>
        <v>0</v>
      </c>
      <c r="U459" s="40"/>
      <c r="V459" s="40"/>
      <c r="W459" s="40"/>
      <c r="X459" s="40"/>
      <c r="Y459" s="40"/>
      <c r="Z459" s="40"/>
      <c r="AA459" s="40"/>
      <c r="AB459" s="40"/>
      <c r="AC459" s="40"/>
      <c r="AD459" s="40"/>
      <c r="AE459" s="40"/>
      <c r="AR459" s="218" t="s">
        <v>249</v>
      </c>
      <c r="AT459" s="218" t="s">
        <v>151</v>
      </c>
      <c r="AU459" s="218" t="s">
        <v>156</v>
      </c>
      <c r="AY459" s="19" t="s">
        <v>149</v>
      </c>
      <c r="BE459" s="219">
        <f>IF(N459="základní",J459,0)</f>
        <v>0</v>
      </c>
      <c r="BF459" s="219">
        <f>IF(N459="snížená",J459,0)</f>
        <v>0</v>
      </c>
      <c r="BG459" s="219">
        <f>IF(N459="zákl. přenesená",J459,0)</f>
        <v>0</v>
      </c>
      <c r="BH459" s="219">
        <f>IF(N459="sníž. přenesená",J459,0)</f>
        <v>0</v>
      </c>
      <c r="BI459" s="219">
        <f>IF(N459="nulová",J459,0)</f>
        <v>0</v>
      </c>
      <c r="BJ459" s="19" t="s">
        <v>156</v>
      </c>
      <c r="BK459" s="219">
        <f>ROUND(I459*H459,2)</f>
        <v>0</v>
      </c>
      <c r="BL459" s="19" t="s">
        <v>249</v>
      </c>
      <c r="BM459" s="218" t="s">
        <v>763</v>
      </c>
    </row>
    <row r="460" s="2" customFormat="1">
      <c r="A460" s="40"/>
      <c r="B460" s="41"/>
      <c r="C460" s="42"/>
      <c r="D460" s="220" t="s">
        <v>158</v>
      </c>
      <c r="E460" s="42"/>
      <c r="F460" s="221" t="s">
        <v>764</v>
      </c>
      <c r="G460" s="42"/>
      <c r="H460" s="42"/>
      <c r="I460" s="222"/>
      <c r="J460" s="42"/>
      <c r="K460" s="42"/>
      <c r="L460" s="46"/>
      <c r="M460" s="223"/>
      <c r="N460" s="224"/>
      <c r="O460" s="86"/>
      <c r="P460" s="86"/>
      <c r="Q460" s="86"/>
      <c r="R460" s="86"/>
      <c r="S460" s="86"/>
      <c r="T460" s="87"/>
      <c r="U460" s="40"/>
      <c r="V460" s="40"/>
      <c r="W460" s="40"/>
      <c r="X460" s="40"/>
      <c r="Y460" s="40"/>
      <c r="Z460" s="40"/>
      <c r="AA460" s="40"/>
      <c r="AB460" s="40"/>
      <c r="AC460" s="40"/>
      <c r="AD460" s="40"/>
      <c r="AE460" s="40"/>
      <c r="AT460" s="19" t="s">
        <v>158</v>
      </c>
      <c r="AU460" s="19" t="s">
        <v>156</v>
      </c>
    </row>
    <row r="461" s="13" customFormat="1">
      <c r="A461" s="13"/>
      <c r="B461" s="225"/>
      <c r="C461" s="226"/>
      <c r="D461" s="227" t="s">
        <v>160</v>
      </c>
      <c r="E461" s="228" t="s">
        <v>19</v>
      </c>
      <c r="F461" s="229" t="s">
        <v>765</v>
      </c>
      <c r="G461" s="226"/>
      <c r="H461" s="230">
        <v>0.54000000000000004</v>
      </c>
      <c r="I461" s="231"/>
      <c r="J461" s="226"/>
      <c r="K461" s="226"/>
      <c r="L461" s="232"/>
      <c r="M461" s="233"/>
      <c r="N461" s="234"/>
      <c r="O461" s="234"/>
      <c r="P461" s="234"/>
      <c r="Q461" s="234"/>
      <c r="R461" s="234"/>
      <c r="S461" s="234"/>
      <c r="T461" s="235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36" t="s">
        <v>160</v>
      </c>
      <c r="AU461" s="236" t="s">
        <v>156</v>
      </c>
      <c r="AV461" s="13" t="s">
        <v>156</v>
      </c>
      <c r="AW461" s="13" t="s">
        <v>36</v>
      </c>
      <c r="AX461" s="13" t="s">
        <v>76</v>
      </c>
      <c r="AY461" s="236" t="s">
        <v>149</v>
      </c>
    </row>
    <row r="462" s="14" customFormat="1">
      <c r="A462" s="14"/>
      <c r="B462" s="237"/>
      <c r="C462" s="238"/>
      <c r="D462" s="227" t="s">
        <v>160</v>
      </c>
      <c r="E462" s="239" t="s">
        <v>19</v>
      </c>
      <c r="F462" s="240" t="s">
        <v>162</v>
      </c>
      <c r="G462" s="238"/>
      <c r="H462" s="241">
        <v>0.54000000000000004</v>
      </c>
      <c r="I462" s="242"/>
      <c r="J462" s="238"/>
      <c r="K462" s="238"/>
      <c r="L462" s="243"/>
      <c r="M462" s="244"/>
      <c r="N462" s="245"/>
      <c r="O462" s="245"/>
      <c r="P462" s="245"/>
      <c r="Q462" s="245"/>
      <c r="R462" s="245"/>
      <c r="S462" s="245"/>
      <c r="T462" s="246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T462" s="247" t="s">
        <v>160</v>
      </c>
      <c r="AU462" s="247" t="s">
        <v>156</v>
      </c>
      <c r="AV462" s="14" t="s">
        <v>155</v>
      </c>
      <c r="AW462" s="14" t="s">
        <v>36</v>
      </c>
      <c r="AX462" s="14" t="s">
        <v>84</v>
      </c>
      <c r="AY462" s="247" t="s">
        <v>149</v>
      </c>
    </row>
    <row r="463" s="2" customFormat="1" ht="16.5" customHeight="1">
      <c r="A463" s="40"/>
      <c r="B463" s="41"/>
      <c r="C463" s="259" t="s">
        <v>766</v>
      </c>
      <c r="D463" s="259" t="s">
        <v>528</v>
      </c>
      <c r="E463" s="260" t="s">
        <v>767</v>
      </c>
      <c r="F463" s="261" t="s">
        <v>768</v>
      </c>
      <c r="G463" s="262" t="s">
        <v>365</v>
      </c>
      <c r="H463" s="263">
        <v>1</v>
      </c>
      <c r="I463" s="264"/>
      <c r="J463" s="265">
        <f>ROUND(I463*H463,2)</f>
        <v>0</v>
      </c>
      <c r="K463" s="261" t="s">
        <v>19</v>
      </c>
      <c r="L463" s="266"/>
      <c r="M463" s="267" t="s">
        <v>19</v>
      </c>
      <c r="N463" s="268" t="s">
        <v>48</v>
      </c>
      <c r="O463" s="86"/>
      <c r="P463" s="216">
        <f>O463*H463</f>
        <v>0</v>
      </c>
      <c r="Q463" s="216">
        <v>0.0020600000000000002</v>
      </c>
      <c r="R463" s="216">
        <f>Q463*H463</f>
        <v>0.0020600000000000002</v>
      </c>
      <c r="S463" s="216">
        <v>0</v>
      </c>
      <c r="T463" s="217">
        <f>S463*H463</f>
        <v>0</v>
      </c>
      <c r="U463" s="40"/>
      <c r="V463" s="40"/>
      <c r="W463" s="40"/>
      <c r="X463" s="40"/>
      <c r="Y463" s="40"/>
      <c r="Z463" s="40"/>
      <c r="AA463" s="40"/>
      <c r="AB463" s="40"/>
      <c r="AC463" s="40"/>
      <c r="AD463" s="40"/>
      <c r="AE463" s="40"/>
      <c r="AR463" s="218" t="s">
        <v>357</v>
      </c>
      <c r="AT463" s="218" t="s">
        <v>528</v>
      </c>
      <c r="AU463" s="218" t="s">
        <v>156</v>
      </c>
      <c r="AY463" s="19" t="s">
        <v>149</v>
      </c>
      <c r="BE463" s="219">
        <f>IF(N463="základní",J463,0)</f>
        <v>0</v>
      </c>
      <c r="BF463" s="219">
        <f>IF(N463="snížená",J463,0)</f>
        <v>0</v>
      </c>
      <c r="BG463" s="219">
        <f>IF(N463="zákl. přenesená",J463,0)</f>
        <v>0</v>
      </c>
      <c r="BH463" s="219">
        <f>IF(N463="sníž. přenesená",J463,0)</f>
        <v>0</v>
      </c>
      <c r="BI463" s="219">
        <f>IF(N463="nulová",J463,0)</f>
        <v>0</v>
      </c>
      <c r="BJ463" s="19" t="s">
        <v>156</v>
      </c>
      <c r="BK463" s="219">
        <f>ROUND(I463*H463,2)</f>
        <v>0</v>
      </c>
      <c r="BL463" s="19" t="s">
        <v>249</v>
      </c>
      <c r="BM463" s="218" t="s">
        <v>769</v>
      </c>
    </row>
    <row r="464" s="2" customFormat="1" ht="49.05" customHeight="1">
      <c r="A464" s="40"/>
      <c r="B464" s="41"/>
      <c r="C464" s="207" t="s">
        <v>770</v>
      </c>
      <c r="D464" s="207" t="s">
        <v>151</v>
      </c>
      <c r="E464" s="208" t="s">
        <v>771</v>
      </c>
      <c r="F464" s="209" t="s">
        <v>772</v>
      </c>
      <c r="G464" s="210" t="s">
        <v>415</v>
      </c>
      <c r="H464" s="258"/>
      <c r="I464" s="212"/>
      <c r="J464" s="213">
        <f>ROUND(I464*H464,2)</f>
        <v>0</v>
      </c>
      <c r="K464" s="209" t="s">
        <v>154</v>
      </c>
      <c r="L464" s="46"/>
      <c r="M464" s="214" t="s">
        <v>19</v>
      </c>
      <c r="N464" s="215" t="s">
        <v>48</v>
      </c>
      <c r="O464" s="86"/>
      <c r="P464" s="216">
        <f>O464*H464</f>
        <v>0</v>
      </c>
      <c r="Q464" s="216">
        <v>0</v>
      </c>
      <c r="R464" s="216">
        <f>Q464*H464</f>
        <v>0</v>
      </c>
      <c r="S464" s="216">
        <v>0</v>
      </c>
      <c r="T464" s="217">
        <f>S464*H464</f>
        <v>0</v>
      </c>
      <c r="U464" s="40"/>
      <c r="V464" s="40"/>
      <c r="W464" s="40"/>
      <c r="X464" s="40"/>
      <c r="Y464" s="40"/>
      <c r="Z464" s="40"/>
      <c r="AA464" s="40"/>
      <c r="AB464" s="40"/>
      <c r="AC464" s="40"/>
      <c r="AD464" s="40"/>
      <c r="AE464" s="40"/>
      <c r="AR464" s="218" t="s">
        <v>249</v>
      </c>
      <c r="AT464" s="218" t="s">
        <v>151</v>
      </c>
      <c r="AU464" s="218" t="s">
        <v>156</v>
      </c>
      <c r="AY464" s="19" t="s">
        <v>149</v>
      </c>
      <c r="BE464" s="219">
        <f>IF(N464="základní",J464,0)</f>
        <v>0</v>
      </c>
      <c r="BF464" s="219">
        <f>IF(N464="snížená",J464,0)</f>
        <v>0</v>
      </c>
      <c r="BG464" s="219">
        <f>IF(N464="zákl. přenesená",J464,0)</f>
        <v>0</v>
      </c>
      <c r="BH464" s="219">
        <f>IF(N464="sníž. přenesená",J464,0)</f>
        <v>0</v>
      </c>
      <c r="BI464" s="219">
        <f>IF(N464="nulová",J464,0)</f>
        <v>0</v>
      </c>
      <c r="BJ464" s="19" t="s">
        <v>156</v>
      </c>
      <c r="BK464" s="219">
        <f>ROUND(I464*H464,2)</f>
        <v>0</v>
      </c>
      <c r="BL464" s="19" t="s">
        <v>249</v>
      </c>
      <c r="BM464" s="218" t="s">
        <v>773</v>
      </c>
    </row>
    <row r="465" s="2" customFormat="1">
      <c r="A465" s="40"/>
      <c r="B465" s="41"/>
      <c r="C465" s="42"/>
      <c r="D465" s="220" t="s">
        <v>158</v>
      </c>
      <c r="E465" s="42"/>
      <c r="F465" s="221" t="s">
        <v>774</v>
      </c>
      <c r="G465" s="42"/>
      <c r="H465" s="42"/>
      <c r="I465" s="222"/>
      <c r="J465" s="42"/>
      <c r="K465" s="42"/>
      <c r="L465" s="46"/>
      <c r="M465" s="223"/>
      <c r="N465" s="224"/>
      <c r="O465" s="86"/>
      <c r="P465" s="86"/>
      <c r="Q465" s="86"/>
      <c r="R465" s="86"/>
      <c r="S465" s="86"/>
      <c r="T465" s="87"/>
      <c r="U465" s="40"/>
      <c r="V465" s="40"/>
      <c r="W465" s="40"/>
      <c r="X465" s="40"/>
      <c r="Y465" s="40"/>
      <c r="Z465" s="40"/>
      <c r="AA465" s="40"/>
      <c r="AB465" s="40"/>
      <c r="AC465" s="40"/>
      <c r="AD465" s="40"/>
      <c r="AE465" s="40"/>
      <c r="AT465" s="19" t="s">
        <v>158</v>
      </c>
      <c r="AU465" s="19" t="s">
        <v>156</v>
      </c>
    </row>
    <row r="466" s="2" customFormat="1" ht="55.5" customHeight="1">
      <c r="A466" s="40"/>
      <c r="B466" s="41"/>
      <c r="C466" s="207" t="s">
        <v>775</v>
      </c>
      <c r="D466" s="207" t="s">
        <v>151</v>
      </c>
      <c r="E466" s="208" t="s">
        <v>776</v>
      </c>
      <c r="F466" s="209" t="s">
        <v>777</v>
      </c>
      <c r="G466" s="210" t="s">
        <v>415</v>
      </c>
      <c r="H466" s="258"/>
      <c r="I466" s="212"/>
      <c r="J466" s="213">
        <f>ROUND(I466*H466,2)</f>
        <v>0</v>
      </c>
      <c r="K466" s="209" t="s">
        <v>154</v>
      </c>
      <c r="L466" s="46"/>
      <c r="M466" s="214" t="s">
        <v>19</v>
      </c>
      <c r="N466" s="215" t="s">
        <v>48</v>
      </c>
      <c r="O466" s="86"/>
      <c r="P466" s="216">
        <f>O466*H466</f>
        <v>0</v>
      </c>
      <c r="Q466" s="216">
        <v>0</v>
      </c>
      <c r="R466" s="216">
        <f>Q466*H466</f>
        <v>0</v>
      </c>
      <c r="S466" s="216">
        <v>0</v>
      </c>
      <c r="T466" s="217">
        <f>S466*H466</f>
        <v>0</v>
      </c>
      <c r="U466" s="40"/>
      <c r="V466" s="40"/>
      <c r="W466" s="40"/>
      <c r="X466" s="40"/>
      <c r="Y466" s="40"/>
      <c r="Z466" s="40"/>
      <c r="AA466" s="40"/>
      <c r="AB466" s="40"/>
      <c r="AC466" s="40"/>
      <c r="AD466" s="40"/>
      <c r="AE466" s="40"/>
      <c r="AR466" s="218" t="s">
        <v>249</v>
      </c>
      <c r="AT466" s="218" t="s">
        <v>151</v>
      </c>
      <c r="AU466" s="218" t="s">
        <v>156</v>
      </c>
      <c r="AY466" s="19" t="s">
        <v>149</v>
      </c>
      <c r="BE466" s="219">
        <f>IF(N466="základní",J466,0)</f>
        <v>0</v>
      </c>
      <c r="BF466" s="219">
        <f>IF(N466="snížená",J466,0)</f>
        <v>0</v>
      </c>
      <c r="BG466" s="219">
        <f>IF(N466="zákl. přenesená",J466,0)</f>
        <v>0</v>
      </c>
      <c r="BH466" s="219">
        <f>IF(N466="sníž. přenesená",J466,0)</f>
        <v>0</v>
      </c>
      <c r="BI466" s="219">
        <f>IF(N466="nulová",J466,0)</f>
        <v>0</v>
      </c>
      <c r="BJ466" s="19" t="s">
        <v>156</v>
      </c>
      <c r="BK466" s="219">
        <f>ROUND(I466*H466,2)</f>
        <v>0</v>
      </c>
      <c r="BL466" s="19" t="s">
        <v>249</v>
      </c>
      <c r="BM466" s="218" t="s">
        <v>778</v>
      </c>
    </row>
    <row r="467" s="2" customFormat="1">
      <c r="A467" s="40"/>
      <c r="B467" s="41"/>
      <c r="C467" s="42"/>
      <c r="D467" s="220" t="s">
        <v>158</v>
      </c>
      <c r="E467" s="42"/>
      <c r="F467" s="221" t="s">
        <v>779</v>
      </c>
      <c r="G467" s="42"/>
      <c r="H467" s="42"/>
      <c r="I467" s="222"/>
      <c r="J467" s="42"/>
      <c r="K467" s="42"/>
      <c r="L467" s="46"/>
      <c r="M467" s="223"/>
      <c r="N467" s="224"/>
      <c r="O467" s="86"/>
      <c r="P467" s="86"/>
      <c r="Q467" s="86"/>
      <c r="R467" s="86"/>
      <c r="S467" s="86"/>
      <c r="T467" s="87"/>
      <c r="U467" s="40"/>
      <c r="V467" s="40"/>
      <c r="W467" s="40"/>
      <c r="X467" s="40"/>
      <c r="Y467" s="40"/>
      <c r="Z467" s="40"/>
      <c r="AA467" s="40"/>
      <c r="AB467" s="40"/>
      <c r="AC467" s="40"/>
      <c r="AD467" s="40"/>
      <c r="AE467" s="40"/>
      <c r="AT467" s="19" t="s">
        <v>158</v>
      </c>
      <c r="AU467" s="19" t="s">
        <v>156</v>
      </c>
    </row>
    <row r="468" s="12" customFormat="1" ht="22.8" customHeight="1">
      <c r="A468" s="12"/>
      <c r="B468" s="191"/>
      <c r="C468" s="192"/>
      <c r="D468" s="193" t="s">
        <v>75</v>
      </c>
      <c r="E468" s="205" t="s">
        <v>780</v>
      </c>
      <c r="F468" s="205" t="s">
        <v>781</v>
      </c>
      <c r="G468" s="192"/>
      <c r="H468" s="192"/>
      <c r="I468" s="195"/>
      <c r="J468" s="206">
        <f>BK468</f>
        <v>0</v>
      </c>
      <c r="K468" s="192"/>
      <c r="L468" s="197"/>
      <c r="M468" s="198"/>
      <c r="N468" s="199"/>
      <c r="O468" s="199"/>
      <c r="P468" s="200">
        <f>SUM(P469:P522)</f>
        <v>0</v>
      </c>
      <c r="Q468" s="199"/>
      <c r="R468" s="200">
        <f>SUM(R469:R522)</f>
        <v>0.11813187499999998</v>
      </c>
      <c r="S468" s="199"/>
      <c r="T468" s="201">
        <f>SUM(T469:T522)</f>
        <v>0</v>
      </c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R468" s="202" t="s">
        <v>156</v>
      </c>
      <c r="AT468" s="203" t="s">
        <v>75</v>
      </c>
      <c r="AU468" s="203" t="s">
        <v>84</v>
      </c>
      <c r="AY468" s="202" t="s">
        <v>149</v>
      </c>
      <c r="BK468" s="204">
        <f>SUM(BK469:BK522)</f>
        <v>0</v>
      </c>
    </row>
    <row r="469" s="2" customFormat="1" ht="24.15" customHeight="1">
      <c r="A469" s="40"/>
      <c r="B469" s="41"/>
      <c r="C469" s="207" t="s">
        <v>782</v>
      </c>
      <c r="D469" s="207" t="s">
        <v>151</v>
      </c>
      <c r="E469" s="208" t="s">
        <v>783</v>
      </c>
      <c r="F469" s="209" t="s">
        <v>784</v>
      </c>
      <c r="G469" s="210" t="s">
        <v>91</v>
      </c>
      <c r="H469" s="211">
        <v>3.2999999999999998</v>
      </c>
      <c r="I469" s="212"/>
      <c r="J469" s="213">
        <f>ROUND(I469*H469,2)</f>
        <v>0</v>
      </c>
      <c r="K469" s="209" t="s">
        <v>154</v>
      </c>
      <c r="L469" s="46"/>
      <c r="M469" s="214" t="s">
        <v>19</v>
      </c>
      <c r="N469" s="215" t="s">
        <v>48</v>
      </c>
      <c r="O469" s="86"/>
      <c r="P469" s="216">
        <f>O469*H469</f>
        <v>0</v>
      </c>
      <c r="Q469" s="216">
        <v>0</v>
      </c>
      <c r="R469" s="216">
        <f>Q469*H469</f>
        <v>0</v>
      </c>
      <c r="S469" s="216">
        <v>0</v>
      </c>
      <c r="T469" s="217">
        <f>S469*H469</f>
        <v>0</v>
      </c>
      <c r="U469" s="40"/>
      <c r="V469" s="40"/>
      <c r="W469" s="40"/>
      <c r="X469" s="40"/>
      <c r="Y469" s="40"/>
      <c r="Z469" s="40"/>
      <c r="AA469" s="40"/>
      <c r="AB469" s="40"/>
      <c r="AC469" s="40"/>
      <c r="AD469" s="40"/>
      <c r="AE469" s="40"/>
      <c r="AR469" s="218" t="s">
        <v>249</v>
      </c>
      <c r="AT469" s="218" t="s">
        <v>151</v>
      </c>
      <c r="AU469" s="218" t="s">
        <v>156</v>
      </c>
      <c r="AY469" s="19" t="s">
        <v>149</v>
      </c>
      <c r="BE469" s="219">
        <f>IF(N469="základní",J469,0)</f>
        <v>0</v>
      </c>
      <c r="BF469" s="219">
        <f>IF(N469="snížená",J469,0)</f>
        <v>0</v>
      </c>
      <c r="BG469" s="219">
        <f>IF(N469="zákl. přenesená",J469,0)</f>
        <v>0</v>
      </c>
      <c r="BH469" s="219">
        <f>IF(N469="sníž. přenesená",J469,0)</f>
        <v>0</v>
      </c>
      <c r="BI469" s="219">
        <f>IF(N469="nulová",J469,0)</f>
        <v>0</v>
      </c>
      <c r="BJ469" s="19" t="s">
        <v>156</v>
      </c>
      <c r="BK469" s="219">
        <f>ROUND(I469*H469,2)</f>
        <v>0</v>
      </c>
      <c r="BL469" s="19" t="s">
        <v>249</v>
      </c>
      <c r="BM469" s="218" t="s">
        <v>785</v>
      </c>
    </row>
    <row r="470" s="2" customFormat="1">
      <c r="A470" s="40"/>
      <c r="B470" s="41"/>
      <c r="C470" s="42"/>
      <c r="D470" s="220" t="s">
        <v>158</v>
      </c>
      <c r="E470" s="42"/>
      <c r="F470" s="221" t="s">
        <v>786</v>
      </c>
      <c r="G470" s="42"/>
      <c r="H470" s="42"/>
      <c r="I470" s="222"/>
      <c r="J470" s="42"/>
      <c r="K470" s="42"/>
      <c r="L470" s="46"/>
      <c r="M470" s="223"/>
      <c r="N470" s="224"/>
      <c r="O470" s="86"/>
      <c r="P470" s="86"/>
      <c r="Q470" s="86"/>
      <c r="R470" s="86"/>
      <c r="S470" s="86"/>
      <c r="T470" s="87"/>
      <c r="U470" s="40"/>
      <c r="V470" s="40"/>
      <c r="W470" s="40"/>
      <c r="X470" s="40"/>
      <c r="Y470" s="40"/>
      <c r="Z470" s="40"/>
      <c r="AA470" s="40"/>
      <c r="AB470" s="40"/>
      <c r="AC470" s="40"/>
      <c r="AD470" s="40"/>
      <c r="AE470" s="40"/>
      <c r="AT470" s="19" t="s">
        <v>158</v>
      </c>
      <c r="AU470" s="19" t="s">
        <v>156</v>
      </c>
    </row>
    <row r="471" s="13" customFormat="1">
      <c r="A471" s="13"/>
      <c r="B471" s="225"/>
      <c r="C471" s="226"/>
      <c r="D471" s="227" t="s">
        <v>160</v>
      </c>
      <c r="E471" s="228" t="s">
        <v>19</v>
      </c>
      <c r="F471" s="229" t="s">
        <v>94</v>
      </c>
      <c r="G471" s="226"/>
      <c r="H471" s="230">
        <v>3.2999999999999998</v>
      </c>
      <c r="I471" s="231"/>
      <c r="J471" s="226"/>
      <c r="K471" s="226"/>
      <c r="L471" s="232"/>
      <c r="M471" s="233"/>
      <c r="N471" s="234"/>
      <c r="O471" s="234"/>
      <c r="P471" s="234"/>
      <c r="Q471" s="234"/>
      <c r="R471" s="234"/>
      <c r="S471" s="234"/>
      <c r="T471" s="235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236" t="s">
        <v>160</v>
      </c>
      <c r="AU471" s="236" t="s">
        <v>156</v>
      </c>
      <c r="AV471" s="13" t="s">
        <v>156</v>
      </c>
      <c r="AW471" s="13" t="s">
        <v>36</v>
      </c>
      <c r="AX471" s="13" t="s">
        <v>76</v>
      </c>
      <c r="AY471" s="236" t="s">
        <v>149</v>
      </c>
    </row>
    <row r="472" s="14" customFormat="1">
      <c r="A472" s="14"/>
      <c r="B472" s="237"/>
      <c r="C472" s="238"/>
      <c r="D472" s="227" t="s">
        <v>160</v>
      </c>
      <c r="E472" s="239" t="s">
        <v>19</v>
      </c>
      <c r="F472" s="240" t="s">
        <v>162</v>
      </c>
      <c r="G472" s="238"/>
      <c r="H472" s="241">
        <v>3.2999999999999998</v>
      </c>
      <c r="I472" s="242"/>
      <c r="J472" s="238"/>
      <c r="K472" s="238"/>
      <c r="L472" s="243"/>
      <c r="M472" s="244"/>
      <c r="N472" s="245"/>
      <c r="O472" s="245"/>
      <c r="P472" s="245"/>
      <c r="Q472" s="245"/>
      <c r="R472" s="245"/>
      <c r="S472" s="245"/>
      <c r="T472" s="246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T472" s="247" t="s">
        <v>160</v>
      </c>
      <c r="AU472" s="247" t="s">
        <v>156</v>
      </c>
      <c r="AV472" s="14" t="s">
        <v>155</v>
      </c>
      <c r="AW472" s="14" t="s">
        <v>36</v>
      </c>
      <c r="AX472" s="14" t="s">
        <v>84</v>
      </c>
      <c r="AY472" s="247" t="s">
        <v>149</v>
      </c>
    </row>
    <row r="473" s="2" customFormat="1" ht="24.15" customHeight="1">
      <c r="A473" s="40"/>
      <c r="B473" s="41"/>
      <c r="C473" s="207" t="s">
        <v>787</v>
      </c>
      <c r="D473" s="207" t="s">
        <v>151</v>
      </c>
      <c r="E473" s="208" t="s">
        <v>788</v>
      </c>
      <c r="F473" s="209" t="s">
        <v>789</v>
      </c>
      <c r="G473" s="210" t="s">
        <v>91</v>
      </c>
      <c r="H473" s="211">
        <v>3.2999999999999998</v>
      </c>
      <c r="I473" s="212"/>
      <c r="J473" s="213">
        <f>ROUND(I473*H473,2)</f>
        <v>0</v>
      </c>
      <c r="K473" s="209" t="s">
        <v>154</v>
      </c>
      <c r="L473" s="46"/>
      <c r="M473" s="214" t="s">
        <v>19</v>
      </c>
      <c r="N473" s="215" t="s">
        <v>48</v>
      </c>
      <c r="O473" s="86"/>
      <c r="P473" s="216">
        <f>O473*H473</f>
        <v>0</v>
      </c>
      <c r="Q473" s="216">
        <v>0.00029999999999999997</v>
      </c>
      <c r="R473" s="216">
        <f>Q473*H473</f>
        <v>0.00098999999999999978</v>
      </c>
      <c r="S473" s="216">
        <v>0</v>
      </c>
      <c r="T473" s="217">
        <f>S473*H473</f>
        <v>0</v>
      </c>
      <c r="U473" s="40"/>
      <c r="V473" s="40"/>
      <c r="W473" s="40"/>
      <c r="X473" s="40"/>
      <c r="Y473" s="40"/>
      <c r="Z473" s="40"/>
      <c r="AA473" s="40"/>
      <c r="AB473" s="40"/>
      <c r="AC473" s="40"/>
      <c r="AD473" s="40"/>
      <c r="AE473" s="40"/>
      <c r="AR473" s="218" t="s">
        <v>249</v>
      </c>
      <c r="AT473" s="218" t="s">
        <v>151</v>
      </c>
      <c r="AU473" s="218" t="s">
        <v>156</v>
      </c>
      <c r="AY473" s="19" t="s">
        <v>149</v>
      </c>
      <c r="BE473" s="219">
        <f>IF(N473="základní",J473,0)</f>
        <v>0</v>
      </c>
      <c r="BF473" s="219">
        <f>IF(N473="snížená",J473,0)</f>
        <v>0</v>
      </c>
      <c r="BG473" s="219">
        <f>IF(N473="zákl. přenesená",J473,0)</f>
        <v>0</v>
      </c>
      <c r="BH473" s="219">
        <f>IF(N473="sníž. přenesená",J473,0)</f>
        <v>0</v>
      </c>
      <c r="BI473" s="219">
        <f>IF(N473="nulová",J473,0)</f>
        <v>0</v>
      </c>
      <c r="BJ473" s="19" t="s">
        <v>156</v>
      </c>
      <c r="BK473" s="219">
        <f>ROUND(I473*H473,2)</f>
        <v>0</v>
      </c>
      <c r="BL473" s="19" t="s">
        <v>249</v>
      </c>
      <c r="BM473" s="218" t="s">
        <v>790</v>
      </c>
    </row>
    <row r="474" s="2" customFormat="1">
      <c r="A474" s="40"/>
      <c r="B474" s="41"/>
      <c r="C474" s="42"/>
      <c r="D474" s="220" t="s">
        <v>158</v>
      </c>
      <c r="E474" s="42"/>
      <c r="F474" s="221" t="s">
        <v>791</v>
      </c>
      <c r="G474" s="42"/>
      <c r="H474" s="42"/>
      <c r="I474" s="222"/>
      <c r="J474" s="42"/>
      <c r="K474" s="42"/>
      <c r="L474" s="46"/>
      <c r="M474" s="223"/>
      <c r="N474" s="224"/>
      <c r="O474" s="86"/>
      <c r="P474" s="86"/>
      <c r="Q474" s="86"/>
      <c r="R474" s="86"/>
      <c r="S474" s="86"/>
      <c r="T474" s="87"/>
      <c r="U474" s="40"/>
      <c r="V474" s="40"/>
      <c r="W474" s="40"/>
      <c r="X474" s="40"/>
      <c r="Y474" s="40"/>
      <c r="Z474" s="40"/>
      <c r="AA474" s="40"/>
      <c r="AB474" s="40"/>
      <c r="AC474" s="40"/>
      <c r="AD474" s="40"/>
      <c r="AE474" s="40"/>
      <c r="AT474" s="19" t="s">
        <v>158</v>
      </c>
      <c r="AU474" s="19" t="s">
        <v>156</v>
      </c>
    </row>
    <row r="475" s="13" customFormat="1">
      <c r="A475" s="13"/>
      <c r="B475" s="225"/>
      <c r="C475" s="226"/>
      <c r="D475" s="227" t="s">
        <v>160</v>
      </c>
      <c r="E475" s="228" t="s">
        <v>19</v>
      </c>
      <c r="F475" s="229" t="s">
        <v>94</v>
      </c>
      <c r="G475" s="226"/>
      <c r="H475" s="230">
        <v>3.2999999999999998</v>
      </c>
      <c r="I475" s="231"/>
      <c r="J475" s="226"/>
      <c r="K475" s="226"/>
      <c r="L475" s="232"/>
      <c r="M475" s="233"/>
      <c r="N475" s="234"/>
      <c r="O475" s="234"/>
      <c r="P475" s="234"/>
      <c r="Q475" s="234"/>
      <c r="R475" s="234"/>
      <c r="S475" s="234"/>
      <c r="T475" s="235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36" t="s">
        <v>160</v>
      </c>
      <c r="AU475" s="236" t="s">
        <v>156</v>
      </c>
      <c r="AV475" s="13" t="s">
        <v>156</v>
      </c>
      <c r="AW475" s="13" t="s">
        <v>36</v>
      </c>
      <c r="AX475" s="13" t="s">
        <v>76</v>
      </c>
      <c r="AY475" s="236" t="s">
        <v>149</v>
      </c>
    </row>
    <row r="476" s="14" customFormat="1">
      <c r="A476" s="14"/>
      <c r="B476" s="237"/>
      <c r="C476" s="238"/>
      <c r="D476" s="227" t="s">
        <v>160</v>
      </c>
      <c r="E476" s="239" t="s">
        <v>19</v>
      </c>
      <c r="F476" s="240" t="s">
        <v>162</v>
      </c>
      <c r="G476" s="238"/>
      <c r="H476" s="241">
        <v>3.2999999999999998</v>
      </c>
      <c r="I476" s="242"/>
      <c r="J476" s="238"/>
      <c r="K476" s="238"/>
      <c r="L476" s="243"/>
      <c r="M476" s="244"/>
      <c r="N476" s="245"/>
      <c r="O476" s="245"/>
      <c r="P476" s="245"/>
      <c r="Q476" s="245"/>
      <c r="R476" s="245"/>
      <c r="S476" s="245"/>
      <c r="T476" s="246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T476" s="247" t="s">
        <v>160</v>
      </c>
      <c r="AU476" s="247" t="s">
        <v>156</v>
      </c>
      <c r="AV476" s="14" t="s">
        <v>155</v>
      </c>
      <c r="AW476" s="14" t="s">
        <v>36</v>
      </c>
      <c r="AX476" s="14" t="s">
        <v>84</v>
      </c>
      <c r="AY476" s="247" t="s">
        <v>149</v>
      </c>
    </row>
    <row r="477" s="2" customFormat="1" ht="37.8" customHeight="1">
      <c r="A477" s="40"/>
      <c r="B477" s="41"/>
      <c r="C477" s="207" t="s">
        <v>792</v>
      </c>
      <c r="D477" s="207" t="s">
        <v>151</v>
      </c>
      <c r="E477" s="208" t="s">
        <v>793</v>
      </c>
      <c r="F477" s="209" t="s">
        <v>794</v>
      </c>
      <c r="G477" s="210" t="s">
        <v>91</v>
      </c>
      <c r="H477" s="211">
        <v>3.2999999999999998</v>
      </c>
      <c r="I477" s="212"/>
      <c r="J477" s="213">
        <f>ROUND(I477*H477,2)</f>
        <v>0</v>
      </c>
      <c r="K477" s="209" t="s">
        <v>154</v>
      </c>
      <c r="L477" s="46"/>
      <c r="M477" s="214" t="s">
        <v>19</v>
      </c>
      <c r="N477" s="215" t="s">
        <v>48</v>
      </c>
      <c r="O477" s="86"/>
      <c r="P477" s="216">
        <f>O477*H477</f>
        <v>0</v>
      </c>
      <c r="Q477" s="216">
        <v>0.0045450000000000004</v>
      </c>
      <c r="R477" s="216">
        <f>Q477*H477</f>
        <v>0.014998500000000001</v>
      </c>
      <c r="S477" s="216">
        <v>0</v>
      </c>
      <c r="T477" s="217">
        <f>S477*H477</f>
        <v>0</v>
      </c>
      <c r="U477" s="40"/>
      <c r="V477" s="40"/>
      <c r="W477" s="40"/>
      <c r="X477" s="40"/>
      <c r="Y477" s="40"/>
      <c r="Z477" s="40"/>
      <c r="AA477" s="40"/>
      <c r="AB477" s="40"/>
      <c r="AC477" s="40"/>
      <c r="AD477" s="40"/>
      <c r="AE477" s="40"/>
      <c r="AR477" s="218" t="s">
        <v>249</v>
      </c>
      <c r="AT477" s="218" t="s">
        <v>151</v>
      </c>
      <c r="AU477" s="218" t="s">
        <v>156</v>
      </c>
      <c r="AY477" s="19" t="s">
        <v>149</v>
      </c>
      <c r="BE477" s="219">
        <f>IF(N477="základní",J477,0)</f>
        <v>0</v>
      </c>
      <c r="BF477" s="219">
        <f>IF(N477="snížená",J477,0)</f>
        <v>0</v>
      </c>
      <c r="BG477" s="219">
        <f>IF(N477="zákl. přenesená",J477,0)</f>
        <v>0</v>
      </c>
      <c r="BH477" s="219">
        <f>IF(N477="sníž. přenesená",J477,0)</f>
        <v>0</v>
      </c>
      <c r="BI477" s="219">
        <f>IF(N477="nulová",J477,0)</f>
        <v>0</v>
      </c>
      <c r="BJ477" s="19" t="s">
        <v>156</v>
      </c>
      <c r="BK477" s="219">
        <f>ROUND(I477*H477,2)</f>
        <v>0</v>
      </c>
      <c r="BL477" s="19" t="s">
        <v>249</v>
      </c>
      <c r="BM477" s="218" t="s">
        <v>795</v>
      </c>
    </row>
    <row r="478" s="2" customFormat="1">
      <c r="A478" s="40"/>
      <c r="B478" s="41"/>
      <c r="C478" s="42"/>
      <c r="D478" s="220" t="s">
        <v>158</v>
      </c>
      <c r="E478" s="42"/>
      <c r="F478" s="221" t="s">
        <v>796</v>
      </c>
      <c r="G478" s="42"/>
      <c r="H478" s="42"/>
      <c r="I478" s="222"/>
      <c r="J478" s="42"/>
      <c r="K478" s="42"/>
      <c r="L478" s="46"/>
      <c r="M478" s="223"/>
      <c r="N478" s="224"/>
      <c r="O478" s="86"/>
      <c r="P478" s="86"/>
      <c r="Q478" s="86"/>
      <c r="R478" s="86"/>
      <c r="S478" s="86"/>
      <c r="T478" s="87"/>
      <c r="U478" s="40"/>
      <c r="V478" s="40"/>
      <c r="W478" s="40"/>
      <c r="X478" s="40"/>
      <c r="Y478" s="40"/>
      <c r="Z478" s="40"/>
      <c r="AA478" s="40"/>
      <c r="AB478" s="40"/>
      <c r="AC478" s="40"/>
      <c r="AD478" s="40"/>
      <c r="AE478" s="40"/>
      <c r="AT478" s="19" t="s">
        <v>158</v>
      </c>
      <c r="AU478" s="19" t="s">
        <v>156</v>
      </c>
    </row>
    <row r="479" s="13" customFormat="1">
      <c r="A479" s="13"/>
      <c r="B479" s="225"/>
      <c r="C479" s="226"/>
      <c r="D479" s="227" t="s">
        <v>160</v>
      </c>
      <c r="E479" s="228" t="s">
        <v>19</v>
      </c>
      <c r="F479" s="229" t="s">
        <v>94</v>
      </c>
      <c r="G479" s="226"/>
      <c r="H479" s="230">
        <v>3.2999999999999998</v>
      </c>
      <c r="I479" s="231"/>
      <c r="J479" s="226"/>
      <c r="K479" s="226"/>
      <c r="L479" s="232"/>
      <c r="M479" s="233"/>
      <c r="N479" s="234"/>
      <c r="O479" s="234"/>
      <c r="P479" s="234"/>
      <c r="Q479" s="234"/>
      <c r="R479" s="234"/>
      <c r="S479" s="234"/>
      <c r="T479" s="235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236" t="s">
        <v>160</v>
      </c>
      <c r="AU479" s="236" t="s">
        <v>156</v>
      </c>
      <c r="AV479" s="13" t="s">
        <v>156</v>
      </c>
      <c r="AW479" s="13" t="s">
        <v>36</v>
      </c>
      <c r="AX479" s="13" t="s">
        <v>76</v>
      </c>
      <c r="AY479" s="236" t="s">
        <v>149</v>
      </c>
    </row>
    <row r="480" s="14" customFormat="1">
      <c r="A480" s="14"/>
      <c r="B480" s="237"/>
      <c r="C480" s="238"/>
      <c r="D480" s="227" t="s">
        <v>160</v>
      </c>
      <c r="E480" s="239" t="s">
        <v>19</v>
      </c>
      <c r="F480" s="240" t="s">
        <v>162</v>
      </c>
      <c r="G480" s="238"/>
      <c r="H480" s="241">
        <v>3.2999999999999998</v>
      </c>
      <c r="I480" s="242"/>
      <c r="J480" s="238"/>
      <c r="K480" s="238"/>
      <c r="L480" s="243"/>
      <c r="M480" s="244"/>
      <c r="N480" s="245"/>
      <c r="O480" s="245"/>
      <c r="P480" s="245"/>
      <c r="Q480" s="245"/>
      <c r="R480" s="245"/>
      <c r="S480" s="245"/>
      <c r="T480" s="246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T480" s="247" t="s">
        <v>160</v>
      </c>
      <c r="AU480" s="247" t="s">
        <v>156</v>
      </c>
      <c r="AV480" s="14" t="s">
        <v>155</v>
      </c>
      <c r="AW480" s="14" t="s">
        <v>36</v>
      </c>
      <c r="AX480" s="14" t="s">
        <v>84</v>
      </c>
      <c r="AY480" s="247" t="s">
        <v>149</v>
      </c>
    </row>
    <row r="481" s="2" customFormat="1" ht="37.8" customHeight="1">
      <c r="A481" s="40"/>
      <c r="B481" s="41"/>
      <c r="C481" s="207" t="s">
        <v>797</v>
      </c>
      <c r="D481" s="207" t="s">
        <v>151</v>
      </c>
      <c r="E481" s="208" t="s">
        <v>798</v>
      </c>
      <c r="F481" s="209" t="s">
        <v>799</v>
      </c>
      <c r="G481" s="210" t="s">
        <v>91</v>
      </c>
      <c r="H481" s="211">
        <v>2.52</v>
      </c>
      <c r="I481" s="212"/>
      <c r="J481" s="213">
        <f>ROUND(I481*H481,2)</f>
        <v>0</v>
      </c>
      <c r="K481" s="209" t="s">
        <v>154</v>
      </c>
      <c r="L481" s="46"/>
      <c r="M481" s="214" t="s">
        <v>19</v>
      </c>
      <c r="N481" s="215" t="s">
        <v>48</v>
      </c>
      <c r="O481" s="86"/>
      <c r="P481" s="216">
        <f>O481*H481</f>
        <v>0</v>
      </c>
      <c r="Q481" s="216">
        <v>0.0059959999999999996</v>
      </c>
      <c r="R481" s="216">
        <f>Q481*H481</f>
        <v>0.015109919999999999</v>
      </c>
      <c r="S481" s="216">
        <v>0</v>
      </c>
      <c r="T481" s="217">
        <f>S481*H481</f>
        <v>0</v>
      </c>
      <c r="U481" s="40"/>
      <c r="V481" s="40"/>
      <c r="W481" s="40"/>
      <c r="X481" s="40"/>
      <c r="Y481" s="40"/>
      <c r="Z481" s="40"/>
      <c r="AA481" s="40"/>
      <c r="AB481" s="40"/>
      <c r="AC481" s="40"/>
      <c r="AD481" s="40"/>
      <c r="AE481" s="40"/>
      <c r="AR481" s="218" t="s">
        <v>249</v>
      </c>
      <c r="AT481" s="218" t="s">
        <v>151</v>
      </c>
      <c r="AU481" s="218" t="s">
        <v>156</v>
      </c>
      <c r="AY481" s="19" t="s">
        <v>149</v>
      </c>
      <c r="BE481" s="219">
        <f>IF(N481="základní",J481,0)</f>
        <v>0</v>
      </c>
      <c r="BF481" s="219">
        <f>IF(N481="snížená",J481,0)</f>
        <v>0</v>
      </c>
      <c r="BG481" s="219">
        <f>IF(N481="zákl. přenesená",J481,0)</f>
        <v>0</v>
      </c>
      <c r="BH481" s="219">
        <f>IF(N481="sníž. přenesená",J481,0)</f>
        <v>0</v>
      </c>
      <c r="BI481" s="219">
        <f>IF(N481="nulová",J481,0)</f>
        <v>0</v>
      </c>
      <c r="BJ481" s="19" t="s">
        <v>156</v>
      </c>
      <c r="BK481" s="219">
        <f>ROUND(I481*H481,2)</f>
        <v>0</v>
      </c>
      <c r="BL481" s="19" t="s">
        <v>249</v>
      </c>
      <c r="BM481" s="218" t="s">
        <v>800</v>
      </c>
    </row>
    <row r="482" s="2" customFormat="1">
      <c r="A482" s="40"/>
      <c r="B482" s="41"/>
      <c r="C482" s="42"/>
      <c r="D482" s="220" t="s">
        <v>158</v>
      </c>
      <c r="E482" s="42"/>
      <c r="F482" s="221" t="s">
        <v>801</v>
      </c>
      <c r="G482" s="42"/>
      <c r="H482" s="42"/>
      <c r="I482" s="222"/>
      <c r="J482" s="42"/>
      <c r="K482" s="42"/>
      <c r="L482" s="46"/>
      <c r="M482" s="223"/>
      <c r="N482" s="224"/>
      <c r="O482" s="86"/>
      <c r="P482" s="86"/>
      <c r="Q482" s="86"/>
      <c r="R482" s="86"/>
      <c r="S482" s="86"/>
      <c r="T482" s="87"/>
      <c r="U482" s="40"/>
      <c r="V482" s="40"/>
      <c r="W482" s="40"/>
      <c r="X482" s="40"/>
      <c r="Y482" s="40"/>
      <c r="Z482" s="40"/>
      <c r="AA482" s="40"/>
      <c r="AB482" s="40"/>
      <c r="AC482" s="40"/>
      <c r="AD482" s="40"/>
      <c r="AE482" s="40"/>
      <c r="AT482" s="19" t="s">
        <v>158</v>
      </c>
      <c r="AU482" s="19" t="s">
        <v>156</v>
      </c>
    </row>
    <row r="483" s="13" customFormat="1">
      <c r="A483" s="13"/>
      <c r="B483" s="225"/>
      <c r="C483" s="226"/>
      <c r="D483" s="227" t="s">
        <v>160</v>
      </c>
      <c r="E483" s="228" t="s">
        <v>19</v>
      </c>
      <c r="F483" s="229" t="s">
        <v>94</v>
      </c>
      <c r="G483" s="226"/>
      <c r="H483" s="230">
        <v>3.2999999999999998</v>
      </c>
      <c r="I483" s="231"/>
      <c r="J483" s="226"/>
      <c r="K483" s="226"/>
      <c r="L483" s="232"/>
      <c r="M483" s="233"/>
      <c r="N483" s="234"/>
      <c r="O483" s="234"/>
      <c r="P483" s="234"/>
      <c r="Q483" s="234"/>
      <c r="R483" s="234"/>
      <c r="S483" s="234"/>
      <c r="T483" s="235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236" t="s">
        <v>160</v>
      </c>
      <c r="AU483" s="236" t="s">
        <v>156</v>
      </c>
      <c r="AV483" s="13" t="s">
        <v>156</v>
      </c>
      <c r="AW483" s="13" t="s">
        <v>36</v>
      </c>
      <c r="AX483" s="13" t="s">
        <v>76</v>
      </c>
      <c r="AY483" s="236" t="s">
        <v>149</v>
      </c>
    </row>
    <row r="484" s="13" customFormat="1">
      <c r="A484" s="13"/>
      <c r="B484" s="225"/>
      <c r="C484" s="226"/>
      <c r="D484" s="227" t="s">
        <v>160</v>
      </c>
      <c r="E484" s="228" t="s">
        <v>19</v>
      </c>
      <c r="F484" s="229" t="s">
        <v>802</v>
      </c>
      <c r="G484" s="226"/>
      <c r="H484" s="230">
        <v>-0.78000000000000003</v>
      </c>
      <c r="I484" s="231"/>
      <c r="J484" s="226"/>
      <c r="K484" s="226"/>
      <c r="L484" s="232"/>
      <c r="M484" s="233"/>
      <c r="N484" s="234"/>
      <c r="O484" s="234"/>
      <c r="P484" s="234"/>
      <c r="Q484" s="234"/>
      <c r="R484" s="234"/>
      <c r="S484" s="234"/>
      <c r="T484" s="235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T484" s="236" t="s">
        <v>160</v>
      </c>
      <c r="AU484" s="236" t="s">
        <v>156</v>
      </c>
      <c r="AV484" s="13" t="s">
        <v>156</v>
      </c>
      <c r="AW484" s="13" t="s">
        <v>36</v>
      </c>
      <c r="AX484" s="13" t="s">
        <v>76</v>
      </c>
      <c r="AY484" s="236" t="s">
        <v>149</v>
      </c>
    </row>
    <row r="485" s="14" customFormat="1">
      <c r="A485" s="14"/>
      <c r="B485" s="237"/>
      <c r="C485" s="238"/>
      <c r="D485" s="227" t="s">
        <v>160</v>
      </c>
      <c r="E485" s="239" t="s">
        <v>19</v>
      </c>
      <c r="F485" s="240" t="s">
        <v>162</v>
      </c>
      <c r="G485" s="238"/>
      <c r="H485" s="241">
        <v>2.52</v>
      </c>
      <c r="I485" s="242"/>
      <c r="J485" s="238"/>
      <c r="K485" s="238"/>
      <c r="L485" s="243"/>
      <c r="M485" s="244"/>
      <c r="N485" s="245"/>
      <c r="O485" s="245"/>
      <c r="P485" s="245"/>
      <c r="Q485" s="245"/>
      <c r="R485" s="245"/>
      <c r="S485" s="245"/>
      <c r="T485" s="246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T485" s="247" t="s">
        <v>160</v>
      </c>
      <c r="AU485" s="247" t="s">
        <v>156</v>
      </c>
      <c r="AV485" s="14" t="s">
        <v>155</v>
      </c>
      <c r="AW485" s="14" t="s">
        <v>36</v>
      </c>
      <c r="AX485" s="14" t="s">
        <v>84</v>
      </c>
      <c r="AY485" s="247" t="s">
        <v>149</v>
      </c>
    </row>
    <row r="486" s="2" customFormat="1" ht="24.15" customHeight="1">
      <c r="A486" s="40"/>
      <c r="B486" s="41"/>
      <c r="C486" s="259" t="s">
        <v>803</v>
      </c>
      <c r="D486" s="259" t="s">
        <v>528</v>
      </c>
      <c r="E486" s="260" t="s">
        <v>804</v>
      </c>
      <c r="F486" s="261" t="s">
        <v>805</v>
      </c>
      <c r="G486" s="262" t="s">
        <v>91</v>
      </c>
      <c r="H486" s="263">
        <v>3.024</v>
      </c>
      <c r="I486" s="264"/>
      <c r="J486" s="265">
        <f>ROUND(I486*H486,2)</f>
        <v>0</v>
      </c>
      <c r="K486" s="261" t="s">
        <v>154</v>
      </c>
      <c r="L486" s="266"/>
      <c r="M486" s="267" t="s">
        <v>19</v>
      </c>
      <c r="N486" s="268" t="s">
        <v>48</v>
      </c>
      <c r="O486" s="86"/>
      <c r="P486" s="216">
        <f>O486*H486</f>
        <v>0</v>
      </c>
      <c r="Q486" s="216">
        <v>0.021999999999999999</v>
      </c>
      <c r="R486" s="216">
        <f>Q486*H486</f>
        <v>0.06652799999999999</v>
      </c>
      <c r="S486" s="216">
        <v>0</v>
      </c>
      <c r="T486" s="217">
        <f>S486*H486</f>
        <v>0</v>
      </c>
      <c r="U486" s="40"/>
      <c r="V486" s="40"/>
      <c r="W486" s="40"/>
      <c r="X486" s="40"/>
      <c r="Y486" s="40"/>
      <c r="Z486" s="40"/>
      <c r="AA486" s="40"/>
      <c r="AB486" s="40"/>
      <c r="AC486" s="40"/>
      <c r="AD486" s="40"/>
      <c r="AE486" s="40"/>
      <c r="AR486" s="218" t="s">
        <v>357</v>
      </c>
      <c r="AT486" s="218" t="s">
        <v>528</v>
      </c>
      <c r="AU486" s="218" t="s">
        <v>156</v>
      </c>
      <c r="AY486" s="19" t="s">
        <v>149</v>
      </c>
      <c r="BE486" s="219">
        <f>IF(N486="základní",J486,0)</f>
        <v>0</v>
      </c>
      <c r="BF486" s="219">
        <f>IF(N486="snížená",J486,0)</f>
        <v>0</v>
      </c>
      <c r="BG486" s="219">
        <f>IF(N486="zákl. přenesená",J486,0)</f>
        <v>0</v>
      </c>
      <c r="BH486" s="219">
        <f>IF(N486="sníž. přenesená",J486,0)</f>
        <v>0</v>
      </c>
      <c r="BI486" s="219">
        <f>IF(N486="nulová",J486,0)</f>
        <v>0</v>
      </c>
      <c r="BJ486" s="19" t="s">
        <v>156</v>
      </c>
      <c r="BK486" s="219">
        <f>ROUND(I486*H486,2)</f>
        <v>0</v>
      </c>
      <c r="BL486" s="19" t="s">
        <v>249</v>
      </c>
      <c r="BM486" s="218" t="s">
        <v>806</v>
      </c>
    </row>
    <row r="487" s="13" customFormat="1">
      <c r="A487" s="13"/>
      <c r="B487" s="225"/>
      <c r="C487" s="226"/>
      <c r="D487" s="227" t="s">
        <v>160</v>
      </c>
      <c r="E487" s="226"/>
      <c r="F487" s="229" t="s">
        <v>807</v>
      </c>
      <c r="G487" s="226"/>
      <c r="H487" s="230">
        <v>3.024</v>
      </c>
      <c r="I487" s="231"/>
      <c r="J487" s="226"/>
      <c r="K487" s="226"/>
      <c r="L487" s="232"/>
      <c r="M487" s="233"/>
      <c r="N487" s="234"/>
      <c r="O487" s="234"/>
      <c r="P487" s="234"/>
      <c r="Q487" s="234"/>
      <c r="R487" s="234"/>
      <c r="S487" s="234"/>
      <c r="T487" s="235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36" t="s">
        <v>160</v>
      </c>
      <c r="AU487" s="236" t="s">
        <v>156</v>
      </c>
      <c r="AV487" s="13" t="s">
        <v>156</v>
      </c>
      <c r="AW487" s="13" t="s">
        <v>4</v>
      </c>
      <c r="AX487" s="13" t="s">
        <v>84</v>
      </c>
      <c r="AY487" s="236" t="s">
        <v>149</v>
      </c>
    </row>
    <row r="488" s="2" customFormat="1" ht="37.8" customHeight="1">
      <c r="A488" s="40"/>
      <c r="B488" s="41"/>
      <c r="C488" s="207" t="s">
        <v>808</v>
      </c>
      <c r="D488" s="207" t="s">
        <v>151</v>
      </c>
      <c r="E488" s="208" t="s">
        <v>809</v>
      </c>
      <c r="F488" s="209" t="s">
        <v>810</v>
      </c>
      <c r="G488" s="210" t="s">
        <v>91</v>
      </c>
      <c r="H488" s="211">
        <v>2.52</v>
      </c>
      <c r="I488" s="212"/>
      <c r="J488" s="213">
        <f>ROUND(I488*H488,2)</f>
        <v>0</v>
      </c>
      <c r="K488" s="209" t="s">
        <v>154</v>
      </c>
      <c r="L488" s="46"/>
      <c r="M488" s="214" t="s">
        <v>19</v>
      </c>
      <c r="N488" s="215" t="s">
        <v>48</v>
      </c>
      <c r="O488" s="86"/>
      <c r="P488" s="216">
        <f>O488*H488</f>
        <v>0</v>
      </c>
      <c r="Q488" s="216">
        <v>0</v>
      </c>
      <c r="R488" s="216">
        <f>Q488*H488</f>
        <v>0</v>
      </c>
      <c r="S488" s="216">
        <v>0</v>
      </c>
      <c r="T488" s="217">
        <f>S488*H488</f>
        <v>0</v>
      </c>
      <c r="U488" s="40"/>
      <c r="V488" s="40"/>
      <c r="W488" s="40"/>
      <c r="X488" s="40"/>
      <c r="Y488" s="40"/>
      <c r="Z488" s="40"/>
      <c r="AA488" s="40"/>
      <c r="AB488" s="40"/>
      <c r="AC488" s="40"/>
      <c r="AD488" s="40"/>
      <c r="AE488" s="40"/>
      <c r="AR488" s="218" t="s">
        <v>249</v>
      </c>
      <c r="AT488" s="218" t="s">
        <v>151</v>
      </c>
      <c r="AU488" s="218" t="s">
        <v>156</v>
      </c>
      <c r="AY488" s="19" t="s">
        <v>149</v>
      </c>
      <c r="BE488" s="219">
        <f>IF(N488="základní",J488,0)</f>
        <v>0</v>
      </c>
      <c r="BF488" s="219">
        <f>IF(N488="snížená",J488,0)</f>
        <v>0</v>
      </c>
      <c r="BG488" s="219">
        <f>IF(N488="zákl. přenesená",J488,0)</f>
        <v>0</v>
      </c>
      <c r="BH488" s="219">
        <f>IF(N488="sníž. přenesená",J488,0)</f>
        <v>0</v>
      </c>
      <c r="BI488" s="219">
        <f>IF(N488="nulová",J488,0)</f>
        <v>0</v>
      </c>
      <c r="BJ488" s="19" t="s">
        <v>156</v>
      </c>
      <c r="BK488" s="219">
        <f>ROUND(I488*H488,2)</f>
        <v>0</v>
      </c>
      <c r="BL488" s="19" t="s">
        <v>249</v>
      </c>
      <c r="BM488" s="218" t="s">
        <v>811</v>
      </c>
    </row>
    <row r="489" s="2" customFormat="1">
      <c r="A489" s="40"/>
      <c r="B489" s="41"/>
      <c r="C489" s="42"/>
      <c r="D489" s="220" t="s">
        <v>158</v>
      </c>
      <c r="E489" s="42"/>
      <c r="F489" s="221" t="s">
        <v>812</v>
      </c>
      <c r="G489" s="42"/>
      <c r="H489" s="42"/>
      <c r="I489" s="222"/>
      <c r="J489" s="42"/>
      <c r="K489" s="42"/>
      <c r="L489" s="46"/>
      <c r="M489" s="223"/>
      <c r="N489" s="224"/>
      <c r="O489" s="86"/>
      <c r="P489" s="86"/>
      <c r="Q489" s="86"/>
      <c r="R489" s="86"/>
      <c r="S489" s="86"/>
      <c r="T489" s="87"/>
      <c r="U489" s="40"/>
      <c r="V489" s="40"/>
      <c r="W489" s="40"/>
      <c r="X489" s="40"/>
      <c r="Y489" s="40"/>
      <c r="Z489" s="40"/>
      <c r="AA489" s="40"/>
      <c r="AB489" s="40"/>
      <c r="AC489" s="40"/>
      <c r="AD489" s="40"/>
      <c r="AE489" s="40"/>
      <c r="AT489" s="19" t="s">
        <v>158</v>
      </c>
      <c r="AU489" s="19" t="s">
        <v>156</v>
      </c>
    </row>
    <row r="490" s="13" customFormat="1">
      <c r="A490" s="13"/>
      <c r="B490" s="225"/>
      <c r="C490" s="226"/>
      <c r="D490" s="227" t="s">
        <v>160</v>
      </c>
      <c r="E490" s="228" t="s">
        <v>19</v>
      </c>
      <c r="F490" s="229" t="s">
        <v>94</v>
      </c>
      <c r="G490" s="226"/>
      <c r="H490" s="230">
        <v>3.2999999999999998</v>
      </c>
      <c r="I490" s="231"/>
      <c r="J490" s="226"/>
      <c r="K490" s="226"/>
      <c r="L490" s="232"/>
      <c r="M490" s="233"/>
      <c r="N490" s="234"/>
      <c r="O490" s="234"/>
      <c r="P490" s="234"/>
      <c r="Q490" s="234"/>
      <c r="R490" s="234"/>
      <c r="S490" s="234"/>
      <c r="T490" s="235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236" t="s">
        <v>160</v>
      </c>
      <c r="AU490" s="236" t="s">
        <v>156</v>
      </c>
      <c r="AV490" s="13" t="s">
        <v>156</v>
      </c>
      <c r="AW490" s="13" t="s">
        <v>36</v>
      </c>
      <c r="AX490" s="13" t="s">
        <v>76</v>
      </c>
      <c r="AY490" s="236" t="s">
        <v>149</v>
      </c>
    </row>
    <row r="491" s="13" customFormat="1">
      <c r="A491" s="13"/>
      <c r="B491" s="225"/>
      <c r="C491" s="226"/>
      <c r="D491" s="227" t="s">
        <v>160</v>
      </c>
      <c r="E491" s="228" t="s">
        <v>19</v>
      </c>
      <c r="F491" s="229" t="s">
        <v>802</v>
      </c>
      <c r="G491" s="226"/>
      <c r="H491" s="230">
        <v>-0.78000000000000003</v>
      </c>
      <c r="I491" s="231"/>
      <c r="J491" s="226"/>
      <c r="K491" s="226"/>
      <c r="L491" s="232"/>
      <c r="M491" s="233"/>
      <c r="N491" s="234"/>
      <c r="O491" s="234"/>
      <c r="P491" s="234"/>
      <c r="Q491" s="234"/>
      <c r="R491" s="234"/>
      <c r="S491" s="234"/>
      <c r="T491" s="235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T491" s="236" t="s">
        <v>160</v>
      </c>
      <c r="AU491" s="236" t="s">
        <v>156</v>
      </c>
      <c r="AV491" s="13" t="s">
        <v>156</v>
      </c>
      <c r="AW491" s="13" t="s">
        <v>36</v>
      </c>
      <c r="AX491" s="13" t="s">
        <v>76</v>
      </c>
      <c r="AY491" s="236" t="s">
        <v>149</v>
      </c>
    </row>
    <row r="492" s="14" customFormat="1">
      <c r="A492" s="14"/>
      <c r="B492" s="237"/>
      <c r="C492" s="238"/>
      <c r="D492" s="227" t="s">
        <v>160</v>
      </c>
      <c r="E492" s="239" t="s">
        <v>19</v>
      </c>
      <c r="F492" s="240" t="s">
        <v>162</v>
      </c>
      <c r="G492" s="238"/>
      <c r="H492" s="241">
        <v>2.52</v>
      </c>
      <c r="I492" s="242"/>
      <c r="J492" s="238"/>
      <c r="K492" s="238"/>
      <c r="L492" s="243"/>
      <c r="M492" s="244"/>
      <c r="N492" s="245"/>
      <c r="O492" s="245"/>
      <c r="P492" s="245"/>
      <c r="Q492" s="245"/>
      <c r="R492" s="245"/>
      <c r="S492" s="245"/>
      <c r="T492" s="246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T492" s="247" t="s">
        <v>160</v>
      </c>
      <c r="AU492" s="247" t="s">
        <v>156</v>
      </c>
      <c r="AV492" s="14" t="s">
        <v>155</v>
      </c>
      <c r="AW492" s="14" t="s">
        <v>36</v>
      </c>
      <c r="AX492" s="14" t="s">
        <v>84</v>
      </c>
      <c r="AY492" s="247" t="s">
        <v>149</v>
      </c>
    </row>
    <row r="493" s="2" customFormat="1" ht="24.15" customHeight="1">
      <c r="A493" s="40"/>
      <c r="B493" s="41"/>
      <c r="C493" s="207" t="s">
        <v>813</v>
      </c>
      <c r="D493" s="207" t="s">
        <v>151</v>
      </c>
      <c r="E493" s="208" t="s">
        <v>814</v>
      </c>
      <c r="F493" s="209" t="s">
        <v>815</v>
      </c>
      <c r="G493" s="210" t="s">
        <v>91</v>
      </c>
      <c r="H493" s="211">
        <v>3.2999999999999998</v>
      </c>
      <c r="I493" s="212"/>
      <c r="J493" s="213">
        <f>ROUND(I493*H493,2)</f>
        <v>0</v>
      </c>
      <c r="K493" s="209" t="s">
        <v>154</v>
      </c>
      <c r="L493" s="46"/>
      <c r="M493" s="214" t="s">
        <v>19</v>
      </c>
      <c r="N493" s="215" t="s">
        <v>48</v>
      </c>
      <c r="O493" s="86"/>
      <c r="P493" s="216">
        <f>O493*H493</f>
        <v>0</v>
      </c>
      <c r="Q493" s="216">
        <v>0.0015</v>
      </c>
      <c r="R493" s="216">
        <f>Q493*H493</f>
        <v>0.0049499999999999995</v>
      </c>
      <c r="S493" s="216">
        <v>0</v>
      </c>
      <c r="T493" s="217">
        <f>S493*H493</f>
        <v>0</v>
      </c>
      <c r="U493" s="40"/>
      <c r="V493" s="40"/>
      <c r="W493" s="40"/>
      <c r="X493" s="40"/>
      <c r="Y493" s="40"/>
      <c r="Z493" s="40"/>
      <c r="AA493" s="40"/>
      <c r="AB493" s="40"/>
      <c r="AC493" s="40"/>
      <c r="AD493" s="40"/>
      <c r="AE493" s="40"/>
      <c r="AR493" s="218" t="s">
        <v>249</v>
      </c>
      <c r="AT493" s="218" t="s">
        <v>151</v>
      </c>
      <c r="AU493" s="218" t="s">
        <v>156</v>
      </c>
      <c r="AY493" s="19" t="s">
        <v>149</v>
      </c>
      <c r="BE493" s="219">
        <f>IF(N493="základní",J493,0)</f>
        <v>0</v>
      </c>
      <c r="BF493" s="219">
        <f>IF(N493="snížená",J493,0)</f>
        <v>0</v>
      </c>
      <c r="BG493" s="219">
        <f>IF(N493="zákl. přenesená",J493,0)</f>
        <v>0</v>
      </c>
      <c r="BH493" s="219">
        <f>IF(N493="sníž. přenesená",J493,0)</f>
        <v>0</v>
      </c>
      <c r="BI493" s="219">
        <f>IF(N493="nulová",J493,0)</f>
        <v>0</v>
      </c>
      <c r="BJ493" s="19" t="s">
        <v>156</v>
      </c>
      <c r="BK493" s="219">
        <f>ROUND(I493*H493,2)</f>
        <v>0</v>
      </c>
      <c r="BL493" s="19" t="s">
        <v>249</v>
      </c>
      <c r="BM493" s="218" t="s">
        <v>816</v>
      </c>
    </row>
    <row r="494" s="2" customFormat="1">
      <c r="A494" s="40"/>
      <c r="B494" s="41"/>
      <c r="C494" s="42"/>
      <c r="D494" s="220" t="s">
        <v>158</v>
      </c>
      <c r="E494" s="42"/>
      <c r="F494" s="221" t="s">
        <v>817</v>
      </c>
      <c r="G494" s="42"/>
      <c r="H494" s="42"/>
      <c r="I494" s="222"/>
      <c r="J494" s="42"/>
      <c r="K494" s="42"/>
      <c r="L494" s="46"/>
      <c r="M494" s="223"/>
      <c r="N494" s="224"/>
      <c r="O494" s="86"/>
      <c r="P494" s="86"/>
      <c r="Q494" s="86"/>
      <c r="R494" s="86"/>
      <c r="S494" s="86"/>
      <c r="T494" s="87"/>
      <c r="U494" s="40"/>
      <c r="V494" s="40"/>
      <c r="W494" s="40"/>
      <c r="X494" s="40"/>
      <c r="Y494" s="40"/>
      <c r="Z494" s="40"/>
      <c r="AA494" s="40"/>
      <c r="AB494" s="40"/>
      <c r="AC494" s="40"/>
      <c r="AD494" s="40"/>
      <c r="AE494" s="40"/>
      <c r="AT494" s="19" t="s">
        <v>158</v>
      </c>
      <c r="AU494" s="19" t="s">
        <v>156</v>
      </c>
    </row>
    <row r="495" s="15" customFormat="1">
      <c r="A495" s="15"/>
      <c r="B495" s="248"/>
      <c r="C495" s="249"/>
      <c r="D495" s="227" t="s">
        <v>160</v>
      </c>
      <c r="E495" s="250" t="s">
        <v>19</v>
      </c>
      <c r="F495" s="251" t="s">
        <v>818</v>
      </c>
      <c r="G495" s="249"/>
      <c r="H495" s="250" t="s">
        <v>19</v>
      </c>
      <c r="I495" s="252"/>
      <c r="J495" s="249"/>
      <c r="K495" s="249"/>
      <c r="L495" s="253"/>
      <c r="M495" s="254"/>
      <c r="N495" s="255"/>
      <c r="O495" s="255"/>
      <c r="P495" s="255"/>
      <c r="Q495" s="255"/>
      <c r="R495" s="255"/>
      <c r="S495" s="255"/>
      <c r="T495" s="256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T495" s="257" t="s">
        <v>160</v>
      </c>
      <c r="AU495" s="257" t="s">
        <v>156</v>
      </c>
      <c r="AV495" s="15" t="s">
        <v>84</v>
      </c>
      <c r="AW495" s="15" t="s">
        <v>36</v>
      </c>
      <c r="AX495" s="15" t="s">
        <v>76</v>
      </c>
      <c r="AY495" s="257" t="s">
        <v>149</v>
      </c>
    </row>
    <row r="496" s="13" customFormat="1">
      <c r="A496" s="13"/>
      <c r="B496" s="225"/>
      <c r="C496" s="226"/>
      <c r="D496" s="227" t="s">
        <v>160</v>
      </c>
      <c r="E496" s="228" t="s">
        <v>19</v>
      </c>
      <c r="F496" s="229" t="s">
        <v>94</v>
      </c>
      <c r="G496" s="226"/>
      <c r="H496" s="230">
        <v>3.2999999999999998</v>
      </c>
      <c r="I496" s="231"/>
      <c r="J496" s="226"/>
      <c r="K496" s="226"/>
      <c r="L496" s="232"/>
      <c r="M496" s="233"/>
      <c r="N496" s="234"/>
      <c r="O496" s="234"/>
      <c r="P496" s="234"/>
      <c r="Q496" s="234"/>
      <c r="R496" s="234"/>
      <c r="S496" s="234"/>
      <c r="T496" s="235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236" t="s">
        <v>160</v>
      </c>
      <c r="AU496" s="236" t="s">
        <v>156</v>
      </c>
      <c r="AV496" s="13" t="s">
        <v>156</v>
      </c>
      <c r="AW496" s="13" t="s">
        <v>36</v>
      </c>
      <c r="AX496" s="13" t="s">
        <v>76</v>
      </c>
      <c r="AY496" s="236" t="s">
        <v>149</v>
      </c>
    </row>
    <row r="497" s="14" customFormat="1">
      <c r="A497" s="14"/>
      <c r="B497" s="237"/>
      <c r="C497" s="238"/>
      <c r="D497" s="227" t="s">
        <v>160</v>
      </c>
      <c r="E497" s="239" t="s">
        <v>19</v>
      </c>
      <c r="F497" s="240" t="s">
        <v>162</v>
      </c>
      <c r="G497" s="238"/>
      <c r="H497" s="241">
        <v>3.2999999999999998</v>
      </c>
      <c r="I497" s="242"/>
      <c r="J497" s="238"/>
      <c r="K497" s="238"/>
      <c r="L497" s="243"/>
      <c r="M497" s="244"/>
      <c r="N497" s="245"/>
      <c r="O497" s="245"/>
      <c r="P497" s="245"/>
      <c r="Q497" s="245"/>
      <c r="R497" s="245"/>
      <c r="S497" s="245"/>
      <c r="T497" s="246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T497" s="247" t="s">
        <v>160</v>
      </c>
      <c r="AU497" s="247" t="s">
        <v>156</v>
      </c>
      <c r="AV497" s="14" t="s">
        <v>155</v>
      </c>
      <c r="AW497" s="14" t="s">
        <v>36</v>
      </c>
      <c r="AX497" s="14" t="s">
        <v>84</v>
      </c>
      <c r="AY497" s="247" t="s">
        <v>149</v>
      </c>
    </row>
    <row r="498" s="2" customFormat="1" ht="16.5" customHeight="1">
      <c r="A498" s="40"/>
      <c r="B498" s="41"/>
      <c r="C498" s="207" t="s">
        <v>819</v>
      </c>
      <c r="D498" s="207" t="s">
        <v>151</v>
      </c>
      <c r="E498" s="208" t="s">
        <v>820</v>
      </c>
      <c r="F498" s="209" t="s">
        <v>821</v>
      </c>
      <c r="G498" s="210" t="s">
        <v>165</v>
      </c>
      <c r="H498" s="211">
        <v>10.619999999999999</v>
      </c>
      <c r="I498" s="212"/>
      <c r="J498" s="213">
        <f>ROUND(I498*H498,2)</f>
        <v>0</v>
      </c>
      <c r="K498" s="209" t="s">
        <v>154</v>
      </c>
      <c r="L498" s="46"/>
      <c r="M498" s="214" t="s">
        <v>19</v>
      </c>
      <c r="N498" s="215" t="s">
        <v>48</v>
      </c>
      <c r="O498" s="86"/>
      <c r="P498" s="216">
        <f>O498*H498</f>
        <v>0</v>
      </c>
      <c r="Q498" s="216">
        <v>9.0000000000000006E-05</v>
      </c>
      <c r="R498" s="216">
        <f>Q498*H498</f>
        <v>0.00095580000000000003</v>
      </c>
      <c r="S498" s="216">
        <v>0</v>
      </c>
      <c r="T498" s="217">
        <f>S498*H498</f>
        <v>0</v>
      </c>
      <c r="U498" s="40"/>
      <c r="V498" s="40"/>
      <c r="W498" s="40"/>
      <c r="X498" s="40"/>
      <c r="Y498" s="40"/>
      <c r="Z498" s="40"/>
      <c r="AA498" s="40"/>
      <c r="AB498" s="40"/>
      <c r="AC498" s="40"/>
      <c r="AD498" s="40"/>
      <c r="AE498" s="40"/>
      <c r="AR498" s="218" t="s">
        <v>249</v>
      </c>
      <c r="AT498" s="218" t="s">
        <v>151</v>
      </c>
      <c r="AU498" s="218" t="s">
        <v>156</v>
      </c>
      <c r="AY498" s="19" t="s">
        <v>149</v>
      </c>
      <c r="BE498" s="219">
        <f>IF(N498="základní",J498,0)</f>
        <v>0</v>
      </c>
      <c r="BF498" s="219">
        <f>IF(N498="snížená",J498,0)</f>
        <v>0</v>
      </c>
      <c r="BG498" s="219">
        <f>IF(N498="zákl. přenesená",J498,0)</f>
        <v>0</v>
      </c>
      <c r="BH498" s="219">
        <f>IF(N498="sníž. přenesená",J498,0)</f>
        <v>0</v>
      </c>
      <c r="BI498" s="219">
        <f>IF(N498="nulová",J498,0)</f>
        <v>0</v>
      </c>
      <c r="BJ498" s="19" t="s">
        <v>156</v>
      </c>
      <c r="BK498" s="219">
        <f>ROUND(I498*H498,2)</f>
        <v>0</v>
      </c>
      <c r="BL498" s="19" t="s">
        <v>249</v>
      </c>
      <c r="BM498" s="218" t="s">
        <v>822</v>
      </c>
    </row>
    <row r="499" s="2" customFormat="1">
      <c r="A499" s="40"/>
      <c r="B499" s="41"/>
      <c r="C499" s="42"/>
      <c r="D499" s="220" t="s">
        <v>158</v>
      </c>
      <c r="E499" s="42"/>
      <c r="F499" s="221" t="s">
        <v>823</v>
      </c>
      <c r="G499" s="42"/>
      <c r="H499" s="42"/>
      <c r="I499" s="222"/>
      <c r="J499" s="42"/>
      <c r="K499" s="42"/>
      <c r="L499" s="46"/>
      <c r="M499" s="223"/>
      <c r="N499" s="224"/>
      <c r="O499" s="86"/>
      <c r="P499" s="86"/>
      <c r="Q499" s="86"/>
      <c r="R499" s="86"/>
      <c r="S499" s="86"/>
      <c r="T499" s="87"/>
      <c r="U499" s="40"/>
      <c r="V499" s="40"/>
      <c r="W499" s="40"/>
      <c r="X499" s="40"/>
      <c r="Y499" s="40"/>
      <c r="Z499" s="40"/>
      <c r="AA499" s="40"/>
      <c r="AB499" s="40"/>
      <c r="AC499" s="40"/>
      <c r="AD499" s="40"/>
      <c r="AE499" s="40"/>
      <c r="AT499" s="19" t="s">
        <v>158</v>
      </c>
      <c r="AU499" s="19" t="s">
        <v>156</v>
      </c>
    </row>
    <row r="500" s="15" customFormat="1">
      <c r="A500" s="15"/>
      <c r="B500" s="248"/>
      <c r="C500" s="249"/>
      <c r="D500" s="227" t="s">
        <v>160</v>
      </c>
      <c r="E500" s="250" t="s">
        <v>19</v>
      </c>
      <c r="F500" s="251" t="s">
        <v>824</v>
      </c>
      <c r="G500" s="249"/>
      <c r="H500" s="250" t="s">
        <v>19</v>
      </c>
      <c r="I500" s="252"/>
      <c r="J500" s="249"/>
      <c r="K500" s="249"/>
      <c r="L500" s="253"/>
      <c r="M500" s="254"/>
      <c r="N500" s="255"/>
      <c r="O500" s="255"/>
      <c r="P500" s="255"/>
      <c r="Q500" s="255"/>
      <c r="R500" s="255"/>
      <c r="S500" s="255"/>
      <c r="T500" s="256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E500" s="15"/>
      <c r="AT500" s="257" t="s">
        <v>160</v>
      </c>
      <c r="AU500" s="257" t="s">
        <v>156</v>
      </c>
      <c r="AV500" s="15" t="s">
        <v>84</v>
      </c>
      <c r="AW500" s="15" t="s">
        <v>36</v>
      </c>
      <c r="AX500" s="15" t="s">
        <v>76</v>
      </c>
      <c r="AY500" s="257" t="s">
        <v>149</v>
      </c>
    </row>
    <row r="501" s="13" customFormat="1">
      <c r="A501" s="13"/>
      <c r="B501" s="225"/>
      <c r="C501" s="226"/>
      <c r="D501" s="227" t="s">
        <v>160</v>
      </c>
      <c r="E501" s="228" t="s">
        <v>19</v>
      </c>
      <c r="F501" s="229" t="s">
        <v>825</v>
      </c>
      <c r="G501" s="226"/>
      <c r="H501" s="230">
        <v>3.4199999999999999</v>
      </c>
      <c r="I501" s="231"/>
      <c r="J501" s="226"/>
      <c r="K501" s="226"/>
      <c r="L501" s="232"/>
      <c r="M501" s="233"/>
      <c r="N501" s="234"/>
      <c r="O501" s="234"/>
      <c r="P501" s="234"/>
      <c r="Q501" s="234"/>
      <c r="R501" s="234"/>
      <c r="S501" s="234"/>
      <c r="T501" s="235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236" t="s">
        <v>160</v>
      </c>
      <c r="AU501" s="236" t="s">
        <v>156</v>
      </c>
      <c r="AV501" s="13" t="s">
        <v>156</v>
      </c>
      <c r="AW501" s="13" t="s">
        <v>36</v>
      </c>
      <c r="AX501" s="13" t="s">
        <v>76</v>
      </c>
      <c r="AY501" s="236" t="s">
        <v>149</v>
      </c>
    </row>
    <row r="502" s="13" customFormat="1">
      <c r="A502" s="13"/>
      <c r="B502" s="225"/>
      <c r="C502" s="226"/>
      <c r="D502" s="227" t="s">
        <v>160</v>
      </c>
      <c r="E502" s="228" t="s">
        <v>19</v>
      </c>
      <c r="F502" s="229" t="s">
        <v>826</v>
      </c>
      <c r="G502" s="226"/>
      <c r="H502" s="230">
        <v>7.2000000000000002</v>
      </c>
      <c r="I502" s="231"/>
      <c r="J502" s="226"/>
      <c r="K502" s="226"/>
      <c r="L502" s="232"/>
      <c r="M502" s="233"/>
      <c r="N502" s="234"/>
      <c r="O502" s="234"/>
      <c r="P502" s="234"/>
      <c r="Q502" s="234"/>
      <c r="R502" s="234"/>
      <c r="S502" s="234"/>
      <c r="T502" s="235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T502" s="236" t="s">
        <v>160</v>
      </c>
      <c r="AU502" s="236" t="s">
        <v>156</v>
      </c>
      <c r="AV502" s="13" t="s">
        <v>156</v>
      </c>
      <c r="AW502" s="13" t="s">
        <v>36</v>
      </c>
      <c r="AX502" s="13" t="s">
        <v>76</v>
      </c>
      <c r="AY502" s="236" t="s">
        <v>149</v>
      </c>
    </row>
    <row r="503" s="14" customFormat="1">
      <c r="A503" s="14"/>
      <c r="B503" s="237"/>
      <c r="C503" s="238"/>
      <c r="D503" s="227" t="s">
        <v>160</v>
      </c>
      <c r="E503" s="239" t="s">
        <v>19</v>
      </c>
      <c r="F503" s="240" t="s">
        <v>162</v>
      </c>
      <c r="G503" s="238"/>
      <c r="H503" s="241">
        <v>10.619999999999999</v>
      </c>
      <c r="I503" s="242"/>
      <c r="J503" s="238"/>
      <c r="K503" s="238"/>
      <c r="L503" s="243"/>
      <c r="M503" s="244"/>
      <c r="N503" s="245"/>
      <c r="O503" s="245"/>
      <c r="P503" s="245"/>
      <c r="Q503" s="245"/>
      <c r="R503" s="245"/>
      <c r="S503" s="245"/>
      <c r="T503" s="246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T503" s="247" t="s">
        <v>160</v>
      </c>
      <c r="AU503" s="247" t="s">
        <v>156</v>
      </c>
      <c r="AV503" s="14" t="s">
        <v>155</v>
      </c>
      <c r="AW503" s="14" t="s">
        <v>36</v>
      </c>
      <c r="AX503" s="14" t="s">
        <v>84</v>
      </c>
      <c r="AY503" s="247" t="s">
        <v>149</v>
      </c>
    </row>
    <row r="504" s="2" customFormat="1" ht="24.15" customHeight="1">
      <c r="A504" s="40"/>
      <c r="B504" s="41"/>
      <c r="C504" s="207" t="s">
        <v>827</v>
      </c>
      <c r="D504" s="207" t="s">
        <v>151</v>
      </c>
      <c r="E504" s="208" t="s">
        <v>828</v>
      </c>
      <c r="F504" s="209" t="s">
        <v>829</v>
      </c>
      <c r="G504" s="210" t="s">
        <v>365</v>
      </c>
      <c r="H504" s="211">
        <v>8</v>
      </c>
      <c r="I504" s="212"/>
      <c r="J504" s="213">
        <f>ROUND(I504*H504,2)</f>
        <v>0</v>
      </c>
      <c r="K504" s="209" t="s">
        <v>154</v>
      </c>
      <c r="L504" s="46"/>
      <c r="M504" s="214" t="s">
        <v>19</v>
      </c>
      <c r="N504" s="215" t="s">
        <v>48</v>
      </c>
      <c r="O504" s="86"/>
      <c r="P504" s="216">
        <f>O504*H504</f>
        <v>0</v>
      </c>
      <c r="Q504" s="216">
        <v>0.00021000000000000001</v>
      </c>
      <c r="R504" s="216">
        <f>Q504*H504</f>
        <v>0.0016800000000000001</v>
      </c>
      <c r="S504" s="216">
        <v>0</v>
      </c>
      <c r="T504" s="217">
        <f>S504*H504</f>
        <v>0</v>
      </c>
      <c r="U504" s="40"/>
      <c r="V504" s="40"/>
      <c r="W504" s="40"/>
      <c r="X504" s="40"/>
      <c r="Y504" s="40"/>
      <c r="Z504" s="40"/>
      <c r="AA504" s="40"/>
      <c r="AB504" s="40"/>
      <c r="AC504" s="40"/>
      <c r="AD504" s="40"/>
      <c r="AE504" s="40"/>
      <c r="AR504" s="218" t="s">
        <v>249</v>
      </c>
      <c r="AT504" s="218" t="s">
        <v>151</v>
      </c>
      <c r="AU504" s="218" t="s">
        <v>156</v>
      </c>
      <c r="AY504" s="19" t="s">
        <v>149</v>
      </c>
      <c r="BE504" s="219">
        <f>IF(N504="základní",J504,0)</f>
        <v>0</v>
      </c>
      <c r="BF504" s="219">
        <f>IF(N504="snížená",J504,0)</f>
        <v>0</v>
      </c>
      <c r="BG504" s="219">
        <f>IF(N504="zákl. přenesená",J504,0)</f>
        <v>0</v>
      </c>
      <c r="BH504" s="219">
        <f>IF(N504="sníž. přenesená",J504,0)</f>
        <v>0</v>
      </c>
      <c r="BI504" s="219">
        <f>IF(N504="nulová",J504,0)</f>
        <v>0</v>
      </c>
      <c r="BJ504" s="19" t="s">
        <v>156</v>
      </c>
      <c r="BK504" s="219">
        <f>ROUND(I504*H504,2)</f>
        <v>0</v>
      </c>
      <c r="BL504" s="19" t="s">
        <v>249</v>
      </c>
      <c r="BM504" s="218" t="s">
        <v>830</v>
      </c>
    </row>
    <row r="505" s="2" customFormat="1">
      <c r="A505" s="40"/>
      <c r="B505" s="41"/>
      <c r="C505" s="42"/>
      <c r="D505" s="220" t="s">
        <v>158</v>
      </c>
      <c r="E505" s="42"/>
      <c r="F505" s="221" t="s">
        <v>831</v>
      </c>
      <c r="G505" s="42"/>
      <c r="H505" s="42"/>
      <c r="I505" s="222"/>
      <c r="J505" s="42"/>
      <c r="K505" s="42"/>
      <c r="L505" s="46"/>
      <c r="M505" s="223"/>
      <c r="N505" s="224"/>
      <c r="O505" s="86"/>
      <c r="P505" s="86"/>
      <c r="Q505" s="86"/>
      <c r="R505" s="86"/>
      <c r="S505" s="86"/>
      <c r="T505" s="87"/>
      <c r="U505" s="40"/>
      <c r="V505" s="40"/>
      <c r="W505" s="40"/>
      <c r="X505" s="40"/>
      <c r="Y505" s="40"/>
      <c r="Z505" s="40"/>
      <c r="AA505" s="40"/>
      <c r="AB505" s="40"/>
      <c r="AC505" s="40"/>
      <c r="AD505" s="40"/>
      <c r="AE505" s="40"/>
      <c r="AT505" s="19" t="s">
        <v>158</v>
      </c>
      <c r="AU505" s="19" t="s">
        <v>156</v>
      </c>
    </row>
    <row r="506" s="13" customFormat="1">
      <c r="A506" s="13"/>
      <c r="B506" s="225"/>
      <c r="C506" s="226"/>
      <c r="D506" s="227" t="s">
        <v>160</v>
      </c>
      <c r="E506" s="228" t="s">
        <v>19</v>
      </c>
      <c r="F506" s="229" t="s">
        <v>832</v>
      </c>
      <c r="G506" s="226"/>
      <c r="H506" s="230">
        <v>8</v>
      </c>
      <c r="I506" s="231"/>
      <c r="J506" s="226"/>
      <c r="K506" s="226"/>
      <c r="L506" s="232"/>
      <c r="M506" s="233"/>
      <c r="N506" s="234"/>
      <c r="O506" s="234"/>
      <c r="P506" s="234"/>
      <c r="Q506" s="234"/>
      <c r="R506" s="234"/>
      <c r="S506" s="234"/>
      <c r="T506" s="235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T506" s="236" t="s">
        <v>160</v>
      </c>
      <c r="AU506" s="236" t="s">
        <v>156</v>
      </c>
      <c r="AV506" s="13" t="s">
        <v>156</v>
      </c>
      <c r="AW506" s="13" t="s">
        <v>36</v>
      </c>
      <c r="AX506" s="13" t="s">
        <v>76</v>
      </c>
      <c r="AY506" s="236" t="s">
        <v>149</v>
      </c>
    </row>
    <row r="507" s="14" customFormat="1">
      <c r="A507" s="14"/>
      <c r="B507" s="237"/>
      <c r="C507" s="238"/>
      <c r="D507" s="227" t="s">
        <v>160</v>
      </c>
      <c r="E507" s="239" t="s">
        <v>19</v>
      </c>
      <c r="F507" s="240" t="s">
        <v>162</v>
      </c>
      <c r="G507" s="238"/>
      <c r="H507" s="241">
        <v>8</v>
      </c>
      <c r="I507" s="242"/>
      <c r="J507" s="238"/>
      <c r="K507" s="238"/>
      <c r="L507" s="243"/>
      <c r="M507" s="244"/>
      <c r="N507" s="245"/>
      <c r="O507" s="245"/>
      <c r="P507" s="245"/>
      <c r="Q507" s="245"/>
      <c r="R507" s="245"/>
      <c r="S507" s="245"/>
      <c r="T507" s="246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T507" s="247" t="s">
        <v>160</v>
      </c>
      <c r="AU507" s="247" t="s">
        <v>156</v>
      </c>
      <c r="AV507" s="14" t="s">
        <v>155</v>
      </c>
      <c r="AW507" s="14" t="s">
        <v>36</v>
      </c>
      <c r="AX507" s="14" t="s">
        <v>84</v>
      </c>
      <c r="AY507" s="247" t="s">
        <v>149</v>
      </c>
    </row>
    <row r="508" s="2" customFormat="1" ht="24.15" customHeight="1">
      <c r="A508" s="40"/>
      <c r="B508" s="41"/>
      <c r="C508" s="207" t="s">
        <v>833</v>
      </c>
      <c r="D508" s="207" t="s">
        <v>151</v>
      </c>
      <c r="E508" s="208" t="s">
        <v>834</v>
      </c>
      <c r="F508" s="209" t="s">
        <v>835</v>
      </c>
      <c r="G508" s="210" t="s">
        <v>165</v>
      </c>
      <c r="H508" s="211">
        <v>8.9900000000000002</v>
      </c>
      <c r="I508" s="212"/>
      <c r="J508" s="213">
        <f>ROUND(I508*H508,2)</f>
        <v>0</v>
      </c>
      <c r="K508" s="209" t="s">
        <v>154</v>
      </c>
      <c r="L508" s="46"/>
      <c r="M508" s="214" t="s">
        <v>19</v>
      </c>
      <c r="N508" s="215" t="s">
        <v>48</v>
      </c>
      <c r="O508" s="86"/>
      <c r="P508" s="216">
        <f>O508*H508</f>
        <v>0</v>
      </c>
      <c r="Q508" s="216">
        <v>0.0014245</v>
      </c>
      <c r="R508" s="216">
        <f>Q508*H508</f>
        <v>0.012806255000000001</v>
      </c>
      <c r="S508" s="216">
        <v>0</v>
      </c>
      <c r="T508" s="217">
        <f>S508*H508</f>
        <v>0</v>
      </c>
      <c r="U508" s="40"/>
      <c r="V508" s="40"/>
      <c r="W508" s="40"/>
      <c r="X508" s="40"/>
      <c r="Y508" s="40"/>
      <c r="Z508" s="40"/>
      <c r="AA508" s="40"/>
      <c r="AB508" s="40"/>
      <c r="AC508" s="40"/>
      <c r="AD508" s="40"/>
      <c r="AE508" s="40"/>
      <c r="AR508" s="218" t="s">
        <v>249</v>
      </c>
      <c r="AT508" s="218" t="s">
        <v>151</v>
      </c>
      <c r="AU508" s="218" t="s">
        <v>156</v>
      </c>
      <c r="AY508" s="19" t="s">
        <v>149</v>
      </c>
      <c r="BE508" s="219">
        <f>IF(N508="základní",J508,0)</f>
        <v>0</v>
      </c>
      <c r="BF508" s="219">
        <f>IF(N508="snížená",J508,0)</f>
        <v>0</v>
      </c>
      <c r="BG508" s="219">
        <f>IF(N508="zákl. přenesená",J508,0)</f>
        <v>0</v>
      </c>
      <c r="BH508" s="219">
        <f>IF(N508="sníž. přenesená",J508,0)</f>
        <v>0</v>
      </c>
      <c r="BI508" s="219">
        <f>IF(N508="nulová",J508,0)</f>
        <v>0</v>
      </c>
      <c r="BJ508" s="19" t="s">
        <v>156</v>
      </c>
      <c r="BK508" s="219">
        <f>ROUND(I508*H508,2)</f>
        <v>0</v>
      </c>
      <c r="BL508" s="19" t="s">
        <v>249</v>
      </c>
      <c r="BM508" s="218" t="s">
        <v>836</v>
      </c>
    </row>
    <row r="509" s="2" customFormat="1">
      <c r="A509" s="40"/>
      <c r="B509" s="41"/>
      <c r="C509" s="42"/>
      <c r="D509" s="220" t="s">
        <v>158</v>
      </c>
      <c r="E509" s="42"/>
      <c r="F509" s="221" t="s">
        <v>837</v>
      </c>
      <c r="G509" s="42"/>
      <c r="H509" s="42"/>
      <c r="I509" s="222"/>
      <c r="J509" s="42"/>
      <c r="K509" s="42"/>
      <c r="L509" s="46"/>
      <c r="M509" s="223"/>
      <c r="N509" s="224"/>
      <c r="O509" s="86"/>
      <c r="P509" s="86"/>
      <c r="Q509" s="86"/>
      <c r="R509" s="86"/>
      <c r="S509" s="86"/>
      <c r="T509" s="87"/>
      <c r="U509" s="40"/>
      <c r="V509" s="40"/>
      <c r="W509" s="40"/>
      <c r="X509" s="40"/>
      <c r="Y509" s="40"/>
      <c r="Z509" s="40"/>
      <c r="AA509" s="40"/>
      <c r="AB509" s="40"/>
      <c r="AC509" s="40"/>
      <c r="AD509" s="40"/>
      <c r="AE509" s="40"/>
      <c r="AT509" s="19" t="s">
        <v>158</v>
      </c>
      <c r="AU509" s="19" t="s">
        <v>156</v>
      </c>
    </row>
    <row r="510" s="15" customFormat="1">
      <c r="A510" s="15"/>
      <c r="B510" s="248"/>
      <c r="C510" s="249"/>
      <c r="D510" s="227" t="s">
        <v>160</v>
      </c>
      <c r="E510" s="250" t="s">
        <v>19</v>
      </c>
      <c r="F510" s="251" t="s">
        <v>824</v>
      </c>
      <c r="G510" s="249"/>
      <c r="H510" s="250" t="s">
        <v>19</v>
      </c>
      <c r="I510" s="252"/>
      <c r="J510" s="249"/>
      <c r="K510" s="249"/>
      <c r="L510" s="253"/>
      <c r="M510" s="254"/>
      <c r="N510" s="255"/>
      <c r="O510" s="255"/>
      <c r="P510" s="255"/>
      <c r="Q510" s="255"/>
      <c r="R510" s="255"/>
      <c r="S510" s="255"/>
      <c r="T510" s="256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  <c r="AE510" s="15"/>
      <c r="AT510" s="257" t="s">
        <v>160</v>
      </c>
      <c r="AU510" s="257" t="s">
        <v>156</v>
      </c>
      <c r="AV510" s="15" t="s">
        <v>84</v>
      </c>
      <c r="AW510" s="15" t="s">
        <v>36</v>
      </c>
      <c r="AX510" s="15" t="s">
        <v>76</v>
      </c>
      <c r="AY510" s="257" t="s">
        <v>149</v>
      </c>
    </row>
    <row r="511" s="13" customFormat="1">
      <c r="A511" s="13"/>
      <c r="B511" s="225"/>
      <c r="C511" s="226"/>
      <c r="D511" s="227" t="s">
        <v>160</v>
      </c>
      <c r="E511" s="228" t="s">
        <v>19</v>
      </c>
      <c r="F511" s="229" t="s">
        <v>825</v>
      </c>
      <c r="G511" s="226"/>
      <c r="H511" s="230">
        <v>3.4199999999999999</v>
      </c>
      <c r="I511" s="231"/>
      <c r="J511" s="226"/>
      <c r="K511" s="226"/>
      <c r="L511" s="232"/>
      <c r="M511" s="233"/>
      <c r="N511" s="234"/>
      <c r="O511" s="234"/>
      <c r="P511" s="234"/>
      <c r="Q511" s="234"/>
      <c r="R511" s="234"/>
      <c r="S511" s="234"/>
      <c r="T511" s="235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36" t="s">
        <v>160</v>
      </c>
      <c r="AU511" s="236" t="s">
        <v>156</v>
      </c>
      <c r="AV511" s="13" t="s">
        <v>156</v>
      </c>
      <c r="AW511" s="13" t="s">
        <v>36</v>
      </c>
      <c r="AX511" s="13" t="s">
        <v>76</v>
      </c>
      <c r="AY511" s="236" t="s">
        <v>149</v>
      </c>
    </row>
    <row r="512" s="13" customFormat="1">
      <c r="A512" s="13"/>
      <c r="B512" s="225"/>
      <c r="C512" s="226"/>
      <c r="D512" s="227" t="s">
        <v>160</v>
      </c>
      <c r="E512" s="228" t="s">
        <v>19</v>
      </c>
      <c r="F512" s="229" t="s">
        <v>838</v>
      </c>
      <c r="G512" s="226"/>
      <c r="H512" s="230">
        <v>5.5700000000000003</v>
      </c>
      <c r="I512" s="231"/>
      <c r="J512" s="226"/>
      <c r="K512" s="226"/>
      <c r="L512" s="232"/>
      <c r="M512" s="233"/>
      <c r="N512" s="234"/>
      <c r="O512" s="234"/>
      <c r="P512" s="234"/>
      <c r="Q512" s="234"/>
      <c r="R512" s="234"/>
      <c r="S512" s="234"/>
      <c r="T512" s="235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T512" s="236" t="s">
        <v>160</v>
      </c>
      <c r="AU512" s="236" t="s">
        <v>156</v>
      </c>
      <c r="AV512" s="13" t="s">
        <v>156</v>
      </c>
      <c r="AW512" s="13" t="s">
        <v>36</v>
      </c>
      <c r="AX512" s="13" t="s">
        <v>76</v>
      </c>
      <c r="AY512" s="236" t="s">
        <v>149</v>
      </c>
    </row>
    <row r="513" s="14" customFormat="1">
      <c r="A513" s="14"/>
      <c r="B513" s="237"/>
      <c r="C513" s="238"/>
      <c r="D513" s="227" t="s">
        <v>160</v>
      </c>
      <c r="E513" s="239" t="s">
        <v>19</v>
      </c>
      <c r="F513" s="240" t="s">
        <v>162</v>
      </c>
      <c r="G513" s="238"/>
      <c r="H513" s="241">
        <v>8.9900000000000002</v>
      </c>
      <c r="I513" s="242"/>
      <c r="J513" s="238"/>
      <c r="K513" s="238"/>
      <c r="L513" s="243"/>
      <c r="M513" s="244"/>
      <c r="N513" s="245"/>
      <c r="O513" s="245"/>
      <c r="P513" s="245"/>
      <c r="Q513" s="245"/>
      <c r="R513" s="245"/>
      <c r="S513" s="245"/>
      <c r="T513" s="246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T513" s="247" t="s">
        <v>160</v>
      </c>
      <c r="AU513" s="247" t="s">
        <v>156</v>
      </c>
      <c r="AV513" s="14" t="s">
        <v>155</v>
      </c>
      <c r="AW513" s="14" t="s">
        <v>36</v>
      </c>
      <c r="AX513" s="14" t="s">
        <v>84</v>
      </c>
      <c r="AY513" s="247" t="s">
        <v>149</v>
      </c>
    </row>
    <row r="514" s="2" customFormat="1" ht="24.15" customHeight="1">
      <c r="A514" s="40"/>
      <c r="B514" s="41"/>
      <c r="C514" s="207" t="s">
        <v>839</v>
      </c>
      <c r="D514" s="207" t="s">
        <v>151</v>
      </c>
      <c r="E514" s="208" t="s">
        <v>840</v>
      </c>
      <c r="F514" s="209" t="s">
        <v>841</v>
      </c>
      <c r="G514" s="210" t="s">
        <v>91</v>
      </c>
      <c r="H514" s="211">
        <v>2.52</v>
      </c>
      <c r="I514" s="212"/>
      <c r="J514" s="213">
        <f>ROUND(I514*H514,2)</f>
        <v>0</v>
      </c>
      <c r="K514" s="209" t="s">
        <v>154</v>
      </c>
      <c r="L514" s="46"/>
      <c r="M514" s="214" t="s">
        <v>19</v>
      </c>
      <c r="N514" s="215" t="s">
        <v>48</v>
      </c>
      <c r="O514" s="86"/>
      <c r="P514" s="216">
        <f>O514*H514</f>
        <v>0</v>
      </c>
      <c r="Q514" s="216">
        <v>4.5000000000000003E-05</v>
      </c>
      <c r="R514" s="216">
        <f>Q514*H514</f>
        <v>0.00011340000000000001</v>
      </c>
      <c r="S514" s="216">
        <v>0</v>
      </c>
      <c r="T514" s="217">
        <f>S514*H514</f>
        <v>0</v>
      </c>
      <c r="U514" s="40"/>
      <c r="V514" s="40"/>
      <c r="W514" s="40"/>
      <c r="X514" s="40"/>
      <c r="Y514" s="40"/>
      <c r="Z514" s="40"/>
      <c r="AA514" s="40"/>
      <c r="AB514" s="40"/>
      <c r="AC514" s="40"/>
      <c r="AD514" s="40"/>
      <c r="AE514" s="40"/>
      <c r="AR514" s="218" t="s">
        <v>249</v>
      </c>
      <c r="AT514" s="218" t="s">
        <v>151</v>
      </c>
      <c r="AU514" s="218" t="s">
        <v>156</v>
      </c>
      <c r="AY514" s="19" t="s">
        <v>149</v>
      </c>
      <c r="BE514" s="219">
        <f>IF(N514="základní",J514,0)</f>
        <v>0</v>
      </c>
      <c r="BF514" s="219">
        <f>IF(N514="snížená",J514,0)</f>
        <v>0</v>
      </c>
      <c r="BG514" s="219">
        <f>IF(N514="zákl. přenesená",J514,0)</f>
        <v>0</v>
      </c>
      <c r="BH514" s="219">
        <f>IF(N514="sníž. přenesená",J514,0)</f>
        <v>0</v>
      </c>
      <c r="BI514" s="219">
        <f>IF(N514="nulová",J514,0)</f>
        <v>0</v>
      </c>
      <c r="BJ514" s="19" t="s">
        <v>156</v>
      </c>
      <c r="BK514" s="219">
        <f>ROUND(I514*H514,2)</f>
        <v>0</v>
      </c>
      <c r="BL514" s="19" t="s">
        <v>249</v>
      </c>
      <c r="BM514" s="218" t="s">
        <v>842</v>
      </c>
    </row>
    <row r="515" s="2" customFormat="1">
      <c r="A515" s="40"/>
      <c r="B515" s="41"/>
      <c r="C515" s="42"/>
      <c r="D515" s="220" t="s">
        <v>158</v>
      </c>
      <c r="E515" s="42"/>
      <c r="F515" s="221" t="s">
        <v>843</v>
      </c>
      <c r="G515" s="42"/>
      <c r="H515" s="42"/>
      <c r="I515" s="222"/>
      <c r="J515" s="42"/>
      <c r="K515" s="42"/>
      <c r="L515" s="46"/>
      <c r="M515" s="223"/>
      <c r="N515" s="224"/>
      <c r="O515" s="86"/>
      <c r="P515" s="86"/>
      <c r="Q515" s="86"/>
      <c r="R515" s="86"/>
      <c r="S515" s="86"/>
      <c r="T515" s="87"/>
      <c r="U515" s="40"/>
      <c r="V515" s="40"/>
      <c r="W515" s="40"/>
      <c r="X515" s="40"/>
      <c r="Y515" s="40"/>
      <c r="Z515" s="40"/>
      <c r="AA515" s="40"/>
      <c r="AB515" s="40"/>
      <c r="AC515" s="40"/>
      <c r="AD515" s="40"/>
      <c r="AE515" s="40"/>
      <c r="AT515" s="19" t="s">
        <v>158</v>
      </c>
      <c r="AU515" s="19" t="s">
        <v>156</v>
      </c>
    </row>
    <row r="516" s="13" customFormat="1">
      <c r="A516" s="13"/>
      <c r="B516" s="225"/>
      <c r="C516" s="226"/>
      <c r="D516" s="227" t="s">
        <v>160</v>
      </c>
      <c r="E516" s="228" t="s">
        <v>19</v>
      </c>
      <c r="F516" s="229" t="s">
        <v>94</v>
      </c>
      <c r="G516" s="226"/>
      <c r="H516" s="230">
        <v>3.2999999999999998</v>
      </c>
      <c r="I516" s="231"/>
      <c r="J516" s="226"/>
      <c r="K516" s="226"/>
      <c r="L516" s="232"/>
      <c r="M516" s="233"/>
      <c r="N516" s="234"/>
      <c r="O516" s="234"/>
      <c r="P516" s="234"/>
      <c r="Q516" s="234"/>
      <c r="R516" s="234"/>
      <c r="S516" s="234"/>
      <c r="T516" s="235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T516" s="236" t="s">
        <v>160</v>
      </c>
      <c r="AU516" s="236" t="s">
        <v>156</v>
      </c>
      <c r="AV516" s="13" t="s">
        <v>156</v>
      </c>
      <c r="AW516" s="13" t="s">
        <v>36</v>
      </c>
      <c r="AX516" s="13" t="s">
        <v>76</v>
      </c>
      <c r="AY516" s="236" t="s">
        <v>149</v>
      </c>
    </row>
    <row r="517" s="13" customFormat="1">
      <c r="A517" s="13"/>
      <c r="B517" s="225"/>
      <c r="C517" s="226"/>
      <c r="D517" s="227" t="s">
        <v>160</v>
      </c>
      <c r="E517" s="228" t="s">
        <v>19</v>
      </c>
      <c r="F517" s="229" t="s">
        <v>802</v>
      </c>
      <c r="G517" s="226"/>
      <c r="H517" s="230">
        <v>-0.78000000000000003</v>
      </c>
      <c r="I517" s="231"/>
      <c r="J517" s="226"/>
      <c r="K517" s="226"/>
      <c r="L517" s="232"/>
      <c r="M517" s="233"/>
      <c r="N517" s="234"/>
      <c r="O517" s="234"/>
      <c r="P517" s="234"/>
      <c r="Q517" s="234"/>
      <c r="R517" s="234"/>
      <c r="S517" s="234"/>
      <c r="T517" s="235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T517" s="236" t="s">
        <v>160</v>
      </c>
      <c r="AU517" s="236" t="s">
        <v>156</v>
      </c>
      <c r="AV517" s="13" t="s">
        <v>156</v>
      </c>
      <c r="AW517" s="13" t="s">
        <v>36</v>
      </c>
      <c r="AX517" s="13" t="s">
        <v>76</v>
      </c>
      <c r="AY517" s="236" t="s">
        <v>149</v>
      </c>
    </row>
    <row r="518" s="14" customFormat="1">
      <c r="A518" s="14"/>
      <c r="B518" s="237"/>
      <c r="C518" s="238"/>
      <c r="D518" s="227" t="s">
        <v>160</v>
      </c>
      <c r="E518" s="239" t="s">
        <v>19</v>
      </c>
      <c r="F518" s="240" t="s">
        <v>162</v>
      </c>
      <c r="G518" s="238"/>
      <c r="H518" s="241">
        <v>2.52</v>
      </c>
      <c r="I518" s="242"/>
      <c r="J518" s="238"/>
      <c r="K518" s="238"/>
      <c r="L518" s="243"/>
      <c r="M518" s="244"/>
      <c r="N518" s="245"/>
      <c r="O518" s="245"/>
      <c r="P518" s="245"/>
      <c r="Q518" s="245"/>
      <c r="R518" s="245"/>
      <c r="S518" s="245"/>
      <c r="T518" s="246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T518" s="247" t="s">
        <v>160</v>
      </c>
      <c r="AU518" s="247" t="s">
        <v>156</v>
      </c>
      <c r="AV518" s="14" t="s">
        <v>155</v>
      </c>
      <c r="AW518" s="14" t="s">
        <v>36</v>
      </c>
      <c r="AX518" s="14" t="s">
        <v>84</v>
      </c>
      <c r="AY518" s="247" t="s">
        <v>149</v>
      </c>
    </row>
    <row r="519" s="2" customFormat="1" ht="44.25" customHeight="1">
      <c r="A519" s="40"/>
      <c r="B519" s="41"/>
      <c r="C519" s="207" t="s">
        <v>844</v>
      </c>
      <c r="D519" s="207" t="s">
        <v>151</v>
      </c>
      <c r="E519" s="208" t="s">
        <v>845</v>
      </c>
      <c r="F519" s="209" t="s">
        <v>846</v>
      </c>
      <c r="G519" s="210" t="s">
        <v>415</v>
      </c>
      <c r="H519" s="258"/>
      <c r="I519" s="212"/>
      <c r="J519" s="213">
        <f>ROUND(I519*H519,2)</f>
        <v>0</v>
      </c>
      <c r="K519" s="209" t="s">
        <v>154</v>
      </c>
      <c r="L519" s="46"/>
      <c r="M519" s="214" t="s">
        <v>19</v>
      </c>
      <c r="N519" s="215" t="s">
        <v>48</v>
      </c>
      <c r="O519" s="86"/>
      <c r="P519" s="216">
        <f>O519*H519</f>
        <v>0</v>
      </c>
      <c r="Q519" s="216">
        <v>0</v>
      </c>
      <c r="R519" s="216">
        <f>Q519*H519</f>
        <v>0</v>
      </c>
      <c r="S519" s="216">
        <v>0</v>
      </c>
      <c r="T519" s="217">
        <f>S519*H519</f>
        <v>0</v>
      </c>
      <c r="U519" s="40"/>
      <c r="V519" s="40"/>
      <c r="W519" s="40"/>
      <c r="X519" s="40"/>
      <c r="Y519" s="40"/>
      <c r="Z519" s="40"/>
      <c r="AA519" s="40"/>
      <c r="AB519" s="40"/>
      <c r="AC519" s="40"/>
      <c r="AD519" s="40"/>
      <c r="AE519" s="40"/>
      <c r="AR519" s="218" t="s">
        <v>249</v>
      </c>
      <c r="AT519" s="218" t="s">
        <v>151</v>
      </c>
      <c r="AU519" s="218" t="s">
        <v>156</v>
      </c>
      <c r="AY519" s="19" t="s">
        <v>149</v>
      </c>
      <c r="BE519" s="219">
        <f>IF(N519="základní",J519,0)</f>
        <v>0</v>
      </c>
      <c r="BF519" s="219">
        <f>IF(N519="snížená",J519,0)</f>
        <v>0</v>
      </c>
      <c r="BG519" s="219">
        <f>IF(N519="zákl. přenesená",J519,0)</f>
        <v>0</v>
      </c>
      <c r="BH519" s="219">
        <f>IF(N519="sníž. přenesená",J519,0)</f>
        <v>0</v>
      </c>
      <c r="BI519" s="219">
        <f>IF(N519="nulová",J519,0)</f>
        <v>0</v>
      </c>
      <c r="BJ519" s="19" t="s">
        <v>156</v>
      </c>
      <c r="BK519" s="219">
        <f>ROUND(I519*H519,2)</f>
        <v>0</v>
      </c>
      <c r="BL519" s="19" t="s">
        <v>249</v>
      </c>
      <c r="BM519" s="218" t="s">
        <v>847</v>
      </c>
    </row>
    <row r="520" s="2" customFormat="1">
      <c r="A520" s="40"/>
      <c r="B520" s="41"/>
      <c r="C520" s="42"/>
      <c r="D520" s="220" t="s">
        <v>158</v>
      </c>
      <c r="E520" s="42"/>
      <c r="F520" s="221" t="s">
        <v>848</v>
      </c>
      <c r="G520" s="42"/>
      <c r="H520" s="42"/>
      <c r="I520" s="222"/>
      <c r="J520" s="42"/>
      <c r="K520" s="42"/>
      <c r="L520" s="46"/>
      <c r="M520" s="223"/>
      <c r="N520" s="224"/>
      <c r="O520" s="86"/>
      <c r="P520" s="86"/>
      <c r="Q520" s="86"/>
      <c r="R520" s="86"/>
      <c r="S520" s="86"/>
      <c r="T520" s="87"/>
      <c r="U520" s="40"/>
      <c r="V520" s="40"/>
      <c r="W520" s="40"/>
      <c r="X520" s="40"/>
      <c r="Y520" s="40"/>
      <c r="Z520" s="40"/>
      <c r="AA520" s="40"/>
      <c r="AB520" s="40"/>
      <c r="AC520" s="40"/>
      <c r="AD520" s="40"/>
      <c r="AE520" s="40"/>
      <c r="AT520" s="19" t="s">
        <v>158</v>
      </c>
      <c r="AU520" s="19" t="s">
        <v>156</v>
      </c>
    </row>
    <row r="521" s="2" customFormat="1" ht="55.5" customHeight="1">
      <c r="A521" s="40"/>
      <c r="B521" s="41"/>
      <c r="C521" s="207" t="s">
        <v>849</v>
      </c>
      <c r="D521" s="207" t="s">
        <v>151</v>
      </c>
      <c r="E521" s="208" t="s">
        <v>850</v>
      </c>
      <c r="F521" s="209" t="s">
        <v>851</v>
      </c>
      <c r="G521" s="210" t="s">
        <v>415</v>
      </c>
      <c r="H521" s="258"/>
      <c r="I521" s="212"/>
      <c r="J521" s="213">
        <f>ROUND(I521*H521,2)</f>
        <v>0</v>
      </c>
      <c r="K521" s="209" t="s">
        <v>154</v>
      </c>
      <c r="L521" s="46"/>
      <c r="M521" s="214" t="s">
        <v>19</v>
      </c>
      <c r="N521" s="215" t="s">
        <v>48</v>
      </c>
      <c r="O521" s="86"/>
      <c r="P521" s="216">
        <f>O521*H521</f>
        <v>0</v>
      </c>
      <c r="Q521" s="216">
        <v>0</v>
      </c>
      <c r="R521" s="216">
        <f>Q521*H521</f>
        <v>0</v>
      </c>
      <c r="S521" s="216">
        <v>0</v>
      </c>
      <c r="T521" s="217">
        <f>S521*H521</f>
        <v>0</v>
      </c>
      <c r="U521" s="40"/>
      <c r="V521" s="40"/>
      <c r="W521" s="40"/>
      <c r="X521" s="40"/>
      <c r="Y521" s="40"/>
      <c r="Z521" s="40"/>
      <c r="AA521" s="40"/>
      <c r="AB521" s="40"/>
      <c r="AC521" s="40"/>
      <c r="AD521" s="40"/>
      <c r="AE521" s="40"/>
      <c r="AR521" s="218" t="s">
        <v>249</v>
      </c>
      <c r="AT521" s="218" t="s">
        <v>151</v>
      </c>
      <c r="AU521" s="218" t="s">
        <v>156</v>
      </c>
      <c r="AY521" s="19" t="s">
        <v>149</v>
      </c>
      <c r="BE521" s="219">
        <f>IF(N521="základní",J521,0)</f>
        <v>0</v>
      </c>
      <c r="BF521" s="219">
        <f>IF(N521="snížená",J521,0)</f>
        <v>0</v>
      </c>
      <c r="BG521" s="219">
        <f>IF(N521="zákl. přenesená",J521,0)</f>
        <v>0</v>
      </c>
      <c r="BH521" s="219">
        <f>IF(N521="sníž. přenesená",J521,0)</f>
        <v>0</v>
      </c>
      <c r="BI521" s="219">
        <f>IF(N521="nulová",J521,0)</f>
        <v>0</v>
      </c>
      <c r="BJ521" s="19" t="s">
        <v>156</v>
      </c>
      <c r="BK521" s="219">
        <f>ROUND(I521*H521,2)</f>
        <v>0</v>
      </c>
      <c r="BL521" s="19" t="s">
        <v>249</v>
      </c>
      <c r="BM521" s="218" t="s">
        <v>852</v>
      </c>
    </row>
    <row r="522" s="2" customFormat="1">
      <c r="A522" s="40"/>
      <c r="B522" s="41"/>
      <c r="C522" s="42"/>
      <c r="D522" s="220" t="s">
        <v>158</v>
      </c>
      <c r="E522" s="42"/>
      <c r="F522" s="221" t="s">
        <v>853</v>
      </c>
      <c r="G522" s="42"/>
      <c r="H522" s="42"/>
      <c r="I522" s="222"/>
      <c r="J522" s="42"/>
      <c r="K522" s="42"/>
      <c r="L522" s="46"/>
      <c r="M522" s="223"/>
      <c r="N522" s="224"/>
      <c r="O522" s="86"/>
      <c r="P522" s="86"/>
      <c r="Q522" s="86"/>
      <c r="R522" s="86"/>
      <c r="S522" s="86"/>
      <c r="T522" s="87"/>
      <c r="U522" s="40"/>
      <c r="V522" s="40"/>
      <c r="W522" s="40"/>
      <c r="X522" s="40"/>
      <c r="Y522" s="40"/>
      <c r="Z522" s="40"/>
      <c r="AA522" s="40"/>
      <c r="AB522" s="40"/>
      <c r="AC522" s="40"/>
      <c r="AD522" s="40"/>
      <c r="AE522" s="40"/>
      <c r="AT522" s="19" t="s">
        <v>158</v>
      </c>
      <c r="AU522" s="19" t="s">
        <v>156</v>
      </c>
    </row>
    <row r="523" s="12" customFormat="1" ht="22.8" customHeight="1">
      <c r="A523" s="12"/>
      <c r="B523" s="191"/>
      <c r="C523" s="192"/>
      <c r="D523" s="193" t="s">
        <v>75</v>
      </c>
      <c r="E523" s="205" t="s">
        <v>854</v>
      </c>
      <c r="F523" s="205" t="s">
        <v>855</v>
      </c>
      <c r="G523" s="192"/>
      <c r="H523" s="192"/>
      <c r="I523" s="195"/>
      <c r="J523" s="206">
        <f>BK523</f>
        <v>0</v>
      </c>
      <c r="K523" s="192"/>
      <c r="L523" s="197"/>
      <c r="M523" s="198"/>
      <c r="N523" s="199"/>
      <c r="O523" s="199"/>
      <c r="P523" s="200">
        <f>SUM(P524:P565)</f>
        <v>0</v>
      </c>
      <c r="Q523" s="199"/>
      <c r="R523" s="200">
        <f>SUM(R524:R565)</f>
        <v>0.3250072516000001</v>
      </c>
      <c r="S523" s="199"/>
      <c r="T523" s="201">
        <f>SUM(T524:T565)</f>
        <v>0.44500000000000006</v>
      </c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  <c r="AR523" s="202" t="s">
        <v>156</v>
      </c>
      <c r="AT523" s="203" t="s">
        <v>75</v>
      </c>
      <c r="AU523" s="203" t="s">
        <v>84</v>
      </c>
      <c r="AY523" s="202" t="s">
        <v>149</v>
      </c>
      <c r="BK523" s="204">
        <f>SUM(BK524:BK565)</f>
        <v>0</v>
      </c>
    </row>
    <row r="524" s="2" customFormat="1" ht="21.75" customHeight="1">
      <c r="A524" s="40"/>
      <c r="B524" s="41"/>
      <c r="C524" s="207" t="s">
        <v>856</v>
      </c>
      <c r="D524" s="207" t="s">
        <v>151</v>
      </c>
      <c r="E524" s="208" t="s">
        <v>857</v>
      </c>
      <c r="F524" s="209" t="s">
        <v>858</v>
      </c>
      <c r="G524" s="210" t="s">
        <v>91</v>
      </c>
      <c r="H524" s="211">
        <v>17.800000000000001</v>
      </c>
      <c r="I524" s="212"/>
      <c r="J524" s="213">
        <f>ROUND(I524*H524,2)</f>
        <v>0</v>
      </c>
      <c r="K524" s="209" t="s">
        <v>154</v>
      </c>
      <c r="L524" s="46"/>
      <c r="M524" s="214" t="s">
        <v>19</v>
      </c>
      <c r="N524" s="215" t="s">
        <v>48</v>
      </c>
      <c r="O524" s="86"/>
      <c r="P524" s="216">
        <f>O524*H524</f>
        <v>0</v>
      </c>
      <c r="Q524" s="216">
        <v>0</v>
      </c>
      <c r="R524" s="216">
        <f>Q524*H524</f>
        <v>0</v>
      </c>
      <c r="S524" s="216">
        <v>0.025000000000000001</v>
      </c>
      <c r="T524" s="217">
        <f>S524*H524</f>
        <v>0.44500000000000006</v>
      </c>
      <c r="U524" s="40"/>
      <c r="V524" s="40"/>
      <c r="W524" s="40"/>
      <c r="X524" s="40"/>
      <c r="Y524" s="40"/>
      <c r="Z524" s="40"/>
      <c r="AA524" s="40"/>
      <c r="AB524" s="40"/>
      <c r="AC524" s="40"/>
      <c r="AD524" s="40"/>
      <c r="AE524" s="40"/>
      <c r="AR524" s="218" t="s">
        <v>249</v>
      </c>
      <c r="AT524" s="218" t="s">
        <v>151</v>
      </c>
      <c r="AU524" s="218" t="s">
        <v>156</v>
      </c>
      <c r="AY524" s="19" t="s">
        <v>149</v>
      </c>
      <c r="BE524" s="219">
        <f>IF(N524="základní",J524,0)</f>
        <v>0</v>
      </c>
      <c r="BF524" s="219">
        <f>IF(N524="snížená",J524,0)</f>
        <v>0</v>
      </c>
      <c r="BG524" s="219">
        <f>IF(N524="zákl. přenesená",J524,0)</f>
        <v>0</v>
      </c>
      <c r="BH524" s="219">
        <f>IF(N524="sníž. přenesená",J524,0)</f>
        <v>0</v>
      </c>
      <c r="BI524" s="219">
        <f>IF(N524="nulová",J524,0)</f>
        <v>0</v>
      </c>
      <c r="BJ524" s="19" t="s">
        <v>156</v>
      </c>
      <c r="BK524" s="219">
        <f>ROUND(I524*H524,2)</f>
        <v>0</v>
      </c>
      <c r="BL524" s="19" t="s">
        <v>249</v>
      </c>
      <c r="BM524" s="218" t="s">
        <v>859</v>
      </c>
    </row>
    <row r="525" s="2" customFormat="1">
      <c r="A525" s="40"/>
      <c r="B525" s="41"/>
      <c r="C525" s="42"/>
      <c r="D525" s="220" t="s">
        <v>158</v>
      </c>
      <c r="E525" s="42"/>
      <c r="F525" s="221" t="s">
        <v>860</v>
      </c>
      <c r="G525" s="42"/>
      <c r="H525" s="42"/>
      <c r="I525" s="222"/>
      <c r="J525" s="42"/>
      <c r="K525" s="42"/>
      <c r="L525" s="46"/>
      <c r="M525" s="223"/>
      <c r="N525" s="224"/>
      <c r="O525" s="86"/>
      <c r="P525" s="86"/>
      <c r="Q525" s="86"/>
      <c r="R525" s="86"/>
      <c r="S525" s="86"/>
      <c r="T525" s="87"/>
      <c r="U525" s="40"/>
      <c r="V525" s="40"/>
      <c r="W525" s="40"/>
      <c r="X525" s="40"/>
      <c r="Y525" s="40"/>
      <c r="Z525" s="40"/>
      <c r="AA525" s="40"/>
      <c r="AB525" s="40"/>
      <c r="AC525" s="40"/>
      <c r="AD525" s="40"/>
      <c r="AE525" s="40"/>
      <c r="AT525" s="19" t="s">
        <v>158</v>
      </c>
      <c r="AU525" s="19" t="s">
        <v>156</v>
      </c>
    </row>
    <row r="526" s="13" customFormat="1">
      <c r="A526" s="13"/>
      <c r="B526" s="225"/>
      <c r="C526" s="226"/>
      <c r="D526" s="227" t="s">
        <v>160</v>
      </c>
      <c r="E526" s="228" t="s">
        <v>19</v>
      </c>
      <c r="F526" s="229" t="s">
        <v>861</v>
      </c>
      <c r="G526" s="226"/>
      <c r="H526" s="230">
        <v>17.800000000000001</v>
      </c>
      <c r="I526" s="231"/>
      <c r="J526" s="226"/>
      <c r="K526" s="226"/>
      <c r="L526" s="232"/>
      <c r="M526" s="233"/>
      <c r="N526" s="234"/>
      <c r="O526" s="234"/>
      <c r="P526" s="234"/>
      <c r="Q526" s="234"/>
      <c r="R526" s="234"/>
      <c r="S526" s="234"/>
      <c r="T526" s="235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T526" s="236" t="s">
        <v>160</v>
      </c>
      <c r="AU526" s="236" t="s">
        <v>156</v>
      </c>
      <c r="AV526" s="13" t="s">
        <v>156</v>
      </c>
      <c r="AW526" s="13" t="s">
        <v>36</v>
      </c>
      <c r="AX526" s="13" t="s">
        <v>76</v>
      </c>
      <c r="AY526" s="236" t="s">
        <v>149</v>
      </c>
    </row>
    <row r="527" s="14" customFormat="1">
      <c r="A527" s="14"/>
      <c r="B527" s="237"/>
      <c r="C527" s="238"/>
      <c r="D527" s="227" t="s">
        <v>160</v>
      </c>
      <c r="E527" s="239" t="s">
        <v>19</v>
      </c>
      <c r="F527" s="240" t="s">
        <v>162</v>
      </c>
      <c r="G527" s="238"/>
      <c r="H527" s="241">
        <v>17.800000000000001</v>
      </c>
      <c r="I527" s="242"/>
      <c r="J527" s="238"/>
      <c r="K527" s="238"/>
      <c r="L527" s="243"/>
      <c r="M527" s="244"/>
      <c r="N527" s="245"/>
      <c r="O527" s="245"/>
      <c r="P527" s="245"/>
      <c r="Q527" s="245"/>
      <c r="R527" s="245"/>
      <c r="S527" s="245"/>
      <c r="T527" s="246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T527" s="247" t="s">
        <v>160</v>
      </c>
      <c r="AU527" s="247" t="s">
        <v>156</v>
      </c>
      <c r="AV527" s="14" t="s">
        <v>155</v>
      </c>
      <c r="AW527" s="14" t="s">
        <v>36</v>
      </c>
      <c r="AX527" s="14" t="s">
        <v>84</v>
      </c>
      <c r="AY527" s="247" t="s">
        <v>149</v>
      </c>
    </row>
    <row r="528" s="2" customFormat="1" ht="16.5" customHeight="1">
      <c r="A528" s="40"/>
      <c r="B528" s="41"/>
      <c r="C528" s="207" t="s">
        <v>862</v>
      </c>
      <c r="D528" s="207" t="s">
        <v>151</v>
      </c>
      <c r="E528" s="208" t="s">
        <v>863</v>
      </c>
      <c r="F528" s="209" t="s">
        <v>864</v>
      </c>
      <c r="G528" s="210" t="s">
        <v>165</v>
      </c>
      <c r="H528" s="211">
        <v>37.030000000000001</v>
      </c>
      <c r="I528" s="212"/>
      <c r="J528" s="213">
        <f>ROUND(I528*H528,2)</f>
        <v>0</v>
      </c>
      <c r="K528" s="209" t="s">
        <v>154</v>
      </c>
      <c r="L528" s="46"/>
      <c r="M528" s="214" t="s">
        <v>19</v>
      </c>
      <c r="N528" s="215" t="s">
        <v>48</v>
      </c>
      <c r="O528" s="86"/>
      <c r="P528" s="216">
        <f>O528*H528</f>
        <v>0</v>
      </c>
      <c r="Q528" s="216">
        <v>6.2999999999999998E-06</v>
      </c>
      <c r="R528" s="216">
        <f>Q528*H528</f>
        <v>0.000233289</v>
      </c>
      <c r="S528" s="216">
        <v>0</v>
      </c>
      <c r="T528" s="217">
        <f>S528*H528</f>
        <v>0</v>
      </c>
      <c r="U528" s="40"/>
      <c r="V528" s="40"/>
      <c r="W528" s="40"/>
      <c r="X528" s="40"/>
      <c r="Y528" s="40"/>
      <c r="Z528" s="40"/>
      <c r="AA528" s="40"/>
      <c r="AB528" s="40"/>
      <c r="AC528" s="40"/>
      <c r="AD528" s="40"/>
      <c r="AE528" s="40"/>
      <c r="AR528" s="218" t="s">
        <v>249</v>
      </c>
      <c r="AT528" s="218" t="s">
        <v>151</v>
      </c>
      <c r="AU528" s="218" t="s">
        <v>156</v>
      </c>
      <c r="AY528" s="19" t="s">
        <v>149</v>
      </c>
      <c r="BE528" s="219">
        <f>IF(N528="základní",J528,0)</f>
        <v>0</v>
      </c>
      <c r="BF528" s="219">
        <f>IF(N528="snížená",J528,0)</f>
        <v>0</v>
      </c>
      <c r="BG528" s="219">
        <f>IF(N528="zákl. přenesená",J528,0)</f>
        <v>0</v>
      </c>
      <c r="BH528" s="219">
        <f>IF(N528="sníž. přenesená",J528,0)</f>
        <v>0</v>
      </c>
      <c r="BI528" s="219">
        <f>IF(N528="nulová",J528,0)</f>
        <v>0</v>
      </c>
      <c r="BJ528" s="19" t="s">
        <v>156</v>
      </c>
      <c r="BK528" s="219">
        <f>ROUND(I528*H528,2)</f>
        <v>0</v>
      </c>
      <c r="BL528" s="19" t="s">
        <v>249</v>
      </c>
      <c r="BM528" s="218" t="s">
        <v>865</v>
      </c>
    </row>
    <row r="529" s="2" customFormat="1">
      <c r="A529" s="40"/>
      <c r="B529" s="41"/>
      <c r="C529" s="42"/>
      <c r="D529" s="220" t="s">
        <v>158</v>
      </c>
      <c r="E529" s="42"/>
      <c r="F529" s="221" t="s">
        <v>866</v>
      </c>
      <c r="G529" s="42"/>
      <c r="H529" s="42"/>
      <c r="I529" s="222"/>
      <c r="J529" s="42"/>
      <c r="K529" s="42"/>
      <c r="L529" s="46"/>
      <c r="M529" s="223"/>
      <c r="N529" s="224"/>
      <c r="O529" s="86"/>
      <c r="P529" s="86"/>
      <c r="Q529" s="86"/>
      <c r="R529" s="86"/>
      <c r="S529" s="86"/>
      <c r="T529" s="87"/>
      <c r="U529" s="40"/>
      <c r="V529" s="40"/>
      <c r="W529" s="40"/>
      <c r="X529" s="40"/>
      <c r="Y529" s="40"/>
      <c r="Z529" s="40"/>
      <c r="AA529" s="40"/>
      <c r="AB529" s="40"/>
      <c r="AC529" s="40"/>
      <c r="AD529" s="40"/>
      <c r="AE529" s="40"/>
      <c r="AT529" s="19" t="s">
        <v>158</v>
      </c>
      <c r="AU529" s="19" t="s">
        <v>156</v>
      </c>
    </row>
    <row r="530" s="13" customFormat="1">
      <c r="A530" s="13"/>
      <c r="B530" s="225"/>
      <c r="C530" s="226"/>
      <c r="D530" s="227" t="s">
        <v>160</v>
      </c>
      <c r="E530" s="228" t="s">
        <v>19</v>
      </c>
      <c r="F530" s="229" t="s">
        <v>867</v>
      </c>
      <c r="G530" s="226"/>
      <c r="H530" s="230">
        <v>8.5899999999999999</v>
      </c>
      <c r="I530" s="231"/>
      <c r="J530" s="226"/>
      <c r="K530" s="226"/>
      <c r="L530" s="232"/>
      <c r="M530" s="233"/>
      <c r="N530" s="234"/>
      <c r="O530" s="234"/>
      <c r="P530" s="234"/>
      <c r="Q530" s="234"/>
      <c r="R530" s="234"/>
      <c r="S530" s="234"/>
      <c r="T530" s="235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T530" s="236" t="s">
        <v>160</v>
      </c>
      <c r="AU530" s="236" t="s">
        <v>156</v>
      </c>
      <c r="AV530" s="13" t="s">
        <v>156</v>
      </c>
      <c r="AW530" s="13" t="s">
        <v>36</v>
      </c>
      <c r="AX530" s="13" t="s">
        <v>76</v>
      </c>
      <c r="AY530" s="236" t="s">
        <v>149</v>
      </c>
    </row>
    <row r="531" s="13" customFormat="1">
      <c r="A531" s="13"/>
      <c r="B531" s="225"/>
      <c r="C531" s="226"/>
      <c r="D531" s="227" t="s">
        <v>160</v>
      </c>
      <c r="E531" s="228" t="s">
        <v>19</v>
      </c>
      <c r="F531" s="229" t="s">
        <v>868</v>
      </c>
      <c r="G531" s="226"/>
      <c r="H531" s="230">
        <v>15.449999999999999</v>
      </c>
      <c r="I531" s="231"/>
      <c r="J531" s="226"/>
      <c r="K531" s="226"/>
      <c r="L531" s="232"/>
      <c r="M531" s="233"/>
      <c r="N531" s="234"/>
      <c r="O531" s="234"/>
      <c r="P531" s="234"/>
      <c r="Q531" s="234"/>
      <c r="R531" s="234"/>
      <c r="S531" s="234"/>
      <c r="T531" s="235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T531" s="236" t="s">
        <v>160</v>
      </c>
      <c r="AU531" s="236" t="s">
        <v>156</v>
      </c>
      <c r="AV531" s="13" t="s">
        <v>156</v>
      </c>
      <c r="AW531" s="13" t="s">
        <v>36</v>
      </c>
      <c r="AX531" s="13" t="s">
        <v>76</v>
      </c>
      <c r="AY531" s="236" t="s">
        <v>149</v>
      </c>
    </row>
    <row r="532" s="13" customFormat="1">
      <c r="A532" s="13"/>
      <c r="B532" s="225"/>
      <c r="C532" s="226"/>
      <c r="D532" s="227" t="s">
        <v>160</v>
      </c>
      <c r="E532" s="228" t="s">
        <v>19</v>
      </c>
      <c r="F532" s="229" t="s">
        <v>869</v>
      </c>
      <c r="G532" s="226"/>
      <c r="H532" s="230">
        <v>12.99</v>
      </c>
      <c r="I532" s="231"/>
      <c r="J532" s="226"/>
      <c r="K532" s="226"/>
      <c r="L532" s="232"/>
      <c r="M532" s="233"/>
      <c r="N532" s="234"/>
      <c r="O532" s="234"/>
      <c r="P532" s="234"/>
      <c r="Q532" s="234"/>
      <c r="R532" s="234"/>
      <c r="S532" s="234"/>
      <c r="T532" s="235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236" t="s">
        <v>160</v>
      </c>
      <c r="AU532" s="236" t="s">
        <v>156</v>
      </c>
      <c r="AV532" s="13" t="s">
        <v>156</v>
      </c>
      <c r="AW532" s="13" t="s">
        <v>36</v>
      </c>
      <c r="AX532" s="13" t="s">
        <v>76</v>
      </c>
      <c r="AY532" s="236" t="s">
        <v>149</v>
      </c>
    </row>
    <row r="533" s="14" customFormat="1">
      <c r="A533" s="14"/>
      <c r="B533" s="237"/>
      <c r="C533" s="238"/>
      <c r="D533" s="227" t="s">
        <v>160</v>
      </c>
      <c r="E533" s="239" t="s">
        <v>19</v>
      </c>
      <c r="F533" s="240" t="s">
        <v>162</v>
      </c>
      <c r="G533" s="238"/>
      <c r="H533" s="241">
        <v>37.030000000000001</v>
      </c>
      <c r="I533" s="242"/>
      <c r="J533" s="238"/>
      <c r="K533" s="238"/>
      <c r="L533" s="243"/>
      <c r="M533" s="244"/>
      <c r="N533" s="245"/>
      <c r="O533" s="245"/>
      <c r="P533" s="245"/>
      <c r="Q533" s="245"/>
      <c r="R533" s="245"/>
      <c r="S533" s="245"/>
      <c r="T533" s="246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T533" s="247" t="s">
        <v>160</v>
      </c>
      <c r="AU533" s="247" t="s">
        <v>156</v>
      </c>
      <c r="AV533" s="14" t="s">
        <v>155</v>
      </c>
      <c r="AW533" s="14" t="s">
        <v>36</v>
      </c>
      <c r="AX533" s="14" t="s">
        <v>84</v>
      </c>
      <c r="AY533" s="247" t="s">
        <v>149</v>
      </c>
    </row>
    <row r="534" s="2" customFormat="1" ht="16.5" customHeight="1">
      <c r="A534" s="40"/>
      <c r="B534" s="41"/>
      <c r="C534" s="259" t="s">
        <v>870</v>
      </c>
      <c r="D534" s="259" t="s">
        <v>528</v>
      </c>
      <c r="E534" s="260" t="s">
        <v>871</v>
      </c>
      <c r="F534" s="261" t="s">
        <v>872</v>
      </c>
      <c r="G534" s="262" t="s">
        <v>165</v>
      </c>
      <c r="H534" s="263">
        <v>39.991999999999997</v>
      </c>
      <c r="I534" s="264"/>
      <c r="J534" s="265">
        <f>ROUND(I534*H534,2)</f>
        <v>0</v>
      </c>
      <c r="K534" s="261" t="s">
        <v>154</v>
      </c>
      <c r="L534" s="266"/>
      <c r="M534" s="267" t="s">
        <v>19</v>
      </c>
      <c r="N534" s="268" t="s">
        <v>48</v>
      </c>
      <c r="O534" s="86"/>
      <c r="P534" s="216">
        <f>O534*H534</f>
        <v>0</v>
      </c>
      <c r="Q534" s="216">
        <v>0.00020000000000000001</v>
      </c>
      <c r="R534" s="216">
        <f>Q534*H534</f>
        <v>0.0079983999999999993</v>
      </c>
      <c r="S534" s="216">
        <v>0</v>
      </c>
      <c r="T534" s="217">
        <f>S534*H534</f>
        <v>0</v>
      </c>
      <c r="U534" s="40"/>
      <c r="V534" s="40"/>
      <c r="W534" s="40"/>
      <c r="X534" s="40"/>
      <c r="Y534" s="40"/>
      <c r="Z534" s="40"/>
      <c r="AA534" s="40"/>
      <c r="AB534" s="40"/>
      <c r="AC534" s="40"/>
      <c r="AD534" s="40"/>
      <c r="AE534" s="40"/>
      <c r="AR534" s="218" t="s">
        <v>357</v>
      </c>
      <c r="AT534" s="218" t="s">
        <v>528</v>
      </c>
      <c r="AU534" s="218" t="s">
        <v>156</v>
      </c>
      <c r="AY534" s="19" t="s">
        <v>149</v>
      </c>
      <c r="BE534" s="219">
        <f>IF(N534="základní",J534,0)</f>
        <v>0</v>
      </c>
      <c r="BF534" s="219">
        <f>IF(N534="snížená",J534,0)</f>
        <v>0</v>
      </c>
      <c r="BG534" s="219">
        <f>IF(N534="zákl. přenesená",J534,0)</f>
        <v>0</v>
      </c>
      <c r="BH534" s="219">
        <f>IF(N534="sníž. přenesená",J534,0)</f>
        <v>0</v>
      </c>
      <c r="BI534" s="219">
        <f>IF(N534="nulová",J534,0)</f>
        <v>0</v>
      </c>
      <c r="BJ534" s="19" t="s">
        <v>156</v>
      </c>
      <c r="BK534" s="219">
        <f>ROUND(I534*H534,2)</f>
        <v>0</v>
      </c>
      <c r="BL534" s="19" t="s">
        <v>249</v>
      </c>
      <c r="BM534" s="218" t="s">
        <v>873</v>
      </c>
    </row>
    <row r="535" s="13" customFormat="1">
      <c r="A535" s="13"/>
      <c r="B535" s="225"/>
      <c r="C535" s="226"/>
      <c r="D535" s="227" t="s">
        <v>160</v>
      </c>
      <c r="E535" s="226"/>
      <c r="F535" s="229" t="s">
        <v>874</v>
      </c>
      <c r="G535" s="226"/>
      <c r="H535" s="230">
        <v>39.991999999999997</v>
      </c>
      <c r="I535" s="231"/>
      <c r="J535" s="226"/>
      <c r="K535" s="226"/>
      <c r="L535" s="232"/>
      <c r="M535" s="233"/>
      <c r="N535" s="234"/>
      <c r="O535" s="234"/>
      <c r="P535" s="234"/>
      <c r="Q535" s="234"/>
      <c r="R535" s="234"/>
      <c r="S535" s="234"/>
      <c r="T535" s="235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T535" s="236" t="s">
        <v>160</v>
      </c>
      <c r="AU535" s="236" t="s">
        <v>156</v>
      </c>
      <c r="AV535" s="13" t="s">
        <v>156</v>
      </c>
      <c r="AW535" s="13" t="s">
        <v>4</v>
      </c>
      <c r="AX535" s="13" t="s">
        <v>84</v>
      </c>
      <c r="AY535" s="236" t="s">
        <v>149</v>
      </c>
    </row>
    <row r="536" s="2" customFormat="1" ht="21.75" customHeight="1">
      <c r="A536" s="40"/>
      <c r="B536" s="41"/>
      <c r="C536" s="207" t="s">
        <v>875</v>
      </c>
      <c r="D536" s="207" t="s">
        <v>151</v>
      </c>
      <c r="E536" s="208" t="s">
        <v>876</v>
      </c>
      <c r="F536" s="209" t="s">
        <v>877</v>
      </c>
      <c r="G536" s="210" t="s">
        <v>165</v>
      </c>
      <c r="H536" s="211">
        <v>3.8500000000000001</v>
      </c>
      <c r="I536" s="212"/>
      <c r="J536" s="213">
        <f>ROUND(I536*H536,2)</f>
        <v>0</v>
      </c>
      <c r="K536" s="209" t="s">
        <v>154</v>
      </c>
      <c r="L536" s="46"/>
      <c r="M536" s="214" t="s">
        <v>19</v>
      </c>
      <c r="N536" s="215" t="s">
        <v>48</v>
      </c>
      <c r="O536" s="86"/>
      <c r="P536" s="216">
        <f>O536*H536</f>
        <v>0</v>
      </c>
      <c r="Q536" s="216">
        <v>4.1999999999999998E-05</v>
      </c>
      <c r="R536" s="216">
        <f>Q536*H536</f>
        <v>0.0001617</v>
      </c>
      <c r="S536" s="216">
        <v>0</v>
      </c>
      <c r="T536" s="217">
        <f>S536*H536</f>
        <v>0</v>
      </c>
      <c r="U536" s="40"/>
      <c r="V536" s="40"/>
      <c r="W536" s="40"/>
      <c r="X536" s="40"/>
      <c r="Y536" s="40"/>
      <c r="Z536" s="40"/>
      <c r="AA536" s="40"/>
      <c r="AB536" s="40"/>
      <c r="AC536" s="40"/>
      <c r="AD536" s="40"/>
      <c r="AE536" s="40"/>
      <c r="AR536" s="218" t="s">
        <v>249</v>
      </c>
      <c r="AT536" s="218" t="s">
        <v>151</v>
      </c>
      <c r="AU536" s="218" t="s">
        <v>156</v>
      </c>
      <c r="AY536" s="19" t="s">
        <v>149</v>
      </c>
      <c r="BE536" s="219">
        <f>IF(N536="základní",J536,0)</f>
        <v>0</v>
      </c>
      <c r="BF536" s="219">
        <f>IF(N536="snížená",J536,0)</f>
        <v>0</v>
      </c>
      <c r="BG536" s="219">
        <f>IF(N536="zákl. přenesená",J536,0)</f>
        <v>0</v>
      </c>
      <c r="BH536" s="219">
        <f>IF(N536="sníž. přenesená",J536,0)</f>
        <v>0</v>
      </c>
      <c r="BI536" s="219">
        <f>IF(N536="nulová",J536,0)</f>
        <v>0</v>
      </c>
      <c r="BJ536" s="19" t="s">
        <v>156</v>
      </c>
      <c r="BK536" s="219">
        <f>ROUND(I536*H536,2)</f>
        <v>0</v>
      </c>
      <c r="BL536" s="19" t="s">
        <v>249</v>
      </c>
      <c r="BM536" s="218" t="s">
        <v>878</v>
      </c>
    </row>
    <row r="537" s="2" customFormat="1">
      <c r="A537" s="40"/>
      <c r="B537" s="41"/>
      <c r="C537" s="42"/>
      <c r="D537" s="220" t="s">
        <v>158</v>
      </c>
      <c r="E537" s="42"/>
      <c r="F537" s="221" t="s">
        <v>879</v>
      </c>
      <c r="G537" s="42"/>
      <c r="H537" s="42"/>
      <c r="I537" s="222"/>
      <c r="J537" s="42"/>
      <c r="K537" s="42"/>
      <c r="L537" s="46"/>
      <c r="M537" s="223"/>
      <c r="N537" s="224"/>
      <c r="O537" s="86"/>
      <c r="P537" s="86"/>
      <c r="Q537" s="86"/>
      <c r="R537" s="86"/>
      <c r="S537" s="86"/>
      <c r="T537" s="87"/>
      <c r="U537" s="40"/>
      <c r="V537" s="40"/>
      <c r="W537" s="40"/>
      <c r="X537" s="40"/>
      <c r="Y537" s="40"/>
      <c r="Z537" s="40"/>
      <c r="AA537" s="40"/>
      <c r="AB537" s="40"/>
      <c r="AC537" s="40"/>
      <c r="AD537" s="40"/>
      <c r="AE537" s="40"/>
      <c r="AT537" s="19" t="s">
        <v>158</v>
      </c>
      <c r="AU537" s="19" t="s">
        <v>156</v>
      </c>
    </row>
    <row r="538" s="13" customFormat="1">
      <c r="A538" s="13"/>
      <c r="B538" s="225"/>
      <c r="C538" s="226"/>
      <c r="D538" s="227" t="s">
        <v>160</v>
      </c>
      <c r="E538" s="228" t="s">
        <v>19</v>
      </c>
      <c r="F538" s="229" t="s">
        <v>880</v>
      </c>
      <c r="G538" s="226"/>
      <c r="H538" s="230">
        <v>1.8</v>
      </c>
      <c r="I538" s="231"/>
      <c r="J538" s="226"/>
      <c r="K538" s="226"/>
      <c r="L538" s="232"/>
      <c r="M538" s="233"/>
      <c r="N538" s="234"/>
      <c r="O538" s="234"/>
      <c r="P538" s="234"/>
      <c r="Q538" s="234"/>
      <c r="R538" s="234"/>
      <c r="S538" s="234"/>
      <c r="T538" s="235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236" t="s">
        <v>160</v>
      </c>
      <c r="AU538" s="236" t="s">
        <v>156</v>
      </c>
      <c r="AV538" s="13" t="s">
        <v>156</v>
      </c>
      <c r="AW538" s="13" t="s">
        <v>36</v>
      </c>
      <c r="AX538" s="13" t="s">
        <v>76</v>
      </c>
      <c r="AY538" s="236" t="s">
        <v>149</v>
      </c>
    </row>
    <row r="539" s="13" customFormat="1">
      <c r="A539" s="13"/>
      <c r="B539" s="225"/>
      <c r="C539" s="226"/>
      <c r="D539" s="227" t="s">
        <v>160</v>
      </c>
      <c r="E539" s="228" t="s">
        <v>19</v>
      </c>
      <c r="F539" s="229" t="s">
        <v>881</v>
      </c>
      <c r="G539" s="226"/>
      <c r="H539" s="230">
        <v>0.69999999999999996</v>
      </c>
      <c r="I539" s="231"/>
      <c r="J539" s="226"/>
      <c r="K539" s="226"/>
      <c r="L539" s="232"/>
      <c r="M539" s="233"/>
      <c r="N539" s="234"/>
      <c r="O539" s="234"/>
      <c r="P539" s="234"/>
      <c r="Q539" s="234"/>
      <c r="R539" s="234"/>
      <c r="S539" s="234"/>
      <c r="T539" s="235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T539" s="236" t="s">
        <v>160</v>
      </c>
      <c r="AU539" s="236" t="s">
        <v>156</v>
      </c>
      <c r="AV539" s="13" t="s">
        <v>156</v>
      </c>
      <c r="AW539" s="13" t="s">
        <v>36</v>
      </c>
      <c r="AX539" s="13" t="s">
        <v>76</v>
      </c>
      <c r="AY539" s="236" t="s">
        <v>149</v>
      </c>
    </row>
    <row r="540" s="13" customFormat="1">
      <c r="A540" s="13"/>
      <c r="B540" s="225"/>
      <c r="C540" s="226"/>
      <c r="D540" s="227" t="s">
        <v>160</v>
      </c>
      <c r="E540" s="228" t="s">
        <v>19</v>
      </c>
      <c r="F540" s="229" t="s">
        <v>882</v>
      </c>
      <c r="G540" s="226"/>
      <c r="H540" s="230">
        <v>1.3500000000000001</v>
      </c>
      <c r="I540" s="231"/>
      <c r="J540" s="226"/>
      <c r="K540" s="226"/>
      <c r="L540" s="232"/>
      <c r="M540" s="233"/>
      <c r="N540" s="234"/>
      <c r="O540" s="234"/>
      <c r="P540" s="234"/>
      <c r="Q540" s="234"/>
      <c r="R540" s="234"/>
      <c r="S540" s="234"/>
      <c r="T540" s="235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T540" s="236" t="s">
        <v>160</v>
      </c>
      <c r="AU540" s="236" t="s">
        <v>156</v>
      </c>
      <c r="AV540" s="13" t="s">
        <v>156</v>
      </c>
      <c r="AW540" s="13" t="s">
        <v>36</v>
      </c>
      <c r="AX540" s="13" t="s">
        <v>76</v>
      </c>
      <c r="AY540" s="236" t="s">
        <v>149</v>
      </c>
    </row>
    <row r="541" s="14" customFormat="1">
      <c r="A541" s="14"/>
      <c r="B541" s="237"/>
      <c r="C541" s="238"/>
      <c r="D541" s="227" t="s">
        <v>160</v>
      </c>
      <c r="E541" s="239" t="s">
        <v>19</v>
      </c>
      <c r="F541" s="240" t="s">
        <v>162</v>
      </c>
      <c r="G541" s="238"/>
      <c r="H541" s="241">
        <v>3.8500000000000001</v>
      </c>
      <c r="I541" s="242"/>
      <c r="J541" s="238"/>
      <c r="K541" s="238"/>
      <c r="L541" s="243"/>
      <c r="M541" s="244"/>
      <c r="N541" s="245"/>
      <c r="O541" s="245"/>
      <c r="P541" s="245"/>
      <c r="Q541" s="245"/>
      <c r="R541" s="245"/>
      <c r="S541" s="245"/>
      <c r="T541" s="246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T541" s="247" t="s">
        <v>160</v>
      </c>
      <c r="AU541" s="247" t="s">
        <v>156</v>
      </c>
      <c r="AV541" s="14" t="s">
        <v>155</v>
      </c>
      <c r="AW541" s="14" t="s">
        <v>36</v>
      </c>
      <c r="AX541" s="14" t="s">
        <v>84</v>
      </c>
      <c r="AY541" s="247" t="s">
        <v>149</v>
      </c>
    </row>
    <row r="542" s="2" customFormat="1" ht="16.5" customHeight="1">
      <c r="A542" s="40"/>
      <c r="B542" s="41"/>
      <c r="C542" s="259" t="s">
        <v>883</v>
      </c>
      <c r="D542" s="259" t="s">
        <v>528</v>
      </c>
      <c r="E542" s="260" t="s">
        <v>884</v>
      </c>
      <c r="F542" s="261" t="s">
        <v>885</v>
      </c>
      <c r="G542" s="262" t="s">
        <v>165</v>
      </c>
      <c r="H542" s="263">
        <v>4.1580000000000004</v>
      </c>
      <c r="I542" s="264"/>
      <c r="J542" s="265">
        <f>ROUND(I542*H542,2)</f>
        <v>0</v>
      </c>
      <c r="K542" s="261" t="s">
        <v>154</v>
      </c>
      <c r="L542" s="266"/>
      <c r="M542" s="267" t="s">
        <v>19</v>
      </c>
      <c r="N542" s="268" t="s">
        <v>48</v>
      </c>
      <c r="O542" s="86"/>
      <c r="P542" s="216">
        <f>O542*H542</f>
        <v>0</v>
      </c>
      <c r="Q542" s="216">
        <v>0.00021000000000000001</v>
      </c>
      <c r="R542" s="216">
        <f>Q542*H542</f>
        <v>0.00087318000000000009</v>
      </c>
      <c r="S542" s="216">
        <v>0</v>
      </c>
      <c r="T542" s="217">
        <f>S542*H542</f>
        <v>0</v>
      </c>
      <c r="U542" s="40"/>
      <c r="V542" s="40"/>
      <c r="W542" s="40"/>
      <c r="X542" s="40"/>
      <c r="Y542" s="40"/>
      <c r="Z542" s="40"/>
      <c r="AA542" s="40"/>
      <c r="AB542" s="40"/>
      <c r="AC542" s="40"/>
      <c r="AD542" s="40"/>
      <c r="AE542" s="40"/>
      <c r="AR542" s="218" t="s">
        <v>357</v>
      </c>
      <c r="AT542" s="218" t="s">
        <v>528</v>
      </c>
      <c r="AU542" s="218" t="s">
        <v>156</v>
      </c>
      <c r="AY542" s="19" t="s">
        <v>149</v>
      </c>
      <c r="BE542" s="219">
        <f>IF(N542="základní",J542,0)</f>
        <v>0</v>
      </c>
      <c r="BF542" s="219">
        <f>IF(N542="snížená",J542,0)</f>
        <v>0</v>
      </c>
      <c r="BG542" s="219">
        <f>IF(N542="zákl. přenesená",J542,0)</f>
        <v>0</v>
      </c>
      <c r="BH542" s="219">
        <f>IF(N542="sníž. přenesená",J542,0)</f>
        <v>0</v>
      </c>
      <c r="BI542" s="219">
        <f>IF(N542="nulová",J542,0)</f>
        <v>0</v>
      </c>
      <c r="BJ542" s="19" t="s">
        <v>156</v>
      </c>
      <c r="BK542" s="219">
        <f>ROUND(I542*H542,2)</f>
        <v>0</v>
      </c>
      <c r="BL542" s="19" t="s">
        <v>249</v>
      </c>
      <c r="BM542" s="218" t="s">
        <v>886</v>
      </c>
    </row>
    <row r="543" s="13" customFormat="1">
      <c r="A543" s="13"/>
      <c r="B543" s="225"/>
      <c r="C543" s="226"/>
      <c r="D543" s="227" t="s">
        <v>160</v>
      </c>
      <c r="E543" s="226"/>
      <c r="F543" s="229" t="s">
        <v>887</v>
      </c>
      <c r="G543" s="226"/>
      <c r="H543" s="230">
        <v>4.1580000000000004</v>
      </c>
      <c r="I543" s="231"/>
      <c r="J543" s="226"/>
      <c r="K543" s="226"/>
      <c r="L543" s="232"/>
      <c r="M543" s="233"/>
      <c r="N543" s="234"/>
      <c r="O543" s="234"/>
      <c r="P543" s="234"/>
      <c r="Q543" s="234"/>
      <c r="R543" s="234"/>
      <c r="S543" s="234"/>
      <c r="T543" s="235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T543" s="236" t="s">
        <v>160</v>
      </c>
      <c r="AU543" s="236" t="s">
        <v>156</v>
      </c>
      <c r="AV543" s="13" t="s">
        <v>156</v>
      </c>
      <c r="AW543" s="13" t="s">
        <v>4</v>
      </c>
      <c r="AX543" s="13" t="s">
        <v>84</v>
      </c>
      <c r="AY543" s="236" t="s">
        <v>149</v>
      </c>
    </row>
    <row r="544" s="2" customFormat="1" ht="37.8" customHeight="1">
      <c r="A544" s="40"/>
      <c r="B544" s="41"/>
      <c r="C544" s="207" t="s">
        <v>888</v>
      </c>
      <c r="D544" s="207" t="s">
        <v>151</v>
      </c>
      <c r="E544" s="208" t="s">
        <v>889</v>
      </c>
      <c r="F544" s="209" t="s">
        <v>890</v>
      </c>
      <c r="G544" s="210" t="s">
        <v>91</v>
      </c>
      <c r="H544" s="211">
        <v>35.539999999999999</v>
      </c>
      <c r="I544" s="212"/>
      <c r="J544" s="213">
        <f>ROUND(I544*H544,2)</f>
        <v>0</v>
      </c>
      <c r="K544" s="209" t="s">
        <v>154</v>
      </c>
      <c r="L544" s="46"/>
      <c r="M544" s="214" t="s">
        <v>19</v>
      </c>
      <c r="N544" s="215" t="s">
        <v>48</v>
      </c>
      <c r="O544" s="86"/>
      <c r="P544" s="216">
        <f>O544*H544</f>
        <v>0</v>
      </c>
      <c r="Q544" s="216">
        <v>0</v>
      </c>
      <c r="R544" s="216">
        <f>Q544*H544</f>
        <v>0</v>
      </c>
      <c r="S544" s="216">
        <v>0</v>
      </c>
      <c r="T544" s="217">
        <f>S544*H544</f>
        <v>0</v>
      </c>
      <c r="U544" s="40"/>
      <c r="V544" s="40"/>
      <c r="W544" s="40"/>
      <c r="X544" s="40"/>
      <c r="Y544" s="40"/>
      <c r="Z544" s="40"/>
      <c r="AA544" s="40"/>
      <c r="AB544" s="40"/>
      <c r="AC544" s="40"/>
      <c r="AD544" s="40"/>
      <c r="AE544" s="40"/>
      <c r="AR544" s="218" t="s">
        <v>249</v>
      </c>
      <c r="AT544" s="218" t="s">
        <v>151</v>
      </c>
      <c r="AU544" s="218" t="s">
        <v>156</v>
      </c>
      <c r="AY544" s="19" t="s">
        <v>149</v>
      </c>
      <c r="BE544" s="219">
        <f>IF(N544="základní",J544,0)</f>
        <v>0</v>
      </c>
      <c r="BF544" s="219">
        <f>IF(N544="snížená",J544,0)</f>
        <v>0</v>
      </c>
      <c r="BG544" s="219">
        <f>IF(N544="zákl. přenesená",J544,0)</f>
        <v>0</v>
      </c>
      <c r="BH544" s="219">
        <f>IF(N544="sníž. přenesená",J544,0)</f>
        <v>0</v>
      </c>
      <c r="BI544" s="219">
        <f>IF(N544="nulová",J544,0)</f>
        <v>0</v>
      </c>
      <c r="BJ544" s="19" t="s">
        <v>156</v>
      </c>
      <c r="BK544" s="219">
        <f>ROUND(I544*H544,2)</f>
        <v>0</v>
      </c>
      <c r="BL544" s="19" t="s">
        <v>249</v>
      </c>
      <c r="BM544" s="218" t="s">
        <v>891</v>
      </c>
    </row>
    <row r="545" s="2" customFormat="1">
      <c r="A545" s="40"/>
      <c r="B545" s="41"/>
      <c r="C545" s="42"/>
      <c r="D545" s="220" t="s">
        <v>158</v>
      </c>
      <c r="E545" s="42"/>
      <c r="F545" s="221" t="s">
        <v>892</v>
      </c>
      <c r="G545" s="42"/>
      <c r="H545" s="42"/>
      <c r="I545" s="222"/>
      <c r="J545" s="42"/>
      <c r="K545" s="42"/>
      <c r="L545" s="46"/>
      <c r="M545" s="223"/>
      <c r="N545" s="224"/>
      <c r="O545" s="86"/>
      <c r="P545" s="86"/>
      <c r="Q545" s="86"/>
      <c r="R545" s="86"/>
      <c r="S545" s="86"/>
      <c r="T545" s="87"/>
      <c r="U545" s="40"/>
      <c r="V545" s="40"/>
      <c r="W545" s="40"/>
      <c r="X545" s="40"/>
      <c r="Y545" s="40"/>
      <c r="Z545" s="40"/>
      <c r="AA545" s="40"/>
      <c r="AB545" s="40"/>
      <c r="AC545" s="40"/>
      <c r="AD545" s="40"/>
      <c r="AE545" s="40"/>
      <c r="AT545" s="19" t="s">
        <v>158</v>
      </c>
      <c r="AU545" s="19" t="s">
        <v>156</v>
      </c>
    </row>
    <row r="546" s="13" customFormat="1">
      <c r="A546" s="13"/>
      <c r="B546" s="225"/>
      <c r="C546" s="226"/>
      <c r="D546" s="227" t="s">
        <v>160</v>
      </c>
      <c r="E546" s="228" t="s">
        <v>19</v>
      </c>
      <c r="F546" s="229" t="s">
        <v>98</v>
      </c>
      <c r="G546" s="226"/>
      <c r="H546" s="230">
        <v>35.539999999999999</v>
      </c>
      <c r="I546" s="231"/>
      <c r="J546" s="226"/>
      <c r="K546" s="226"/>
      <c r="L546" s="232"/>
      <c r="M546" s="233"/>
      <c r="N546" s="234"/>
      <c r="O546" s="234"/>
      <c r="P546" s="234"/>
      <c r="Q546" s="234"/>
      <c r="R546" s="234"/>
      <c r="S546" s="234"/>
      <c r="T546" s="235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T546" s="236" t="s">
        <v>160</v>
      </c>
      <c r="AU546" s="236" t="s">
        <v>156</v>
      </c>
      <c r="AV546" s="13" t="s">
        <v>156</v>
      </c>
      <c r="AW546" s="13" t="s">
        <v>36</v>
      </c>
      <c r="AX546" s="13" t="s">
        <v>76</v>
      </c>
      <c r="AY546" s="236" t="s">
        <v>149</v>
      </c>
    </row>
    <row r="547" s="14" customFormat="1">
      <c r="A547" s="14"/>
      <c r="B547" s="237"/>
      <c r="C547" s="238"/>
      <c r="D547" s="227" t="s">
        <v>160</v>
      </c>
      <c r="E547" s="239" t="s">
        <v>19</v>
      </c>
      <c r="F547" s="240" t="s">
        <v>162</v>
      </c>
      <c r="G547" s="238"/>
      <c r="H547" s="241">
        <v>35.539999999999999</v>
      </c>
      <c r="I547" s="242"/>
      <c r="J547" s="238"/>
      <c r="K547" s="238"/>
      <c r="L547" s="243"/>
      <c r="M547" s="244"/>
      <c r="N547" s="245"/>
      <c r="O547" s="245"/>
      <c r="P547" s="245"/>
      <c r="Q547" s="245"/>
      <c r="R547" s="245"/>
      <c r="S547" s="245"/>
      <c r="T547" s="246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T547" s="247" t="s">
        <v>160</v>
      </c>
      <c r="AU547" s="247" t="s">
        <v>156</v>
      </c>
      <c r="AV547" s="14" t="s">
        <v>155</v>
      </c>
      <c r="AW547" s="14" t="s">
        <v>36</v>
      </c>
      <c r="AX547" s="14" t="s">
        <v>84</v>
      </c>
      <c r="AY547" s="247" t="s">
        <v>149</v>
      </c>
    </row>
    <row r="548" s="2" customFormat="1" ht="24.15" customHeight="1">
      <c r="A548" s="40"/>
      <c r="B548" s="41"/>
      <c r="C548" s="259" t="s">
        <v>893</v>
      </c>
      <c r="D548" s="259" t="s">
        <v>528</v>
      </c>
      <c r="E548" s="260" t="s">
        <v>894</v>
      </c>
      <c r="F548" s="261" t="s">
        <v>895</v>
      </c>
      <c r="G548" s="262" t="s">
        <v>91</v>
      </c>
      <c r="H548" s="263">
        <v>38.383000000000003</v>
      </c>
      <c r="I548" s="264"/>
      <c r="J548" s="265">
        <f>ROUND(I548*H548,2)</f>
        <v>0</v>
      </c>
      <c r="K548" s="261" t="s">
        <v>154</v>
      </c>
      <c r="L548" s="266"/>
      <c r="M548" s="267" t="s">
        <v>19</v>
      </c>
      <c r="N548" s="268" t="s">
        <v>48</v>
      </c>
      <c r="O548" s="86"/>
      <c r="P548" s="216">
        <f>O548*H548</f>
        <v>0</v>
      </c>
      <c r="Q548" s="216">
        <v>0.0064000000000000003</v>
      </c>
      <c r="R548" s="216">
        <f>Q548*H548</f>
        <v>0.24565120000000004</v>
      </c>
      <c r="S548" s="216">
        <v>0</v>
      </c>
      <c r="T548" s="217">
        <f>S548*H548</f>
        <v>0</v>
      </c>
      <c r="U548" s="40"/>
      <c r="V548" s="40"/>
      <c r="W548" s="40"/>
      <c r="X548" s="40"/>
      <c r="Y548" s="40"/>
      <c r="Z548" s="40"/>
      <c r="AA548" s="40"/>
      <c r="AB548" s="40"/>
      <c r="AC548" s="40"/>
      <c r="AD548" s="40"/>
      <c r="AE548" s="40"/>
      <c r="AR548" s="218" t="s">
        <v>357</v>
      </c>
      <c r="AT548" s="218" t="s">
        <v>528</v>
      </c>
      <c r="AU548" s="218" t="s">
        <v>156</v>
      </c>
      <c r="AY548" s="19" t="s">
        <v>149</v>
      </c>
      <c r="BE548" s="219">
        <f>IF(N548="základní",J548,0)</f>
        <v>0</v>
      </c>
      <c r="BF548" s="219">
        <f>IF(N548="snížená",J548,0)</f>
        <v>0</v>
      </c>
      <c r="BG548" s="219">
        <f>IF(N548="zákl. přenesená",J548,0)</f>
        <v>0</v>
      </c>
      <c r="BH548" s="219">
        <f>IF(N548="sníž. přenesená",J548,0)</f>
        <v>0</v>
      </c>
      <c r="BI548" s="219">
        <f>IF(N548="nulová",J548,0)</f>
        <v>0</v>
      </c>
      <c r="BJ548" s="19" t="s">
        <v>156</v>
      </c>
      <c r="BK548" s="219">
        <f>ROUND(I548*H548,2)</f>
        <v>0</v>
      </c>
      <c r="BL548" s="19" t="s">
        <v>249</v>
      </c>
      <c r="BM548" s="218" t="s">
        <v>896</v>
      </c>
    </row>
    <row r="549" s="13" customFormat="1">
      <c r="A549" s="13"/>
      <c r="B549" s="225"/>
      <c r="C549" s="226"/>
      <c r="D549" s="227" t="s">
        <v>160</v>
      </c>
      <c r="E549" s="226"/>
      <c r="F549" s="229" t="s">
        <v>897</v>
      </c>
      <c r="G549" s="226"/>
      <c r="H549" s="230">
        <v>38.383000000000003</v>
      </c>
      <c r="I549" s="231"/>
      <c r="J549" s="226"/>
      <c r="K549" s="226"/>
      <c r="L549" s="232"/>
      <c r="M549" s="233"/>
      <c r="N549" s="234"/>
      <c r="O549" s="234"/>
      <c r="P549" s="234"/>
      <c r="Q549" s="234"/>
      <c r="R549" s="234"/>
      <c r="S549" s="234"/>
      <c r="T549" s="235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T549" s="236" t="s">
        <v>160</v>
      </c>
      <c r="AU549" s="236" t="s">
        <v>156</v>
      </c>
      <c r="AV549" s="13" t="s">
        <v>156</v>
      </c>
      <c r="AW549" s="13" t="s">
        <v>4</v>
      </c>
      <c r="AX549" s="13" t="s">
        <v>84</v>
      </c>
      <c r="AY549" s="236" t="s">
        <v>149</v>
      </c>
    </row>
    <row r="550" s="2" customFormat="1" ht="24.15" customHeight="1">
      <c r="A550" s="40"/>
      <c r="B550" s="41"/>
      <c r="C550" s="207" t="s">
        <v>898</v>
      </c>
      <c r="D550" s="207" t="s">
        <v>151</v>
      </c>
      <c r="E550" s="208" t="s">
        <v>899</v>
      </c>
      <c r="F550" s="209" t="s">
        <v>900</v>
      </c>
      <c r="G550" s="210" t="s">
        <v>91</v>
      </c>
      <c r="H550" s="211">
        <v>35.539999999999999</v>
      </c>
      <c r="I550" s="212"/>
      <c r="J550" s="213">
        <f>ROUND(I550*H550,2)</f>
        <v>0</v>
      </c>
      <c r="K550" s="209" t="s">
        <v>154</v>
      </c>
      <c r="L550" s="46"/>
      <c r="M550" s="214" t="s">
        <v>19</v>
      </c>
      <c r="N550" s="215" t="s">
        <v>48</v>
      </c>
      <c r="O550" s="86"/>
      <c r="P550" s="216">
        <f>O550*H550</f>
        <v>0</v>
      </c>
      <c r="Q550" s="216">
        <v>0</v>
      </c>
      <c r="R550" s="216">
        <f>Q550*H550</f>
        <v>0</v>
      </c>
      <c r="S550" s="216">
        <v>0</v>
      </c>
      <c r="T550" s="217">
        <f>S550*H550</f>
        <v>0</v>
      </c>
      <c r="U550" s="40"/>
      <c r="V550" s="40"/>
      <c r="W550" s="40"/>
      <c r="X550" s="40"/>
      <c r="Y550" s="40"/>
      <c r="Z550" s="40"/>
      <c r="AA550" s="40"/>
      <c r="AB550" s="40"/>
      <c r="AC550" s="40"/>
      <c r="AD550" s="40"/>
      <c r="AE550" s="40"/>
      <c r="AR550" s="218" t="s">
        <v>249</v>
      </c>
      <c r="AT550" s="218" t="s">
        <v>151</v>
      </c>
      <c r="AU550" s="218" t="s">
        <v>156</v>
      </c>
      <c r="AY550" s="19" t="s">
        <v>149</v>
      </c>
      <c r="BE550" s="219">
        <f>IF(N550="základní",J550,0)</f>
        <v>0</v>
      </c>
      <c r="BF550" s="219">
        <f>IF(N550="snížená",J550,0)</f>
        <v>0</v>
      </c>
      <c r="BG550" s="219">
        <f>IF(N550="zákl. přenesená",J550,0)</f>
        <v>0</v>
      </c>
      <c r="BH550" s="219">
        <f>IF(N550="sníž. přenesená",J550,0)</f>
        <v>0</v>
      </c>
      <c r="BI550" s="219">
        <f>IF(N550="nulová",J550,0)</f>
        <v>0</v>
      </c>
      <c r="BJ550" s="19" t="s">
        <v>156</v>
      </c>
      <c r="BK550" s="219">
        <f>ROUND(I550*H550,2)</f>
        <v>0</v>
      </c>
      <c r="BL550" s="19" t="s">
        <v>249</v>
      </c>
      <c r="BM550" s="218" t="s">
        <v>901</v>
      </c>
    </row>
    <row r="551" s="2" customFormat="1">
      <c r="A551" s="40"/>
      <c r="B551" s="41"/>
      <c r="C551" s="42"/>
      <c r="D551" s="220" t="s">
        <v>158</v>
      </c>
      <c r="E551" s="42"/>
      <c r="F551" s="221" t="s">
        <v>902</v>
      </c>
      <c r="G551" s="42"/>
      <c r="H551" s="42"/>
      <c r="I551" s="222"/>
      <c r="J551" s="42"/>
      <c r="K551" s="42"/>
      <c r="L551" s="46"/>
      <c r="M551" s="223"/>
      <c r="N551" s="224"/>
      <c r="O551" s="86"/>
      <c r="P551" s="86"/>
      <c r="Q551" s="86"/>
      <c r="R551" s="86"/>
      <c r="S551" s="86"/>
      <c r="T551" s="87"/>
      <c r="U551" s="40"/>
      <c r="V551" s="40"/>
      <c r="W551" s="40"/>
      <c r="X551" s="40"/>
      <c r="Y551" s="40"/>
      <c r="Z551" s="40"/>
      <c r="AA551" s="40"/>
      <c r="AB551" s="40"/>
      <c r="AC551" s="40"/>
      <c r="AD551" s="40"/>
      <c r="AE551" s="40"/>
      <c r="AT551" s="19" t="s">
        <v>158</v>
      </c>
      <c r="AU551" s="19" t="s">
        <v>156</v>
      </c>
    </row>
    <row r="552" s="13" customFormat="1">
      <c r="A552" s="13"/>
      <c r="B552" s="225"/>
      <c r="C552" s="226"/>
      <c r="D552" s="227" t="s">
        <v>160</v>
      </c>
      <c r="E552" s="228" t="s">
        <v>19</v>
      </c>
      <c r="F552" s="229" t="s">
        <v>98</v>
      </c>
      <c r="G552" s="226"/>
      <c r="H552" s="230">
        <v>35.539999999999999</v>
      </c>
      <c r="I552" s="231"/>
      <c r="J552" s="226"/>
      <c r="K552" s="226"/>
      <c r="L552" s="232"/>
      <c r="M552" s="233"/>
      <c r="N552" s="234"/>
      <c r="O552" s="234"/>
      <c r="P552" s="234"/>
      <c r="Q552" s="234"/>
      <c r="R552" s="234"/>
      <c r="S552" s="234"/>
      <c r="T552" s="235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T552" s="236" t="s">
        <v>160</v>
      </c>
      <c r="AU552" s="236" t="s">
        <v>156</v>
      </c>
      <c r="AV552" s="13" t="s">
        <v>156</v>
      </c>
      <c r="AW552" s="13" t="s">
        <v>36</v>
      </c>
      <c r="AX552" s="13" t="s">
        <v>76</v>
      </c>
      <c r="AY552" s="236" t="s">
        <v>149</v>
      </c>
    </row>
    <row r="553" s="14" customFormat="1">
      <c r="A553" s="14"/>
      <c r="B553" s="237"/>
      <c r="C553" s="238"/>
      <c r="D553" s="227" t="s">
        <v>160</v>
      </c>
      <c r="E553" s="239" t="s">
        <v>19</v>
      </c>
      <c r="F553" s="240" t="s">
        <v>162</v>
      </c>
      <c r="G553" s="238"/>
      <c r="H553" s="241">
        <v>35.539999999999999</v>
      </c>
      <c r="I553" s="242"/>
      <c r="J553" s="238"/>
      <c r="K553" s="238"/>
      <c r="L553" s="243"/>
      <c r="M553" s="244"/>
      <c r="N553" s="245"/>
      <c r="O553" s="245"/>
      <c r="P553" s="245"/>
      <c r="Q553" s="245"/>
      <c r="R553" s="245"/>
      <c r="S553" s="245"/>
      <c r="T553" s="246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T553" s="247" t="s">
        <v>160</v>
      </c>
      <c r="AU553" s="247" t="s">
        <v>156</v>
      </c>
      <c r="AV553" s="14" t="s">
        <v>155</v>
      </c>
      <c r="AW553" s="14" t="s">
        <v>36</v>
      </c>
      <c r="AX553" s="14" t="s">
        <v>84</v>
      </c>
      <c r="AY553" s="247" t="s">
        <v>149</v>
      </c>
    </row>
    <row r="554" s="2" customFormat="1" ht="16.5" customHeight="1">
      <c r="A554" s="40"/>
      <c r="B554" s="41"/>
      <c r="C554" s="259" t="s">
        <v>903</v>
      </c>
      <c r="D554" s="259" t="s">
        <v>528</v>
      </c>
      <c r="E554" s="260" t="s">
        <v>904</v>
      </c>
      <c r="F554" s="261" t="s">
        <v>905</v>
      </c>
      <c r="G554" s="262" t="s">
        <v>91</v>
      </c>
      <c r="H554" s="263">
        <v>38.383000000000003</v>
      </c>
      <c r="I554" s="264"/>
      <c r="J554" s="265">
        <f>ROUND(I554*H554,2)</f>
        <v>0</v>
      </c>
      <c r="K554" s="261" t="s">
        <v>154</v>
      </c>
      <c r="L554" s="266"/>
      <c r="M554" s="267" t="s">
        <v>19</v>
      </c>
      <c r="N554" s="268" t="s">
        <v>48</v>
      </c>
      <c r="O554" s="86"/>
      <c r="P554" s="216">
        <f>O554*H554</f>
        <v>0</v>
      </c>
      <c r="Q554" s="216">
        <v>0.0018</v>
      </c>
      <c r="R554" s="216">
        <f>Q554*H554</f>
        <v>0.069089400000000009</v>
      </c>
      <c r="S554" s="216">
        <v>0</v>
      </c>
      <c r="T554" s="217">
        <f>S554*H554</f>
        <v>0</v>
      </c>
      <c r="U554" s="40"/>
      <c r="V554" s="40"/>
      <c r="W554" s="40"/>
      <c r="X554" s="40"/>
      <c r="Y554" s="40"/>
      <c r="Z554" s="40"/>
      <c r="AA554" s="40"/>
      <c r="AB554" s="40"/>
      <c r="AC554" s="40"/>
      <c r="AD554" s="40"/>
      <c r="AE554" s="40"/>
      <c r="AR554" s="218" t="s">
        <v>357</v>
      </c>
      <c r="AT554" s="218" t="s">
        <v>528</v>
      </c>
      <c r="AU554" s="218" t="s">
        <v>156</v>
      </c>
      <c r="AY554" s="19" t="s">
        <v>149</v>
      </c>
      <c r="BE554" s="219">
        <f>IF(N554="základní",J554,0)</f>
        <v>0</v>
      </c>
      <c r="BF554" s="219">
        <f>IF(N554="snížená",J554,0)</f>
        <v>0</v>
      </c>
      <c r="BG554" s="219">
        <f>IF(N554="zákl. přenesená",J554,0)</f>
        <v>0</v>
      </c>
      <c r="BH554" s="219">
        <f>IF(N554="sníž. přenesená",J554,0)</f>
        <v>0</v>
      </c>
      <c r="BI554" s="219">
        <f>IF(N554="nulová",J554,0)</f>
        <v>0</v>
      </c>
      <c r="BJ554" s="19" t="s">
        <v>156</v>
      </c>
      <c r="BK554" s="219">
        <f>ROUND(I554*H554,2)</f>
        <v>0</v>
      </c>
      <c r="BL554" s="19" t="s">
        <v>249</v>
      </c>
      <c r="BM554" s="218" t="s">
        <v>906</v>
      </c>
    </row>
    <row r="555" s="13" customFormat="1">
      <c r="A555" s="13"/>
      <c r="B555" s="225"/>
      <c r="C555" s="226"/>
      <c r="D555" s="227" t="s">
        <v>160</v>
      </c>
      <c r="E555" s="226"/>
      <c r="F555" s="229" t="s">
        <v>897</v>
      </c>
      <c r="G555" s="226"/>
      <c r="H555" s="230">
        <v>38.383000000000003</v>
      </c>
      <c r="I555" s="231"/>
      <c r="J555" s="226"/>
      <c r="K555" s="226"/>
      <c r="L555" s="232"/>
      <c r="M555" s="233"/>
      <c r="N555" s="234"/>
      <c r="O555" s="234"/>
      <c r="P555" s="234"/>
      <c r="Q555" s="234"/>
      <c r="R555" s="234"/>
      <c r="S555" s="234"/>
      <c r="T555" s="235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T555" s="236" t="s">
        <v>160</v>
      </c>
      <c r="AU555" s="236" t="s">
        <v>156</v>
      </c>
      <c r="AV555" s="13" t="s">
        <v>156</v>
      </c>
      <c r="AW555" s="13" t="s">
        <v>4</v>
      </c>
      <c r="AX555" s="13" t="s">
        <v>84</v>
      </c>
      <c r="AY555" s="236" t="s">
        <v>149</v>
      </c>
    </row>
    <row r="556" s="2" customFormat="1" ht="21.75" customHeight="1">
      <c r="A556" s="40"/>
      <c r="B556" s="41"/>
      <c r="C556" s="207" t="s">
        <v>907</v>
      </c>
      <c r="D556" s="207" t="s">
        <v>151</v>
      </c>
      <c r="E556" s="208" t="s">
        <v>908</v>
      </c>
      <c r="F556" s="209" t="s">
        <v>909</v>
      </c>
      <c r="G556" s="210" t="s">
        <v>165</v>
      </c>
      <c r="H556" s="211">
        <v>3.96</v>
      </c>
      <c r="I556" s="212"/>
      <c r="J556" s="213">
        <f>ROUND(I556*H556,2)</f>
        <v>0</v>
      </c>
      <c r="K556" s="209" t="s">
        <v>154</v>
      </c>
      <c r="L556" s="46"/>
      <c r="M556" s="214" t="s">
        <v>19</v>
      </c>
      <c r="N556" s="215" t="s">
        <v>48</v>
      </c>
      <c r="O556" s="86"/>
      <c r="P556" s="216">
        <f>O556*H556</f>
        <v>0</v>
      </c>
      <c r="Q556" s="216">
        <v>1.4935E-05</v>
      </c>
      <c r="R556" s="216">
        <f>Q556*H556</f>
        <v>5.9142599999999999E-05</v>
      </c>
      <c r="S556" s="216">
        <v>0</v>
      </c>
      <c r="T556" s="217">
        <f>S556*H556</f>
        <v>0</v>
      </c>
      <c r="U556" s="40"/>
      <c r="V556" s="40"/>
      <c r="W556" s="40"/>
      <c r="X556" s="40"/>
      <c r="Y556" s="40"/>
      <c r="Z556" s="40"/>
      <c r="AA556" s="40"/>
      <c r="AB556" s="40"/>
      <c r="AC556" s="40"/>
      <c r="AD556" s="40"/>
      <c r="AE556" s="40"/>
      <c r="AR556" s="218" t="s">
        <v>249</v>
      </c>
      <c r="AT556" s="218" t="s">
        <v>151</v>
      </c>
      <c r="AU556" s="218" t="s">
        <v>156</v>
      </c>
      <c r="AY556" s="19" t="s">
        <v>149</v>
      </c>
      <c r="BE556" s="219">
        <f>IF(N556="základní",J556,0)</f>
        <v>0</v>
      </c>
      <c r="BF556" s="219">
        <f>IF(N556="snížená",J556,0)</f>
        <v>0</v>
      </c>
      <c r="BG556" s="219">
        <f>IF(N556="zákl. přenesená",J556,0)</f>
        <v>0</v>
      </c>
      <c r="BH556" s="219">
        <f>IF(N556="sníž. přenesená",J556,0)</f>
        <v>0</v>
      </c>
      <c r="BI556" s="219">
        <f>IF(N556="nulová",J556,0)</f>
        <v>0</v>
      </c>
      <c r="BJ556" s="19" t="s">
        <v>156</v>
      </c>
      <c r="BK556" s="219">
        <f>ROUND(I556*H556,2)</f>
        <v>0</v>
      </c>
      <c r="BL556" s="19" t="s">
        <v>249</v>
      </c>
      <c r="BM556" s="218" t="s">
        <v>910</v>
      </c>
    </row>
    <row r="557" s="2" customFormat="1">
      <c r="A557" s="40"/>
      <c r="B557" s="41"/>
      <c r="C557" s="42"/>
      <c r="D557" s="220" t="s">
        <v>158</v>
      </c>
      <c r="E557" s="42"/>
      <c r="F557" s="221" t="s">
        <v>911</v>
      </c>
      <c r="G557" s="42"/>
      <c r="H557" s="42"/>
      <c r="I557" s="222"/>
      <c r="J557" s="42"/>
      <c r="K557" s="42"/>
      <c r="L557" s="46"/>
      <c r="M557" s="223"/>
      <c r="N557" s="224"/>
      <c r="O557" s="86"/>
      <c r="P557" s="86"/>
      <c r="Q557" s="86"/>
      <c r="R557" s="86"/>
      <c r="S557" s="86"/>
      <c r="T557" s="87"/>
      <c r="U557" s="40"/>
      <c r="V557" s="40"/>
      <c r="W557" s="40"/>
      <c r="X557" s="40"/>
      <c r="Y557" s="40"/>
      <c r="Z557" s="40"/>
      <c r="AA557" s="40"/>
      <c r="AB557" s="40"/>
      <c r="AC557" s="40"/>
      <c r="AD557" s="40"/>
      <c r="AE557" s="40"/>
      <c r="AT557" s="19" t="s">
        <v>158</v>
      </c>
      <c r="AU557" s="19" t="s">
        <v>156</v>
      </c>
    </row>
    <row r="558" s="13" customFormat="1">
      <c r="A558" s="13"/>
      <c r="B558" s="225"/>
      <c r="C558" s="226"/>
      <c r="D558" s="227" t="s">
        <v>160</v>
      </c>
      <c r="E558" s="228" t="s">
        <v>19</v>
      </c>
      <c r="F558" s="229" t="s">
        <v>912</v>
      </c>
      <c r="G558" s="226"/>
      <c r="H558" s="230">
        <v>3.96</v>
      </c>
      <c r="I558" s="231"/>
      <c r="J558" s="226"/>
      <c r="K558" s="226"/>
      <c r="L558" s="232"/>
      <c r="M558" s="233"/>
      <c r="N558" s="234"/>
      <c r="O558" s="234"/>
      <c r="P558" s="234"/>
      <c r="Q558" s="234"/>
      <c r="R558" s="234"/>
      <c r="S558" s="234"/>
      <c r="T558" s="235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T558" s="236" t="s">
        <v>160</v>
      </c>
      <c r="AU558" s="236" t="s">
        <v>156</v>
      </c>
      <c r="AV558" s="13" t="s">
        <v>156</v>
      </c>
      <c r="AW558" s="13" t="s">
        <v>36</v>
      </c>
      <c r="AX558" s="13" t="s">
        <v>76</v>
      </c>
      <c r="AY558" s="236" t="s">
        <v>149</v>
      </c>
    </row>
    <row r="559" s="14" customFormat="1">
      <c r="A559" s="14"/>
      <c r="B559" s="237"/>
      <c r="C559" s="238"/>
      <c r="D559" s="227" t="s">
        <v>160</v>
      </c>
      <c r="E559" s="239" t="s">
        <v>19</v>
      </c>
      <c r="F559" s="240" t="s">
        <v>162</v>
      </c>
      <c r="G559" s="238"/>
      <c r="H559" s="241">
        <v>3.96</v>
      </c>
      <c r="I559" s="242"/>
      <c r="J559" s="238"/>
      <c r="K559" s="238"/>
      <c r="L559" s="243"/>
      <c r="M559" s="244"/>
      <c r="N559" s="245"/>
      <c r="O559" s="245"/>
      <c r="P559" s="245"/>
      <c r="Q559" s="245"/>
      <c r="R559" s="245"/>
      <c r="S559" s="245"/>
      <c r="T559" s="246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T559" s="247" t="s">
        <v>160</v>
      </c>
      <c r="AU559" s="247" t="s">
        <v>156</v>
      </c>
      <c r="AV559" s="14" t="s">
        <v>155</v>
      </c>
      <c r="AW559" s="14" t="s">
        <v>36</v>
      </c>
      <c r="AX559" s="14" t="s">
        <v>84</v>
      </c>
      <c r="AY559" s="247" t="s">
        <v>149</v>
      </c>
    </row>
    <row r="560" s="2" customFormat="1" ht="16.5" customHeight="1">
      <c r="A560" s="40"/>
      <c r="B560" s="41"/>
      <c r="C560" s="259" t="s">
        <v>913</v>
      </c>
      <c r="D560" s="259" t="s">
        <v>528</v>
      </c>
      <c r="E560" s="260" t="s">
        <v>914</v>
      </c>
      <c r="F560" s="261" t="s">
        <v>915</v>
      </c>
      <c r="G560" s="262" t="s">
        <v>165</v>
      </c>
      <c r="H560" s="263">
        <v>4.2770000000000001</v>
      </c>
      <c r="I560" s="264"/>
      <c r="J560" s="265">
        <f>ROUND(I560*H560,2)</f>
        <v>0</v>
      </c>
      <c r="K560" s="261" t="s">
        <v>154</v>
      </c>
      <c r="L560" s="266"/>
      <c r="M560" s="267" t="s">
        <v>19</v>
      </c>
      <c r="N560" s="268" t="s">
        <v>48</v>
      </c>
      <c r="O560" s="86"/>
      <c r="P560" s="216">
        <f>O560*H560</f>
        <v>0</v>
      </c>
      <c r="Q560" s="216">
        <v>0.00022000000000000001</v>
      </c>
      <c r="R560" s="216">
        <f>Q560*H560</f>
        <v>0.00094094000000000003</v>
      </c>
      <c r="S560" s="216">
        <v>0</v>
      </c>
      <c r="T560" s="217">
        <f>S560*H560</f>
        <v>0</v>
      </c>
      <c r="U560" s="40"/>
      <c r="V560" s="40"/>
      <c r="W560" s="40"/>
      <c r="X560" s="40"/>
      <c r="Y560" s="40"/>
      <c r="Z560" s="40"/>
      <c r="AA560" s="40"/>
      <c r="AB560" s="40"/>
      <c r="AC560" s="40"/>
      <c r="AD560" s="40"/>
      <c r="AE560" s="40"/>
      <c r="AR560" s="218" t="s">
        <v>357</v>
      </c>
      <c r="AT560" s="218" t="s">
        <v>528</v>
      </c>
      <c r="AU560" s="218" t="s">
        <v>156</v>
      </c>
      <c r="AY560" s="19" t="s">
        <v>149</v>
      </c>
      <c r="BE560" s="219">
        <f>IF(N560="základní",J560,0)</f>
        <v>0</v>
      </c>
      <c r="BF560" s="219">
        <f>IF(N560="snížená",J560,0)</f>
        <v>0</v>
      </c>
      <c r="BG560" s="219">
        <f>IF(N560="zákl. přenesená",J560,0)</f>
        <v>0</v>
      </c>
      <c r="BH560" s="219">
        <f>IF(N560="sníž. přenesená",J560,0)</f>
        <v>0</v>
      </c>
      <c r="BI560" s="219">
        <f>IF(N560="nulová",J560,0)</f>
        <v>0</v>
      </c>
      <c r="BJ560" s="19" t="s">
        <v>156</v>
      </c>
      <c r="BK560" s="219">
        <f>ROUND(I560*H560,2)</f>
        <v>0</v>
      </c>
      <c r="BL560" s="19" t="s">
        <v>249</v>
      </c>
      <c r="BM560" s="218" t="s">
        <v>916</v>
      </c>
    </row>
    <row r="561" s="13" customFormat="1">
      <c r="A561" s="13"/>
      <c r="B561" s="225"/>
      <c r="C561" s="226"/>
      <c r="D561" s="227" t="s">
        <v>160</v>
      </c>
      <c r="E561" s="226"/>
      <c r="F561" s="229" t="s">
        <v>917</v>
      </c>
      <c r="G561" s="226"/>
      <c r="H561" s="230">
        <v>4.2770000000000001</v>
      </c>
      <c r="I561" s="231"/>
      <c r="J561" s="226"/>
      <c r="K561" s="226"/>
      <c r="L561" s="232"/>
      <c r="M561" s="233"/>
      <c r="N561" s="234"/>
      <c r="O561" s="234"/>
      <c r="P561" s="234"/>
      <c r="Q561" s="234"/>
      <c r="R561" s="234"/>
      <c r="S561" s="234"/>
      <c r="T561" s="235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T561" s="236" t="s">
        <v>160</v>
      </c>
      <c r="AU561" s="236" t="s">
        <v>156</v>
      </c>
      <c r="AV561" s="13" t="s">
        <v>156</v>
      </c>
      <c r="AW561" s="13" t="s">
        <v>4</v>
      </c>
      <c r="AX561" s="13" t="s">
        <v>84</v>
      </c>
      <c r="AY561" s="236" t="s">
        <v>149</v>
      </c>
    </row>
    <row r="562" s="2" customFormat="1" ht="49.05" customHeight="1">
      <c r="A562" s="40"/>
      <c r="B562" s="41"/>
      <c r="C562" s="207" t="s">
        <v>918</v>
      </c>
      <c r="D562" s="207" t="s">
        <v>151</v>
      </c>
      <c r="E562" s="208" t="s">
        <v>919</v>
      </c>
      <c r="F562" s="209" t="s">
        <v>920</v>
      </c>
      <c r="G562" s="210" t="s">
        <v>415</v>
      </c>
      <c r="H562" s="258"/>
      <c r="I562" s="212"/>
      <c r="J562" s="213">
        <f>ROUND(I562*H562,2)</f>
        <v>0</v>
      </c>
      <c r="K562" s="209" t="s">
        <v>154</v>
      </c>
      <c r="L562" s="46"/>
      <c r="M562" s="214" t="s">
        <v>19</v>
      </c>
      <c r="N562" s="215" t="s">
        <v>48</v>
      </c>
      <c r="O562" s="86"/>
      <c r="P562" s="216">
        <f>O562*H562</f>
        <v>0</v>
      </c>
      <c r="Q562" s="216">
        <v>0</v>
      </c>
      <c r="R562" s="216">
        <f>Q562*H562</f>
        <v>0</v>
      </c>
      <c r="S562" s="216">
        <v>0</v>
      </c>
      <c r="T562" s="217">
        <f>S562*H562</f>
        <v>0</v>
      </c>
      <c r="U562" s="40"/>
      <c r="V562" s="40"/>
      <c r="W562" s="40"/>
      <c r="X562" s="40"/>
      <c r="Y562" s="40"/>
      <c r="Z562" s="40"/>
      <c r="AA562" s="40"/>
      <c r="AB562" s="40"/>
      <c r="AC562" s="40"/>
      <c r="AD562" s="40"/>
      <c r="AE562" s="40"/>
      <c r="AR562" s="218" t="s">
        <v>249</v>
      </c>
      <c r="AT562" s="218" t="s">
        <v>151</v>
      </c>
      <c r="AU562" s="218" t="s">
        <v>156</v>
      </c>
      <c r="AY562" s="19" t="s">
        <v>149</v>
      </c>
      <c r="BE562" s="219">
        <f>IF(N562="základní",J562,0)</f>
        <v>0</v>
      </c>
      <c r="BF562" s="219">
        <f>IF(N562="snížená",J562,0)</f>
        <v>0</v>
      </c>
      <c r="BG562" s="219">
        <f>IF(N562="zákl. přenesená",J562,0)</f>
        <v>0</v>
      </c>
      <c r="BH562" s="219">
        <f>IF(N562="sníž. přenesená",J562,0)</f>
        <v>0</v>
      </c>
      <c r="BI562" s="219">
        <f>IF(N562="nulová",J562,0)</f>
        <v>0</v>
      </c>
      <c r="BJ562" s="19" t="s">
        <v>156</v>
      </c>
      <c r="BK562" s="219">
        <f>ROUND(I562*H562,2)</f>
        <v>0</v>
      </c>
      <c r="BL562" s="19" t="s">
        <v>249</v>
      </c>
      <c r="BM562" s="218" t="s">
        <v>921</v>
      </c>
    </row>
    <row r="563" s="2" customFormat="1">
      <c r="A563" s="40"/>
      <c r="B563" s="41"/>
      <c r="C563" s="42"/>
      <c r="D563" s="220" t="s">
        <v>158</v>
      </c>
      <c r="E563" s="42"/>
      <c r="F563" s="221" t="s">
        <v>922</v>
      </c>
      <c r="G563" s="42"/>
      <c r="H563" s="42"/>
      <c r="I563" s="222"/>
      <c r="J563" s="42"/>
      <c r="K563" s="42"/>
      <c r="L563" s="46"/>
      <c r="M563" s="223"/>
      <c r="N563" s="224"/>
      <c r="O563" s="86"/>
      <c r="P563" s="86"/>
      <c r="Q563" s="86"/>
      <c r="R563" s="86"/>
      <c r="S563" s="86"/>
      <c r="T563" s="87"/>
      <c r="U563" s="40"/>
      <c r="V563" s="40"/>
      <c r="W563" s="40"/>
      <c r="X563" s="40"/>
      <c r="Y563" s="40"/>
      <c r="Z563" s="40"/>
      <c r="AA563" s="40"/>
      <c r="AB563" s="40"/>
      <c r="AC563" s="40"/>
      <c r="AD563" s="40"/>
      <c r="AE563" s="40"/>
      <c r="AT563" s="19" t="s">
        <v>158</v>
      </c>
      <c r="AU563" s="19" t="s">
        <v>156</v>
      </c>
    </row>
    <row r="564" s="2" customFormat="1" ht="55.5" customHeight="1">
      <c r="A564" s="40"/>
      <c r="B564" s="41"/>
      <c r="C564" s="207" t="s">
        <v>923</v>
      </c>
      <c r="D564" s="207" t="s">
        <v>151</v>
      </c>
      <c r="E564" s="208" t="s">
        <v>924</v>
      </c>
      <c r="F564" s="209" t="s">
        <v>925</v>
      </c>
      <c r="G564" s="210" t="s">
        <v>415</v>
      </c>
      <c r="H564" s="258"/>
      <c r="I564" s="212"/>
      <c r="J564" s="213">
        <f>ROUND(I564*H564,2)</f>
        <v>0</v>
      </c>
      <c r="K564" s="209" t="s">
        <v>154</v>
      </c>
      <c r="L564" s="46"/>
      <c r="M564" s="214" t="s">
        <v>19</v>
      </c>
      <c r="N564" s="215" t="s">
        <v>48</v>
      </c>
      <c r="O564" s="86"/>
      <c r="P564" s="216">
        <f>O564*H564</f>
        <v>0</v>
      </c>
      <c r="Q564" s="216">
        <v>0</v>
      </c>
      <c r="R564" s="216">
        <f>Q564*H564</f>
        <v>0</v>
      </c>
      <c r="S564" s="216">
        <v>0</v>
      </c>
      <c r="T564" s="217">
        <f>S564*H564</f>
        <v>0</v>
      </c>
      <c r="U564" s="40"/>
      <c r="V564" s="40"/>
      <c r="W564" s="40"/>
      <c r="X564" s="40"/>
      <c r="Y564" s="40"/>
      <c r="Z564" s="40"/>
      <c r="AA564" s="40"/>
      <c r="AB564" s="40"/>
      <c r="AC564" s="40"/>
      <c r="AD564" s="40"/>
      <c r="AE564" s="40"/>
      <c r="AR564" s="218" t="s">
        <v>249</v>
      </c>
      <c r="AT564" s="218" t="s">
        <v>151</v>
      </c>
      <c r="AU564" s="218" t="s">
        <v>156</v>
      </c>
      <c r="AY564" s="19" t="s">
        <v>149</v>
      </c>
      <c r="BE564" s="219">
        <f>IF(N564="základní",J564,0)</f>
        <v>0</v>
      </c>
      <c r="BF564" s="219">
        <f>IF(N564="snížená",J564,0)</f>
        <v>0</v>
      </c>
      <c r="BG564" s="219">
        <f>IF(N564="zákl. přenesená",J564,0)</f>
        <v>0</v>
      </c>
      <c r="BH564" s="219">
        <f>IF(N564="sníž. přenesená",J564,0)</f>
        <v>0</v>
      </c>
      <c r="BI564" s="219">
        <f>IF(N564="nulová",J564,0)</f>
        <v>0</v>
      </c>
      <c r="BJ564" s="19" t="s">
        <v>156</v>
      </c>
      <c r="BK564" s="219">
        <f>ROUND(I564*H564,2)</f>
        <v>0</v>
      </c>
      <c r="BL564" s="19" t="s">
        <v>249</v>
      </c>
      <c r="BM564" s="218" t="s">
        <v>926</v>
      </c>
    </row>
    <row r="565" s="2" customFormat="1">
      <c r="A565" s="40"/>
      <c r="B565" s="41"/>
      <c r="C565" s="42"/>
      <c r="D565" s="220" t="s">
        <v>158</v>
      </c>
      <c r="E565" s="42"/>
      <c r="F565" s="221" t="s">
        <v>927</v>
      </c>
      <c r="G565" s="42"/>
      <c r="H565" s="42"/>
      <c r="I565" s="222"/>
      <c r="J565" s="42"/>
      <c r="K565" s="42"/>
      <c r="L565" s="46"/>
      <c r="M565" s="223"/>
      <c r="N565" s="224"/>
      <c r="O565" s="86"/>
      <c r="P565" s="86"/>
      <c r="Q565" s="86"/>
      <c r="R565" s="86"/>
      <c r="S565" s="86"/>
      <c r="T565" s="87"/>
      <c r="U565" s="40"/>
      <c r="V565" s="40"/>
      <c r="W565" s="40"/>
      <c r="X565" s="40"/>
      <c r="Y565" s="40"/>
      <c r="Z565" s="40"/>
      <c r="AA565" s="40"/>
      <c r="AB565" s="40"/>
      <c r="AC565" s="40"/>
      <c r="AD565" s="40"/>
      <c r="AE565" s="40"/>
      <c r="AT565" s="19" t="s">
        <v>158</v>
      </c>
      <c r="AU565" s="19" t="s">
        <v>156</v>
      </c>
    </row>
    <row r="566" s="12" customFormat="1" ht="22.8" customHeight="1">
      <c r="A566" s="12"/>
      <c r="B566" s="191"/>
      <c r="C566" s="192"/>
      <c r="D566" s="193" t="s">
        <v>75</v>
      </c>
      <c r="E566" s="205" t="s">
        <v>928</v>
      </c>
      <c r="F566" s="205" t="s">
        <v>929</v>
      </c>
      <c r="G566" s="192"/>
      <c r="H566" s="192"/>
      <c r="I566" s="195"/>
      <c r="J566" s="206">
        <f>BK566</f>
        <v>0</v>
      </c>
      <c r="K566" s="192"/>
      <c r="L566" s="197"/>
      <c r="M566" s="198"/>
      <c r="N566" s="199"/>
      <c r="O566" s="199"/>
      <c r="P566" s="200">
        <f>SUM(P567:P586)</f>
        <v>0</v>
      </c>
      <c r="Q566" s="199"/>
      <c r="R566" s="200">
        <f>SUM(R567:R586)</f>
        <v>0</v>
      </c>
      <c r="S566" s="199"/>
      <c r="T566" s="201">
        <f>SUM(T567:T586)</f>
        <v>0.062893000000000004</v>
      </c>
      <c r="U566" s="12"/>
      <c r="V566" s="12"/>
      <c r="W566" s="12"/>
      <c r="X566" s="12"/>
      <c r="Y566" s="12"/>
      <c r="Z566" s="12"/>
      <c r="AA566" s="12"/>
      <c r="AB566" s="12"/>
      <c r="AC566" s="12"/>
      <c r="AD566" s="12"/>
      <c r="AE566" s="12"/>
      <c r="AR566" s="202" t="s">
        <v>156</v>
      </c>
      <c r="AT566" s="203" t="s">
        <v>75</v>
      </c>
      <c r="AU566" s="203" t="s">
        <v>84</v>
      </c>
      <c r="AY566" s="202" t="s">
        <v>149</v>
      </c>
      <c r="BK566" s="204">
        <f>SUM(BK567:BK586)</f>
        <v>0</v>
      </c>
    </row>
    <row r="567" s="2" customFormat="1" ht="24.15" customHeight="1">
      <c r="A567" s="40"/>
      <c r="B567" s="41"/>
      <c r="C567" s="207" t="s">
        <v>930</v>
      </c>
      <c r="D567" s="207" t="s">
        <v>151</v>
      </c>
      <c r="E567" s="208" t="s">
        <v>931</v>
      </c>
      <c r="F567" s="209" t="s">
        <v>932</v>
      </c>
      <c r="G567" s="210" t="s">
        <v>91</v>
      </c>
      <c r="H567" s="211">
        <v>21.039999999999999</v>
      </c>
      <c r="I567" s="212"/>
      <c r="J567" s="213">
        <f>ROUND(I567*H567,2)</f>
        <v>0</v>
      </c>
      <c r="K567" s="209" t="s">
        <v>154</v>
      </c>
      <c r="L567" s="46"/>
      <c r="M567" s="214" t="s">
        <v>19</v>
      </c>
      <c r="N567" s="215" t="s">
        <v>48</v>
      </c>
      <c r="O567" s="86"/>
      <c r="P567" s="216">
        <f>O567*H567</f>
        <v>0</v>
      </c>
      <c r="Q567" s="216">
        <v>0</v>
      </c>
      <c r="R567" s="216">
        <f>Q567*H567</f>
        <v>0</v>
      </c>
      <c r="S567" s="216">
        <v>0.0025000000000000001</v>
      </c>
      <c r="T567" s="217">
        <f>S567*H567</f>
        <v>0.052600000000000001</v>
      </c>
      <c r="U567" s="40"/>
      <c r="V567" s="40"/>
      <c r="W567" s="40"/>
      <c r="X567" s="40"/>
      <c r="Y567" s="40"/>
      <c r="Z567" s="40"/>
      <c r="AA567" s="40"/>
      <c r="AB567" s="40"/>
      <c r="AC567" s="40"/>
      <c r="AD567" s="40"/>
      <c r="AE567" s="40"/>
      <c r="AR567" s="218" t="s">
        <v>249</v>
      </c>
      <c r="AT567" s="218" t="s">
        <v>151</v>
      </c>
      <c r="AU567" s="218" t="s">
        <v>156</v>
      </c>
      <c r="AY567" s="19" t="s">
        <v>149</v>
      </c>
      <c r="BE567" s="219">
        <f>IF(N567="základní",J567,0)</f>
        <v>0</v>
      </c>
      <c r="BF567" s="219">
        <f>IF(N567="snížená",J567,0)</f>
        <v>0</v>
      </c>
      <c r="BG567" s="219">
        <f>IF(N567="zákl. přenesená",J567,0)</f>
        <v>0</v>
      </c>
      <c r="BH567" s="219">
        <f>IF(N567="sníž. přenesená",J567,0)</f>
        <v>0</v>
      </c>
      <c r="BI567" s="219">
        <f>IF(N567="nulová",J567,0)</f>
        <v>0</v>
      </c>
      <c r="BJ567" s="19" t="s">
        <v>156</v>
      </c>
      <c r="BK567" s="219">
        <f>ROUND(I567*H567,2)</f>
        <v>0</v>
      </c>
      <c r="BL567" s="19" t="s">
        <v>249</v>
      </c>
      <c r="BM567" s="218" t="s">
        <v>933</v>
      </c>
    </row>
    <row r="568" s="2" customFormat="1">
      <c r="A568" s="40"/>
      <c r="B568" s="41"/>
      <c r="C568" s="42"/>
      <c r="D568" s="220" t="s">
        <v>158</v>
      </c>
      <c r="E568" s="42"/>
      <c r="F568" s="221" t="s">
        <v>934</v>
      </c>
      <c r="G568" s="42"/>
      <c r="H568" s="42"/>
      <c r="I568" s="222"/>
      <c r="J568" s="42"/>
      <c r="K568" s="42"/>
      <c r="L568" s="46"/>
      <c r="M568" s="223"/>
      <c r="N568" s="224"/>
      <c r="O568" s="86"/>
      <c r="P568" s="86"/>
      <c r="Q568" s="86"/>
      <c r="R568" s="86"/>
      <c r="S568" s="86"/>
      <c r="T568" s="87"/>
      <c r="U568" s="40"/>
      <c r="V568" s="40"/>
      <c r="W568" s="40"/>
      <c r="X568" s="40"/>
      <c r="Y568" s="40"/>
      <c r="Z568" s="40"/>
      <c r="AA568" s="40"/>
      <c r="AB568" s="40"/>
      <c r="AC568" s="40"/>
      <c r="AD568" s="40"/>
      <c r="AE568" s="40"/>
      <c r="AT568" s="19" t="s">
        <v>158</v>
      </c>
      <c r="AU568" s="19" t="s">
        <v>156</v>
      </c>
    </row>
    <row r="569" s="13" customFormat="1">
      <c r="A569" s="13"/>
      <c r="B569" s="225"/>
      <c r="C569" s="226"/>
      <c r="D569" s="227" t="s">
        <v>160</v>
      </c>
      <c r="E569" s="228" t="s">
        <v>19</v>
      </c>
      <c r="F569" s="229" t="s">
        <v>935</v>
      </c>
      <c r="G569" s="226"/>
      <c r="H569" s="230">
        <v>21.039999999999999</v>
      </c>
      <c r="I569" s="231"/>
      <c r="J569" s="226"/>
      <c r="K569" s="226"/>
      <c r="L569" s="232"/>
      <c r="M569" s="233"/>
      <c r="N569" s="234"/>
      <c r="O569" s="234"/>
      <c r="P569" s="234"/>
      <c r="Q569" s="234"/>
      <c r="R569" s="234"/>
      <c r="S569" s="234"/>
      <c r="T569" s="235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T569" s="236" t="s">
        <v>160</v>
      </c>
      <c r="AU569" s="236" t="s">
        <v>156</v>
      </c>
      <c r="AV569" s="13" t="s">
        <v>156</v>
      </c>
      <c r="AW569" s="13" t="s">
        <v>36</v>
      </c>
      <c r="AX569" s="13" t="s">
        <v>76</v>
      </c>
      <c r="AY569" s="236" t="s">
        <v>149</v>
      </c>
    </row>
    <row r="570" s="14" customFormat="1">
      <c r="A570" s="14"/>
      <c r="B570" s="237"/>
      <c r="C570" s="238"/>
      <c r="D570" s="227" t="s">
        <v>160</v>
      </c>
      <c r="E570" s="239" t="s">
        <v>19</v>
      </c>
      <c r="F570" s="240" t="s">
        <v>162</v>
      </c>
      <c r="G570" s="238"/>
      <c r="H570" s="241">
        <v>21.039999999999999</v>
      </c>
      <c r="I570" s="242"/>
      <c r="J570" s="238"/>
      <c r="K570" s="238"/>
      <c r="L570" s="243"/>
      <c r="M570" s="244"/>
      <c r="N570" s="245"/>
      <c r="O570" s="245"/>
      <c r="P570" s="245"/>
      <c r="Q570" s="245"/>
      <c r="R570" s="245"/>
      <c r="S570" s="245"/>
      <c r="T570" s="246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T570" s="247" t="s">
        <v>160</v>
      </c>
      <c r="AU570" s="247" t="s">
        <v>156</v>
      </c>
      <c r="AV570" s="14" t="s">
        <v>155</v>
      </c>
      <c r="AW570" s="14" t="s">
        <v>36</v>
      </c>
      <c r="AX570" s="14" t="s">
        <v>84</v>
      </c>
      <c r="AY570" s="247" t="s">
        <v>149</v>
      </c>
    </row>
    <row r="571" s="2" customFormat="1" ht="21.75" customHeight="1">
      <c r="A571" s="40"/>
      <c r="B571" s="41"/>
      <c r="C571" s="207" t="s">
        <v>936</v>
      </c>
      <c r="D571" s="207" t="s">
        <v>151</v>
      </c>
      <c r="E571" s="208" t="s">
        <v>937</v>
      </c>
      <c r="F571" s="209" t="s">
        <v>938</v>
      </c>
      <c r="G571" s="210" t="s">
        <v>165</v>
      </c>
      <c r="H571" s="211">
        <v>34.310000000000002</v>
      </c>
      <c r="I571" s="212"/>
      <c r="J571" s="213">
        <f>ROUND(I571*H571,2)</f>
        <v>0</v>
      </c>
      <c r="K571" s="209" t="s">
        <v>154</v>
      </c>
      <c r="L571" s="46"/>
      <c r="M571" s="214" t="s">
        <v>19</v>
      </c>
      <c r="N571" s="215" t="s">
        <v>48</v>
      </c>
      <c r="O571" s="86"/>
      <c r="P571" s="216">
        <f>O571*H571</f>
        <v>0</v>
      </c>
      <c r="Q571" s="216">
        <v>0</v>
      </c>
      <c r="R571" s="216">
        <f>Q571*H571</f>
        <v>0</v>
      </c>
      <c r="S571" s="216">
        <v>0.00029999999999999997</v>
      </c>
      <c r="T571" s="217">
        <f>S571*H571</f>
        <v>0.010293</v>
      </c>
      <c r="U571" s="40"/>
      <c r="V571" s="40"/>
      <c r="W571" s="40"/>
      <c r="X571" s="40"/>
      <c r="Y571" s="40"/>
      <c r="Z571" s="40"/>
      <c r="AA571" s="40"/>
      <c r="AB571" s="40"/>
      <c r="AC571" s="40"/>
      <c r="AD571" s="40"/>
      <c r="AE571" s="40"/>
      <c r="AR571" s="218" t="s">
        <v>249</v>
      </c>
      <c r="AT571" s="218" t="s">
        <v>151</v>
      </c>
      <c r="AU571" s="218" t="s">
        <v>156</v>
      </c>
      <c r="AY571" s="19" t="s">
        <v>149</v>
      </c>
      <c r="BE571" s="219">
        <f>IF(N571="základní",J571,0)</f>
        <v>0</v>
      </c>
      <c r="BF571" s="219">
        <f>IF(N571="snížená",J571,0)</f>
        <v>0</v>
      </c>
      <c r="BG571" s="219">
        <f>IF(N571="zákl. přenesená",J571,0)</f>
        <v>0</v>
      </c>
      <c r="BH571" s="219">
        <f>IF(N571="sníž. přenesená",J571,0)</f>
        <v>0</v>
      </c>
      <c r="BI571" s="219">
        <f>IF(N571="nulová",J571,0)</f>
        <v>0</v>
      </c>
      <c r="BJ571" s="19" t="s">
        <v>156</v>
      </c>
      <c r="BK571" s="219">
        <f>ROUND(I571*H571,2)</f>
        <v>0</v>
      </c>
      <c r="BL571" s="19" t="s">
        <v>249</v>
      </c>
      <c r="BM571" s="218" t="s">
        <v>939</v>
      </c>
    </row>
    <row r="572" s="2" customFormat="1">
      <c r="A572" s="40"/>
      <c r="B572" s="41"/>
      <c r="C572" s="42"/>
      <c r="D572" s="220" t="s">
        <v>158</v>
      </c>
      <c r="E572" s="42"/>
      <c r="F572" s="221" t="s">
        <v>940</v>
      </c>
      <c r="G572" s="42"/>
      <c r="H572" s="42"/>
      <c r="I572" s="222"/>
      <c r="J572" s="42"/>
      <c r="K572" s="42"/>
      <c r="L572" s="46"/>
      <c r="M572" s="223"/>
      <c r="N572" s="224"/>
      <c r="O572" s="86"/>
      <c r="P572" s="86"/>
      <c r="Q572" s="86"/>
      <c r="R572" s="86"/>
      <c r="S572" s="86"/>
      <c r="T572" s="87"/>
      <c r="U572" s="40"/>
      <c r="V572" s="40"/>
      <c r="W572" s="40"/>
      <c r="X572" s="40"/>
      <c r="Y572" s="40"/>
      <c r="Z572" s="40"/>
      <c r="AA572" s="40"/>
      <c r="AB572" s="40"/>
      <c r="AC572" s="40"/>
      <c r="AD572" s="40"/>
      <c r="AE572" s="40"/>
      <c r="AT572" s="19" t="s">
        <v>158</v>
      </c>
      <c r="AU572" s="19" t="s">
        <v>156</v>
      </c>
    </row>
    <row r="573" s="13" customFormat="1">
      <c r="A573" s="13"/>
      <c r="B573" s="225"/>
      <c r="C573" s="226"/>
      <c r="D573" s="227" t="s">
        <v>160</v>
      </c>
      <c r="E573" s="228" t="s">
        <v>19</v>
      </c>
      <c r="F573" s="229" t="s">
        <v>941</v>
      </c>
      <c r="G573" s="226"/>
      <c r="H573" s="230">
        <v>8.5899999999999999</v>
      </c>
      <c r="I573" s="231"/>
      <c r="J573" s="226"/>
      <c r="K573" s="226"/>
      <c r="L573" s="232"/>
      <c r="M573" s="233"/>
      <c r="N573" s="234"/>
      <c r="O573" s="234"/>
      <c r="P573" s="234"/>
      <c r="Q573" s="234"/>
      <c r="R573" s="234"/>
      <c r="S573" s="234"/>
      <c r="T573" s="235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T573" s="236" t="s">
        <v>160</v>
      </c>
      <c r="AU573" s="236" t="s">
        <v>156</v>
      </c>
      <c r="AV573" s="13" t="s">
        <v>156</v>
      </c>
      <c r="AW573" s="13" t="s">
        <v>36</v>
      </c>
      <c r="AX573" s="13" t="s">
        <v>76</v>
      </c>
      <c r="AY573" s="236" t="s">
        <v>149</v>
      </c>
    </row>
    <row r="574" s="13" customFormat="1">
      <c r="A574" s="13"/>
      <c r="B574" s="225"/>
      <c r="C574" s="226"/>
      <c r="D574" s="227" t="s">
        <v>160</v>
      </c>
      <c r="E574" s="228" t="s">
        <v>19</v>
      </c>
      <c r="F574" s="229" t="s">
        <v>942</v>
      </c>
      <c r="G574" s="226"/>
      <c r="H574" s="230">
        <v>12.970000000000001</v>
      </c>
      <c r="I574" s="231"/>
      <c r="J574" s="226"/>
      <c r="K574" s="226"/>
      <c r="L574" s="232"/>
      <c r="M574" s="233"/>
      <c r="N574" s="234"/>
      <c r="O574" s="234"/>
      <c r="P574" s="234"/>
      <c r="Q574" s="234"/>
      <c r="R574" s="234"/>
      <c r="S574" s="234"/>
      <c r="T574" s="235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T574" s="236" t="s">
        <v>160</v>
      </c>
      <c r="AU574" s="236" t="s">
        <v>156</v>
      </c>
      <c r="AV574" s="13" t="s">
        <v>156</v>
      </c>
      <c r="AW574" s="13" t="s">
        <v>36</v>
      </c>
      <c r="AX574" s="13" t="s">
        <v>76</v>
      </c>
      <c r="AY574" s="236" t="s">
        <v>149</v>
      </c>
    </row>
    <row r="575" s="13" customFormat="1">
      <c r="A575" s="13"/>
      <c r="B575" s="225"/>
      <c r="C575" s="226"/>
      <c r="D575" s="227" t="s">
        <v>160</v>
      </c>
      <c r="E575" s="228" t="s">
        <v>19</v>
      </c>
      <c r="F575" s="229" t="s">
        <v>943</v>
      </c>
      <c r="G575" s="226"/>
      <c r="H575" s="230">
        <v>3.3300000000000001</v>
      </c>
      <c r="I575" s="231"/>
      <c r="J575" s="226"/>
      <c r="K575" s="226"/>
      <c r="L575" s="232"/>
      <c r="M575" s="233"/>
      <c r="N575" s="234"/>
      <c r="O575" s="234"/>
      <c r="P575" s="234"/>
      <c r="Q575" s="234"/>
      <c r="R575" s="234"/>
      <c r="S575" s="234"/>
      <c r="T575" s="235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T575" s="236" t="s">
        <v>160</v>
      </c>
      <c r="AU575" s="236" t="s">
        <v>156</v>
      </c>
      <c r="AV575" s="13" t="s">
        <v>156</v>
      </c>
      <c r="AW575" s="13" t="s">
        <v>36</v>
      </c>
      <c r="AX575" s="13" t="s">
        <v>76</v>
      </c>
      <c r="AY575" s="236" t="s">
        <v>149</v>
      </c>
    </row>
    <row r="576" s="13" customFormat="1">
      <c r="A576" s="13"/>
      <c r="B576" s="225"/>
      <c r="C576" s="226"/>
      <c r="D576" s="227" t="s">
        <v>160</v>
      </c>
      <c r="E576" s="228" t="s">
        <v>19</v>
      </c>
      <c r="F576" s="229" t="s">
        <v>944</v>
      </c>
      <c r="G576" s="226"/>
      <c r="H576" s="230">
        <v>5.4699999999999998</v>
      </c>
      <c r="I576" s="231"/>
      <c r="J576" s="226"/>
      <c r="K576" s="226"/>
      <c r="L576" s="232"/>
      <c r="M576" s="233"/>
      <c r="N576" s="234"/>
      <c r="O576" s="234"/>
      <c r="P576" s="234"/>
      <c r="Q576" s="234"/>
      <c r="R576" s="234"/>
      <c r="S576" s="234"/>
      <c r="T576" s="235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T576" s="236" t="s">
        <v>160</v>
      </c>
      <c r="AU576" s="236" t="s">
        <v>156</v>
      </c>
      <c r="AV576" s="13" t="s">
        <v>156</v>
      </c>
      <c r="AW576" s="13" t="s">
        <v>36</v>
      </c>
      <c r="AX576" s="13" t="s">
        <v>76</v>
      </c>
      <c r="AY576" s="236" t="s">
        <v>149</v>
      </c>
    </row>
    <row r="577" s="13" customFormat="1">
      <c r="A577" s="13"/>
      <c r="B577" s="225"/>
      <c r="C577" s="226"/>
      <c r="D577" s="227" t="s">
        <v>160</v>
      </c>
      <c r="E577" s="228" t="s">
        <v>19</v>
      </c>
      <c r="F577" s="229" t="s">
        <v>945</v>
      </c>
      <c r="G577" s="226"/>
      <c r="H577" s="230">
        <v>3.9500000000000002</v>
      </c>
      <c r="I577" s="231"/>
      <c r="J577" s="226"/>
      <c r="K577" s="226"/>
      <c r="L577" s="232"/>
      <c r="M577" s="233"/>
      <c r="N577" s="234"/>
      <c r="O577" s="234"/>
      <c r="P577" s="234"/>
      <c r="Q577" s="234"/>
      <c r="R577" s="234"/>
      <c r="S577" s="234"/>
      <c r="T577" s="235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T577" s="236" t="s">
        <v>160</v>
      </c>
      <c r="AU577" s="236" t="s">
        <v>156</v>
      </c>
      <c r="AV577" s="13" t="s">
        <v>156</v>
      </c>
      <c r="AW577" s="13" t="s">
        <v>36</v>
      </c>
      <c r="AX577" s="13" t="s">
        <v>76</v>
      </c>
      <c r="AY577" s="236" t="s">
        <v>149</v>
      </c>
    </row>
    <row r="578" s="14" customFormat="1">
      <c r="A578" s="14"/>
      <c r="B578" s="237"/>
      <c r="C578" s="238"/>
      <c r="D578" s="227" t="s">
        <v>160</v>
      </c>
      <c r="E578" s="239" t="s">
        <v>19</v>
      </c>
      <c r="F578" s="240" t="s">
        <v>162</v>
      </c>
      <c r="G578" s="238"/>
      <c r="H578" s="241">
        <v>34.310000000000002</v>
      </c>
      <c r="I578" s="242"/>
      <c r="J578" s="238"/>
      <c r="K578" s="238"/>
      <c r="L578" s="243"/>
      <c r="M578" s="244"/>
      <c r="N578" s="245"/>
      <c r="O578" s="245"/>
      <c r="P578" s="245"/>
      <c r="Q578" s="245"/>
      <c r="R578" s="245"/>
      <c r="S578" s="245"/>
      <c r="T578" s="246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T578" s="247" t="s">
        <v>160</v>
      </c>
      <c r="AU578" s="247" t="s">
        <v>156</v>
      </c>
      <c r="AV578" s="14" t="s">
        <v>155</v>
      </c>
      <c r="AW578" s="14" t="s">
        <v>36</v>
      </c>
      <c r="AX578" s="14" t="s">
        <v>84</v>
      </c>
      <c r="AY578" s="247" t="s">
        <v>149</v>
      </c>
    </row>
    <row r="579" s="2" customFormat="1" ht="16.5" customHeight="1">
      <c r="A579" s="40"/>
      <c r="B579" s="41"/>
      <c r="C579" s="207" t="s">
        <v>946</v>
      </c>
      <c r="D579" s="207" t="s">
        <v>151</v>
      </c>
      <c r="E579" s="208" t="s">
        <v>947</v>
      </c>
      <c r="F579" s="209" t="s">
        <v>948</v>
      </c>
      <c r="G579" s="210" t="s">
        <v>91</v>
      </c>
      <c r="H579" s="211">
        <v>21.039999999999999</v>
      </c>
      <c r="I579" s="212"/>
      <c r="J579" s="213">
        <f>ROUND(I579*H579,2)</f>
        <v>0</v>
      </c>
      <c r="K579" s="209" t="s">
        <v>154</v>
      </c>
      <c r="L579" s="46"/>
      <c r="M579" s="214" t="s">
        <v>19</v>
      </c>
      <c r="N579" s="215" t="s">
        <v>48</v>
      </c>
      <c r="O579" s="86"/>
      <c r="P579" s="216">
        <f>O579*H579</f>
        <v>0</v>
      </c>
      <c r="Q579" s="216">
        <v>0</v>
      </c>
      <c r="R579" s="216">
        <f>Q579*H579</f>
        <v>0</v>
      </c>
      <c r="S579" s="216">
        <v>0</v>
      </c>
      <c r="T579" s="217">
        <f>S579*H579</f>
        <v>0</v>
      </c>
      <c r="U579" s="40"/>
      <c r="V579" s="40"/>
      <c r="W579" s="40"/>
      <c r="X579" s="40"/>
      <c r="Y579" s="40"/>
      <c r="Z579" s="40"/>
      <c r="AA579" s="40"/>
      <c r="AB579" s="40"/>
      <c r="AC579" s="40"/>
      <c r="AD579" s="40"/>
      <c r="AE579" s="40"/>
      <c r="AR579" s="218" t="s">
        <v>249</v>
      </c>
      <c r="AT579" s="218" t="s">
        <v>151</v>
      </c>
      <c r="AU579" s="218" t="s">
        <v>156</v>
      </c>
      <c r="AY579" s="19" t="s">
        <v>149</v>
      </c>
      <c r="BE579" s="219">
        <f>IF(N579="základní",J579,0)</f>
        <v>0</v>
      </c>
      <c r="BF579" s="219">
        <f>IF(N579="snížená",J579,0)</f>
        <v>0</v>
      </c>
      <c r="BG579" s="219">
        <f>IF(N579="zákl. přenesená",J579,0)</f>
        <v>0</v>
      </c>
      <c r="BH579" s="219">
        <f>IF(N579="sníž. přenesená",J579,0)</f>
        <v>0</v>
      </c>
      <c r="BI579" s="219">
        <f>IF(N579="nulová",J579,0)</f>
        <v>0</v>
      </c>
      <c r="BJ579" s="19" t="s">
        <v>156</v>
      </c>
      <c r="BK579" s="219">
        <f>ROUND(I579*H579,2)</f>
        <v>0</v>
      </c>
      <c r="BL579" s="19" t="s">
        <v>249</v>
      </c>
      <c r="BM579" s="218" t="s">
        <v>949</v>
      </c>
    </row>
    <row r="580" s="2" customFormat="1">
      <c r="A580" s="40"/>
      <c r="B580" s="41"/>
      <c r="C580" s="42"/>
      <c r="D580" s="220" t="s">
        <v>158</v>
      </c>
      <c r="E580" s="42"/>
      <c r="F580" s="221" t="s">
        <v>950</v>
      </c>
      <c r="G580" s="42"/>
      <c r="H580" s="42"/>
      <c r="I580" s="222"/>
      <c r="J580" s="42"/>
      <c r="K580" s="42"/>
      <c r="L580" s="46"/>
      <c r="M580" s="223"/>
      <c r="N580" s="224"/>
      <c r="O580" s="86"/>
      <c r="P580" s="86"/>
      <c r="Q580" s="86"/>
      <c r="R580" s="86"/>
      <c r="S580" s="86"/>
      <c r="T580" s="87"/>
      <c r="U580" s="40"/>
      <c r="V580" s="40"/>
      <c r="W580" s="40"/>
      <c r="X580" s="40"/>
      <c r="Y580" s="40"/>
      <c r="Z580" s="40"/>
      <c r="AA580" s="40"/>
      <c r="AB580" s="40"/>
      <c r="AC580" s="40"/>
      <c r="AD580" s="40"/>
      <c r="AE580" s="40"/>
      <c r="AT580" s="19" t="s">
        <v>158</v>
      </c>
      <c r="AU580" s="19" t="s">
        <v>156</v>
      </c>
    </row>
    <row r="581" s="13" customFormat="1">
      <c r="A581" s="13"/>
      <c r="B581" s="225"/>
      <c r="C581" s="226"/>
      <c r="D581" s="227" t="s">
        <v>160</v>
      </c>
      <c r="E581" s="228" t="s">
        <v>19</v>
      </c>
      <c r="F581" s="229" t="s">
        <v>935</v>
      </c>
      <c r="G581" s="226"/>
      <c r="H581" s="230">
        <v>21.039999999999999</v>
      </c>
      <c r="I581" s="231"/>
      <c r="J581" s="226"/>
      <c r="K581" s="226"/>
      <c r="L581" s="232"/>
      <c r="M581" s="233"/>
      <c r="N581" s="234"/>
      <c r="O581" s="234"/>
      <c r="P581" s="234"/>
      <c r="Q581" s="234"/>
      <c r="R581" s="234"/>
      <c r="S581" s="234"/>
      <c r="T581" s="235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T581" s="236" t="s">
        <v>160</v>
      </c>
      <c r="AU581" s="236" t="s">
        <v>156</v>
      </c>
      <c r="AV581" s="13" t="s">
        <v>156</v>
      </c>
      <c r="AW581" s="13" t="s">
        <v>36</v>
      </c>
      <c r="AX581" s="13" t="s">
        <v>76</v>
      </c>
      <c r="AY581" s="236" t="s">
        <v>149</v>
      </c>
    </row>
    <row r="582" s="14" customFormat="1">
      <c r="A582" s="14"/>
      <c r="B582" s="237"/>
      <c r="C582" s="238"/>
      <c r="D582" s="227" t="s">
        <v>160</v>
      </c>
      <c r="E582" s="239" t="s">
        <v>19</v>
      </c>
      <c r="F582" s="240" t="s">
        <v>162</v>
      </c>
      <c r="G582" s="238"/>
      <c r="H582" s="241">
        <v>21.039999999999999</v>
      </c>
      <c r="I582" s="242"/>
      <c r="J582" s="238"/>
      <c r="K582" s="238"/>
      <c r="L582" s="243"/>
      <c r="M582" s="244"/>
      <c r="N582" s="245"/>
      <c r="O582" s="245"/>
      <c r="P582" s="245"/>
      <c r="Q582" s="245"/>
      <c r="R582" s="245"/>
      <c r="S582" s="245"/>
      <c r="T582" s="246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T582" s="247" t="s">
        <v>160</v>
      </c>
      <c r="AU582" s="247" t="s">
        <v>156</v>
      </c>
      <c r="AV582" s="14" t="s">
        <v>155</v>
      </c>
      <c r="AW582" s="14" t="s">
        <v>36</v>
      </c>
      <c r="AX582" s="14" t="s">
        <v>84</v>
      </c>
      <c r="AY582" s="247" t="s">
        <v>149</v>
      </c>
    </row>
    <row r="583" s="2" customFormat="1" ht="49.05" customHeight="1">
      <c r="A583" s="40"/>
      <c r="B583" s="41"/>
      <c r="C583" s="207" t="s">
        <v>951</v>
      </c>
      <c r="D583" s="207" t="s">
        <v>151</v>
      </c>
      <c r="E583" s="208" t="s">
        <v>952</v>
      </c>
      <c r="F583" s="209" t="s">
        <v>953</v>
      </c>
      <c r="G583" s="210" t="s">
        <v>415</v>
      </c>
      <c r="H583" s="258"/>
      <c r="I583" s="212"/>
      <c r="J583" s="213">
        <f>ROUND(I583*H583,2)</f>
        <v>0</v>
      </c>
      <c r="K583" s="209" t="s">
        <v>154</v>
      </c>
      <c r="L583" s="46"/>
      <c r="M583" s="214" t="s">
        <v>19</v>
      </c>
      <c r="N583" s="215" t="s">
        <v>48</v>
      </c>
      <c r="O583" s="86"/>
      <c r="P583" s="216">
        <f>O583*H583</f>
        <v>0</v>
      </c>
      <c r="Q583" s="216">
        <v>0</v>
      </c>
      <c r="R583" s="216">
        <f>Q583*H583</f>
        <v>0</v>
      </c>
      <c r="S583" s="216">
        <v>0</v>
      </c>
      <c r="T583" s="217">
        <f>S583*H583</f>
        <v>0</v>
      </c>
      <c r="U583" s="40"/>
      <c r="V583" s="40"/>
      <c r="W583" s="40"/>
      <c r="X583" s="40"/>
      <c r="Y583" s="40"/>
      <c r="Z583" s="40"/>
      <c r="AA583" s="40"/>
      <c r="AB583" s="40"/>
      <c r="AC583" s="40"/>
      <c r="AD583" s="40"/>
      <c r="AE583" s="40"/>
      <c r="AR583" s="218" t="s">
        <v>249</v>
      </c>
      <c r="AT583" s="218" t="s">
        <v>151</v>
      </c>
      <c r="AU583" s="218" t="s">
        <v>156</v>
      </c>
      <c r="AY583" s="19" t="s">
        <v>149</v>
      </c>
      <c r="BE583" s="219">
        <f>IF(N583="základní",J583,0)</f>
        <v>0</v>
      </c>
      <c r="BF583" s="219">
        <f>IF(N583="snížená",J583,0)</f>
        <v>0</v>
      </c>
      <c r="BG583" s="219">
        <f>IF(N583="zákl. přenesená",J583,0)</f>
        <v>0</v>
      </c>
      <c r="BH583" s="219">
        <f>IF(N583="sníž. přenesená",J583,0)</f>
        <v>0</v>
      </c>
      <c r="BI583" s="219">
        <f>IF(N583="nulová",J583,0)</f>
        <v>0</v>
      </c>
      <c r="BJ583" s="19" t="s">
        <v>156</v>
      </c>
      <c r="BK583" s="219">
        <f>ROUND(I583*H583,2)</f>
        <v>0</v>
      </c>
      <c r="BL583" s="19" t="s">
        <v>249</v>
      </c>
      <c r="BM583" s="218" t="s">
        <v>954</v>
      </c>
    </row>
    <row r="584" s="2" customFormat="1">
      <c r="A584" s="40"/>
      <c r="B584" s="41"/>
      <c r="C584" s="42"/>
      <c r="D584" s="220" t="s">
        <v>158</v>
      </c>
      <c r="E584" s="42"/>
      <c r="F584" s="221" t="s">
        <v>955</v>
      </c>
      <c r="G584" s="42"/>
      <c r="H584" s="42"/>
      <c r="I584" s="222"/>
      <c r="J584" s="42"/>
      <c r="K584" s="42"/>
      <c r="L584" s="46"/>
      <c r="M584" s="223"/>
      <c r="N584" s="224"/>
      <c r="O584" s="86"/>
      <c r="P584" s="86"/>
      <c r="Q584" s="86"/>
      <c r="R584" s="86"/>
      <c r="S584" s="86"/>
      <c r="T584" s="87"/>
      <c r="U584" s="40"/>
      <c r="V584" s="40"/>
      <c r="W584" s="40"/>
      <c r="X584" s="40"/>
      <c r="Y584" s="40"/>
      <c r="Z584" s="40"/>
      <c r="AA584" s="40"/>
      <c r="AB584" s="40"/>
      <c r="AC584" s="40"/>
      <c r="AD584" s="40"/>
      <c r="AE584" s="40"/>
      <c r="AT584" s="19" t="s">
        <v>158</v>
      </c>
      <c r="AU584" s="19" t="s">
        <v>156</v>
      </c>
    </row>
    <row r="585" s="2" customFormat="1" ht="55.5" customHeight="1">
      <c r="A585" s="40"/>
      <c r="B585" s="41"/>
      <c r="C585" s="207" t="s">
        <v>956</v>
      </c>
      <c r="D585" s="207" t="s">
        <v>151</v>
      </c>
      <c r="E585" s="208" t="s">
        <v>957</v>
      </c>
      <c r="F585" s="209" t="s">
        <v>958</v>
      </c>
      <c r="G585" s="210" t="s">
        <v>415</v>
      </c>
      <c r="H585" s="258"/>
      <c r="I585" s="212"/>
      <c r="J585" s="213">
        <f>ROUND(I585*H585,2)</f>
        <v>0</v>
      </c>
      <c r="K585" s="209" t="s">
        <v>154</v>
      </c>
      <c r="L585" s="46"/>
      <c r="M585" s="214" t="s">
        <v>19</v>
      </c>
      <c r="N585" s="215" t="s">
        <v>48</v>
      </c>
      <c r="O585" s="86"/>
      <c r="P585" s="216">
        <f>O585*H585</f>
        <v>0</v>
      </c>
      <c r="Q585" s="216">
        <v>0</v>
      </c>
      <c r="R585" s="216">
        <f>Q585*H585</f>
        <v>0</v>
      </c>
      <c r="S585" s="216">
        <v>0</v>
      </c>
      <c r="T585" s="217">
        <f>S585*H585</f>
        <v>0</v>
      </c>
      <c r="U585" s="40"/>
      <c r="V585" s="40"/>
      <c r="W585" s="40"/>
      <c r="X585" s="40"/>
      <c r="Y585" s="40"/>
      <c r="Z585" s="40"/>
      <c r="AA585" s="40"/>
      <c r="AB585" s="40"/>
      <c r="AC585" s="40"/>
      <c r="AD585" s="40"/>
      <c r="AE585" s="40"/>
      <c r="AR585" s="218" t="s">
        <v>249</v>
      </c>
      <c r="AT585" s="218" t="s">
        <v>151</v>
      </c>
      <c r="AU585" s="218" t="s">
        <v>156</v>
      </c>
      <c r="AY585" s="19" t="s">
        <v>149</v>
      </c>
      <c r="BE585" s="219">
        <f>IF(N585="základní",J585,0)</f>
        <v>0</v>
      </c>
      <c r="BF585" s="219">
        <f>IF(N585="snížená",J585,0)</f>
        <v>0</v>
      </c>
      <c r="BG585" s="219">
        <f>IF(N585="zákl. přenesená",J585,0)</f>
        <v>0</v>
      </c>
      <c r="BH585" s="219">
        <f>IF(N585="sníž. přenesená",J585,0)</f>
        <v>0</v>
      </c>
      <c r="BI585" s="219">
        <f>IF(N585="nulová",J585,0)</f>
        <v>0</v>
      </c>
      <c r="BJ585" s="19" t="s">
        <v>156</v>
      </c>
      <c r="BK585" s="219">
        <f>ROUND(I585*H585,2)</f>
        <v>0</v>
      </c>
      <c r="BL585" s="19" t="s">
        <v>249</v>
      </c>
      <c r="BM585" s="218" t="s">
        <v>959</v>
      </c>
    </row>
    <row r="586" s="2" customFormat="1">
      <c r="A586" s="40"/>
      <c r="B586" s="41"/>
      <c r="C586" s="42"/>
      <c r="D586" s="220" t="s">
        <v>158</v>
      </c>
      <c r="E586" s="42"/>
      <c r="F586" s="221" t="s">
        <v>960</v>
      </c>
      <c r="G586" s="42"/>
      <c r="H586" s="42"/>
      <c r="I586" s="222"/>
      <c r="J586" s="42"/>
      <c r="K586" s="42"/>
      <c r="L586" s="46"/>
      <c r="M586" s="223"/>
      <c r="N586" s="224"/>
      <c r="O586" s="86"/>
      <c r="P586" s="86"/>
      <c r="Q586" s="86"/>
      <c r="R586" s="86"/>
      <c r="S586" s="86"/>
      <c r="T586" s="87"/>
      <c r="U586" s="40"/>
      <c r="V586" s="40"/>
      <c r="W586" s="40"/>
      <c r="X586" s="40"/>
      <c r="Y586" s="40"/>
      <c r="Z586" s="40"/>
      <c r="AA586" s="40"/>
      <c r="AB586" s="40"/>
      <c r="AC586" s="40"/>
      <c r="AD586" s="40"/>
      <c r="AE586" s="40"/>
      <c r="AT586" s="19" t="s">
        <v>158</v>
      </c>
      <c r="AU586" s="19" t="s">
        <v>156</v>
      </c>
    </row>
    <row r="587" s="12" customFormat="1" ht="22.8" customHeight="1">
      <c r="A587" s="12"/>
      <c r="B587" s="191"/>
      <c r="C587" s="192"/>
      <c r="D587" s="193" t="s">
        <v>75</v>
      </c>
      <c r="E587" s="205" t="s">
        <v>961</v>
      </c>
      <c r="F587" s="205" t="s">
        <v>962</v>
      </c>
      <c r="G587" s="192"/>
      <c r="H587" s="192"/>
      <c r="I587" s="195"/>
      <c r="J587" s="206">
        <f>BK587</f>
        <v>0</v>
      </c>
      <c r="K587" s="192"/>
      <c r="L587" s="197"/>
      <c r="M587" s="198"/>
      <c r="N587" s="199"/>
      <c r="O587" s="199"/>
      <c r="P587" s="200">
        <f>SUM(P588:P647)</f>
        <v>0</v>
      </c>
      <c r="Q587" s="199"/>
      <c r="R587" s="200">
        <f>SUM(R588:R647)</f>
        <v>0.37034101199999997</v>
      </c>
      <c r="S587" s="199"/>
      <c r="T587" s="201">
        <f>SUM(T588:T647)</f>
        <v>0.53863349999999999</v>
      </c>
      <c r="U587" s="12"/>
      <c r="V587" s="12"/>
      <c r="W587" s="12"/>
      <c r="X587" s="12"/>
      <c r="Y587" s="12"/>
      <c r="Z587" s="12"/>
      <c r="AA587" s="12"/>
      <c r="AB587" s="12"/>
      <c r="AC587" s="12"/>
      <c r="AD587" s="12"/>
      <c r="AE587" s="12"/>
      <c r="AR587" s="202" t="s">
        <v>156</v>
      </c>
      <c r="AT587" s="203" t="s">
        <v>75</v>
      </c>
      <c r="AU587" s="203" t="s">
        <v>84</v>
      </c>
      <c r="AY587" s="202" t="s">
        <v>149</v>
      </c>
      <c r="BK587" s="204">
        <f>SUM(BK588:BK647)</f>
        <v>0</v>
      </c>
    </row>
    <row r="588" s="2" customFormat="1" ht="24.15" customHeight="1">
      <c r="A588" s="40"/>
      <c r="B588" s="41"/>
      <c r="C588" s="207" t="s">
        <v>963</v>
      </c>
      <c r="D588" s="207" t="s">
        <v>151</v>
      </c>
      <c r="E588" s="208" t="s">
        <v>964</v>
      </c>
      <c r="F588" s="209" t="s">
        <v>965</v>
      </c>
      <c r="G588" s="210" t="s">
        <v>91</v>
      </c>
      <c r="H588" s="211">
        <v>6.609</v>
      </c>
      <c r="I588" s="212"/>
      <c r="J588" s="213">
        <f>ROUND(I588*H588,2)</f>
        <v>0</v>
      </c>
      <c r="K588" s="209" t="s">
        <v>154</v>
      </c>
      <c r="L588" s="46"/>
      <c r="M588" s="214" t="s">
        <v>19</v>
      </c>
      <c r="N588" s="215" t="s">
        <v>48</v>
      </c>
      <c r="O588" s="86"/>
      <c r="P588" s="216">
        <f>O588*H588</f>
        <v>0</v>
      </c>
      <c r="Q588" s="216">
        <v>0</v>
      </c>
      <c r="R588" s="216">
        <f>Q588*H588</f>
        <v>0</v>
      </c>
      <c r="S588" s="216">
        <v>0.081500000000000003</v>
      </c>
      <c r="T588" s="217">
        <f>S588*H588</f>
        <v>0.53863349999999999</v>
      </c>
      <c r="U588" s="40"/>
      <c r="V588" s="40"/>
      <c r="W588" s="40"/>
      <c r="X588" s="40"/>
      <c r="Y588" s="40"/>
      <c r="Z588" s="40"/>
      <c r="AA588" s="40"/>
      <c r="AB588" s="40"/>
      <c r="AC588" s="40"/>
      <c r="AD588" s="40"/>
      <c r="AE588" s="40"/>
      <c r="AR588" s="218" t="s">
        <v>249</v>
      </c>
      <c r="AT588" s="218" t="s">
        <v>151</v>
      </c>
      <c r="AU588" s="218" t="s">
        <v>156</v>
      </c>
      <c r="AY588" s="19" t="s">
        <v>149</v>
      </c>
      <c r="BE588" s="219">
        <f>IF(N588="základní",J588,0)</f>
        <v>0</v>
      </c>
      <c r="BF588" s="219">
        <f>IF(N588="snížená",J588,0)</f>
        <v>0</v>
      </c>
      <c r="BG588" s="219">
        <f>IF(N588="zákl. přenesená",J588,0)</f>
        <v>0</v>
      </c>
      <c r="BH588" s="219">
        <f>IF(N588="sníž. přenesená",J588,0)</f>
        <v>0</v>
      </c>
      <c r="BI588" s="219">
        <f>IF(N588="nulová",J588,0)</f>
        <v>0</v>
      </c>
      <c r="BJ588" s="19" t="s">
        <v>156</v>
      </c>
      <c r="BK588" s="219">
        <f>ROUND(I588*H588,2)</f>
        <v>0</v>
      </c>
      <c r="BL588" s="19" t="s">
        <v>249</v>
      </c>
      <c r="BM588" s="218" t="s">
        <v>966</v>
      </c>
    </row>
    <row r="589" s="2" customFormat="1">
      <c r="A589" s="40"/>
      <c r="B589" s="41"/>
      <c r="C589" s="42"/>
      <c r="D589" s="220" t="s">
        <v>158</v>
      </c>
      <c r="E589" s="42"/>
      <c r="F589" s="221" t="s">
        <v>967</v>
      </c>
      <c r="G589" s="42"/>
      <c r="H589" s="42"/>
      <c r="I589" s="222"/>
      <c r="J589" s="42"/>
      <c r="K589" s="42"/>
      <c r="L589" s="46"/>
      <c r="M589" s="223"/>
      <c r="N589" s="224"/>
      <c r="O589" s="86"/>
      <c r="P589" s="86"/>
      <c r="Q589" s="86"/>
      <c r="R589" s="86"/>
      <c r="S589" s="86"/>
      <c r="T589" s="87"/>
      <c r="U589" s="40"/>
      <c r="V589" s="40"/>
      <c r="W589" s="40"/>
      <c r="X589" s="40"/>
      <c r="Y589" s="40"/>
      <c r="Z589" s="40"/>
      <c r="AA589" s="40"/>
      <c r="AB589" s="40"/>
      <c r="AC589" s="40"/>
      <c r="AD589" s="40"/>
      <c r="AE589" s="40"/>
      <c r="AT589" s="19" t="s">
        <v>158</v>
      </c>
      <c r="AU589" s="19" t="s">
        <v>156</v>
      </c>
    </row>
    <row r="590" s="13" customFormat="1">
      <c r="A590" s="13"/>
      <c r="B590" s="225"/>
      <c r="C590" s="226"/>
      <c r="D590" s="227" t="s">
        <v>160</v>
      </c>
      <c r="E590" s="228" t="s">
        <v>19</v>
      </c>
      <c r="F590" s="229" t="s">
        <v>968</v>
      </c>
      <c r="G590" s="226"/>
      <c r="H590" s="230">
        <v>1.8720000000000001</v>
      </c>
      <c r="I590" s="231"/>
      <c r="J590" s="226"/>
      <c r="K590" s="226"/>
      <c r="L590" s="232"/>
      <c r="M590" s="233"/>
      <c r="N590" s="234"/>
      <c r="O590" s="234"/>
      <c r="P590" s="234"/>
      <c r="Q590" s="234"/>
      <c r="R590" s="234"/>
      <c r="S590" s="234"/>
      <c r="T590" s="235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T590" s="236" t="s">
        <v>160</v>
      </c>
      <c r="AU590" s="236" t="s">
        <v>156</v>
      </c>
      <c r="AV590" s="13" t="s">
        <v>156</v>
      </c>
      <c r="AW590" s="13" t="s">
        <v>36</v>
      </c>
      <c r="AX590" s="13" t="s">
        <v>76</v>
      </c>
      <c r="AY590" s="236" t="s">
        <v>149</v>
      </c>
    </row>
    <row r="591" s="13" customFormat="1">
      <c r="A591" s="13"/>
      <c r="B591" s="225"/>
      <c r="C591" s="226"/>
      <c r="D591" s="227" t="s">
        <v>160</v>
      </c>
      <c r="E591" s="228" t="s">
        <v>19</v>
      </c>
      <c r="F591" s="229" t="s">
        <v>969</v>
      </c>
      <c r="G591" s="226"/>
      <c r="H591" s="230">
        <v>4.7370000000000001</v>
      </c>
      <c r="I591" s="231"/>
      <c r="J591" s="226"/>
      <c r="K591" s="226"/>
      <c r="L591" s="232"/>
      <c r="M591" s="233"/>
      <c r="N591" s="234"/>
      <c r="O591" s="234"/>
      <c r="P591" s="234"/>
      <c r="Q591" s="234"/>
      <c r="R591" s="234"/>
      <c r="S591" s="234"/>
      <c r="T591" s="235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T591" s="236" t="s">
        <v>160</v>
      </c>
      <c r="AU591" s="236" t="s">
        <v>156</v>
      </c>
      <c r="AV591" s="13" t="s">
        <v>156</v>
      </c>
      <c r="AW591" s="13" t="s">
        <v>36</v>
      </c>
      <c r="AX591" s="13" t="s">
        <v>76</v>
      </c>
      <c r="AY591" s="236" t="s">
        <v>149</v>
      </c>
    </row>
    <row r="592" s="14" customFormat="1">
      <c r="A592" s="14"/>
      <c r="B592" s="237"/>
      <c r="C592" s="238"/>
      <c r="D592" s="227" t="s">
        <v>160</v>
      </c>
      <c r="E592" s="239" t="s">
        <v>19</v>
      </c>
      <c r="F592" s="240" t="s">
        <v>162</v>
      </c>
      <c r="G592" s="238"/>
      <c r="H592" s="241">
        <v>6.609</v>
      </c>
      <c r="I592" s="242"/>
      <c r="J592" s="238"/>
      <c r="K592" s="238"/>
      <c r="L592" s="243"/>
      <c r="M592" s="244"/>
      <c r="N592" s="245"/>
      <c r="O592" s="245"/>
      <c r="P592" s="245"/>
      <c r="Q592" s="245"/>
      <c r="R592" s="245"/>
      <c r="S592" s="245"/>
      <c r="T592" s="246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T592" s="247" t="s">
        <v>160</v>
      </c>
      <c r="AU592" s="247" t="s">
        <v>156</v>
      </c>
      <c r="AV592" s="14" t="s">
        <v>155</v>
      </c>
      <c r="AW592" s="14" t="s">
        <v>36</v>
      </c>
      <c r="AX592" s="14" t="s">
        <v>84</v>
      </c>
      <c r="AY592" s="247" t="s">
        <v>149</v>
      </c>
    </row>
    <row r="593" s="2" customFormat="1" ht="24.15" customHeight="1">
      <c r="A593" s="40"/>
      <c r="B593" s="41"/>
      <c r="C593" s="207" t="s">
        <v>970</v>
      </c>
      <c r="D593" s="207" t="s">
        <v>151</v>
      </c>
      <c r="E593" s="208" t="s">
        <v>971</v>
      </c>
      <c r="F593" s="209" t="s">
        <v>972</v>
      </c>
      <c r="G593" s="210" t="s">
        <v>91</v>
      </c>
      <c r="H593" s="211">
        <v>17.532</v>
      </c>
      <c r="I593" s="212"/>
      <c r="J593" s="213">
        <f>ROUND(I593*H593,2)</f>
        <v>0</v>
      </c>
      <c r="K593" s="209" t="s">
        <v>154</v>
      </c>
      <c r="L593" s="46"/>
      <c r="M593" s="214" t="s">
        <v>19</v>
      </c>
      <c r="N593" s="215" t="s">
        <v>48</v>
      </c>
      <c r="O593" s="86"/>
      <c r="P593" s="216">
        <f>O593*H593</f>
        <v>0</v>
      </c>
      <c r="Q593" s="216">
        <v>0</v>
      </c>
      <c r="R593" s="216">
        <f>Q593*H593</f>
        <v>0</v>
      </c>
      <c r="S593" s="216">
        <v>0</v>
      </c>
      <c r="T593" s="217">
        <f>S593*H593</f>
        <v>0</v>
      </c>
      <c r="U593" s="40"/>
      <c r="V593" s="40"/>
      <c r="W593" s="40"/>
      <c r="X593" s="40"/>
      <c r="Y593" s="40"/>
      <c r="Z593" s="40"/>
      <c r="AA593" s="40"/>
      <c r="AB593" s="40"/>
      <c r="AC593" s="40"/>
      <c r="AD593" s="40"/>
      <c r="AE593" s="40"/>
      <c r="AR593" s="218" t="s">
        <v>249</v>
      </c>
      <c r="AT593" s="218" t="s">
        <v>151</v>
      </c>
      <c r="AU593" s="218" t="s">
        <v>156</v>
      </c>
      <c r="AY593" s="19" t="s">
        <v>149</v>
      </c>
      <c r="BE593" s="219">
        <f>IF(N593="základní",J593,0)</f>
        <v>0</v>
      </c>
      <c r="BF593" s="219">
        <f>IF(N593="snížená",J593,0)</f>
        <v>0</v>
      </c>
      <c r="BG593" s="219">
        <f>IF(N593="zákl. přenesená",J593,0)</f>
        <v>0</v>
      </c>
      <c r="BH593" s="219">
        <f>IF(N593="sníž. přenesená",J593,0)</f>
        <v>0</v>
      </c>
      <c r="BI593" s="219">
        <f>IF(N593="nulová",J593,0)</f>
        <v>0</v>
      </c>
      <c r="BJ593" s="19" t="s">
        <v>156</v>
      </c>
      <c r="BK593" s="219">
        <f>ROUND(I593*H593,2)</f>
        <v>0</v>
      </c>
      <c r="BL593" s="19" t="s">
        <v>249</v>
      </c>
      <c r="BM593" s="218" t="s">
        <v>973</v>
      </c>
    </row>
    <row r="594" s="2" customFormat="1">
      <c r="A594" s="40"/>
      <c r="B594" s="41"/>
      <c r="C594" s="42"/>
      <c r="D594" s="220" t="s">
        <v>158</v>
      </c>
      <c r="E594" s="42"/>
      <c r="F594" s="221" t="s">
        <v>974</v>
      </c>
      <c r="G594" s="42"/>
      <c r="H594" s="42"/>
      <c r="I594" s="222"/>
      <c r="J594" s="42"/>
      <c r="K594" s="42"/>
      <c r="L594" s="46"/>
      <c r="M594" s="223"/>
      <c r="N594" s="224"/>
      <c r="O594" s="86"/>
      <c r="P594" s="86"/>
      <c r="Q594" s="86"/>
      <c r="R594" s="86"/>
      <c r="S594" s="86"/>
      <c r="T594" s="87"/>
      <c r="U594" s="40"/>
      <c r="V594" s="40"/>
      <c r="W594" s="40"/>
      <c r="X594" s="40"/>
      <c r="Y594" s="40"/>
      <c r="Z594" s="40"/>
      <c r="AA594" s="40"/>
      <c r="AB594" s="40"/>
      <c r="AC594" s="40"/>
      <c r="AD594" s="40"/>
      <c r="AE594" s="40"/>
      <c r="AT594" s="19" t="s">
        <v>158</v>
      </c>
      <c r="AU594" s="19" t="s">
        <v>156</v>
      </c>
    </row>
    <row r="595" s="13" customFormat="1">
      <c r="A595" s="13"/>
      <c r="B595" s="225"/>
      <c r="C595" s="226"/>
      <c r="D595" s="227" t="s">
        <v>160</v>
      </c>
      <c r="E595" s="228" t="s">
        <v>19</v>
      </c>
      <c r="F595" s="229" t="s">
        <v>101</v>
      </c>
      <c r="G595" s="226"/>
      <c r="H595" s="230">
        <v>17.532</v>
      </c>
      <c r="I595" s="231"/>
      <c r="J595" s="226"/>
      <c r="K595" s="226"/>
      <c r="L595" s="232"/>
      <c r="M595" s="233"/>
      <c r="N595" s="234"/>
      <c r="O595" s="234"/>
      <c r="P595" s="234"/>
      <c r="Q595" s="234"/>
      <c r="R595" s="234"/>
      <c r="S595" s="234"/>
      <c r="T595" s="235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T595" s="236" t="s">
        <v>160</v>
      </c>
      <c r="AU595" s="236" t="s">
        <v>156</v>
      </c>
      <c r="AV595" s="13" t="s">
        <v>156</v>
      </c>
      <c r="AW595" s="13" t="s">
        <v>36</v>
      </c>
      <c r="AX595" s="13" t="s">
        <v>76</v>
      </c>
      <c r="AY595" s="236" t="s">
        <v>149</v>
      </c>
    </row>
    <row r="596" s="14" customFormat="1">
      <c r="A596" s="14"/>
      <c r="B596" s="237"/>
      <c r="C596" s="238"/>
      <c r="D596" s="227" t="s">
        <v>160</v>
      </c>
      <c r="E596" s="239" t="s">
        <v>19</v>
      </c>
      <c r="F596" s="240" t="s">
        <v>162</v>
      </c>
      <c r="G596" s="238"/>
      <c r="H596" s="241">
        <v>17.532</v>
      </c>
      <c r="I596" s="242"/>
      <c r="J596" s="238"/>
      <c r="K596" s="238"/>
      <c r="L596" s="243"/>
      <c r="M596" s="244"/>
      <c r="N596" s="245"/>
      <c r="O596" s="245"/>
      <c r="P596" s="245"/>
      <c r="Q596" s="245"/>
      <c r="R596" s="245"/>
      <c r="S596" s="245"/>
      <c r="T596" s="246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T596" s="247" t="s">
        <v>160</v>
      </c>
      <c r="AU596" s="247" t="s">
        <v>156</v>
      </c>
      <c r="AV596" s="14" t="s">
        <v>155</v>
      </c>
      <c r="AW596" s="14" t="s">
        <v>36</v>
      </c>
      <c r="AX596" s="14" t="s">
        <v>84</v>
      </c>
      <c r="AY596" s="247" t="s">
        <v>149</v>
      </c>
    </row>
    <row r="597" s="2" customFormat="1" ht="24.15" customHeight="1">
      <c r="A597" s="40"/>
      <c r="B597" s="41"/>
      <c r="C597" s="207" t="s">
        <v>975</v>
      </c>
      <c r="D597" s="207" t="s">
        <v>151</v>
      </c>
      <c r="E597" s="208" t="s">
        <v>976</v>
      </c>
      <c r="F597" s="209" t="s">
        <v>977</v>
      </c>
      <c r="G597" s="210" t="s">
        <v>91</v>
      </c>
      <c r="H597" s="211">
        <v>17.532</v>
      </c>
      <c r="I597" s="212"/>
      <c r="J597" s="213">
        <f>ROUND(I597*H597,2)</f>
        <v>0</v>
      </c>
      <c r="K597" s="209" t="s">
        <v>154</v>
      </c>
      <c r="L597" s="46"/>
      <c r="M597" s="214" t="s">
        <v>19</v>
      </c>
      <c r="N597" s="215" t="s">
        <v>48</v>
      </c>
      <c r="O597" s="86"/>
      <c r="P597" s="216">
        <f>O597*H597</f>
        <v>0</v>
      </c>
      <c r="Q597" s="216">
        <v>0.00029999999999999997</v>
      </c>
      <c r="R597" s="216">
        <f>Q597*H597</f>
        <v>0.0052595999999999997</v>
      </c>
      <c r="S597" s="216">
        <v>0</v>
      </c>
      <c r="T597" s="217">
        <f>S597*H597</f>
        <v>0</v>
      </c>
      <c r="U597" s="40"/>
      <c r="V597" s="40"/>
      <c r="W597" s="40"/>
      <c r="X597" s="40"/>
      <c r="Y597" s="40"/>
      <c r="Z597" s="40"/>
      <c r="AA597" s="40"/>
      <c r="AB597" s="40"/>
      <c r="AC597" s="40"/>
      <c r="AD597" s="40"/>
      <c r="AE597" s="40"/>
      <c r="AR597" s="218" t="s">
        <v>249</v>
      </c>
      <c r="AT597" s="218" t="s">
        <v>151</v>
      </c>
      <c r="AU597" s="218" t="s">
        <v>156</v>
      </c>
      <c r="AY597" s="19" t="s">
        <v>149</v>
      </c>
      <c r="BE597" s="219">
        <f>IF(N597="základní",J597,0)</f>
        <v>0</v>
      </c>
      <c r="BF597" s="219">
        <f>IF(N597="snížená",J597,0)</f>
        <v>0</v>
      </c>
      <c r="BG597" s="219">
        <f>IF(N597="zákl. přenesená",J597,0)</f>
        <v>0</v>
      </c>
      <c r="BH597" s="219">
        <f>IF(N597="sníž. přenesená",J597,0)</f>
        <v>0</v>
      </c>
      <c r="BI597" s="219">
        <f>IF(N597="nulová",J597,0)</f>
        <v>0</v>
      </c>
      <c r="BJ597" s="19" t="s">
        <v>156</v>
      </c>
      <c r="BK597" s="219">
        <f>ROUND(I597*H597,2)</f>
        <v>0</v>
      </c>
      <c r="BL597" s="19" t="s">
        <v>249</v>
      </c>
      <c r="BM597" s="218" t="s">
        <v>978</v>
      </c>
    </row>
    <row r="598" s="2" customFormat="1">
      <c r="A598" s="40"/>
      <c r="B598" s="41"/>
      <c r="C598" s="42"/>
      <c r="D598" s="220" t="s">
        <v>158</v>
      </c>
      <c r="E598" s="42"/>
      <c r="F598" s="221" t="s">
        <v>979</v>
      </c>
      <c r="G598" s="42"/>
      <c r="H598" s="42"/>
      <c r="I598" s="222"/>
      <c r="J598" s="42"/>
      <c r="K598" s="42"/>
      <c r="L598" s="46"/>
      <c r="M598" s="223"/>
      <c r="N598" s="224"/>
      <c r="O598" s="86"/>
      <c r="P598" s="86"/>
      <c r="Q598" s="86"/>
      <c r="R598" s="86"/>
      <c r="S598" s="86"/>
      <c r="T598" s="87"/>
      <c r="U598" s="40"/>
      <c r="V598" s="40"/>
      <c r="W598" s="40"/>
      <c r="X598" s="40"/>
      <c r="Y598" s="40"/>
      <c r="Z598" s="40"/>
      <c r="AA598" s="40"/>
      <c r="AB598" s="40"/>
      <c r="AC598" s="40"/>
      <c r="AD598" s="40"/>
      <c r="AE598" s="40"/>
      <c r="AT598" s="19" t="s">
        <v>158</v>
      </c>
      <c r="AU598" s="19" t="s">
        <v>156</v>
      </c>
    </row>
    <row r="599" s="13" customFormat="1">
      <c r="A599" s="13"/>
      <c r="B599" s="225"/>
      <c r="C599" s="226"/>
      <c r="D599" s="227" t="s">
        <v>160</v>
      </c>
      <c r="E599" s="228" t="s">
        <v>19</v>
      </c>
      <c r="F599" s="229" t="s">
        <v>101</v>
      </c>
      <c r="G599" s="226"/>
      <c r="H599" s="230">
        <v>17.532</v>
      </c>
      <c r="I599" s="231"/>
      <c r="J599" s="226"/>
      <c r="K599" s="226"/>
      <c r="L599" s="232"/>
      <c r="M599" s="233"/>
      <c r="N599" s="234"/>
      <c r="O599" s="234"/>
      <c r="P599" s="234"/>
      <c r="Q599" s="234"/>
      <c r="R599" s="234"/>
      <c r="S599" s="234"/>
      <c r="T599" s="235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T599" s="236" t="s">
        <v>160</v>
      </c>
      <c r="AU599" s="236" t="s">
        <v>156</v>
      </c>
      <c r="AV599" s="13" t="s">
        <v>156</v>
      </c>
      <c r="AW599" s="13" t="s">
        <v>36</v>
      </c>
      <c r="AX599" s="13" t="s">
        <v>76</v>
      </c>
      <c r="AY599" s="236" t="s">
        <v>149</v>
      </c>
    </row>
    <row r="600" s="14" customFormat="1">
      <c r="A600" s="14"/>
      <c r="B600" s="237"/>
      <c r="C600" s="238"/>
      <c r="D600" s="227" t="s">
        <v>160</v>
      </c>
      <c r="E600" s="239" t="s">
        <v>19</v>
      </c>
      <c r="F600" s="240" t="s">
        <v>162</v>
      </c>
      <c r="G600" s="238"/>
      <c r="H600" s="241">
        <v>17.532</v>
      </c>
      <c r="I600" s="242"/>
      <c r="J600" s="238"/>
      <c r="K600" s="238"/>
      <c r="L600" s="243"/>
      <c r="M600" s="244"/>
      <c r="N600" s="245"/>
      <c r="O600" s="245"/>
      <c r="P600" s="245"/>
      <c r="Q600" s="245"/>
      <c r="R600" s="245"/>
      <c r="S600" s="245"/>
      <c r="T600" s="246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T600" s="247" t="s">
        <v>160</v>
      </c>
      <c r="AU600" s="247" t="s">
        <v>156</v>
      </c>
      <c r="AV600" s="14" t="s">
        <v>155</v>
      </c>
      <c r="AW600" s="14" t="s">
        <v>36</v>
      </c>
      <c r="AX600" s="14" t="s">
        <v>84</v>
      </c>
      <c r="AY600" s="247" t="s">
        <v>149</v>
      </c>
    </row>
    <row r="601" s="2" customFormat="1" ht="24.15" customHeight="1">
      <c r="A601" s="40"/>
      <c r="B601" s="41"/>
      <c r="C601" s="207" t="s">
        <v>980</v>
      </c>
      <c r="D601" s="207" t="s">
        <v>151</v>
      </c>
      <c r="E601" s="208" t="s">
        <v>981</v>
      </c>
      <c r="F601" s="209" t="s">
        <v>982</v>
      </c>
      <c r="G601" s="210" t="s">
        <v>91</v>
      </c>
      <c r="H601" s="211">
        <v>10.906000000000001</v>
      </c>
      <c r="I601" s="212"/>
      <c r="J601" s="213">
        <f>ROUND(I601*H601,2)</f>
        <v>0</v>
      </c>
      <c r="K601" s="209" t="s">
        <v>154</v>
      </c>
      <c r="L601" s="46"/>
      <c r="M601" s="214" t="s">
        <v>19</v>
      </c>
      <c r="N601" s="215" t="s">
        <v>48</v>
      </c>
      <c r="O601" s="86"/>
      <c r="P601" s="216">
        <f>O601*H601</f>
        <v>0</v>
      </c>
      <c r="Q601" s="216">
        <v>0.0015</v>
      </c>
      <c r="R601" s="216">
        <f>Q601*H601</f>
        <v>0.016359000000000002</v>
      </c>
      <c r="S601" s="216">
        <v>0</v>
      </c>
      <c r="T601" s="217">
        <f>S601*H601</f>
        <v>0</v>
      </c>
      <c r="U601" s="40"/>
      <c r="V601" s="40"/>
      <c r="W601" s="40"/>
      <c r="X601" s="40"/>
      <c r="Y601" s="40"/>
      <c r="Z601" s="40"/>
      <c r="AA601" s="40"/>
      <c r="AB601" s="40"/>
      <c r="AC601" s="40"/>
      <c r="AD601" s="40"/>
      <c r="AE601" s="40"/>
      <c r="AR601" s="218" t="s">
        <v>249</v>
      </c>
      <c r="AT601" s="218" t="s">
        <v>151</v>
      </c>
      <c r="AU601" s="218" t="s">
        <v>156</v>
      </c>
      <c r="AY601" s="19" t="s">
        <v>149</v>
      </c>
      <c r="BE601" s="219">
        <f>IF(N601="základní",J601,0)</f>
        <v>0</v>
      </c>
      <c r="BF601" s="219">
        <f>IF(N601="snížená",J601,0)</f>
        <v>0</v>
      </c>
      <c r="BG601" s="219">
        <f>IF(N601="zákl. přenesená",J601,0)</f>
        <v>0</v>
      </c>
      <c r="BH601" s="219">
        <f>IF(N601="sníž. přenesená",J601,0)</f>
        <v>0</v>
      </c>
      <c r="BI601" s="219">
        <f>IF(N601="nulová",J601,0)</f>
        <v>0</v>
      </c>
      <c r="BJ601" s="19" t="s">
        <v>156</v>
      </c>
      <c r="BK601" s="219">
        <f>ROUND(I601*H601,2)</f>
        <v>0</v>
      </c>
      <c r="BL601" s="19" t="s">
        <v>249</v>
      </c>
      <c r="BM601" s="218" t="s">
        <v>983</v>
      </c>
    </row>
    <row r="602" s="2" customFormat="1">
      <c r="A602" s="40"/>
      <c r="B602" s="41"/>
      <c r="C602" s="42"/>
      <c r="D602" s="220" t="s">
        <v>158</v>
      </c>
      <c r="E602" s="42"/>
      <c r="F602" s="221" t="s">
        <v>984</v>
      </c>
      <c r="G602" s="42"/>
      <c r="H602" s="42"/>
      <c r="I602" s="222"/>
      <c r="J602" s="42"/>
      <c r="K602" s="42"/>
      <c r="L602" s="46"/>
      <c r="M602" s="223"/>
      <c r="N602" s="224"/>
      <c r="O602" s="86"/>
      <c r="P602" s="86"/>
      <c r="Q602" s="86"/>
      <c r="R602" s="86"/>
      <c r="S602" s="86"/>
      <c r="T602" s="87"/>
      <c r="U602" s="40"/>
      <c r="V602" s="40"/>
      <c r="W602" s="40"/>
      <c r="X602" s="40"/>
      <c r="Y602" s="40"/>
      <c r="Z602" s="40"/>
      <c r="AA602" s="40"/>
      <c r="AB602" s="40"/>
      <c r="AC602" s="40"/>
      <c r="AD602" s="40"/>
      <c r="AE602" s="40"/>
      <c r="AT602" s="19" t="s">
        <v>158</v>
      </c>
      <c r="AU602" s="19" t="s">
        <v>156</v>
      </c>
    </row>
    <row r="603" s="15" customFormat="1">
      <c r="A603" s="15"/>
      <c r="B603" s="248"/>
      <c r="C603" s="249"/>
      <c r="D603" s="227" t="s">
        <v>160</v>
      </c>
      <c r="E603" s="250" t="s">
        <v>19</v>
      </c>
      <c r="F603" s="251" t="s">
        <v>818</v>
      </c>
      <c r="G603" s="249"/>
      <c r="H603" s="250" t="s">
        <v>19</v>
      </c>
      <c r="I603" s="252"/>
      <c r="J603" s="249"/>
      <c r="K603" s="249"/>
      <c r="L603" s="253"/>
      <c r="M603" s="254"/>
      <c r="N603" s="255"/>
      <c r="O603" s="255"/>
      <c r="P603" s="255"/>
      <c r="Q603" s="255"/>
      <c r="R603" s="255"/>
      <c r="S603" s="255"/>
      <c r="T603" s="256"/>
      <c r="U603" s="15"/>
      <c r="V603" s="15"/>
      <c r="W603" s="15"/>
      <c r="X603" s="15"/>
      <c r="Y603" s="15"/>
      <c r="Z603" s="15"/>
      <c r="AA603" s="15"/>
      <c r="AB603" s="15"/>
      <c r="AC603" s="15"/>
      <c r="AD603" s="15"/>
      <c r="AE603" s="15"/>
      <c r="AT603" s="257" t="s">
        <v>160</v>
      </c>
      <c r="AU603" s="257" t="s">
        <v>156</v>
      </c>
      <c r="AV603" s="15" t="s">
        <v>84</v>
      </c>
      <c r="AW603" s="15" t="s">
        <v>36</v>
      </c>
      <c r="AX603" s="15" t="s">
        <v>76</v>
      </c>
      <c r="AY603" s="257" t="s">
        <v>149</v>
      </c>
    </row>
    <row r="604" s="15" customFormat="1">
      <c r="A604" s="15"/>
      <c r="B604" s="248"/>
      <c r="C604" s="249"/>
      <c r="D604" s="227" t="s">
        <v>160</v>
      </c>
      <c r="E604" s="250" t="s">
        <v>19</v>
      </c>
      <c r="F604" s="251" t="s">
        <v>985</v>
      </c>
      <c r="G604" s="249"/>
      <c r="H604" s="250" t="s">
        <v>19</v>
      </c>
      <c r="I604" s="252"/>
      <c r="J604" s="249"/>
      <c r="K604" s="249"/>
      <c r="L604" s="253"/>
      <c r="M604" s="254"/>
      <c r="N604" s="255"/>
      <c r="O604" s="255"/>
      <c r="P604" s="255"/>
      <c r="Q604" s="255"/>
      <c r="R604" s="255"/>
      <c r="S604" s="255"/>
      <c r="T604" s="256"/>
      <c r="U604" s="15"/>
      <c r="V604" s="15"/>
      <c r="W604" s="15"/>
      <c r="X604" s="15"/>
      <c r="Y604" s="15"/>
      <c r="Z604" s="15"/>
      <c r="AA604" s="15"/>
      <c r="AB604" s="15"/>
      <c r="AC604" s="15"/>
      <c r="AD604" s="15"/>
      <c r="AE604" s="15"/>
      <c r="AT604" s="257" t="s">
        <v>160</v>
      </c>
      <c r="AU604" s="257" t="s">
        <v>156</v>
      </c>
      <c r="AV604" s="15" t="s">
        <v>84</v>
      </c>
      <c r="AW604" s="15" t="s">
        <v>36</v>
      </c>
      <c r="AX604" s="15" t="s">
        <v>76</v>
      </c>
      <c r="AY604" s="257" t="s">
        <v>149</v>
      </c>
    </row>
    <row r="605" s="13" customFormat="1">
      <c r="A605" s="13"/>
      <c r="B605" s="225"/>
      <c r="C605" s="226"/>
      <c r="D605" s="227" t="s">
        <v>160</v>
      </c>
      <c r="E605" s="228" t="s">
        <v>19</v>
      </c>
      <c r="F605" s="229" t="s">
        <v>209</v>
      </c>
      <c r="G605" s="226"/>
      <c r="H605" s="230">
        <v>10.906000000000001</v>
      </c>
      <c r="I605" s="231"/>
      <c r="J605" s="226"/>
      <c r="K605" s="226"/>
      <c r="L605" s="232"/>
      <c r="M605" s="233"/>
      <c r="N605" s="234"/>
      <c r="O605" s="234"/>
      <c r="P605" s="234"/>
      <c r="Q605" s="234"/>
      <c r="R605" s="234"/>
      <c r="S605" s="234"/>
      <c r="T605" s="235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T605" s="236" t="s">
        <v>160</v>
      </c>
      <c r="AU605" s="236" t="s">
        <v>156</v>
      </c>
      <c r="AV605" s="13" t="s">
        <v>156</v>
      </c>
      <c r="AW605" s="13" t="s">
        <v>36</v>
      </c>
      <c r="AX605" s="13" t="s">
        <v>76</v>
      </c>
      <c r="AY605" s="236" t="s">
        <v>149</v>
      </c>
    </row>
    <row r="606" s="14" customFormat="1">
      <c r="A606" s="14"/>
      <c r="B606" s="237"/>
      <c r="C606" s="238"/>
      <c r="D606" s="227" t="s">
        <v>160</v>
      </c>
      <c r="E606" s="239" t="s">
        <v>19</v>
      </c>
      <c r="F606" s="240" t="s">
        <v>162</v>
      </c>
      <c r="G606" s="238"/>
      <c r="H606" s="241">
        <v>10.906000000000001</v>
      </c>
      <c r="I606" s="242"/>
      <c r="J606" s="238"/>
      <c r="K606" s="238"/>
      <c r="L606" s="243"/>
      <c r="M606" s="244"/>
      <c r="N606" s="245"/>
      <c r="O606" s="245"/>
      <c r="P606" s="245"/>
      <c r="Q606" s="245"/>
      <c r="R606" s="245"/>
      <c r="S606" s="245"/>
      <c r="T606" s="246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T606" s="247" t="s">
        <v>160</v>
      </c>
      <c r="AU606" s="247" t="s">
        <v>156</v>
      </c>
      <c r="AV606" s="14" t="s">
        <v>155</v>
      </c>
      <c r="AW606" s="14" t="s">
        <v>36</v>
      </c>
      <c r="AX606" s="14" t="s">
        <v>84</v>
      </c>
      <c r="AY606" s="247" t="s">
        <v>149</v>
      </c>
    </row>
    <row r="607" s="2" customFormat="1" ht="24.15" customHeight="1">
      <c r="A607" s="40"/>
      <c r="B607" s="41"/>
      <c r="C607" s="207" t="s">
        <v>986</v>
      </c>
      <c r="D607" s="207" t="s">
        <v>151</v>
      </c>
      <c r="E607" s="208" t="s">
        <v>987</v>
      </c>
      <c r="F607" s="209" t="s">
        <v>988</v>
      </c>
      <c r="G607" s="210" t="s">
        <v>165</v>
      </c>
      <c r="H607" s="211">
        <v>8</v>
      </c>
      <c r="I607" s="212"/>
      <c r="J607" s="213">
        <f>ROUND(I607*H607,2)</f>
        <v>0</v>
      </c>
      <c r="K607" s="209" t="s">
        <v>154</v>
      </c>
      <c r="L607" s="46"/>
      <c r="M607" s="214" t="s">
        <v>19</v>
      </c>
      <c r="N607" s="215" t="s">
        <v>48</v>
      </c>
      <c r="O607" s="86"/>
      <c r="P607" s="216">
        <f>O607*H607</f>
        <v>0</v>
      </c>
      <c r="Q607" s="216">
        <v>0.00027500000000000002</v>
      </c>
      <c r="R607" s="216">
        <f>Q607*H607</f>
        <v>0.0022000000000000001</v>
      </c>
      <c r="S607" s="216">
        <v>0</v>
      </c>
      <c r="T607" s="217">
        <f>S607*H607</f>
        <v>0</v>
      </c>
      <c r="U607" s="40"/>
      <c r="V607" s="40"/>
      <c r="W607" s="40"/>
      <c r="X607" s="40"/>
      <c r="Y607" s="40"/>
      <c r="Z607" s="40"/>
      <c r="AA607" s="40"/>
      <c r="AB607" s="40"/>
      <c r="AC607" s="40"/>
      <c r="AD607" s="40"/>
      <c r="AE607" s="40"/>
      <c r="AR607" s="218" t="s">
        <v>249</v>
      </c>
      <c r="AT607" s="218" t="s">
        <v>151</v>
      </c>
      <c r="AU607" s="218" t="s">
        <v>156</v>
      </c>
      <c r="AY607" s="19" t="s">
        <v>149</v>
      </c>
      <c r="BE607" s="219">
        <f>IF(N607="základní",J607,0)</f>
        <v>0</v>
      </c>
      <c r="BF607" s="219">
        <f>IF(N607="snížená",J607,0)</f>
        <v>0</v>
      </c>
      <c r="BG607" s="219">
        <f>IF(N607="zákl. přenesená",J607,0)</f>
        <v>0</v>
      </c>
      <c r="BH607" s="219">
        <f>IF(N607="sníž. přenesená",J607,0)</f>
        <v>0</v>
      </c>
      <c r="BI607" s="219">
        <f>IF(N607="nulová",J607,0)</f>
        <v>0</v>
      </c>
      <c r="BJ607" s="19" t="s">
        <v>156</v>
      </c>
      <c r="BK607" s="219">
        <f>ROUND(I607*H607,2)</f>
        <v>0</v>
      </c>
      <c r="BL607" s="19" t="s">
        <v>249</v>
      </c>
      <c r="BM607" s="218" t="s">
        <v>989</v>
      </c>
    </row>
    <row r="608" s="2" customFormat="1">
      <c r="A608" s="40"/>
      <c r="B608" s="41"/>
      <c r="C608" s="42"/>
      <c r="D608" s="220" t="s">
        <v>158</v>
      </c>
      <c r="E608" s="42"/>
      <c r="F608" s="221" t="s">
        <v>990</v>
      </c>
      <c r="G608" s="42"/>
      <c r="H608" s="42"/>
      <c r="I608" s="222"/>
      <c r="J608" s="42"/>
      <c r="K608" s="42"/>
      <c r="L608" s="46"/>
      <c r="M608" s="223"/>
      <c r="N608" s="224"/>
      <c r="O608" s="86"/>
      <c r="P608" s="86"/>
      <c r="Q608" s="86"/>
      <c r="R608" s="86"/>
      <c r="S608" s="86"/>
      <c r="T608" s="87"/>
      <c r="U608" s="40"/>
      <c r="V608" s="40"/>
      <c r="W608" s="40"/>
      <c r="X608" s="40"/>
      <c r="Y608" s="40"/>
      <c r="Z608" s="40"/>
      <c r="AA608" s="40"/>
      <c r="AB608" s="40"/>
      <c r="AC608" s="40"/>
      <c r="AD608" s="40"/>
      <c r="AE608" s="40"/>
      <c r="AT608" s="19" t="s">
        <v>158</v>
      </c>
      <c r="AU608" s="19" t="s">
        <v>156</v>
      </c>
    </row>
    <row r="609" s="15" customFormat="1">
      <c r="A609" s="15"/>
      <c r="B609" s="248"/>
      <c r="C609" s="249"/>
      <c r="D609" s="227" t="s">
        <v>160</v>
      </c>
      <c r="E609" s="250" t="s">
        <v>19</v>
      </c>
      <c r="F609" s="251" t="s">
        <v>991</v>
      </c>
      <c r="G609" s="249"/>
      <c r="H609" s="250" t="s">
        <v>19</v>
      </c>
      <c r="I609" s="252"/>
      <c r="J609" s="249"/>
      <c r="K609" s="249"/>
      <c r="L609" s="253"/>
      <c r="M609" s="254"/>
      <c r="N609" s="255"/>
      <c r="O609" s="255"/>
      <c r="P609" s="255"/>
      <c r="Q609" s="255"/>
      <c r="R609" s="255"/>
      <c r="S609" s="255"/>
      <c r="T609" s="256"/>
      <c r="U609" s="15"/>
      <c r="V609" s="15"/>
      <c r="W609" s="15"/>
      <c r="X609" s="15"/>
      <c r="Y609" s="15"/>
      <c r="Z609" s="15"/>
      <c r="AA609" s="15"/>
      <c r="AB609" s="15"/>
      <c r="AC609" s="15"/>
      <c r="AD609" s="15"/>
      <c r="AE609" s="15"/>
      <c r="AT609" s="257" t="s">
        <v>160</v>
      </c>
      <c r="AU609" s="257" t="s">
        <v>156</v>
      </c>
      <c r="AV609" s="15" t="s">
        <v>84</v>
      </c>
      <c r="AW609" s="15" t="s">
        <v>36</v>
      </c>
      <c r="AX609" s="15" t="s">
        <v>76</v>
      </c>
      <c r="AY609" s="257" t="s">
        <v>149</v>
      </c>
    </row>
    <row r="610" s="13" customFormat="1">
      <c r="A610" s="13"/>
      <c r="B610" s="225"/>
      <c r="C610" s="226"/>
      <c r="D610" s="227" t="s">
        <v>160</v>
      </c>
      <c r="E610" s="228" t="s">
        <v>19</v>
      </c>
      <c r="F610" s="229" t="s">
        <v>992</v>
      </c>
      <c r="G610" s="226"/>
      <c r="H610" s="230">
        <v>8</v>
      </c>
      <c r="I610" s="231"/>
      <c r="J610" s="226"/>
      <c r="K610" s="226"/>
      <c r="L610" s="232"/>
      <c r="M610" s="233"/>
      <c r="N610" s="234"/>
      <c r="O610" s="234"/>
      <c r="P610" s="234"/>
      <c r="Q610" s="234"/>
      <c r="R610" s="234"/>
      <c r="S610" s="234"/>
      <c r="T610" s="235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T610" s="236" t="s">
        <v>160</v>
      </c>
      <c r="AU610" s="236" t="s">
        <v>156</v>
      </c>
      <c r="AV610" s="13" t="s">
        <v>156</v>
      </c>
      <c r="AW610" s="13" t="s">
        <v>36</v>
      </c>
      <c r="AX610" s="13" t="s">
        <v>76</v>
      </c>
      <c r="AY610" s="236" t="s">
        <v>149</v>
      </c>
    </row>
    <row r="611" s="14" customFormat="1">
      <c r="A611" s="14"/>
      <c r="B611" s="237"/>
      <c r="C611" s="238"/>
      <c r="D611" s="227" t="s">
        <v>160</v>
      </c>
      <c r="E611" s="239" t="s">
        <v>19</v>
      </c>
      <c r="F611" s="240" t="s">
        <v>162</v>
      </c>
      <c r="G611" s="238"/>
      <c r="H611" s="241">
        <v>8</v>
      </c>
      <c r="I611" s="242"/>
      <c r="J611" s="238"/>
      <c r="K611" s="238"/>
      <c r="L611" s="243"/>
      <c r="M611" s="244"/>
      <c r="N611" s="245"/>
      <c r="O611" s="245"/>
      <c r="P611" s="245"/>
      <c r="Q611" s="245"/>
      <c r="R611" s="245"/>
      <c r="S611" s="245"/>
      <c r="T611" s="246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T611" s="247" t="s">
        <v>160</v>
      </c>
      <c r="AU611" s="247" t="s">
        <v>156</v>
      </c>
      <c r="AV611" s="14" t="s">
        <v>155</v>
      </c>
      <c r="AW611" s="14" t="s">
        <v>36</v>
      </c>
      <c r="AX611" s="14" t="s">
        <v>84</v>
      </c>
      <c r="AY611" s="247" t="s">
        <v>149</v>
      </c>
    </row>
    <row r="612" s="2" customFormat="1" ht="24.15" customHeight="1">
      <c r="A612" s="40"/>
      <c r="B612" s="41"/>
      <c r="C612" s="207" t="s">
        <v>993</v>
      </c>
      <c r="D612" s="207" t="s">
        <v>151</v>
      </c>
      <c r="E612" s="208" t="s">
        <v>994</v>
      </c>
      <c r="F612" s="209" t="s">
        <v>995</v>
      </c>
      <c r="G612" s="210" t="s">
        <v>365</v>
      </c>
      <c r="H612" s="211">
        <v>6</v>
      </c>
      <c r="I612" s="212"/>
      <c r="J612" s="213">
        <f>ROUND(I612*H612,2)</f>
        <v>0</v>
      </c>
      <c r="K612" s="209" t="s">
        <v>154</v>
      </c>
      <c r="L612" s="46"/>
      <c r="M612" s="214" t="s">
        <v>19</v>
      </c>
      <c r="N612" s="215" t="s">
        <v>48</v>
      </c>
      <c r="O612" s="86"/>
      <c r="P612" s="216">
        <f>O612*H612</f>
        <v>0</v>
      </c>
      <c r="Q612" s="216">
        <v>0.00021000000000000001</v>
      </c>
      <c r="R612" s="216">
        <f>Q612*H612</f>
        <v>0.0012600000000000001</v>
      </c>
      <c r="S612" s="216">
        <v>0</v>
      </c>
      <c r="T612" s="217">
        <f>S612*H612</f>
        <v>0</v>
      </c>
      <c r="U612" s="40"/>
      <c r="V612" s="40"/>
      <c r="W612" s="40"/>
      <c r="X612" s="40"/>
      <c r="Y612" s="40"/>
      <c r="Z612" s="40"/>
      <c r="AA612" s="40"/>
      <c r="AB612" s="40"/>
      <c r="AC612" s="40"/>
      <c r="AD612" s="40"/>
      <c r="AE612" s="40"/>
      <c r="AR612" s="218" t="s">
        <v>249</v>
      </c>
      <c r="AT612" s="218" t="s">
        <v>151</v>
      </c>
      <c r="AU612" s="218" t="s">
        <v>156</v>
      </c>
      <c r="AY612" s="19" t="s">
        <v>149</v>
      </c>
      <c r="BE612" s="219">
        <f>IF(N612="základní",J612,0)</f>
        <v>0</v>
      </c>
      <c r="BF612" s="219">
        <f>IF(N612="snížená",J612,0)</f>
        <v>0</v>
      </c>
      <c r="BG612" s="219">
        <f>IF(N612="zákl. přenesená",J612,0)</f>
        <v>0</v>
      </c>
      <c r="BH612" s="219">
        <f>IF(N612="sníž. přenesená",J612,0)</f>
        <v>0</v>
      </c>
      <c r="BI612" s="219">
        <f>IF(N612="nulová",J612,0)</f>
        <v>0</v>
      </c>
      <c r="BJ612" s="19" t="s">
        <v>156</v>
      </c>
      <c r="BK612" s="219">
        <f>ROUND(I612*H612,2)</f>
        <v>0</v>
      </c>
      <c r="BL612" s="19" t="s">
        <v>249</v>
      </c>
      <c r="BM612" s="218" t="s">
        <v>996</v>
      </c>
    </row>
    <row r="613" s="2" customFormat="1">
      <c r="A613" s="40"/>
      <c r="B613" s="41"/>
      <c r="C613" s="42"/>
      <c r="D613" s="220" t="s">
        <v>158</v>
      </c>
      <c r="E613" s="42"/>
      <c r="F613" s="221" t="s">
        <v>997</v>
      </c>
      <c r="G613" s="42"/>
      <c r="H613" s="42"/>
      <c r="I613" s="222"/>
      <c r="J613" s="42"/>
      <c r="K613" s="42"/>
      <c r="L613" s="46"/>
      <c r="M613" s="223"/>
      <c r="N613" s="224"/>
      <c r="O613" s="86"/>
      <c r="P613" s="86"/>
      <c r="Q613" s="86"/>
      <c r="R613" s="86"/>
      <c r="S613" s="86"/>
      <c r="T613" s="87"/>
      <c r="U613" s="40"/>
      <c r="V613" s="40"/>
      <c r="W613" s="40"/>
      <c r="X613" s="40"/>
      <c r="Y613" s="40"/>
      <c r="Z613" s="40"/>
      <c r="AA613" s="40"/>
      <c r="AB613" s="40"/>
      <c r="AC613" s="40"/>
      <c r="AD613" s="40"/>
      <c r="AE613" s="40"/>
      <c r="AT613" s="19" t="s">
        <v>158</v>
      </c>
      <c r="AU613" s="19" t="s">
        <v>156</v>
      </c>
    </row>
    <row r="614" s="15" customFormat="1">
      <c r="A614" s="15"/>
      <c r="B614" s="248"/>
      <c r="C614" s="249"/>
      <c r="D614" s="227" t="s">
        <v>160</v>
      </c>
      <c r="E614" s="250" t="s">
        <v>19</v>
      </c>
      <c r="F614" s="251" t="s">
        <v>998</v>
      </c>
      <c r="G614" s="249"/>
      <c r="H614" s="250" t="s">
        <v>19</v>
      </c>
      <c r="I614" s="252"/>
      <c r="J614" s="249"/>
      <c r="K614" s="249"/>
      <c r="L614" s="253"/>
      <c r="M614" s="254"/>
      <c r="N614" s="255"/>
      <c r="O614" s="255"/>
      <c r="P614" s="255"/>
      <c r="Q614" s="255"/>
      <c r="R614" s="255"/>
      <c r="S614" s="255"/>
      <c r="T614" s="256"/>
      <c r="U614" s="15"/>
      <c r="V614" s="15"/>
      <c r="W614" s="15"/>
      <c r="X614" s="15"/>
      <c r="Y614" s="15"/>
      <c r="Z614" s="15"/>
      <c r="AA614" s="15"/>
      <c r="AB614" s="15"/>
      <c r="AC614" s="15"/>
      <c r="AD614" s="15"/>
      <c r="AE614" s="15"/>
      <c r="AT614" s="257" t="s">
        <v>160</v>
      </c>
      <c r="AU614" s="257" t="s">
        <v>156</v>
      </c>
      <c r="AV614" s="15" t="s">
        <v>84</v>
      </c>
      <c r="AW614" s="15" t="s">
        <v>36</v>
      </c>
      <c r="AX614" s="15" t="s">
        <v>76</v>
      </c>
      <c r="AY614" s="257" t="s">
        <v>149</v>
      </c>
    </row>
    <row r="615" s="13" customFormat="1">
      <c r="A615" s="13"/>
      <c r="B615" s="225"/>
      <c r="C615" s="226"/>
      <c r="D615" s="227" t="s">
        <v>160</v>
      </c>
      <c r="E615" s="228" t="s">
        <v>19</v>
      </c>
      <c r="F615" s="229" t="s">
        <v>169</v>
      </c>
      <c r="G615" s="226"/>
      <c r="H615" s="230">
        <v>6</v>
      </c>
      <c r="I615" s="231"/>
      <c r="J615" s="226"/>
      <c r="K615" s="226"/>
      <c r="L615" s="232"/>
      <c r="M615" s="233"/>
      <c r="N615" s="234"/>
      <c r="O615" s="234"/>
      <c r="P615" s="234"/>
      <c r="Q615" s="234"/>
      <c r="R615" s="234"/>
      <c r="S615" s="234"/>
      <c r="T615" s="235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T615" s="236" t="s">
        <v>160</v>
      </c>
      <c r="AU615" s="236" t="s">
        <v>156</v>
      </c>
      <c r="AV615" s="13" t="s">
        <v>156</v>
      </c>
      <c r="AW615" s="13" t="s">
        <v>36</v>
      </c>
      <c r="AX615" s="13" t="s">
        <v>76</v>
      </c>
      <c r="AY615" s="236" t="s">
        <v>149</v>
      </c>
    </row>
    <row r="616" s="14" customFormat="1">
      <c r="A616" s="14"/>
      <c r="B616" s="237"/>
      <c r="C616" s="238"/>
      <c r="D616" s="227" t="s">
        <v>160</v>
      </c>
      <c r="E616" s="239" t="s">
        <v>19</v>
      </c>
      <c r="F616" s="240" t="s">
        <v>162</v>
      </c>
      <c r="G616" s="238"/>
      <c r="H616" s="241">
        <v>6</v>
      </c>
      <c r="I616" s="242"/>
      <c r="J616" s="238"/>
      <c r="K616" s="238"/>
      <c r="L616" s="243"/>
      <c r="M616" s="244"/>
      <c r="N616" s="245"/>
      <c r="O616" s="245"/>
      <c r="P616" s="245"/>
      <c r="Q616" s="245"/>
      <c r="R616" s="245"/>
      <c r="S616" s="245"/>
      <c r="T616" s="246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T616" s="247" t="s">
        <v>160</v>
      </c>
      <c r="AU616" s="247" t="s">
        <v>156</v>
      </c>
      <c r="AV616" s="14" t="s">
        <v>155</v>
      </c>
      <c r="AW616" s="14" t="s">
        <v>36</v>
      </c>
      <c r="AX616" s="14" t="s">
        <v>84</v>
      </c>
      <c r="AY616" s="247" t="s">
        <v>149</v>
      </c>
    </row>
    <row r="617" s="2" customFormat="1" ht="37.8" customHeight="1">
      <c r="A617" s="40"/>
      <c r="B617" s="41"/>
      <c r="C617" s="207" t="s">
        <v>999</v>
      </c>
      <c r="D617" s="207" t="s">
        <v>151</v>
      </c>
      <c r="E617" s="208" t="s">
        <v>1000</v>
      </c>
      <c r="F617" s="209" t="s">
        <v>1001</v>
      </c>
      <c r="G617" s="210" t="s">
        <v>91</v>
      </c>
      <c r="H617" s="211">
        <v>17.532</v>
      </c>
      <c r="I617" s="212"/>
      <c r="J617" s="213">
        <f>ROUND(I617*H617,2)</f>
        <v>0</v>
      </c>
      <c r="K617" s="209" t="s">
        <v>154</v>
      </c>
      <c r="L617" s="46"/>
      <c r="M617" s="214" t="s">
        <v>19</v>
      </c>
      <c r="N617" s="215" t="s">
        <v>48</v>
      </c>
      <c r="O617" s="86"/>
      <c r="P617" s="216">
        <f>O617*H617</f>
        <v>0</v>
      </c>
      <c r="Q617" s="216">
        <v>0.0059959999999999996</v>
      </c>
      <c r="R617" s="216">
        <f>Q617*H617</f>
        <v>0.10512187199999999</v>
      </c>
      <c r="S617" s="216">
        <v>0</v>
      </c>
      <c r="T617" s="217">
        <f>S617*H617</f>
        <v>0</v>
      </c>
      <c r="U617" s="40"/>
      <c r="V617" s="40"/>
      <c r="W617" s="40"/>
      <c r="X617" s="40"/>
      <c r="Y617" s="40"/>
      <c r="Z617" s="40"/>
      <c r="AA617" s="40"/>
      <c r="AB617" s="40"/>
      <c r="AC617" s="40"/>
      <c r="AD617" s="40"/>
      <c r="AE617" s="40"/>
      <c r="AR617" s="218" t="s">
        <v>249</v>
      </c>
      <c r="AT617" s="218" t="s">
        <v>151</v>
      </c>
      <c r="AU617" s="218" t="s">
        <v>156</v>
      </c>
      <c r="AY617" s="19" t="s">
        <v>149</v>
      </c>
      <c r="BE617" s="219">
        <f>IF(N617="základní",J617,0)</f>
        <v>0</v>
      </c>
      <c r="BF617" s="219">
        <f>IF(N617="snížená",J617,0)</f>
        <v>0</v>
      </c>
      <c r="BG617" s="219">
        <f>IF(N617="zákl. přenesená",J617,0)</f>
        <v>0</v>
      </c>
      <c r="BH617" s="219">
        <f>IF(N617="sníž. přenesená",J617,0)</f>
        <v>0</v>
      </c>
      <c r="BI617" s="219">
        <f>IF(N617="nulová",J617,0)</f>
        <v>0</v>
      </c>
      <c r="BJ617" s="19" t="s">
        <v>156</v>
      </c>
      <c r="BK617" s="219">
        <f>ROUND(I617*H617,2)</f>
        <v>0</v>
      </c>
      <c r="BL617" s="19" t="s">
        <v>249</v>
      </c>
      <c r="BM617" s="218" t="s">
        <v>1002</v>
      </c>
    </row>
    <row r="618" s="2" customFormat="1">
      <c r="A618" s="40"/>
      <c r="B618" s="41"/>
      <c r="C618" s="42"/>
      <c r="D618" s="220" t="s">
        <v>158</v>
      </c>
      <c r="E618" s="42"/>
      <c r="F618" s="221" t="s">
        <v>1003</v>
      </c>
      <c r="G618" s="42"/>
      <c r="H618" s="42"/>
      <c r="I618" s="222"/>
      <c r="J618" s="42"/>
      <c r="K618" s="42"/>
      <c r="L618" s="46"/>
      <c r="M618" s="223"/>
      <c r="N618" s="224"/>
      <c r="O618" s="86"/>
      <c r="P618" s="86"/>
      <c r="Q618" s="86"/>
      <c r="R618" s="86"/>
      <c r="S618" s="86"/>
      <c r="T618" s="87"/>
      <c r="U618" s="40"/>
      <c r="V618" s="40"/>
      <c r="W618" s="40"/>
      <c r="X618" s="40"/>
      <c r="Y618" s="40"/>
      <c r="Z618" s="40"/>
      <c r="AA618" s="40"/>
      <c r="AB618" s="40"/>
      <c r="AC618" s="40"/>
      <c r="AD618" s="40"/>
      <c r="AE618" s="40"/>
      <c r="AT618" s="19" t="s">
        <v>158</v>
      </c>
      <c r="AU618" s="19" t="s">
        <v>156</v>
      </c>
    </row>
    <row r="619" s="13" customFormat="1">
      <c r="A619" s="13"/>
      <c r="B619" s="225"/>
      <c r="C619" s="226"/>
      <c r="D619" s="227" t="s">
        <v>160</v>
      </c>
      <c r="E619" s="228" t="s">
        <v>19</v>
      </c>
      <c r="F619" s="229" t="s">
        <v>101</v>
      </c>
      <c r="G619" s="226"/>
      <c r="H619" s="230">
        <v>17.532</v>
      </c>
      <c r="I619" s="231"/>
      <c r="J619" s="226"/>
      <c r="K619" s="226"/>
      <c r="L619" s="232"/>
      <c r="M619" s="233"/>
      <c r="N619" s="234"/>
      <c r="O619" s="234"/>
      <c r="P619" s="234"/>
      <c r="Q619" s="234"/>
      <c r="R619" s="234"/>
      <c r="S619" s="234"/>
      <c r="T619" s="235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T619" s="236" t="s">
        <v>160</v>
      </c>
      <c r="AU619" s="236" t="s">
        <v>156</v>
      </c>
      <c r="AV619" s="13" t="s">
        <v>156</v>
      </c>
      <c r="AW619" s="13" t="s">
        <v>36</v>
      </c>
      <c r="AX619" s="13" t="s">
        <v>76</v>
      </c>
      <c r="AY619" s="236" t="s">
        <v>149</v>
      </c>
    </row>
    <row r="620" s="14" customFormat="1">
      <c r="A620" s="14"/>
      <c r="B620" s="237"/>
      <c r="C620" s="238"/>
      <c r="D620" s="227" t="s">
        <v>160</v>
      </c>
      <c r="E620" s="239" t="s">
        <v>19</v>
      </c>
      <c r="F620" s="240" t="s">
        <v>162</v>
      </c>
      <c r="G620" s="238"/>
      <c r="H620" s="241">
        <v>17.532</v>
      </c>
      <c r="I620" s="242"/>
      <c r="J620" s="238"/>
      <c r="K620" s="238"/>
      <c r="L620" s="243"/>
      <c r="M620" s="244"/>
      <c r="N620" s="245"/>
      <c r="O620" s="245"/>
      <c r="P620" s="245"/>
      <c r="Q620" s="245"/>
      <c r="R620" s="245"/>
      <c r="S620" s="245"/>
      <c r="T620" s="246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T620" s="247" t="s">
        <v>160</v>
      </c>
      <c r="AU620" s="247" t="s">
        <v>156</v>
      </c>
      <c r="AV620" s="14" t="s">
        <v>155</v>
      </c>
      <c r="AW620" s="14" t="s">
        <v>36</v>
      </c>
      <c r="AX620" s="14" t="s">
        <v>84</v>
      </c>
      <c r="AY620" s="247" t="s">
        <v>149</v>
      </c>
    </row>
    <row r="621" s="2" customFormat="1" ht="16.5" customHeight="1">
      <c r="A621" s="40"/>
      <c r="B621" s="41"/>
      <c r="C621" s="259" t="s">
        <v>1004</v>
      </c>
      <c r="D621" s="259" t="s">
        <v>528</v>
      </c>
      <c r="E621" s="260" t="s">
        <v>1005</v>
      </c>
      <c r="F621" s="261" t="s">
        <v>1006</v>
      </c>
      <c r="G621" s="262" t="s">
        <v>91</v>
      </c>
      <c r="H621" s="263">
        <v>20.161999999999999</v>
      </c>
      <c r="I621" s="264"/>
      <c r="J621" s="265">
        <f>ROUND(I621*H621,2)</f>
        <v>0</v>
      </c>
      <c r="K621" s="261" t="s">
        <v>19</v>
      </c>
      <c r="L621" s="266"/>
      <c r="M621" s="267" t="s">
        <v>19</v>
      </c>
      <c r="N621" s="268" t="s">
        <v>48</v>
      </c>
      <c r="O621" s="86"/>
      <c r="P621" s="216">
        <f>O621*H621</f>
        <v>0</v>
      </c>
      <c r="Q621" s="216">
        <v>0.0118</v>
      </c>
      <c r="R621" s="216">
        <f>Q621*H621</f>
        <v>0.23791159999999997</v>
      </c>
      <c r="S621" s="216">
        <v>0</v>
      </c>
      <c r="T621" s="217">
        <f>S621*H621</f>
        <v>0</v>
      </c>
      <c r="U621" s="40"/>
      <c r="V621" s="40"/>
      <c r="W621" s="40"/>
      <c r="X621" s="40"/>
      <c r="Y621" s="40"/>
      <c r="Z621" s="40"/>
      <c r="AA621" s="40"/>
      <c r="AB621" s="40"/>
      <c r="AC621" s="40"/>
      <c r="AD621" s="40"/>
      <c r="AE621" s="40"/>
      <c r="AR621" s="218" t="s">
        <v>357</v>
      </c>
      <c r="AT621" s="218" t="s">
        <v>528</v>
      </c>
      <c r="AU621" s="218" t="s">
        <v>156</v>
      </c>
      <c r="AY621" s="19" t="s">
        <v>149</v>
      </c>
      <c r="BE621" s="219">
        <f>IF(N621="základní",J621,0)</f>
        <v>0</v>
      </c>
      <c r="BF621" s="219">
        <f>IF(N621="snížená",J621,0)</f>
        <v>0</v>
      </c>
      <c r="BG621" s="219">
        <f>IF(N621="zákl. přenesená",J621,0)</f>
        <v>0</v>
      </c>
      <c r="BH621" s="219">
        <f>IF(N621="sníž. přenesená",J621,0)</f>
        <v>0</v>
      </c>
      <c r="BI621" s="219">
        <f>IF(N621="nulová",J621,0)</f>
        <v>0</v>
      </c>
      <c r="BJ621" s="19" t="s">
        <v>156</v>
      </c>
      <c r="BK621" s="219">
        <f>ROUND(I621*H621,2)</f>
        <v>0</v>
      </c>
      <c r="BL621" s="19" t="s">
        <v>249</v>
      </c>
      <c r="BM621" s="218" t="s">
        <v>1007</v>
      </c>
    </row>
    <row r="622" s="13" customFormat="1">
      <c r="A622" s="13"/>
      <c r="B622" s="225"/>
      <c r="C622" s="226"/>
      <c r="D622" s="227" t="s">
        <v>160</v>
      </c>
      <c r="E622" s="226"/>
      <c r="F622" s="229" t="s">
        <v>1008</v>
      </c>
      <c r="G622" s="226"/>
      <c r="H622" s="230">
        <v>20.161999999999999</v>
      </c>
      <c r="I622" s="231"/>
      <c r="J622" s="226"/>
      <c r="K622" s="226"/>
      <c r="L622" s="232"/>
      <c r="M622" s="233"/>
      <c r="N622" s="234"/>
      <c r="O622" s="234"/>
      <c r="P622" s="234"/>
      <c r="Q622" s="234"/>
      <c r="R622" s="234"/>
      <c r="S622" s="234"/>
      <c r="T622" s="235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T622" s="236" t="s">
        <v>160</v>
      </c>
      <c r="AU622" s="236" t="s">
        <v>156</v>
      </c>
      <c r="AV622" s="13" t="s">
        <v>156</v>
      </c>
      <c r="AW622" s="13" t="s">
        <v>4</v>
      </c>
      <c r="AX622" s="13" t="s">
        <v>84</v>
      </c>
      <c r="AY622" s="236" t="s">
        <v>149</v>
      </c>
    </row>
    <row r="623" s="2" customFormat="1" ht="37.8" customHeight="1">
      <c r="A623" s="40"/>
      <c r="B623" s="41"/>
      <c r="C623" s="207" t="s">
        <v>1009</v>
      </c>
      <c r="D623" s="207" t="s">
        <v>151</v>
      </c>
      <c r="E623" s="208" t="s">
        <v>1010</v>
      </c>
      <c r="F623" s="209" t="s">
        <v>1011</v>
      </c>
      <c r="G623" s="210" t="s">
        <v>91</v>
      </c>
      <c r="H623" s="211">
        <v>6.6260000000000003</v>
      </c>
      <c r="I623" s="212"/>
      <c r="J623" s="213">
        <f>ROUND(I623*H623,2)</f>
        <v>0</v>
      </c>
      <c r="K623" s="209" t="s">
        <v>154</v>
      </c>
      <c r="L623" s="46"/>
      <c r="M623" s="214" t="s">
        <v>19</v>
      </c>
      <c r="N623" s="215" t="s">
        <v>48</v>
      </c>
      <c r="O623" s="86"/>
      <c r="P623" s="216">
        <f>O623*H623</f>
        <v>0</v>
      </c>
      <c r="Q623" s="216">
        <v>0</v>
      </c>
      <c r="R623" s="216">
        <f>Q623*H623</f>
        <v>0</v>
      </c>
      <c r="S623" s="216">
        <v>0</v>
      </c>
      <c r="T623" s="217">
        <f>S623*H623</f>
        <v>0</v>
      </c>
      <c r="U623" s="40"/>
      <c r="V623" s="40"/>
      <c r="W623" s="40"/>
      <c r="X623" s="40"/>
      <c r="Y623" s="40"/>
      <c r="Z623" s="40"/>
      <c r="AA623" s="40"/>
      <c r="AB623" s="40"/>
      <c r="AC623" s="40"/>
      <c r="AD623" s="40"/>
      <c r="AE623" s="40"/>
      <c r="AR623" s="218" t="s">
        <v>249</v>
      </c>
      <c r="AT623" s="218" t="s">
        <v>151</v>
      </c>
      <c r="AU623" s="218" t="s">
        <v>156</v>
      </c>
      <c r="AY623" s="19" t="s">
        <v>149</v>
      </c>
      <c r="BE623" s="219">
        <f>IF(N623="základní",J623,0)</f>
        <v>0</v>
      </c>
      <c r="BF623" s="219">
        <f>IF(N623="snížená",J623,0)</f>
        <v>0</v>
      </c>
      <c r="BG623" s="219">
        <f>IF(N623="zákl. přenesená",J623,0)</f>
        <v>0</v>
      </c>
      <c r="BH623" s="219">
        <f>IF(N623="sníž. přenesená",J623,0)</f>
        <v>0</v>
      </c>
      <c r="BI623" s="219">
        <f>IF(N623="nulová",J623,0)</f>
        <v>0</v>
      </c>
      <c r="BJ623" s="19" t="s">
        <v>156</v>
      </c>
      <c r="BK623" s="219">
        <f>ROUND(I623*H623,2)</f>
        <v>0</v>
      </c>
      <c r="BL623" s="19" t="s">
        <v>249</v>
      </c>
      <c r="BM623" s="218" t="s">
        <v>1012</v>
      </c>
    </row>
    <row r="624" s="2" customFormat="1">
      <c r="A624" s="40"/>
      <c r="B624" s="41"/>
      <c r="C624" s="42"/>
      <c r="D624" s="220" t="s">
        <v>158</v>
      </c>
      <c r="E624" s="42"/>
      <c r="F624" s="221" t="s">
        <v>1013</v>
      </c>
      <c r="G624" s="42"/>
      <c r="H624" s="42"/>
      <c r="I624" s="222"/>
      <c r="J624" s="42"/>
      <c r="K624" s="42"/>
      <c r="L624" s="46"/>
      <c r="M624" s="223"/>
      <c r="N624" s="224"/>
      <c r="O624" s="86"/>
      <c r="P624" s="86"/>
      <c r="Q624" s="86"/>
      <c r="R624" s="86"/>
      <c r="S624" s="86"/>
      <c r="T624" s="87"/>
      <c r="U624" s="40"/>
      <c r="V624" s="40"/>
      <c r="W624" s="40"/>
      <c r="X624" s="40"/>
      <c r="Y624" s="40"/>
      <c r="Z624" s="40"/>
      <c r="AA624" s="40"/>
      <c r="AB624" s="40"/>
      <c r="AC624" s="40"/>
      <c r="AD624" s="40"/>
      <c r="AE624" s="40"/>
      <c r="AT624" s="19" t="s">
        <v>158</v>
      </c>
      <c r="AU624" s="19" t="s">
        <v>156</v>
      </c>
    </row>
    <row r="625" s="13" customFormat="1">
      <c r="A625" s="13"/>
      <c r="B625" s="225"/>
      <c r="C625" s="226"/>
      <c r="D625" s="227" t="s">
        <v>160</v>
      </c>
      <c r="E625" s="228" t="s">
        <v>19</v>
      </c>
      <c r="F625" s="229" t="s">
        <v>208</v>
      </c>
      <c r="G625" s="226"/>
      <c r="H625" s="230">
        <v>6.6260000000000003</v>
      </c>
      <c r="I625" s="231"/>
      <c r="J625" s="226"/>
      <c r="K625" s="226"/>
      <c r="L625" s="232"/>
      <c r="M625" s="233"/>
      <c r="N625" s="234"/>
      <c r="O625" s="234"/>
      <c r="P625" s="234"/>
      <c r="Q625" s="234"/>
      <c r="R625" s="234"/>
      <c r="S625" s="234"/>
      <c r="T625" s="235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T625" s="236" t="s">
        <v>160</v>
      </c>
      <c r="AU625" s="236" t="s">
        <v>156</v>
      </c>
      <c r="AV625" s="13" t="s">
        <v>156</v>
      </c>
      <c r="AW625" s="13" t="s">
        <v>36</v>
      </c>
      <c r="AX625" s="13" t="s">
        <v>76</v>
      </c>
      <c r="AY625" s="236" t="s">
        <v>149</v>
      </c>
    </row>
    <row r="626" s="14" customFormat="1">
      <c r="A626" s="14"/>
      <c r="B626" s="237"/>
      <c r="C626" s="238"/>
      <c r="D626" s="227" t="s">
        <v>160</v>
      </c>
      <c r="E626" s="239" t="s">
        <v>19</v>
      </c>
      <c r="F626" s="240" t="s">
        <v>162</v>
      </c>
      <c r="G626" s="238"/>
      <c r="H626" s="241">
        <v>6.6260000000000003</v>
      </c>
      <c r="I626" s="242"/>
      <c r="J626" s="238"/>
      <c r="K626" s="238"/>
      <c r="L626" s="243"/>
      <c r="M626" s="244"/>
      <c r="N626" s="245"/>
      <c r="O626" s="245"/>
      <c r="P626" s="245"/>
      <c r="Q626" s="245"/>
      <c r="R626" s="245"/>
      <c r="S626" s="245"/>
      <c r="T626" s="246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T626" s="247" t="s">
        <v>160</v>
      </c>
      <c r="AU626" s="247" t="s">
        <v>156</v>
      </c>
      <c r="AV626" s="14" t="s">
        <v>155</v>
      </c>
      <c r="AW626" s="14" t="s">
        <v>36</v>
      </c>
      <c r="AX626" s="14" t="s">
        <v>84</v>
      </c>
      <c r="AY626" s="247" t="s">
        <v>149</v>
      </c>
    </row>
    <row r="627" s="2" customFormat="1" ht="24.15" customHeight="1">
      <c r="A627" s="40"/>
      <c r="B627" s="41"/>
      <c r="C627" s="207" t="s">
        <v>1014</v>
      </c>
      <c r="D627" s="207" t="s">
        <v>151</v>
      </c>
      <c r="E627" s="208" t="s">
        <v>1015</v>
      </c>
      <c r="F627" s="209" t="s">
        <v>1016</v>
      </c>
      <c r="G627" s="210" t="s">
        <v>165</v>
      </c>
      <c r="H627" s="211">
        <v>16</v>
      </c>
      <c r="I627" s="212"/>
      <c r="J627" s="213">
        <f>ROUND(I627*H627,2)</f>
        <v>0</v>
      </c>
      <c r="K627" s="209" t="s">
        <v>154</v>
      </c>
      <c r="L627" s="46"/>
      <c r="M627" s="214" t="s">
        <v>19</v>
      </c>
      <c r="N627" s="215" t="s">
        <v>48</v>
      </c>
      <c r="O627" s="86"/>
      <c r="P627" s="216">
        <f>O627*H627</f>
        <v>0</v>
      </c>
      <c r="Q627" s="216">
        <v>9.0000000000000006E-05</v>
      </c>
      <c r="R627" s="216">
        <f>Q627*H627</f>
        <v>0.0014400000000000001</v>
      </c>
      <c r="S627" s="216">
        <v>0</v>
      </c>
      <c r="T627" s="217">
        <f>S627*H627</f>
        <v>0</v>
      </c>
      <c r="U627" s="40"/>
      <c r="V627" s="40"/>
      <c r="W627" s="40"/>
      <c r="X627" s="40"/>
      <c r="Y627" s="40"/>
      <c r="Z627" s="40"/>
      <c r="AA627" s="40"/>
      <c r="AB627" s="40"/>
      <c r="AC627" s="40"/>
      <c r="AD627" s="40"/>
      <c r="AE627" s="40"/>
      <c r="AR627" s="218" t="s">
        <v>249</v>
      </c>
      <c r="AT627" s="218" t="s">
        <v>151</v>
      </c>
      <c r="AU627" s="218" t="s">
        <v>156</v>
      </c>
      <c r="AY627" s="19" t="s">
        <v>149</v>
      </c>
      <c r="BE627" s="219">
        <f>IF(N627="základní",J627,0)</f>
        <v>0</v>
      </c>
      <c r="BF627" s="219">
        <f>IF(N627="snížená",J627,0)</f>
        <v>0</v>
      </c>
      <c r="BG627" s="219">
        <f>IF(N627="zákl. přenesená",J627,0)</f>
        <v>0</v>
      </c>
      <c r="BH627" s="219">
        <f>IF(N627="sníž. přenesená",J627,0)</f>
        <v>0</v>
      </c>
      <c r="BI627" s="219">
        <f>IF(N627="nulová",J627,0)</f>
        <v>0</v>
      </c>
      <c r="BJ627" s="19" t="s">
        <v>156</v>
      </c>
      <c r="BK627" s="219">
        <f>ROUND(I627*H627,2)</f>
        <v>0</v>
      </c>
      <c r="BL627" s="19" t="s">
        <v>249</v>
      </c>
      <c r="BM627" s="218" t="s">
        <v>1017</v>
      </c>
    </row>
    <row r="628" s="2" customFormat="1">
      <c r="A628" s="40"/>
      <c r="B628" s="41"/>
      <c r="C628" s="42"/>
      <c r="D628" s="220" t="s">
        <v>158</v>
      </c>
      <c r="E628" s="42"/>
      <c r="F628" s="221" t="s">
        <v>1018</v>
      </c>
      <c r="G628" s="42"/>
      <c r="H628" s="42"/>
      <c r="I628" s="222"/>
      <c r="J628" s="42"/>
      <c r="K628" s="42"/>
      <c r="L628" s="46"/>
      <c r="M628" s="223"/>
      <c r="N628" s="224"/>
      <c r="O628" s="86"/>
      <c r="P628" s="86"/>
      <c r="Q628" s="86"/>
      <c r="R628" s="86"/>
      <c r="S628" s="86"/>
      <c r="T628" s="87"/>
      <c r="U628" s="40"/>
      <c r="V628" s="40"/>
      <c r="W628" s="40"/>
      <c r="X628" s="40"/>
      <c r="Y628" s="40"/>
      <c r="Z628" s="40"/>
      <c r="AA628" s="40"/>
      <c r="AB628" s="40"/>
      <c r="AC628" s="40"/>
      <c r="AD628" s="40"/>
      <c r="AE628" s="40"/>
      <c r="AT628" s="19" t="s">
        <v>158</v>
      </c>
      <c r="AU628" s="19" t="s">
        <v>156</v>
      </c>
    </row>
    <row r="629" s="15" customFormat="1">
      <c r="A629" s="15"/>
      <c r="B629" s="248"/>
      <c r="C629" s="249"/>
      <c r="D629" s="227" t="s">
        <v>160</v>
      </c>
      <c r="E629" s="250" t="s">
        <v>19</v>
      </c>
      <c r="F629" s="251" t="s">
        <v>1019</v>
      </c>
      <c r="G629" s="249"/>
      <c r="H629" s="250" t="s">
        <v>19</v>
      </c>
      <c r="I629" s="252"/>
      <c r="J629" s="249"/>
      <c r="K629" s="249"/>
      <c r="L629" s="253"/>
      <c r="M629" s="254"/>
      <c r="N629" s="255"/>
      <c r="O629" s="255"/>
      <c r="P629" s="255"/>
      <c r="Q629" s="255"/>
      <c r="R629" s="255"/>
      <c r="S629" s="255"/>
      <c r="T629" s="256"/>
      <c r="U629" s="15"/>
      <c r="V629" s="15"/>
      <c r="W629" s="15"/>
      <c r="X629" s="15"/>
      <c r="Y629" s="15"/>
      <c r="Z629" s="15"/>
      <c r="AA629" s="15"/>
      <c r="AB629" s="15"/>
      <c r="AC629" s="15"/>
      <c r="AD629" s="15"/>
      <c r="AE629" s="15"/>
      <c r="AT629" s="257" t="s">
        <v>160</v>
      </c>
      <c r="AU629" s="257" t="s">
        <v>156</v>
      </c>
      <c r="AV629" s="15" t="s">
        <v>84</v>
      </c>
      <c r="AW629" s="15" t="s">
        <v>36</v>
      </c>
      <c r="AX629" s="15" t="s">
        <v>76</v>
      </c>
      <c r="AY629" s="257" t="s">
        <v>149</v>
      </c>
    </row>
    <row r="630" s="13" customFormat="1">
      <c r="A630" s="13"/>
      <c r="B630" s="225"/>
      <c r="C630" s="226"/>
      <c r="D630" s="227" t="s">
        <v>160</v>
      </c>
      <c r="E630" s="228" t="s">
        <v>19</v>
      </c>
      <c r="F630" s="229" t="s">
        <v>1020</v>
      </c>
      <c r="G630" s="226"/>
      <c r="H630" s="230">
        <v>16</v>
      </c>
      <c r="I630" s="231"/>
      <c r="J630" s="226"/>
      <c r="K630" s="226"/>
      <c r="L630" s="232"/>
      <c r="M630" s="233"/>
      <c r="N630" s="234"/>
      <c r="O630" s="234"/>
      <c r="P630" s="234"/>
      <c r="Q630" s="234"/>
      <c r="R630" s="234"/>
      <c r="S630" s="234"/>
      <c r="T630" s="235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T630" s="236" t="s">
        <v>160</v>
      </c>
      <c r="AU630" s="236" t="s">
        <v>156</v>
      </c>
      <c r="AV630" s="13" t="s">
        <v>156</v>
      </c>
      <c r="AW630" s="13" t="s">
        <v>36</v>
      </c>
      <c r="AX630" s="13" t="s">
        <v>76</v>
      </c>
      <c r="AY630" s="236" t="s">
        <v>149</v>
      </c>
    </row>
    <row r="631" s="14" customFormat="1">
      <c r="A631" s="14"/>
      <c r="B631" s="237"/>
      <c r="C631" s="238"/>
      <c r="D631" s="227" t="s">
        <v>160</v>
      </c>
      <c r="E631" s="239" t="s">
        <v>19</v>
      </c>
      <c r="F631" s="240" t="s">
        <v>162</v>
      </c>
      <c r="G631" s="238"/>
      <c r="H631" s="241">
        <v>16</v>
      </c>
      <c r="I631" s="242"/>
      <c r="J631" s="238"/>
      <c r="K631" s="238"/>
      <c r="L631" s="243"/>
      <c r="M631" s="244"/>
      <c r="N631" s="245"/>
      <c r="O631" s="245"/>
      <c r="P631" s="245"/>
      <c r="Q631" s="245"/>
      <c r="R631" s="245"/>
      <c r="S631" s="245"/>
      <c r="T631" s="246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T631" s="247" t="s">
        <v>160</v>
      </c>
      <c r="AU631" s="247" t="s">
        <v>156</v>
      </c>
      <c r="AV631" s="14" t="s">
        <v>155</v>
      </c>
      <c r="AW631" s="14" t="s">
        <v>36</v>
      </c>
      <c r="AX631" s="14" t="s">
        <v>84</v>
      </c>
      <c r="AY631" s="247" t="s">
        <v>149</v>
      </c>
    </row>
    <row r="632" s="2" customFormat="1" ht="24.15" customHeight="1">
      <c r="A632" s="40"/>
      <c r="B632" s="41"/>
      <c r="C632" s="207" t="s">
        <v>1021</v>
      </c>
      <c r="D632" s="207" t="s">
        <v>151</v>
      </c>
      <c r="E632" s="208" t="s">
        <v>1022</v>
      </c>
      <c r="F632" s="209" t="s">
        <v>1023</v>
      </c>
      <c r="G632" s="210" t="s">
        <v>365</v>
      </c>
      <c r="H632" s="211">
        <v>7</v>
      </c>
      <c r="I632" s="212"/>
      <c r="J632" s="213">
        <f>ROUND(I632*H632,2)</f>
        <v>0</v>
      </c>
      <c r="K632" s="209" t="s">
        <v>154</v>
      </c>
      <c r="L632" s="46"/>
      <c r="M632" s="214" t="s">
        <v>19</v>
      </c>
      <c r="N632" s="215" t="s">
        <v>48</v>
      </c>
      <c r="O632" s="86"/>
      <c r="P632" s="216">
        <f>O632*H632</f>
        <v>0</v>
      </c>
      <c r="Q632" s="216">
        <v>0</v>
      </c>
      <c r="R632" s="216">
        <f>Q632*H632</f>
        <v>0</v>
      </c>
      <c r="S632" s="216">
        <v>0</v>
      </c>
      <c r="T632" s="217">
        <f>S632*H632</f>
        <v>0</v>
      </c>
      <c r="U632" s="40"/>
      <c r="V632" s="40"/>
      <c r="W632" s="40"/>
      <c r="X632" s="40"/>
      <c r="Y632" s="40"/>
      <c r="Z632" s="40"/>
      <c r="AA632" s="40"/>
      <c r="AB632" s="40"/>
      <c r="AC632" s="40"/>
      <c r="AD632" s="40"/>
      <c r="AE632" s="40"/>
      <c r="AR632" s="218" t="s">
        <v>249</v>
      </c>
      <c r="AT632" s="218" t="s">
        <v>151</v>
      </c>
      <c r="AU632" s="218" t="s">
        <v>156</v>
      </c>
      <c r="AY632" s="19" t="s">
        <v>149</v>
      </c>
      <c r="BE632" s="219">
        <f>IF(N632="základní",J632,0)</f>
        <v>0</v>
      </c>
      <c r="BF632" s="219">
        <f>IF(N632="snížená",J632,0)</f>
        <v>0</v>
      </c>
      <c r="BG632" s="219">
        <f>IF(N632="zákl. přenesená",J632,0)</f>
        <v>0</v>
      </c>
      <c r="BH632" s="219">
        <f>IF(N632="sníž. přenesená",J632,0)</f>
        <v>0</v>
      </c>
      <c r="BI632" s="219">
        <f>IF(N632="nulová",J632,0)</f>
        <v>0</v>
      </c>
      <c r="BJ632" s="19" t="s">
        <v>156</v>
      </c>
      <c r="BK632" s="219">
        <f>ROUND(I632*H632,2)</f>
        <v>0</v>
      </c>
      <c r="BL632" s="19" t="s">
        <v>249</v>
      </c>
      <c r="BM632" s="218" t="s">
        <v>1024</v>
      </c>
    </row>
    <row r="633" s="2" customFormat="1">
      <c r="A633" s="40"/>
      <c r="B633" s="41"/>
      <c r="C633" s="42"/>
      <c r="D633" s="220" t="s">
        <v>158</v>
      </c>
      <c r="E633" s="42"/>
      <c r="F633" s="221" t="s">
        <v>1025</v>
      </c>
      <c r="G633" s="42"/>
      <c r="H633" s="42"/>
      <c r="I633" s="222"/>
      <c r="J633" s="42"/>
      <c r="K633" s="42"/>
      <c r="L633" s="46"/>
      <c r="M633" s="223"/>
      <c r="N633" s="224"/>
      <c r="O633" s="86"/>
      <c r="P633" s="86"/>
      <c r="Q633" s="86"/>
      <c r="R633" s="86"/>
      <c r="S633" s="86"/>
      <c r="T633" s="87"/>
      <c r="U633" s="40"/>
      <c r="V633" s="40"/>
      <c r="W633" s="40"/>
      <c r="X633" s="40"/>
      <c r="Y633" s="40"/>
      <c r="Z633" s="40"/>
      <c r="AA633" s="40"/>
      <c r="AB633" s="40"/>
      <c r="AC633" s="40"/>
      <c r="AD633" s="40"/>
      <c r="AE633" s="40"/>
      <c r="AT633" s="19" t="s">
        <v>158</v>
      </c>
      <c r="AU633" s="19" t="s">
        <v>156</v>
      </c>
    </row>
    <row r="634" s="13" customFormat="1">
      <c r="A634" s="13"/>
      <c r="B634" s="225"/>
      <c r="C634" s="226"/>
      <c r="D634" s="227" t="s">
        <v>160</v>
      </c>
      <c r="E634" s="228" t="s">
        <v>19</v>
      </c>
      <c r="F634" s="229" t="s">
        <v>1026</v>
      </c>
      <c r="G634" s="226"/>
      <c r="H634" s="230">
        <v>7</v>
      </c>
      <c r="I634" s="231"/>
      <c r="J634" s="226"/>
      <c r="K634" s="226"/>
      <c r="L634" s="232"/>
      <c r="M634" s="233"/>
      <c r="N634" s="234"/>
      <c r="O634" s="234"/>
      <c r="P634" s="234"/>
      <c r="Q634" s="234"/>
      <c r="R634" s="234"/>
      <c r="S634" s="234"/>
      <c r="T634" s="235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T634" s="236" t="s">
        <v>160</v>
      </c>
      <c r="AU634" s="236" t="s">
        <v>156</v>
      </c>
      <c r="AV634" s="13" t="s">
        <v>156</v>
      </c>
      <c r="AW634" s="13" t="s">
        <v>36</v>
      </c>
      <c r="AX634" s="13" t="s">
        <v>76</v>
      </c>
      <c r="AY634" s="236" t="s">
        <v>149</v>
      </c>
    </row>
    <row r="635" s="14" customFormat="1">
      <c r="A635" s="14"/>
      <c r="B635" s="237"/>
      <c r="C635" s="238"/>
      <c r="D635" s="227" t="s">
        <v>160</v>
      </c>
      <c r="E635" s="239" t="s">
        <v>19</v>
      </c>
      <c r="F635" s="240" t="s">
        <v>162</v>
      </c>
      <c r="G635" s="238"/>
      <c r="H635" s="241">
        <v>7</v>
      </c>
      <c r="I635" s="242"/>
      <c r="J635" s="238"/>
      <c r="K635" s="238"/>
      <c r="L635" s="243"/>
      <c r="M635" s="244"/>
      <c r="N635" s="245"/>
      <c r="O635" s="245"/>
      <c r="P635" s="245"/>
      <c r="Q635" s="245"/>
      <c r="R635" s="245"/>
      <c r="S635" s="245"/>
      <c r="T635" s="246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T635" s="247" t="s">
        <v>160</v>
      </c>
      <c r="AU635" s="247" t="s">
        <v>156</v>
      </c>
      <c r="AV635" s="14" t="s">
        <v>155</v>
      </c>
      <c r="AW635" s="14" t="s">
        <v>36</v>
      </c>
      <c r="AX635" s="14" t="s">
        <v>84</v>
      </c>
      <c r="AY635" s="247" t="s">
        <v>149</v>
      </c>
    </row>
    <row r="636" s="2" customFormat="1" ht="24.15" customHeight="1">
      <c r="A636" s="40"/>
      <c r="B636" s="41"/>
      <c r="C636" s="207" t="s">
        <v>1027</v>
      </c>
      <c r="D636" s="207" t="s">
        <v>151</v>
      </c>
      <c r="E636" s="208" t="s">
        <v>1028</v>
      </c>
      <c r="F636" s="209" t="s">
        <v>1029</v>
      </c>
      <c r="G636" s="210" t="s">
        <v>365</v>
      </c>
      <c r="H636" s="211">
        <v>2</v>
      </c>
      <c r="I636" s="212"/>
      <c r="J636" s="213">
        <f>ROUND(I636*H636,2)</f>
        <v>0</v>
      </c>
      <c r="K636" s="209" t="s">
        <v>154</v>
      </c>
      <c r="L636" s="46"/>
      <c r="M636" s="214" t="s">
        <v>19</v>
      </c>
      <c r="N636" s="215" t="s">
        <v>48</v>
      </c>
      <c r="O636" s="86"/>
      <c r="P636" s="216">
        <f>O636*H636</f>
        <v>0</v>
      </c>
      <c r="Q636" s="216">
        <v>0</v>
      </c>
      <c r="R636" s="216">
        <f>Q636*H636</f>
        <v>0</v>
      </c>
      <c r="S636" s="216">
        <v>0</v>
      </c>
      <c r="T636" s="217">
        <f>S636*H636</f>
        <v>0</v>
      </c>
      <c r="U636" s="40"/>
      <c r="V636" s="40"/>
      <c r="W636" s="40"/>
      <c r="X636" s="40"/>
      <c r="Y636" s="40"/>
      <c r="Z636" s="40"/>
      <c r="AA636" s="40"/>
      <c r="AB636" s="40"/>
      <c r="AC636" s="40"/>
      <c r="AD636" s="40"/>
      <c r="AE636" s="40"/>
      <c r="AR636" s="218" t="s">
        <v>249</v>
      </c>
      <c r="AT636" s="218" t="s">
        <v>151</v>
      </c>
      <c r="AU636" s="218" t="s">
        <v>156</v>
      </c>
      <c r="AY636" s="19" t="s">
        <v>149</v>
      </c>
      <c r="BE636" s="219">
        <f>IF(N636="základní",J636,0)</f>
        <v>0</v>
      </c>
      <c r="BF636" s="219">
        <f>IF(N636="snížená",J636,0)</f>
        <v>0</v>
      </c>
      <c r="BG636" s="219">
        <f>IF(N636="zákl. přenesená",J636,0)</f>
        <v>0</v>
      </c>
      <c r="BH636" s="219">
        <f>IF(N636="sníž. přenesená",J636,0)</f>
        <v>0</v>
      </c>
      <c r="BI636" s="219">
        <f>IF(N636="nulová",J636,0)</f>
        <v>0</v>
      </c>
      <c r="BJ636" s="19" t="s">
        <v>156</v>
      </c>
      <c r="BK636" s="219">
        <f>ROUND(I636*H636,2)</f>
        <v>0</v>
      </c>
      <c r="BL636" s="19" t="s">
        <v>249</v>
      </c>
      <c r="BM636" s="218" t="s">
        <v>1030</v>
      </c>
    </row>
    <row r="637" s="2" customFormat="1">
      <c r="A637" s="40"/>
      <c r="B637" s="41"/>
      <c r="C637" s="42"/>
      <c r="D637" s="220" t="s">
        <v>158</v>
      </c>
      <c r="E637" s="42"/>
      <c r="F637" s="221" t="s">
        <v>1031</v>
      </c>
      <c r="G637" s="42"/>
      <c r="H637" s="42"/>
      <c r="I637" s="222"/>
      <c r="J637" s="42"/>
      <c r="K637" s="42"/>
      <c r="L637" s="46"/>
      <c r="M637" s="223"/>
      <c r="N637" s="224"/>
      <c r="O637" s="86"/>
      <c r="P637" s="86"/>
      <c r="Q637" s="86"/>
      <c r="R637" s="86"/>
      <c r="S637" s="86"/>
      <c r="T637" s="87"/>
      <c r="U637" s="40"/>
      <c r="V637" s="40"/>
      <c r="W637" s="40"/>
      <c r="X637" s="40"/>
      <c r="Y637" s="40"/>
      <c r="Z637" s="40"/>
      <c r="AA637" s="40"/>
      <c r="AB637" s="40"/>
      <c r="AC637" s="40"/>
      <c r="AD637" s="40"/>
      <c r="AE637" s="40"/>
      <c r="AT637" s="19" t="s">
        <v>158</v>
      </c>
      <c r="AU637" s="19" t="s">
        <v>156</v>
      </c>
    </row>
    <row r="638" s="13" customFormat="1">
      <c r="A638" s="13"/>
      <c r="B638" s="225"/>
      <c r="C638" s="226"/>
      <c r="D638" s="227" t="s">
        <v>160</v>
      </c>
      <c r="E638" s="228" t="s">
        <v>19</v>
      </c>
      <c r="F638" s="229" t="s">
        <v>156</v>
      </c>
      <c r="G638" s="226"/>
      <c r="H638" s="230">
        <v>2</v>
      </c>
      <c r="I638" s="231"/>
      <c r="J638" s="226"/>
      <c r="K638" s="226"/>
      <c r="L638" s="232"/>
      <c r="M638" s="233"/>
      <c r="N638" s="234"/>
      <c r="O638" s="234"/>
      <c r="P638" s="234"/>
      <c r="Q638" s="234"/>
      <c r="R638" s="234"/>
      <c r="S638" s="234"/>
      <c r="T638" s="235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T638" s="236" t="s">
        <v>160</v>
      </c>
      <c r="AU638" s="236" t="s">
        <v>156</v>
      </c>
      <c r="AV638" s="13" t="s">
        <v>156</v>
      </c>
      <c r="AW638" s="13" t="s">
        <v>36</v>
      </c>
      <c r="AX638" s="13" t="s">
        <v>76</v>
      </c>
      <c r="AY638" s="236" t="s">
        <v>149</v>
      </c>
    </row>
    <row r="639" s="14" customFormat="1">
      <c r="A639" s="14"/>
      <c r="B639" s="237"/>
      <c r="C639" s="238"/>
      <c r="D639" s="227" t="s">
        <v>160</v>
      </c>
      <c r="E639" s="239" t="s">
        <v>19</v>
      </c>
      <c r="F639" s="240" t="s">
        <v>162</v>
      </c>
      <c r="G639" s="238"/>
      <c r="H639" s="241">
        <v>2</v>
      </c>
      <c r="I639" s="242"/>
      <c r="J639" s="238"/>
      <c r="K639" s="238"/>
      <c r="L639" s="243"/>
      <c r="M639" s="244"/>
      <c r="N639" s="245"/>
      <c r="O639" s="245"/>
      <c r="P639" s="245"/>
      <c r="Q639" s="245"/>
      <c r="R639" s="245"/>
      <c r="S639" s="245"/>
      <c r="T639" s="246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T639" s="247" t="s">
        <v>160</v>
      </c>
      <c r="AU639" s="247" t="s">
        <v>156</v>
      </c>
      <c r="AV639" s="14" t="s">
        <v>155</v>
      </c>
      <c r="AW639" s="14" t="s">
        <v>36</v>
      </c>
      <c r="AX639" s="14" t="s">
        <v>84</v>
      </c>
      <c r="AY639" s="247" t="s">
        <v>149</v>
      </c>
    </row>
    <row r="640" s="2" customFormat="1" ht="24.15" customHeight="1">
      <c r="A640" s="40"/>
      <c r="B640" s="41"/>
      <c r="C640" s="207" t="s">
        <v>1032</v>
      </c>
      <c r="D640" s="207" t="s">
        <v>151</v>
      </c>
      <c r="E640" s="208" t="s">
        <v>1033</v>
      </c>
      <c r="F640" s="209" t="s">
        <v>1034</v>
      </c>
      <c r="G640" s="210" t="s">
        <v>91</v>
      </c>
      <c r="H640" s="211">
        <v>17.532</v>
      </c>
      <c r="I640" s="212"/>
      <c r="J640" s="213">
        <f>ROUND(I640*H640,2)</f>
        <v>0</v>
      </c>
      <c r="K640" s="209" t="s">
        <v>154</v>
      </c>
      <c r="L640" s="46"/>
      <c r="M640" s="214" t="s">
        <v>19</v>
      </c>
      <c r="N640" s="215" t="s">
        <v>48</v>
      </c>
      <c r="O640" s="86"/>
      <c r="P640" s="216">
        <f>O640*H640</f>
        <v>0</v>
      </c>
      <c r="Q640" s="216">
        <v>4.5000000000000003E-05</v>
      </c>
      <c r="R640" s="216">
        <f>Q640*H640</f>
        <v>0.00078894000000000002</v>
      </c>
      <c r="S640" s="216">
        <v>0</v>
      </c>
      <c r="T640" s="217">
        <f>S640*H640</f>
        <v>0</v>
      </c>
      <c r="U640" s="40"/>
      <c r="V640" s="40"/>
      <c r="W640" s="40"/>
      <c r="X640" s="40"/>
      <c r="Y640" s="40"/>
      <c r="Z640" s="40"/>
      <c r="AA640" s="40"/>
      <c r="AB640" s="40"/>
      <c r="AC640" s="40"/>
      <c r="AD640" s="40"/>
      <c r="AE640" s="40"/>
      <c r="AR640" s="218" t="s">
        <v>249</v>
      </c>
      <c r="AT640" s="218" t="s">
        <v>151</v>
      </c>
      <c r="AU640" s="218" t="s">
        <v>156</v>
      </c>
      <c r="AY640" s="19" t="s">
        <v>149</v>
      </c>
      <c r="BE640" s="219">
        <f>IF(N640="základní",J640,0)</f>
        <v>0</v>
      </c>
      <c r="BF640" s="219">
        <f>IF(N640="snížená",J640,0)</f>
        <v>0</v>
      </c>
      <c r="BG640" s="219">
        <f>IF(N640="zákl. přenesená",J640,0)</f>
        <v>0</v>
      </c>
      <c r="BH640" s="219">
        <f>IF(N640="sníž. přenesená",J640,0)</f>
        <v>0</v>
      </c>
      <c r="BI640" s="219">
        <f>IF(N640="nulová",J640,0)</f>
        <v>0</v>
      </c>
      <c r="BJ640" s="19" t="s">
        <v>156</v>
      </c>
      <c r="BK640" s="219">
        <f>ROUND(I640*H640,2)</f>
        <v>0</v>
      </c>
      <c r="BL640" s="19" t="s">
        <v>249</v>
      </c>
      <c r="BM640" s="218" t="s">
        <v>1035</v>
      </c>
    </row>
    <row r="641" s="2" customFormat="1">
      <c r="A641" s="40"/>
      <c r="B641" s="41"/>
      <c r="C641" s="42"/>
      <c r="D641" s="220" t="s">
        <v>158</v>
      </c>
      <c r="E641" s="42"/>
      <c r="F641" s="221" t="s">
        <v>1036</v>
      </c>
      <c r="G641" s="42"/>
      <c r="H641" s="42"/>
      <c r="I641" s="222"/>
      <c r="J641" s="42"/>
      <c r="K641" s="42"/>
      <c r="L641" s="46"/>
      <c r="M641" s="223"/>
      <c r="N641" s="224"/>
      <c r="O641" s="86"/>
      <c r="P641" s="86"/>
      <c r="Q641" s="86"/>
      <c r="R641" s="86"/>
      <c r="S641" s="86"/>
      <c r="T641" s="87"/>
      <c r="U641" s="40"/>
      <c r="V641" s="40"/>
      <c r="W641" s="40"/>
      <c r="X641" s="40"/>
      <c r="Y641" s="40"/>
      <c r="Z641" s="40"/>
      <c r="AA641" s="40"/>
      <c r="AB641" s="40"/>
      <c r="AC641" s="40"/>
      <c r="AD641" s="40"/>
      <c r="AE641" s="40"/>
      <c r="AT641" s="19" t="s">
        <v>158</v>
      </c>
      <c r="AU641" s="19" t="s">
        <v>156</v>
      </c>
    </row>
    <row r="642" s="13" customFormat="1">
      <c r="A642" s="13"/>
      <c r="B642" s="225"/>
      <c r="C642" s="226"/>
      <c r="D642" s="227" t="s">
        <v>160</v>
      </c>
      <c r="E642" s="228" t="s">
        <v>19</v>
      </c>
      <c r="F642" s="229" t="s">
        <v>101</v>
      </c>
      <c r="G642" s="226"/>
      <c r="H642" s="230">
        <v>17.532</v>
      </c>
      <c r="I642" s="231"/>
      <c r="J642" s="226"/>
      <c r="K642" s="226"/>
      <c r="L642" s="232"/>
      <c r="M642" s="233"/>
      <c r="N642" s="234"/>
      <c r="O642" s="234"/>
      <c r="P642" s="234"/>
      <c r="Q642" s="234"/>
      <c r="R642" s="234"/>
      <c r="S642" s="234"/>
      <c r="T642" s="235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T642" s="236" t="s">
        <v>160</v>
      </c>
      <c r="AU642" s="236" t="s">
        <v>156</v>
      </c>
      <c r="AV642" s="13" t="s">
        <v>156</v>
      </c>
      <c r="AW642" s="13" t="s">
        <v>36</v>
      </c>
      <c r="AX642" s="13" t="s">
        <v>76</v>
      </c>
      <c r="AY642" s="236" t="s">
        <v>149</v>
      </c>
    </row>
    <row r="643" s="14" customFormat="1">
      <c r="A643" s="14"/>
      <c r="B643" s="237"/>
      <c r="C643" s="238"/>
      <c r="D643" s="227" t="s">
        <v>160</v>
      </c>
      <c r="E643" s="239" t="s">
        <v>19</v>
      </c>
      <c r="F643" s="240" t="s">
        <v>162</v>
      </c>
      <c r="G643" s="238"/>
      <c r="H643" s="241">
        <v>17.532</v>
      </c>
      <c r="I643" s="242"/>
      <c r="J643" s="238"/>
      <c r="K643" s="238"/>
      <c r="L643" s="243"/>
      <c r="M643" s="244"/>
      <c r="N643" s="245"/>
      <c r="O643" s="245"/>
      <c r="P643" s="245"/>
      <c r="Q643" s="245"/>
      <c r="R643" s="245"/>
      <c r="S643" s="245"/>
      <c r="T643" s="246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T643" s="247" t="s">
        <v>160</v>
      </c>
      <c r="AU643" s="247" t="s">
        <v>156</v>
      </c>
      <c r="AV643" s="14" t="s">
        <v>155</v>
      </c>
      <c r="AW643" s="14" t="s">
        <v>36</v>
      </c>
      <c r="AX643" s="14" t="s">
        <v>84</v>
      </c>
      <c r="AY643" s="247" t="s">
        <v>149</v>
      </c>
    </row>
    <row r="644" s="2" customFormat="1" ht="49.05" customHeight="1">
      <c r="A644" s="40"/>
      <c r="B644" s="41"/>
      <c r="C644" s="207" t="s">
        <v>1037</v>
      </c>
      <c r="D644" s="207" t="s">
        <v>151</v>
      </c>
      <c r="E644" s="208" t="s">
        <v>1038</v>
      </c>
      <c r="F644" s="209" t="s">
        <v>1039</v>
      </c>
      <c r="G644" s="210" t="s">
        <v>415</v>
      </c>
      <c r="H644" s="258"/>
      <c r="I644" s="212"/>
      <c r="J644" s="213">
        <f>ROUND(I644*H644,2)</f>
        <v>0</v>
      </c>
      <c r="K644" s="209" t="s">
        <v>154</v>
      </c>
      <c r="L644" s="46"/>
      <c r="M644" s="214" t="s">
        <v>19</v>
      </c>
      <c r="N644" s="215" t="s">
        <v>48</v>
      </c>
      <c r="O644" s="86"/>
      <c r="P644" s="216">
        <f>O644*H644</f>
        <v>0</v>
      </c>
      <c r="Q644" s="216">
        <v>0</v>
      </c>
      <c r="R644" s="216">
        <f>Q644*H644</f>
        <v>0</v>
      </c>
      <c r="S644" s="216">
        <v>0</v>
      </c>
      <c r="T644" s="217">
        <f>S644*H644</f>
        <v>0</v>
      </c>
      <c r="U644" s="40"/>
      <c r="V644" s="40"/>
      <c r="W644" s="40"/>
      <c r="X644" s="40"/>
      <c r="Y644" s="40"/>
      <c r="Z644" s="40"/>
      <c r="AA644" s="40"/>
      <c r="AB644" s="40"/>
      <c r="AC644" s="40"/>
      <c r="AD644" s="40"/>
      <c r="AE644" s="40"/>
      <c r="AR644" s="218" t="s">
        <v>249</v>
      </c>
      <c r="AT644" s="218" t="s">
        <v>151</v>
      </c>
      <c r="AU644" s="218" t="s">
        <v>156</v>
      </c>
      <c r="AY644" s="19" t="s">
        <v>149</v>
      </c>
      <c r="BE644" s="219">
        <f>IF(N644="základní",J644,0)</f>
        <v>0</v>
      </c>
      <c r="BF644" s="219">
        <f>IF(N644="snížená",J644,0)</f>
        <v>0</v>
      </c>
      <c r="BG644" s="219">
        <f>IF(N644="zákl. přenesená",J644,0)</f>
        <v>0</v>
      </c>
      <c r="BH644" s="219">
        <f>IF(N644="sníž. přenesená",J644,0)</f>
        <v>0</v>
      </c>
      <c r="BI644" s="219">
        <f>IF(N644="nulová",J644,0)</f>
        <v>0</v>
      </c>
      <c r="BJ644" s="19" t="s">
        <v>156</v>
      </c>
      <c r="BK644" s="219">
        <f>ROUND(I644*H644,2)</f>
        <v>0</v>
      </c>
      <c r="BL644" s="19" t="s">
        <v>249</v>
      </c>
      <c r="BM644" s="218" t="s">
        <v>1040</v>
      </c>
    </row>
    <row r="645" s="2" customFormat="1">
      <c r="A645" s="40"/>
      <c r="B645" s="41"/>
      <c r="C645" s="42"/>
      <c r="D645" s="220" t="s">
        <v>158</v>
      </c>
      <c r="E645" s="42"/>
      <c r="F645" s="221" t="s">
        <v>1041</v>
      </c>
      <c r="G645" s="42"/>
      <c r="H645" s="42"/>
      <c r="I645" s="222"/>
      <c r="J645" s="42"/>
      <c r="K645" s="42"/>
      <c r="L645" s="46"/>
      <c r="M645" s="223"/>
      <c r="N645" s="224"/>
      <c r="O645" s="86"/>
      <c r="P645" s="86"/>
      <c r="Q645" s="86"/>
      <c r="R645" s="86"/>
      <c r="S645" s="86"/>
      <c r="T645" s="87"/>
      <c r="U645" s="40"/>
      <c r="V645" s="40"/>
      <c r="W645" s="40"/>
      <c r="X645" s="40"/>
      <c r="Y645" s="40"/>
      <c r="Z645" s="40"/>
      <c r="AA645" s="40"/>
      <c r="AB645" s="40"/>
      <c r="AC645" s="40"/>
      <c r="AD645" s="40"/>
      <c r="AE645" s="40"/>
      <c r="AT645" s="19" t="s">
        <v>158</v>
      </c>
      <c r="AU645" s="19" t="s">
        <v>156</v>
      </c>
    </row>
    <row r="646" s="2" customFormat="1" ht="55.5" customHeight="1">
      <c r="A646" s="40"/>
      <c r="B646" s="41"/>
      <c r="C646" s="207" t="s">
        <v>1042</v>
      </c>
      <c r="D646" s="207" t="s">
        <v>151</v>
      </c>
      <c r="E646" s="208" t="s">
        <v>1043</v>
      </c>
      <c r="F646" s="209" t="s">
        <v>1044</v>
      </c>
      <c r="G646" s="210" t="s">
        <v>268</v>
      </c>
      <c r="H646" s="211">
        <v>0.37</v>
      </c>
      <c r="I646" s="212"/>
      <c r="J646" s="213">
        <f>ROUND(I646*H646,2)</f>
        <v>0</v>
      </c>
      <c r="K646" s="209" t="s">
        <v>154</v>
      </c>
      <c r="L646" s="46"/>
      <c r="M646" s="214" t="s">
        <v>19</v>
      </c>
      <c r="N646" s="215" t="s">
        <v>48</v>
      </c>
      <c r="O646" s="86"/>
      <c r="P646" s="216">
        <f>O646*H646</f>
        <v>0</v>
      </c>
      <c r="Q646" s="216">
        <v>0</v>
      </c>
      <c r="R646" s="216">
        <f>Q646*H646</f>
        <v>0</v>
      </c>
      <c r="S646" s="216">
        <v>0</v>
      </c>
      <c r="T646" s="217">
        <f>S646*H646</f>
        <v>0</v>
      </c>
      <c r="U646" s="40"/>
      <c r="V646" s="40"/>
      <c r="W646" s="40"/>
      <c r="X646" s="40"/>
      <c r="Y646" s="40"/>
      <c r="Z646" s="40"/>
      <c r="AA646" s="40"/>
      <c r="AB646" s="40"/>
      <c r="AC646" s="40"/>
      <c r="AD646" s="40"/>
      <c r="AE646" s="40"/>
      <c r="AR646" s="218" t="s">
        <v>249</v>
      </c>
      <c r="AT646" s="218" t="s">
        <v>151</v>
      </c>
      <c r="AU646" s="218" t="s">
        <v>156</v>
      </c>
      <c r="AY646" s="19" t="s">
        <v>149</v>
      </c>
      <c r="BE646" s="219">
        <f>IF(N646="základní",J646,0)</f>
        <v>0</v>
      </c>
      <c r="BF646" s="219">
        <f>IF(N646="snížená",J646,0)</f>
        <v>0</v>
      </c>
      <c r="BG646" s="219">
        <f>IF(N646="zákl. přenesená",J646,0)</f>
        <v>0</v>
      </c>
      <c r="BH646" s="219">
        <f>IF(N646="sníž. přenesená",J646,0)</f>
        <v>0</v>
      </c>
      <c r="BI646" s="219">
        <f>IF(N646="nulová",J646,0)</f>
        <v>0</v>
      </c>
      <c r="BJ646" s="19" t="s">
        <v>156</v>
      </c>
      <c r="BK646" s="219">
        <f>ROUND(I646*H646,2)</f>
        <v>0</v>
      </c>
      <c r="BL646" s="19" t="s">
        <v>249</v>
      </c>
      <c r="BM646" s="218" t="s">
        <v>1045</v>
      </c>
    </row>
    <row r="647" s="2" customFormat="1">
      <c r="A647" s="40"/>
      <c r="B647" s="41"/>
      <c r="C647" s="42"/>
      <c r="D647" s="220" t="s">
        <v>158</v>
      </c>
      <c r="E647" s="42"/>
      <c r="F647" s="221" t="s">
        <v>1046</v>
      </c>
      <c r="G647" s="42"/>
      <c r="H647" s="42"/>
      <c r="I647" s="222"/>
      <c r="J647" s="42"/>
      <c r="K647" s="42"/>
      <c r="L647" s="46"/>
      <c r="M647" s="223"/>
      <c r="N647" s="224"/>
      <c r="O647" s="86"/>
      <c r="P647" s="86"/>
      <c r="Q647" s="86"/>
      <c r="R647" s="86"/>
      <c r="S647" s="86"/>
      <c r="T647" s="87"/>
      <c r="U647" s="40"/>
      <c r="V647" s="40"/>
      <c r="W647" s="40"/>
      <c r="X647" s="40"/>
      <c r="Y647" s="40"/>
      <c r="Z647" s="40"/>
      <c r="AA647" s="40"/>
      <c r="AB647" s="40"/>
      <c r="AC647" s="40"/>
      <c r="AD647" s="40"/>
      <c r="AE647" s="40"/>
      <c r="AT647" s="19" t="s">
        <v>158</v>
      </c>
      <c r="AU647" s="19" t="s">
        <v>156</v>
      </c>
    </row>
    <row r="648" s="12" customFormat="1" ht="22.8" customHeight="1">
      <c r="A648" s="12"/>
      <c r="B648" s="191"/>
      <c r="C648" s="192"/>
      <c r="D648" s="193" t="s">
        <v>75</v>
      </c>
      <c r="E648" s="205" t="s">
        <v>1047</v>
      </c>
      <c r="F648" s="205" t="s">
        <v>1048</v>
      </c>
      <c r="G648" s="192"/>
      <c r="H648" s="192"/>
      <c r="I648" s="195"/>
      <c r="J648" s="206">
        <f>BK648</f>
        <v>0</v>
      </c>
      <c r="K648" s="192"/>
      <c r="L648" s="197"/>
      <c r="M648" s="198"/>
      <c r="N648" s="199"/>
      <c r="O648" s="199"/>
      <c r="P648" s="200">
        <f>SUM(P649:P729)</f>
        <v>0</v>
      </c>
      <c r="Q648" s="199"/>
      <c r="R648" s="200">
        <f>SUM(R649:R729)</f>
        <v>0.0075022388472000007</v>
      </c>
      <c r="S648" s="199"/>
      <c r="T648" s="201">
        <f>SUM(T649:T729)</f>
        <v>0.0029027699999999998</v>
      </c>
      <c r="U648" s="12"/>
      <c r="V648" s="12"/>
      <c r="W648" s="12"/>
      <c r="X648" s="12"/>
      <c r="Y648" s="12"/>
      <c r="Z648" s="12"/>
      <c r="AA648" s="12"/>
      <c r="AB648" s="12"/>
      <c r="AC648" s="12"/>
      <c r="AD648" s="12"/>
      <c r="AE648" s="12"/>
      <c r="AR648" s="202" t="s">
        <v>156</v>
      </c>
      <c r="AT648" s="203" t="s">
        <v>75</v>
      </c>
      <c r="AU648" s="203" t="s">
        <v>84</v>
      </c>
      <c r="AY648" s="202" t="s">
        <v>149</v>
      </c>
      <c r="BK648" s="204">
        <f>SUM(BK649:BK729)</f>
        <v>0</v>
      </c>
    </row>
    <row r="649" s="2" customFormat="1" ht="37.8" customHeight="1">
      <c r="A649" s="40"/>
      <c r="B649" s="41"/>
      <c r="C649" s="207" t="s">
        <v>1049</v>
      </c>
      <c r="D649" s="207" t="s">
        <v>151</v>
      </c>
      <c r="E649" s="208" t="s">
        <v>1050</v>
      </c>
      <c r="F649" s="209" t="s">
        <v>1051</v>
      </c>
      <c r="G649" s="210" t="s">
        <v>91</v>
      </c>
      <c r="H649" s="211">
        <v>5.6230000000000002</v>
      </c>
      <c r="I649" s="212"/>
      <c r="J649" s="213">
        <f>ROUND(I649*H649,2)</f>
        <v>0</v>
      </c>
      <c r="K649" s="209" t="s">
        <v>154</v>
      </c>
      <c r="L649" s="46"/>
      <c r="M649" s="214" t="s">
        <v>19</v>
      </c>
      <c r="N649" s="215" t="s">
        <v>48</v>
      </c>
      <c r="O649" s="86"/>
      <c r="P649" s="216">
        <f>O649*H649</f>
        <v>0</v>
      </c>
      <c r="Q649" s="216">
        <v>8.0000000000000007E-05</v>
      </c>
      <c r="R649" s="216">
        <f>Q649*H649</f>
        <v>0.00044984000000000007</v>
      </c>
      <c r="S649" s="216">
        <v>0</v>
      </c>
      <c r="T649" s="217">
        <f>S649*H649</f>
        <v>0</v>
      </c>
      <c r="U649" s="40"/>
      <c r="V649" s="40"/>
      <c r="W649" s="40"/>
      <c r="X649" s="40"/>
      <c r="Y649" s="40"/>
      <c r="Z649" s="40"/>
      <c r="AA649" s="40"/>
      <c r="AB649" s="40"/>
      <c r="AC649" s="40"/>
      <c r="AD649" s="40"/>
      <c r="AE649" s="40"/>
      <c r="AR649" s="218" t="s">
        <v>249</v>
      </c>
      <c r="AT649" s="218" t="s">
        <v>151</v>
      </c>
      <c r="AU649" s="218" t="s">
        <v>156</v>
      </c>
      <c r="AY649" s="19" t="s">
        <v>149</v>
      </c>
      <c r="BE649" s="219">
        <f>IF(N649="základní",J649,0)</f>
        <v>0</v>
      </c>
      <c r="BF649" s="219">
        <f>IF(N649="snížená",J649,0)</f>
        <v>0</v>
      </c>
      <c r="BG649" s="219">
        <f>IF(N649="zákl. přenesená",J649,0)</f>
        <v>0</v>
      </c>
      <c r="BH649" s="219">
        <f>IF(N649="sníž. přenesená",J649,0)</f>
        <v>0</v>
      </c>
      <c r="BI649" s="219">
        <f>IF(N649="nulová",J649,0)</f>
        <v>0</v>
      </c>
      <c r="BJ649" s="19" t="s">
        <v>156</v>
      </c>
      <c r="BK649" s="219">
        <f>ROUND(I649*H649,2)</f>
        <v>0</v>
      </c>
      <c r="BL649" s="19" t="s">
        <v>249</v>
      </c>
      <c r="BM649" s="218" t="s">
        <v>1052</v>
      </c>
    </row>
    <row r="650" s="2" customFormat="1">
      <c r="A650" s="40"/>
      <c r="B650" s="41"/>
      <c r="C650" s="42"/>
      <c r="D650" s="220" t="s">
        <v>158</v>
      </c>
      <c r="E650" s="42"/>
      <c r="F650" s="221" t="s">
        <v>1053</v>
      </c>
      <c r="G650" s="42"/>
      <c r="H650" s="42"/>
      <c r="I650" s="222"/>
      <c r="J650" s="42"/>
      <c r="K650" s="42"/>
      <c r="L650" s="46"/>
      <c r="M650" s="223"/>
      <c r="N650" s="224"/>
      <c r="O650" s="86"/>
      <c r="P650" s="86"/>
      <c r="Q650" s="86"/>
      <c r="R650" s="86"/>
      <c r="S650" s="86"/>
      <c r="T650" s="87"/>
      <c r="U650" s="40"/>
      <c r="V650" s="40"/>
      <c r="W650" s="40"/>
      <c r="X650" s="40"/>
      <c r="Y650" s="40"/>
      <c r="Z650" s="40"/>
      <c r="AA650" s="40"/>
      <c r="AB650" s="40"/>
      <c r="AC650" s="40"/>
      <c r="AD650" s="40"/>
      <c r="AE650" s="40"/>
      <c r="AT650" s="19" t="s">
        <v>158</v>
      </c>
      <c r="AU650" s="19" t="s">
        <v>156</v>
      </c>
    </row>
    <row r="651" s="15" customFormat="1">
      <c r="A651" s="15"/>
      <c r="B651" s="248"/>
      <c r="C651" s="249"/>
      <c r="D651" s="227" t="s">
        <v>160</v>
      </c>
      <c r="E651" s="250" t="s">
        <v>19</v>
      </c>
      <c r="F651" s="251" t="s">
        <v>1054</v>
      </c>
      <c r="G651" s="249"/>
      <c r="H651" s="250" t="s">
        <v>19</v>
      </c>
      <c r="I651" s="252"/>
      <c r="J651" s="249"/>
      <c r="K651" s="249"/>
      <c r="L651" s="253"/>
      <c r="M651" s="254"/>
      <c r="N651" s="255"/>
      <c r="O651" s="255"/>
      <c r="P651" s="255"/>
      <c r="Q651" s="255"/>
      <c r="R651" s="255"/>
      <c r="S651" s="255"/>
      <c r="T651" s="256"/>
      <c r="U651" s="15"/>
      <c r="V651" s="15"/>
      <c r="W651" s="15"/>
      <c r="X651" s="15"/>
      <c r="Y651" s="15"/>
      <c r="Z651" s="15"/>
      <c r="AA651" s="15"/>
      <c r="AB651" s="15"/>
      <c r="AC651" s="15"/>
      <c r="AD651" s="15"/>
      <c r="AE651" s="15"/>
      <c r="AT651" s="257" t="s">
        <v>160</v>
      </c>
      <c r="AU651" s="257" t="s">
        <v>156</v>
      </c>
      <c r="AV651" s="15" t="s">
        <v>84</v>
      </c>
      <c r="AW651" s="15" t="s">
        <v>36</v>
      </c>
      <c r="AX651" s="15" t="s">
        <v>76</v>
      </c>
      <c r="AY651" s="257" t="s">
        <v>149</v>
      </c>
    </row>
    <row r="652" s="13" customFormat="1">
      <c r="A652" s="13"/>
      <c r="B652" s="225"/>
      <c r="C652" s="226"/>
      <c r="D652" s="227" t="s">
        <v>160</v>
      </c>
      <c r="E652" s="228" t="s">
        <v>19</v>
      </c>
      <c r="F652" s="229" t="s">
        <v>1055</v>
      </c>
      <c r="G652" s="226"/>
      <c r="H652" s="230">
        <v>2.5600000000000001</v>
      </c>
      <c r="I652" s="231"/>
      <c r="J652" s="226"/>
      <c r="K652" s="226"/>
      <c r="L652" s="232"/>
      <c r="M652" s="233"/>
      <c r="N652" s="234"/>
      <c r="O652" s="234"/>
      <c r="P652" s="234"/>
      <c r="Q652" s="234"/>
      <c r="R652" s="234"/>
      <c r="S652" s="234"/>
      <c r="T652" s="235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T652" s="236" t="s">
        <v>160</v>
      </c>
      <c r="AU652" s="236" t="s">
        <v>156</v>
      </c>
      <c r="AV652" s="13" t="s">
        <v>156</v>
      </c>
      <c r="AW652" s="13" t="s">
        <v>36</v>
      </c>
      <c r="AX652" s="13" t="s">
        <v>76</v>
      </c>
      <c r="AY652" s="236" t="s">
        <v>149</v>
      </c>
    </row>
    <row r="653" s="13" customFormat="1">
      <c r="A653" s="13"/>
      <c r="B653" s="225"/>
      <c r="C653" s="226"/>
      <c r="D653" s="227" t="s">
        <v>160</v>
      </c>
      <c r="E653" s="228" t="s">
        <v>19</v>
      </c>
      <c r="F653" s="229" t="s">
        <v>1056</v>
      </c>
      <c r="G653" s="226"/>
      <c r="H653" s="230">
        <v>0.871</v>
      </c>
      <c r="I653" s="231"/>
      <c r="J653" s="226"/>
      <c r="K653" s="226"/>
      <c r="L653" s="232"/>
      <c r="M653" s="233"/>
      <c r="N653" s="234"/>
      <c r="O653" s="234"/>
      <c r="P653" s="234"/>
      <c r="Q653" s="234"/>
      <c r="R653" s="234"/>
      <c r="S653" s="234"/>
      <c r="T653" s="235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T653" s="236" t="s">
        <v>160</v>
      </c>
      <c r="AU653" s="236" t="s">
        <v>156</v>
      </c>
      <c r="AV653" s="13" t="s">
        <v>156</v>
      </c>
      <c r="AW653" s="13" t="s">
        <v>36</v>
      </c>
      <c r="AX653" s="13" t="s">
        <v>76</v>
      </c>
      <c r="AY653" s="236" t="s">
        <v>149</v>
      </c>
    </row>
    <row r="654" s="13" customFormat="1">
      <c r="A654" s="13"/>
      <c r="B654" s="225"/>
      <c r="C654" s="226"/>
      <c r="D654" s="227" t="s">
        <v>160</v>
      </c>
      <c r="E654" s="228" t="s">
        <v>19</v>
      </c>
      <c r="F654" s="229" t="s">
        <v>1057</v>
      </c>
      <c r="G654" s="226"/>
      <c r="H654" s="230">
        <v>1.222</v>
      </c>
      <c r="I654" s="231"/>
      <c r="J654" s="226"/>
      <c r="K654" s="226"/>
      <c r="L654" s="232"/>
      <c r="M654" s="233"/>
      <c r="N654" s="234"/>
      <c r="O654" s="234"/>
      <c r="P654" s="234"/>
      <c r="Q654" s="234"/>
      <c r="R654" s="234"/>
      <c r="S654" s="234"/>
      <c r="T654" s="235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T654" s="236" t="s">
        <v>160</v>
      </c>
      <c r="AU654" s="236" t="s">
        <v>156</v>
      </c>
      <c r="AV654" s="13" t="s">
        <v>156</v>
      </c>
      <c r="AW654" s="13" t="s">
        <v>36</v>
      </c>
      <c r="AX654" s="13" t="s">
        <v>76</v>
      </c>
      <c r="AY654" s="236" t="s">
        <v>149</v>
      </c>
    </row>
    <row r="655" s="13" customFormat="1">
      <c r="A655" s="13"/>
      <c r="B655" s="225"/>
      <c r="C655" s="226"/>
      <c r="D655" s="227" t="s">
        <v>160</v>
      </c>
      <c r="E655" s="228" t="s">
        <v>19</v>
      </c>
      <c r="F655" s="229" t="s">
        <v>1058</v>
      </c>
      <c r="G655" s="226"/>
      <c r="H655" s="230">
        <v>0.96999999999999997</v>
      </c>
      <c r="I655" s="231"/>
      <c r="J655" s="226"/>
      <c r="K655" s="226"/>
      <c r="L655" s="232"/>
      <c r="M655" s="233"/>
      <c r="N655" s="234"/>
      <c r="O655" s="234"/>
      <c r="P655" s="234"/>
      <c r="Q655" s="234"/>
      <c r="R655" s="234"/>
      <c r="S655" s="234"/>
      <c r="T655" s="235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T655" s="236" t="s">
        <v>160</v>
      </c>
      <c r="AU655" s="236" t="s">
        <v>156</v>
      </c>
      <c r="AV655" s="13" t="s">
        <v>156</v>
      </c>
      <c r="AW655" s="13" t="s">
        <v>36</v>
      </c>
      <c r="AX655" s="13" t="s">
        <v>76</v>
      </c>
      <c r="AY655" s="236" t="s">
        <v>149</v>
      </c>
    </row>
    <row r="656" s="14" customFormat="1">
      <c r="A656" s="14"/>
      <c r="B656" s="237"/>
      <c r="C656" s="238"/>
      <c r="D656" s="227" t="s">
        <v>160</v>
      </c>
      <c r="E656" s="239" t="s">
        <v>19</v>
      </c>
      <c r="F656" s="240" t="s">
        <v>162</v>
      </c>
      <c r="G656" s="238"/>
      <c r="H656" s="241">
        <v>5.6230000000000002</v>
      </c>
      <c r="I656" s="242"/>
      <c r="J656" s="238"/>
      <c r="K656" s="238"/>
      <c r="L656" s="243"/>
      <c r="M656" s="244"/>
      <c r="N656" s="245"/>
      <c r="O656" s="245"/>
      <c r="P656" s="245"/>
      <c r="Q656" s="245"/>
      <c r="R656" s="245"/>
      <c r="S656" s="245"/>
      <c r="T656" s="246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T656" s="247" t="s">
        <v>160</v>
      </c>
      <c r="AU656" s="247" t="s">
        <v>156</v>
      </c>
      <c r="AV656" s="14" t="s">
        <v>155</v>
      </c>
      <c r="AW656" s="14" t="s">
        <v>36</v>
      </c>
      <c r="AX656" s="14" t="s">
        <v>84</v>
      </c>
      <c r="AY656" s="247" t="s">
        <v>149</v>
      </c>
    </row>
    <row r="657" s="2" customFormat="1" ht="24.15" customHeight="1">
      <c r="A657" s="40"/>
      <c r="B657" s="41"/>
      <c r="C657" s="207" t="s">
        <v>1059</v>
      </c>
      <c r="D657" s="207" t="s">
        <v>151</v>
      </c>
      <c r="E657" s="208" t="s">
        <v>1060</v>
      </c>
      <c r="F657" s="209" t="s">
        <v>1061</v>
      </c>
      <c r="G657" s="210" t="s">
        <v>91</v>
      </c>
      <c r="H657" s="211">
        <v>5.6230000000000002</v>
      </c>
      <c r="I657" s="212"/>
      <c r="J657" s="213">
        <f>ROUND(I657*H657,2)</f>
        <v>0</v>
      </c>
      <c r="K657" s="209" t="s">
        <v>154</v>
      </c>
      <c r="L657" s="46"/>
      <c r="M657" s="214" t="s">
        <v>19</v>
      </c>
      <c r="N657" s="215" t="s">
        <v>48</v>
      </c>
      <c r="O657" s="86"/>
      <c r="P657" s="216">
        <f>O657*H657</f>
        <v>0</v>
      </c>
      <c r="Q657" s="216">
        <v>0</v>
      </c>
      <c r="R657" s="216">
        <f>Q657*H657</f>
        <v>0</v>
      </c>
      <c r="S657" s="216">
        <v>0</v>
      </c>
      <c r="T657" s="217">
        <f>S657*H657</f>
        <v>0</v>
      </c>
      <c r="U657" s="40"/>
      <c r="V657" s="40"/>
      <c r="W657" s="40"/>
      <c r="X657" s="40"/>
      <c r="Y657" s="40"/>
      <c r="Z657" s="40"/>
      <c r="AA657" s="40"/>
      <c r="AB657" s="40"/>
      <c r="AC657" s="40"/>
      <c r="AD657" s="40"/>
      <c r="AE657" s="40"/>
      <c r="AR657" s="218" t="s">
        <v>249</v>
      </c>
      <c r="AT657" s="218" t="s">
        <v>151</v>
      </c>
      <c r="AU657" s="218" t="s">
        <v>156</v>
      </c>
      <c r="AY657" s="19" t="s">
        <v>149</v>
      </c>
      <c r="BE657" s="219">
        <f>IF(N657="základní",J657,0)</f>
        <v>0</v>
      </c>
      <c r="BF657" s="219">
        <f>IF(N657="snížená",J657,0)</f>
        <v>0</v>
      </c>
      <c r="BG657" s="219">
        <f>IF(N657="zákl. přenesená",J657,0)</f>
        <v>0</v>
      </c>
      <c r="BH657" s="219">
        <f>IF(N657="sníž. přenesená",J657,0)</f>
        <v>0</v>
      </c>
      <c r="BI657" s="219">
        <f>IF(N657="nulová",J657,0)</f>
        <v>0</v>
      </c>
      <c r="BJ657" s="19" t="s">
        <v>156</v>
      </c>
      <c r="BK657" s="219">
        <f>ROUND(I657*H657,2)</f>
        <v>0</v>
      </c>
      <c r="BL657" s="19" t="s">
        <v>249</v>
      </c>
      <c r="BM657" s="218" t="s">
        <v>1062</v>
      </c>
    </row>
    <row r="658" s="2" customFormat="1">
      <c r="A658" s="40"/>
      <c r="B658" s="41"/>
      <c r="C658" s="42"/>
      <c r="D658" s="220" t="s">
        <v>158</v>
      </c>
      <c r="E658" s="42"/>
      <c r="F658" s="221" t="s">
        <v>1063</v>
      </c>
      <c r="G658" s="42"/>
      <c r="H658" s="42"/>
      <c r="I658" s="222"/>
      <c r="J658" s="42"/>
      <c r="K658" s="42"/>
      <c r="L658" s="46"/>
      <c r="M658" s="223"/>
      <c r="N658" s="224"/>
      <c r="O658" s="86"/>
      <c r="P658" s="86"/>
      <c r="Q658" s="86"/>
      <c r="R658" s="86"/>
      <c r="S658" s="86"/>
      <c r="T658" s="87"/>
      <c r="U658" s="40"/>
      <c r="V658" s="40"/>
      <c r="W658" s="40"/>
      <c r="X658" s="40"/>
      <c r="Y658" s="40"/>
      <c r="Z658" s="40"/>
      <c r="AA658" s="40"/>
      <c r="AB658" s="40"/>
      <c r="AC658" s="40"/>
      <c r="AD658" s="40"/>
      <c r="AE658" s="40"/>
      <c r="AT658" s="19" t="s">
        <v>158</v>
      </c>
      <c r="AU658" s="19" t="s">
        <v>156</v>
      </c>
    </row>
    <row r="659" s="15" customFormat="1">
      <c r="A659" s="15"/>
      <c r="B659" s="248"/>
      <c r="C659" s="249"/>
      <c r="D659" s="227" t="s">
        <v>160</v>
      </c>
      <c r="E659" s="250" t="s">
        <v>19</v>
      </c>
      <c r="F659" s="251" t="s">
        <v>1054</v>
      </c>
      <c r="G659" s="249"/>
      <c r="H659" s="250" t="s">
        <v>19</v>
      </c>
      <c r="I659" s="252"/>
      <c r="J659" s="249"/>
      <c r="K659" s="249"/>
      <c r="L659" s="253"/>
      <c r="M659" s="254"/>
      <c r="N659" s="255"/>
      <c r="O659" s="255"/>
      <c r="P659" s="255"/>
      <c r="Q659" s="255"/>
      <c r="R659" s="255"/>
      <c r="S659" s="255"/>
      <c r="T659" s="256"/>
      <c r="U659" s="15"/>
      <c r="V659" s="15"/>
      <c r="W659" s="15"/>
      <c r="X659" s="15"/>
      <c r="Y659" s="15"/>
      <c r="Z659" s="15"/>
      <c r="AA659" s="15"/>
      <c r="AB659" s="15"/>
      <c r="AC659" s="15"/>
      <c r="AD659" s="15"/>
      <c r="AE659" s="15"/>
      <c r="AT659" s="257" t="s">
        <v>160</v>
      </c>
      <c r="AU659" s="257" t="s">
        <v>156</v>
      </c>
      <c r="AV659" s="15" t="s">
        <v>84</v>
      </c>
      <c r="AW659" s="15" t="s">
        <v>36</v>
      </c>
      <c r="AX659" s="15" t="s">
        <v>76</v>
      </c>
      <c r="AY659" s="257" t="s">
        <v>149</v>
      </c>
    </row>
    <row r="660" s="13" customFormat="1">
      <c r="A660" s="13"/>
      <c r="B660" s="225"/>
      <c r="C660" s="226"/>
      <c r="D660" s="227" t="s">
        <v>160</v>
      </c>
      <c r="E660" s="228" t="s">
        <v>19</v>
      </c>
      <c r="F660" s="229" t="s">
        <v>1055</v>
      </c>
      <c r="G660" s="226"/>
      <c r="H660" s="230">
        <v>2.5600000000000001</v>
      </c>
      <c r="I660" s="231"/>
      <c r="J660" s="226"/>
      <c r="K660" s="226"/>
      <c r="L660" s="232"/>
      <c r="M660" s="233"/>
      <c r="N660" s="234"/>
      <c r="O660" s="234"/>
      <c r="P660" s="234"/>
      <c r="Q660" s="234"/>
      <c r="R660" s="234"/>
      <c r="S660" s="234"/>
      <c r="T660" s="235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T660" s="236" t="s">
        <v>160</v>
      </c>
      <c r="AU660" s="236" t="s">
        <v>156</v>
      </c>
      <c r="AV660" s="13" t="s">
        <v>156</v>
      </c>
      <c r="AW660" s="13" t="s">
        <v>36</v>
      </c>
      <c r="AX660" s="13" t="s">
        <v>76</v>
      </c>
      <c r="AY660" s="236" t="s">
        <v>149</v>
      </c>
    </row>
    <row r="661" s="13" customFormat="1">
      <c r="A661" s="13"/>
      <c r="B661" s="225"/>
      <c r="C661" s="226"/>
      <c r="D661" s="227" t="s">
        <v>160</v>
      </c>
      <c r="E661" s="228" t="s">
        <v>19</v>
      </c>
      <c r="F661" s="229" t="s">
        <v>1056</v>
      </c>
      <c r="G661" s="226"/>
      <c r="H661" s="230">
        <v>0.871</v>
      </c>
      <c r="I661" s="231"/>
      <c r="J661" s="226"/>
      <c r="K661" s="226"/>
      <c r="L661" s="232"/>
      <c r="M661" s="233"/>
      <c r="N661" s="234"/>
      <c r="O661" s="234"/>
      <c r="P661" s="234"/>
      <c r="Q661" s="234"/>
      <c r="R661" s="234"/>
      <c r="S661" s="234"/>
      <c r="T661" s="235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T661" s="236" t="s">
        <v>160</v>
      </c>
      <c r="AU661" s="236" t="s">
        <v>156</v>
      </c>
      <c r="AV661" s="13" t="s">
        <v>156</v>
      </c>
      <c r="AW661" s="13" t="s">
        <v>36</v>
      </c>
      <c r="AX661" s="13" t="s">
        <v>76</v>
      </c>
      <c r="AY661" s="236" t="s">
        <v>149</v>
      </c>
    </row>
    <row r="662" s="13" customFormat="1">
      <c r="A662" s="13"/>
      <c r="B662" s="225"/>
      <c r="C662" s="226"/>
      <c r="D662" s="227" t="s">
        <v>160</v>
      </c>
      <c r="E662" s="228" t="s">
        <v>19</v>
      </c>
      <c r="F662" s="229" t="s">
        <v>1057</v>
      </c>
      <c r="G662" s="226"/>
      <c r="H662" s="230">
        <v>1.222</v>
      </c>
      <c r="I662" s="231"/>
      <c r="J662" s="226"/>
      <c r="K662" s="226"/>
      <c r="L662" s="232"/>
      <c r="M662" s="233"/>
      <c r="N662" s="234"/>
      <c r="O662" s="234"/>
      <c r="P662" s="234"/>
      <c r="Q662" s="234"/>
      <c r="R662" s="234"/>
      <c r="S662" s="234"/>
      <c r="T662" s="235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T662" s="236" t="s">
        <v>160</v>
      </c>
      <c r="AU662" s="236" t="s">
        <v>156</v>
      </c>
      <c r="AV662" s="13" t="s">
        <v>156</v>
      </c>
      <c r="AW662" s="13" t="s">
        <v>36</v>
      </c>
      <c r="AX662" s="13" t="s">
        <v>76</v>
      </c>
      <c r="AY662" s="236" t="s">
        <v>149</v>
      </c>
    </row>
    <row r="663" s="13" customFormat="1">
      <c r="A663" s="13"/>
      <c r="B663" s="225"/>
      <c r="C663" s="226"/>
      <c r="D663" s="227" t="s">
        <v>160</v>
      </c>
      <c r="E663" s="228" t="s">
        <v>19</v>
      </c>
      <c r="F663" s="229" t="s">
        <v>1058</v>
      </c>
      <c r="G663" s="226"/>
      <c r="H663" s="230">
        <v>0.96999999999999997</v>
      </c>
      <c r="I663" s="231"/>
      <c r="J663" s="226"/>
      <c r="K663" s="226"/>
      <c r="L663" s="232"/>
      <c r="M663" s="233"/>
      <c r="N663" s="234"/>
      <c r="O663" s="234"/>
      <c r="P663" s="234"/>
      <c r="Q663" s="234"/>
      <c r="R663" s="234"/>
      <c r="S663" s="234"/>
      <c r="T663" s="235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T663" s="236" t="s">
        <v>160</v>
      </c>
      <c r="AU663" s="236" t="s">
        <v>156</v>
      </c>
      <c r="AV663" s="13" t="s">
        <v>156</v>
      </c>
      <c r="AW663" s="13" t="s">
        <v>36</v>
      </c>
      <c r="AX663" s="13" t="s">
        <v>76</v>
      </c>
      <c r="AY663" s="236" t="s">
        <v>149</v>
      </c>
    </row>
    <row r="664" s="14" customFormat="1">
      <c r="A664" s="14"/>
      <c r="B664" s="237"/>
      <c r="C664" s="238"/>
      <c r="D664" s="227" t="s">
        <v>160</v>
      </c>
      <c r="E664" s="239" t="s">
        <v>19</v>
      </c>
      <c r="F664" s="240" t="s">
        <v>162</v>
      </c>
      <c r="G664" s="238"/>
      <c r="H664" s="241">
        <v>5.6230000000000002</v>
      </c>
      <c r="I664" s="242"/>
      <c r="J664" s="238"/>
      <c r="K664" s="238"/>
      <c r="L664" s="243"/>
      <c r="M664" s="244"/>
      <c r="N664" s="245"/>
      <c r="O664" s="245"/>
      <c r="P664" s="245"/>
      <c r="Q664" s="245"/>
      <c r="R664" s="245"/>
      <c r="S664" s="245"/>
      <c r="T664" s="246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T664" s="247" t="s">
        <v>160</v>
      </c>
      <c r="AU664" s="247" t="s">
        <v>156</v>
      </c>
      <c r="AV664" s="14" t="s">
        <v>155</v>
      </c>
      <c r="AW664" s="14" t="s">
        <v>36</v>
      </c>
      <c r="AX664" s="14" t="s">
        <v>84</v>
      </c>
      <c r="AY664" s="247" t="s">
        <v>149</v>
      </c>
    </row>
    <row r="665" s="2" customFormat="1" ht="37.8" customHeight="1">
      <c r="A665" s="40"/>
      <c r="B665" s="41"/>
      <c r="C665" s="207" t="s">
        <v>1064</v>
      </c>
      <c r="D665" s="207" t="s">
        <v>151</v>
      </c>
      <c r="E665" s="208" t="s">
        <v>1065</v>
      </c>
      <c r="F665" s="209" t="s">
        <v>1066</v>
      </c>
      <c r="G665" s="210" t="s">
        <v>91</v>
      </c>
      <c r="H665" s="211">
        <v>5.6230000000000002</v>
      </c>
      <c r="I665" s="212"/>
      <c r="J665" s="213">
        <f>ROUND(I665*H665,2)</f>
        <v>0</v>
      </c>
      <c r="K665" s="209" t="s">
        <v>154</v>
      </c>
      <c r="L665" s="46"/>
      <c r="M665" s="214" t="s">
        <v>19</v>
      </c>
      <c r="N665" s="215" t="s">
        <v>48</v>
      </c>
      <c r="O665" s="86"/>
      <c r="P665" s="216">
        <f>O665*H665</f>
        <v>0</v>
      </c>
      <c r="Q665" s="216">
        <v>3.08264E-05</v>
      </c>
      <c r="R665" s="216">
        <f>Q665*H665</f>
        <v>0.0001733368472</v>
      </c>
      <c r="S665" s="216">
        <v>0</v>
      </c>
      <c r="T665" s="217">
        <f>S665*H665</f>
        <v>0</v>
      </c>
      <c r="U665" s="40"/>
      <c r="V665" s="40"/>
      <c r="W665" s="40"/>
      <c r="X665" s="40"/>
      <c r="Y665" s="40"/>
      <c r="Z665" s="40"/>
      <c r="AA665" s="40"/>
      <c r="AB665" s="40"/>
      <c r="AC665" s="40"/>
      <c r="AD665" s="40"/>
      <c r="AE665" s="40"/>
      <c r="AR665" s="218" t="s">
        <v>249</v>
      </c>
      <c r="AT665" s="218" t="s">
        <v>151</v>
      </c>
      <c r="AU665" s="218" t="s">
        <v>156</v>
      </c>
      <c r="AY665" s="19" t="s">
        <v>149</v>
      </c>
      <c r="BE665" s="219">
        <f>IF(N665="základní",J665,0)</f>
        <v>0</v>
      </c>
      <c r="BF665" s="219">
        <f>IF(N665="snížená",J665,0)</f>
        <v>0</v>
      </c>
      <c r="BG665" s="219">
        <f>IF(N665="zákl. přenesená",J665,0)</f>
        <v>0</v>
      </c>
      <c r="BH665" s="219">
        <f>IF(N665="sníž. přenesená",J665,0)</f>
        <v>0</v>
      </c>
      <c r="BI665" s="219">
        <f>IF(N665="nulová",J665,0)</f>
        <v>0</v>
      </c>
      <c r="BJ665" s="19" t="s">
        <v>156</v>
      </c>
      <c r="BK665" s="219">
        <f>ROUND(I665*H665,2)</f>
        <v>0</v>
      </c>
      <c r="BL665" s="19" t="s">
        <v>249</v>
      </c>
      <c r="BM665" s="218" t="s">
        <v>1067</v>
      </c>
    </row>
    <row r="666" s="2" customFormat="1">
      <c r="A666" s="40"/>
      <c r="B666" s="41"/>
      <c r="C666" s="42"/>
      <c r="D666" s="220" t="s">
        <v>158</v>
      </c>
      <c r="E666" s="42"/>
      <c r="F666" s="221" t="s">
        <v>1068</v>
      </c>
      <c r="G666" s="42"/>
      <c r="H666" s="42"/>
      <c r="I666" s="222"/>
      <c r="J666" s="42"/>
      <c r="K666" s="42"/>
      <c r="L666" s="46"/>
      <c r="M666" s="223"/>
      <c r="N666" s="224"/>
      <c r="O666" s="86"/>
      <c r="P666" s="86"/>
      <c r="Q666" s="86"/>
      <c r="R666" s="86"/>
      <c r="S666" s="86"/>
      <c r="T666" s="87"/>
      <c r="U666" s="40"/>
      <c r="V666" s="40"/>
      <c r="W666" s="40"/>
      <c r="X666" s="40"/>
      <c r="Y666" s="40"/>
      <c r="Z666" s="40"/>
      <c r="AA666" s="40"/>
      <c r="AB666" s="40"/>
      <c r="AC666" s="40"/>
      <c r="AD666" s="40"/>
      <c r="AE666" s="40"/>
      <c r="AT666" s="19" t="s">
        <v>158</v>
      </c>
      <c r="AU666" s="19" t="s">
        <v>156</v>
      </c>
    </row>
    <row r="667" s="15" customFormat="1">
      <c r="A667" s="15"/>
      <c r="B667" s="248"/>
      <c r="C667" s="249"/>
      <c r="D667" s="227" t="s">
        <v>160</v>
      </c>
      <c r="E667" s="250" t="s">
        <v>19</v>
      </c>
      <c r="F667" s="251" t="s">
        <v>1054</v>
      </c>
      <c r="G667" s="249"/>
      <c r="H667" s="250" t="s">
        <v>19</v>
      </c>
      <c r="I667" s="252"/>
      <c r="J667" s="249"/>
      <c r="K667" s="249"/>
      <c r="L667" s="253"/>
      <c r="M667" s="254"/>
      <c r="N667" s="255"/>
      <c r="O667" s="255"/>
      <c r="P667" s="255"/>
      <c r="Q667" s="255"/>
      <c r="R667" s="255"/>
      <c r="S667" s="255"/>
      <c r="T667" s="256"/>
      <c r="U667" s="15"/>
      <c r="V667" s="15"/>
      <c r="W667" s="15"/>
      <c r="X667" s="15"/>
      <c r="Y667" s="15"/>
      <c r="Z667" s="15"/>
      <c r="AA667" s="15"/>
      <c r="AB667" s="15"/>
      <c r="AC667" s="15"/>
      <c r="AD667" s="15"/>
      <c r="AE667" s="15"/>
      <c r="AT667" s="257" t="s">
        <v>160</v>
      </c>
      <c r="AU667" s="257" t="s">
        <v>156</v>
      </c>
      <c r="AV667" s="15" t="s">
        <v>84</v>
      </c>
      <c r="AW667" s="15" t="s">
        <v>36</v>
      </c>
      <c r="AX667" s="15" t="s">
        <v>76</v>
      </c>
      <c r="AY667" s="257" t="s">
        <v>149</v>
      </c>
    </row>
    <row r="668" s="13" customFormat="1">
      <c r="A668" s="13"/>
      <c r="B668" s="225"/>
      <c r="C668" s="226"/>
      <c r="D668" s="227" t="s">
        <v>160</v>
      </c>
      <c r="E668" s="228" t="s">
        <v>19</v>
      </c>
      <c r="F668" s="229" t="s">
        <v>1055</v>
      </c>
      <c r="G668" s="226"/>
      <c r="H668" s="230">
        <v>2.5600000000000001</v>
      </c>
      <c r="I668" s="231"/>
      <c r="J668" s="226"/>
      <c r="K668" s="226"/>
      <c r="L668" s="232"/>
      <c r="M668" s="233"/>
      <c r="N668" s="234"/>
      <c r="O668" s="234"/>
      <c r="P668" s="234"/>
      <c r="Q668" s="234"/>
      <c r="R668" s="234"/>
      <c r="S668" s="234"/>
      <c r="T668" s="235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T668" s="236" t="s">
        <v>160</v>
      </c>
      <c r="AU668" s="236" t="s">
        <v>156</v>
      </c>
      <c r="AV668" s="13" t="s">
        <v>156</v>
      </c>
      <c r="AW668" s="13" t="s">
        <v>36</v>
      </c>
      <c r="AX668" s="13" t="s">
        <v>76</v>
      </c>
      <c r="AY668" s="236" t="s">
        <v>149</v>
      </c>
    </row>
    <row r="669" s="13" customFormat="1">
      <c r="A669" s="13"/>
      <c r="B669" s="225"/>
      <c r="C669" s="226"/>
      <c r="D669" s="227" t="s">
        <v>160</v>
      </c>
      <c r="E669" s="228" t="s">
        <v>19</v>
      </c>
      <c r="F669" s="229" t="s">
        <v>1056</v>
      </c>
      <c r="G669" s="226"/>
      <c r="H669" s="230">
        <v>0.871</v>
      </c>
      <c r="I669" s="231"/>
      <c r="J669" s="226"/>
      <c r="K669" s="226"/>
      <c r="L669" s="232"/>
      <c r="M669" s="233"/>
      <c r="N669" s="234"/>
      <c r="O669" s="234"/>
      <c r="P669" s="234"/>
      <c r="Q669" s="234"/>
      <c r="R669" s="234"/>
      <c r="S669" s="234"/>
      <c r="T669" s="235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T669" s="236" t="s">
        <v>160</v>
      </c>
      <c r="AU669" s="236" t="s">
        <v>156</v>
      </c>
      <c r="AV669" s="13" t="s">
        <v>156</v>
      </c>
      <c r="AW669" s="13" t="s">
        <v>36</v>
      </c>
      <c r="AX669" s="13" t="s">
        <v>76</v>
      </c>
      <c r="AY669" s="236" t="s">
        <v>149</v>
      </c>
    </row>
    <row r="670" s="13" customFormat="1">
      <c r="A670" s="13"/>
      <c r="B670" s="225"/>
      <c r="C670" s="226"/>
      <c r="D670" s="227" t="s">
        <v>160</v>
      </c>
      <c r="E670" s="228" t="s">
        <v>19</v>
      </c>
      <c r="F670" s="229" t="s">
        <v>1057</v>
      </c>
      <c r="G670" s="226"/>
      <c r="H670" s="230">
        <v>1.222</v>
      </c>
      <c r="I670" s="231"/>
      <c r="J670" s="226"/>
      <c r="K670" s="226"/>
      <c r="L670" s="232"/>
      <c r="M670" s="233"/>
      <c r="N670" s="234"/>
      <c r="O670" s="234"/>
      <c r="P670" s="234"/>
      <c r="Q670" s="234"/>
      <c r="R670" s="234"/>
      <c r="S670" s="234"/>
      <c r="T670" s="235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T670" s="236" t="s">
        <v>160</v>
      </c>
      <c r="AU670" s="236" t="s">
        <v>156</v>
      </c>
      <c r="AV670" s="13" t="s">
        <v>156</v>
      </c>
      <c r="AW670" s="13" t="s">
        <v>36</v>
      </c>
      <c r="AX670" s="13" t="s">
        <v>76</v>
      </c>
      <c r="AY670" s="236" t="s">
        <v>149</v>
      </c>
    </row>
    <row r="671" s="13" customFormat="1">
      <c r="A671" s="13"/>
      <c r="B671" s="225"/>
      <c r="C671" s="226"/>
      <c r="D671" s="227" t="s">
        <v>160</v>
      </c>
      <c r="E671" s="228" t="s">
        <v>19</v>
      </c>
      <c r="F671" s="229" t="s">
        <v>1058</v>
      </c>
      <c r="G671" s="226"/>
      <c r="H671" s="230">
        <v>0.96999999999999997</v>
      </c>
      <c r="I671" s="231"/>
      <c r="J671" s="226"/>
      <c r="K671" s="226"/>
      <c r="L671" s="232"/>
      <c r="M671" s="233"/>
      <c r="N671" s="234"/>
      <c r="O671" s="234"/>
      <c r="P671" s="234"/>
      <c r="Q671" s="234"/>
      <c r="R671" s="234"/>
      <c r="S671" s="234"/>
      <c r="T671" s="235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T671" s="236" t="s">
        <v>160</v>
      </c>
      <c r="AU671" s="236" t="s">
        <v>156</v>
      </c>
      <c r="AV671" s="13" t="s">
        <v>156</v>
      </c>
      <c r="AW671" s="13" t="s">
        <v>36</v>
      </c>
      <c r="AX671" s="13" t="s">
        <v>76</v>
      </c>
      <c r="AY671" s="236" t="s">
        <v>149</v>
      </c>
    </row>
    <row r="672" s="14" customFormat="1">
      <c r="A672" s="14"/>
      <c r="B672" s="237"/>
      <c r="C672" s="238"/>
      <c r="D672" s="227" t="s">
        <v>160</v>
      </c>
      <c r="E672" s="239" t="s">
        <v>19</v>
      </c>
      <c r="F672" s="240" t="s">
        <v>162</v>
      </c>
      <c r="G672" s="238"/>
      <c r="H672" s="241">
        <v>5.6230000000000002</v>
      </c>
      <c r="I672" s="242"/>
      <c r="J672" s="238"/>
      <c r="K672" s="238"/>
      <c r="L672" s="243"/>
      <c r="M672" s="244"/>
      <c r="N672" s="245"/>
      <c r="O672" s="245"/>
      <c r="P672" s="245"/>
      <c r="Q672" s="245"/>
      <c r="R672" s="245"/>
      <c r="S672" s="245"/>
      <c r="T672" s="246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T672" s="247" t="s">
        <v>160</v>
      </c>
      <c r="AU672" s="247" t="s">
        <v>156</v>
      </c>
      <c r="AV672" s="14" t="s">
        <v>155</v>
      </c>
      <c r="AW672" s="14" t="s">
        <v>36</v>
      </c>
      <c r="AX672" s="14" t="s">
        <v>84</v>
      </c>
      <c r="AY672" s="247" t="s">
        <v>149</v>
      </c>
    </row>
    <row r="673" s="2" customFormat="1" ht="24.15" customHeight="1">
      <c r="A673" s="40"/>
      <c r="B673" s="41"/>
      <c r="C673" s="207" t="s">
        <v>1069</v>
      </c>
      <c r="D673" s="207" t="s">
        <v>151</v>
      </c>
      <c r="E673" s="208" t="s">
        <v>1070</v>
      </c>
      <c r="F673" s="209" t="s">
        <v>1071</v>
      </c>
      <c r="G673" s="210" t="s">
        <v>91</v>
      </c>
      <c r="H673" s="211">
        <v>5.6230000000000002</v>
      </c>
      <c r="I673" s="212"/>
      <c r="J673" s="213">
        <f>ROUND(I673*H673,2)</f>
        <v>0</v>
      </c>
      <c r="K673" s="209" t="s">
        <v>154</v>
      </c>
      <c r="L673" s="46"/>
      <c r="M673" s="214" t="s">
        <v>19</v>
      </c>
      <c r="N673" s="215" t="s">
        <v>48</v>
      </c>
      <c r="O673" s="86"/>
      <c r="P673" s="216">
        <f>O673*H673</f>
        <v>0</v>
      </c>
      <c r="Q673" s="216">
        <v>0.00016699999999999999</v>
      </c>
      <c r="R673" s="216">
        <f>Q673*H673</f>
        <v>0.00093904100000000005</v>
      </c>
      <c r="S673" s="216">
        <v>0</v>
      </c>
      <c r="T673" s="217">
        <f>S673*H673</f>
        <v>0</v>
      </c>
      <c r="U673" s="40"/>
      <c r="V673" s="40"/>
      <c r="W673" s="40"/>
      <c r="X673" s="40"/>
      <c r="Y673" s="40"/>
      <c r="Z673" s="40"/>
      <c r="AA673" s="40"/>
      <c r="AB673" s="40"/>
      <c r="AC673" s="40"/>
      <c r="AD673" s="40"/>
      <c r="AE673" s="40"/>
      <c r="AR673" s="218" t="s">
        <v>249</v>
      </c>
      <c r="AT673" s="218" t="s">
        <v>151</v>
      </c>
      <c r="AU673" s="218" t="s">
        <v>156</v>
      </c>
      <c r="AY673" s="19" t="s">
        <v>149</v>
      </c>
      <c r="BE673" s="219">
        <f>IF(N673="základní",J673,0)</f>
        <v>0</v>
      </c>
      <c r="BF673" s="219">
        <f>IF(N673="snížená",J673,0)</f>
        <v>0</v>
      </c>
      <c r="BG673" s="219">
        <f>IF(N673="zákl. přenesená",J673,0)</f>
        <v>0</v>
      </c>
      <c r="BH673" s="219">
        <f>IF(N673="sníž. přenesená",J673,0)</f>
        <v>0</v>
      </c>
      <c r="BI673" s="219">
        <f>IF(N673="nulová",J673,0)</f>
        <v>0</v>
      </c>
      <c r="BJ673" s="19" t="s">
        <v>156</v>
      </c>
      <c r="BK673" s="219">
        <f>ROUND(I673*H673,2)</f>
        <v>0</v>
      </c>
      <c r="BL673" s="19" t="s">
        <v>249</v>
      </c>
      <c r="BM673" s="218" t="s">
        <v>1072</v>
      </c>
    </row>
    <row r="674" s="2" customFormat="1">
      <c r="A674" s="40"/>
      <c r="B674" s="41"/>
      <c r="C674" s="42"/>
      <c r="D674" s="220" t="s">
        <v>158</v>
      </c>
      <c r="E674" s="42"/>
      <c r="F674" s="221" t="s">
        <v>1073</v>
      </c>
      <c r="G674" s="42"/>
      <c r="H674" s="42"/>
      <c r="I674" s="222"/>
      <c r="J674" s="42"/>
      <c r="K674" s="42"/>
      <c r="L674" s="46"/>
      <c r="M674" s="223"/>
      <c r="N674" s="224"/>
      <c r="O674" s="86"/>
      <c r="P674" s="86"/>
      <c r="Q674" s="86"/>
      <c r="R674" s="86"/>
      <c r="S674" s="86"/>
      <c r="T674" s="87"/>
      <c r="U674" s="40"/>
      <c r="V674" s="40"/>
      <c r="W674" s="40"/>
      <c r="X674" s="40"/>
      <c r="Y674" s="40"/>
      <c r="Z674" s="40"/>
      <c r="AA674" s="40"/>
      <c r="AB674" s="40"/>
      <c r="AC674" s="40"/>
      <c r="AD674" s="40"/>
      <c r="AE674" s="40"/>
      <c r="AT674" s="19" t="s">
        <v>158</v>
      </c>
      <c r="AU674" s="19" t="s">
        <v>156</v>
      </c>
    </row>
    <row r="675" s="15" customFormat="1">
      <c r="A675" s="15"/>
      <c r="B675" s="248"/>
      <c r="C675" s="249"/>
      <c r="D675" s="227" t="s">
        <v>160</v>
      </c>
      <c r="E675" s="250" t="s">
        <v>19</v>
      </c>
      <c r="F675" s="251" t="s">
        <v>1054</v>
      </c>
      <c r="G675" s="249"/>
      <c r="H675" s="250" t="s">
        <v>19</v>
      </c>
      <c r="I675" s="252"/>
      <c r="J675" s="249"/>
      <c r="K675" s="249"/>
      <c r="L675" s="253"/>
      <c r="M675" s="254"/>
      <c r="N675" s="255"/>
      <c r="O675" s="255"/>
      <c r="P675" s="255"/>
      <c r="Q675" s="255"/>
      <c r="R675" s="255"/>
      <c r="S675" s="255"/>
      <c r="T675" s="256"/>
      <c r="U675" s="15"/>
      <c r="V675" s="15"/>
      <c r="W675" s="15"/>
      <c r="X675" s="15"/>
      <c r="Y675" s="15"/>
      <c r="Z675" s="15"/>
      <c r="AA675" s="15"/>
      <c r="AB675" s="15"/>
      <c r="AC675" s="15"/>
      <c r="AD675" s="15"/>
      <c r="AE675" s="15"/>
      <c r="AT675" s="257" t="s">
        <v>160</v>
      </c>
      <c r="AU675" s="257" t="s">
        <v>156</v>
      </c>
      <c r="AV675" s="15" t="s">
        <v>84</v>
      </c>
      <c r="AW675" s="15" t="s">
        <v>36</v>
      </c>
      <c r="AX675" s="15" t="s">
        <v>76</v>
      </c>
      <c r="AY675" s="257" t="s">
        <v>149</v>
      </c>
    </row>
    <row r="676" s="13" customFormat="1">
      <c r="A676" s="13"/>
      <c r="B676" s="225"/>
      <c r="C676" s="226"/>
      <c r="D676" s="227" t="s">
        <v>160</v>
      </c>
      <c r="E676" s="228" t="s">
        <v>19</v>
      </c>
      <c r="F676" s="229" t="s">
        <v>1055</v>
      </c>
      <c r="G676" s="226"/>
      <c r="H676" s="230">
        <v>2.5600000000000001</v>
      </c>
      <c r="I676" s="231"/>
      <c r="J676" s="226"/>
      <c r="K676" s="226"/>
      <c r="L676" s="232"/>
      <c r="M676" s="233"/>
      <c r="N676" s="234"/>
      <c r="O676" s="234"/>
      <c r="P676" s="234"/>
      <c r="Q676" s="234"/>
      <c r="R676" s="234"/>
      <c r="S676" s="234"/>
      <c r="T676" s="235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T676" s="236" t="s">
        <v>160</v>
      </c>
      <c r="AU676" s="236" t="s">
        <v>156</v>
      </c>
      <c r="AV676" s="13" t="s">
        <v>156</v>
      </c>
      <c r="AW676" s="13" t="s">
        <v>36</v>
      </c>
      <c r="AX676" s="13" t="s">
        <v>76</v>
      </c>
      <c r="AY676" s="236" t="s">
        <v>149</v>
      </c>
    </row>
    <row r="677" s="13" customFormat="1">
      <c r="A677" s="13"/>
      <c r="B677" s="225"/>
      <c r="C677" s="226"/>
      <c r="D677" s="227" t="s">
        <v>160</v>
      </c>
      <c r="E677" s="228" t="s">
        <v>19</v>
      </c>
      <c r="F677" s="229" t="s">
        <v>1056</v>
      </c>
      <c r="G677" s="226"/>
      <c r="H677" s="230">
        <v>0.871</v>
      </c>
      <c r="I677" s="231"/>
      <c r="J677" s="226"/>
      <c r="K677" s="226"/>
      <c r="L677" s="232"/>
      <c r="M677" s="233"/>
      <c r="N677" s="234"/>
      <c r="O677" s="234"/>
      <c r="P677" s="234"/>
      <c r="Q677" s="234"/>
      <c r="R677" s="234"/>
      <c r="S677" s="234"/>
      <c r="T677" s="235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T677" s="236" t="s">
        <v>160</v>
      </c>
      <c r="AU677" s="236" t="s">
        <v>156</v>
      </c>
      <c r="AV677" s="13" t="s">
        <v>156</v>
      </c>
      <c r="AW677" s="13" t="s">
        <v>36</v>
      </c>
      <c r="AX677" s="13" t="s">
        <v>76</v>
      </c>
      <c r="AY677" s="236" t="s">
        <v>149</v>
      </c>
    </row>
    <row r="678" s="13" customFormat="1">
      <c r="A678" s="13"/>
      <c r="B678" s="225"/>
      <c r="C678" s="226"/>
      <c r="D678" s="227" t="s">
        <v>160</v>
      </c>
      <c r="E678" s="228" t="s">
        <v>19</v>
      </c>
      <c r="F678" s="229" t="s">
        <v>1057</v>
      </c>
      <c r="G678" s="226"/>
      <c r="H678" s="230">
        <v>1.222</v>
      </c>
      <c r="I678" s="231"/>
      <c r="J678" s="226"/>
      <c r="K678" s="226"/>
      <c r="L678" s="232"/>
      <c r="M678" s="233"/>
      <c r="N678" s="234"/>
      <c r="O678" s="234"/>
      <c r="P678" s="234"/>
      <c r="Q678" s="234"/>
      <c r="R678" s="234"/>
      <c r="S678" s="234"/>
      <c r="T678" s="235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T678" s="236" t="s">
        <v>160</v>
      </c>
      <c r="AU678" s="236" t="s">
        <v>156</v>
      </c>
      <c r="AV678" s="13" t="s">
        <v>156</v>
      </c>
      <c r="AW678" s="13" t="s">
        <v>36</v>
      </c>
      <c r="AX678" s="13" t="s">
        <v>76</v>
      </c>
      <c r="AY678" s="236" t="s">
        <v>149</v>
      </c>
    </row>
    <row r="679" s="13" customFormat="1">
      <c r="A679" s="13"/>
      <c r="B679" s="225"/>
      <c r="C679" s="226"/>
      <c r="D679" s="227" t="s">
        <v>160</v>
      </c>
      <c r="E679" s="228" t="s">
        <v>19</v>
      </c>
      <c r="F679" s="229" t="s">
        <v>1058</v>
      </c>
      <c r="G679" s="226"/>
      <c r="H679" s="230">
        <v>0.96999999999999997</v>
      </c>
      <c r="I679" s="231"/>
      <c r="J679" s="226"/>
      <c r="K679" s="226"/>
      <c r="L679" s="232"/>
      <c r="M679" s="233"/>
      <c r="N679" s="234"/>
      <c r="O679" s="234"/>
      <c r="P679" s="234"/>
      <c r="Q679" s="234"/>
      <c r="R679" s="234"/>
      <c r="S679" s="234"/>
      <c r="T679" s="235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T679" s="236" t="s">
        <v>160</v>
      </c>
      <c r="AU679" s="236" t="s">
        <v>156</v>
      </c>
      <c r="AV679" s="13" t="s">
        <v>156</v>
      </c>
      <c r="AW679" s="13" t="s">
        <v>36</v>
      </c>
      <c r="AX679" s="13" t="s">
        <v>76</v>
      </c>
      <c r="AY679" s="236" t="s">
        <v>149</v>
      </c>
    </row>
    <row r="680" s="14" customFormat="1">
      <c r="A680" s="14"/>
      <c r="B680" s="237"/>
      <c r="C680" s="238"/>
      <c r="D680" s="227" t="s">
        <v>160</v>
      </c>
      <c r="E680" s="239" t="s">
        <v>19</v>
      </c>
      <c r="F680" s="240" t="s">
        <v>162</v>
      </c>
      <c r="G680" s="238"/>
      <c r="H680" s="241">
        <v>5.6230000000000002</v>
      </c>
      <c r="I680" s="242"/>
      <c r="J680" s="238"/>
      <c r="K680" s="238"/>
      <c r="L680" s="243"/>
      <c r="M680" s="244"/>
      <c r="N680" s="245"/>
      <c r="O680" s="245"/>
      <c r="P680" s="245"/>
      <c r="Q680" s="245"/>
      <c r="R680" s="245"/>
      <c r="S680" s="245"/>
      <c r="T680" s="246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T680" s="247" t="s">
        <v>160</v>
      </c>
      <c r="AU680" s="247" t="s">
        <v>156</v>
      </c>
      <c r="AV680" s="14" t="s">
        <v>155</v>
      </c>
      <c r="AW680" s="14" t="s">
        <v>36</v>
      </c>
      <c r="AX680" s="14" t="s">
        <v>84</v>
      </c>
      <c r="AY680" s="247" t="s">
        <v>149</v>
      </c>
    </row>
    <row r="681" s="2" customFormat="1" ht="24.15" customHeight="1">
      <c r="A681" s="40"/>
      <c r="B681" s="41"/>
      <c r="C681" s="207" t="s">
        <v>1074</v>
      </c>
      <c r="D681" s="207" t="s">
        <v>151</v>
      </c>
      <c r="E681" s="208" t="s">
        <v>1075</v>
      </c>
      <c r="F681" s="209" t="s">
        <v>1076</v>
      </c>
      <c r="G681" s="210" t="s">
        <v>91</v>
      </c>
      <c r="H681" s="211">
        <v>5.6230000000000002</v>
      </c>
      <c r="I681" s="212"/>
      <c r="J681" s="213">
        <f>ROUND(I681*H681,2)</f>
        <v>0</v>
      </c>
      <c r="K681" s="209" t="s">
        <v>154</v>
      </c>
      <c r="L681" s="46"/>
      <c r="M681" s="214" t="s">
        <v>19</v>
      </c>
      <c r="N681" s="215" t="s">
        <v>48</v>
      </c>
      <c r="O681" s="86"/>
      <c r="P681" s="216">
        <f>O681*H681</f>
        <v>0</v>
      </c>
      <c r="Q681" s="216">
        <v>0.00016699999999999999</v>
      </c>
      <c r="R681" s="216">
        <f>Q681*H681</f>
        <v>0.00093904100000000005</v>
      </c>
      <c r="S681" s="216">
        <v>0</v>
      </c>
      <c r="T681" s="217">
        <f>S681*H681</f>
        <v>0</v>
      </c>
      <c r="U681" s="40"/>
      <c r="V681" s="40"/>
      <c r="W681" s="40"/>
      <c r="X681" s="40"/>
      <c r="Y681" s="40"/>
      <c r="Z681" s="40"/>
      <c r="AA681" s="40"/>
      <c r="AB681" s="40"/>
      <c r="AC681" s="40"/>
      <c r="AD681" s="40"/>
      <c r="AE681" s="40"/>
      <c r="AR681" s="218" t="s">
        <v>249</v>
      </c>
      <c r="AT681" s="218" t="s">
        <v>151</v>
      </c>
      <c r="AU681" s="218" t="s">
        <v>156</v>
      </c>
      <c r="AY681" s="19" t="s">
        <v>149</v>
      </c>
      <c r="BE681" s="219">
        <f>IF(N681="základní",J681,0)</f>
        <v>0</v>
      </c>
      <c r="BF681" s="219">
        <f>IF(N681="snížená",J681,0)</f>
        <v>0</v>
      </c>
      <c r="BG681" s="219">
        <f>IF(N681="zákl. přenesená",J681,0)</f>
        <v>0</v>
      </c>
      <c r="BH681" s="219">
        <f>IF(N681="sníž. přenesená",J681,0)</f>
        <v>0</v>
      </c>
      <c r="BI681" s="219">
        <f>IF(N681="nulová",J681,0)</f>
        <v>0</v>
      </c>
      <c r="BJ681" s="19" t="s">
        <v>156</v>
      </c>
      <c r="BK681" s="219">
        <f>ROUND(I681*H681,2)</f>
        <v>0</v>
      </c>
      <c r="BL681" s="19" t="s">
        <v>249</v>
      </c>
      <c r="BM681" s="218" t="s">
        <v>1077</v>
      </c>
    </row>
    <row r="682" s="2" customFormat="1">
      <c r="A682" s="40"/>
      <c r="B682" s="41"/>
      <c r="C682" s="42"/>
      <c r="D682" s="220" t="s">
        <v>158</v>
      </c>
      <c r="E682" s="42"/>
      <c r="F682" s="221" t="s">
        <v>1078</v>
      </c>
      <c r="G682" s="42"/>
      <c r="H682" s="42"/>
      <c r="I682" s="222"/>
      <c r="J682" s="42"/>
      <c r="K682" s="42"/>
      <c r="L682" s="46"/>
      <c r="M682" s="223"/>
      <c r="N682" s="224"/>
      <c r="O682" s="86"/>
      <c r="P682" s="86"/>
      <c r="Q682" s="86"/>
      <c r="R682" s="86"/>
      <c r="S682" s="86"/>
      <c r="T682" s="87"/>
      <c r="U682" s="40"/>
      <c r="V682" s="40"/>
      <c r="W682" s="40"/>
      <c r="X682" s="40"/>
      <c r="Y682" s="40"/>
      <c r="Z682" s="40"/>
      <c r="AA682" s="40"/>
      <c r="AB682" s="40"/>
      <c r="AC682" s="40"/>
      <c r="AD682" s="40"/>
      <c r="AE682" s="40"/>
      <c r="AT682" s="19" t="s">
        <v>158</v>
      </c>
      <c r="AU682" s="19" t="s">
        <v>156</v>
      </c>
    </row>
    <row r="683" s="15" customFormat="1">
      <c r="A683" s="15"/>
      <c r="B683" s="248"/>
      <c r="C683" s="249"/>
      <c r="D683" s="227" t="s">
        <v>160</v>
      </c>
      <c r="E683" s="250" t="s">
        <v>19</v>
      </c>
      <c r="F683" s="251" t="s">
        <v>1054</v>
      </c>
      <c r="G683" s="249"/>
      <c r="H683" s="250" t="s">
        <v>19</v>
      </c>
      <c r="I683" s="252"/>
      <c r="J683" s="249"/>
      <c r="K683" s="249"/>
      <c r="L683" s="253"/>
      <c r="M683" s="254"/>
      <c r="N683" s="255"/>
      <c r="O683" s="255"/>
      <c r="P683" s="255"/>
      <c r="Q683" s="255"/>
      <c r="R683" s="255"/>
      <c r="S683" s="255"/>
      <c r="T683" s="256"/>
      <c r="U683" s="15"/>
      <c r="V683" s="15"/>
      <c r="W683" s="15"/>
      <c r="X683" s="15"/>
      <c r="Y683" s="15"/>
      <c r="Z683" s="15"/>
      <c r="AA683" s="15"/>
      <c r="AB683" s="15"/>
      <c r="AC683" s="15"/>
      <c r="AD683" s="15"/>
      <c r="AE683" s="15"/>
      <c r="AT683" s="257" t="s">
        <v>160</v>
      </c>
      <c r="AU683" s="257" t="s">
        <v>156</v>
      </c>
      <c r="AV683" s="15" t="s">
        <v>84</v>
      </c>
      <c r="AW683" s="15" t="s">
        <v>36</v>
      </c>
      <c r="AX683" s="15" t="s">
        <v>76</v>
      </c>
      <c r="AY683" s="257" t="s">
        <v>149</v>
      </c>
    </row>
    <row r="684" s="13" customFormat="1">
      <c r="A684" s="13"/>
      <c r="B684" s="225"/>
      <c r="C684" s="226"/>
      <c r="D684" s="227" t="s">
        <v>160</v>
      </c>
      <c r="E684" s="228" t="s">
        <v>19</v>
      </c>
      <c r="F684" s="229" t="s">
        <v>1055</v>
      </c>
      <c r="G684" s="226"/>
      <c r="H684" s="230">
        <v>2.5600000000000001</v>
      </c>
      <c r="I684" s="231"/>
      <c r="J684" s="226"/>
      <c r="K684" s="226"/>
      <c r="L684" s="232"/>
      <c r="M684" s="233"/>
      <c r="N684" s="234"/>
      <c r="O684" s="234"/>
      <c r="P684" s="234"/>
      <c r="Q684" s="234"/>
      <c r="R684" s="234"/>
      <c r="S684" s="234"/>
      <c r="T684" s="235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T684" s="236" t="s">
        <v>160</v>
      </c>
      <c r="AU684" s="236" t="s">
        <v>156</v>
      </c>
      <c r="AV684" s="13" t="s">
        <v>156</v>
      </c>
      <c r="AW684" s="13" t="s">
        <v>36</v>
      </c>
      <c r="AX684" s="13" t="s">
        <v>76</v>
      </c>
      <c r="AY684" s="236" t="s">
        <v>149</v>
      </c>
    </row>
    <row r="685" s="13" customFormat="1">
      <c r="A685" s="13"/>
      <c r="B685" s="225"/>
      <c r="C685" s="226"/>
      <c r="D685" s="227" t="s">
        <v>160</v>
      </c>
      <c r="E685" s="228" t="s">
        <v>19</v>
      </c>
      <c r="F685" s="229" t="s">
        <v>1056</v>
      </c>
      <c r="G685" s="226"/>
      <c r="H685" s="230">
        <v>0.871</v>
      </c>
      <c r="I685" s="231"/>
      <c r="J685" s="226"/>
      <c r="K685" s="226"/>
      <c r="L685" s="232"/>
      <c r="M685" s="233"/>
      <c r="N685" s="234"/>
      <c r="O685" s="234"/>
      <c r="P685" s="234"/>
      <c r="Q685" s="234"/>
      <c r="R685" s="234"/>
      <c r="S685" s="234"/>
      <c r="T685" s="235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T685" s="236" t="s">
        <v>160</v>
      </c>
      <c r="AU685" s="236" t="s">
        <v>156</v>
      </c>
      <c r="AV685" s="13" t="s">
        <v>156</v>
      </c>
      <c r="AW685" s="13" t="s">
        <v>36</v>
      </c>
      <c r="AX685" s="13" t="s">
        <v>76</v>
      </c>
      <c r="AY685" s="236" t="s">
        <v>149</v>
      </c>
    </row>
    <row r="686" s="13" customFormat="1">
      <c r="A686" s="13"/>
      <c r="B686" s="225"/>
      <c r="C686" s="226"/>
      <c r="D686" s="227" t="s">
        <v>160</v>
      </c>
      <c r="E686" s="228" t="s">
        <v>19</v>
      </c>
      <c r="F686" s="229" t="s">
        <v>1057</v>
      </c>
      <c r="G686" s="226"/>
      <c r="H686" s="230">
        <v>1.222</v>
      </c>
      <c r="I686" s="231"/>
      <c r="J686" s="226"/>
      <c r="K686" s="226"/>
      <c r="L686" s="232"/>
      <c r="M686" s="233"/>
      <c r="N686" s="234"/>
      <c r="O686" s="234"/>
      <c r="P686" s="234"/>
      <c r="Q686" s="234"/>
      <c r="R686" s="234"/>
      <c r="S686" s="234"/>
      <c r="T686" s="235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T686" s="236" t="s">
        <v>160</v>
      </c>
      <c r="AU686" s="236" t="s">
        <v>156</v>
      </c>
      <c r="AV686" s="13" t="s">
        <v>156</v>
      </c>
      <c r="AW686" s="13" t="s">
        <v>36</v>
      </c>
      <c r="AX686" s="13" t="s">
        <v>76</v>
      </c>
      <c r="AY686" s="236" t="s">
        <v>149</v>
      </c>
    </row>
    <row r="687" s="13" customFormat="1">
      <c r="A687" s="13"/>
      <c r="B687" s="225"/>
      <c r="C687" s="226"/>
      <c r="D687" s="227" t="s">
        <v>160</v>
      </c>
      <c r="E687" s="228" t="s">
        <v>19</v>
      </c>
      <c r="F687" s="229" t="s">
        <v>1058</v>
      </c>
      <c r="G687" s="226"/>
      <c r="H687" s="230">
        <v>0.96999999999999997</v>
      </c>
      <c r="I687" s="231"/>
      <c r="J687" s="226"/>
      <c r="K687" s="226"/>
      <c r="L687" s="232"/>
      <c r="M687" s="233"/>
      <c r="N687" s="234"/>
      <c r="O687" s="234"/>
      <c r="P687" s="234"/>
      <c r="Q687" s="234"/>
      <c r="R687" s="234"/>
      <c r="S687" s="234"/>
      <c r="T687" s="235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T687" s="236" t="s">
        <v>160</v>
      </c>
      <c r="AU687" s="236" t="s">
        <v>156</v>
      </c>
      <c r="AV687" s="13" t="s">
        <v>156</v>
      </c>
      <c r="AW687" s="13" t="s">
        <v>36</v>
      </c>
      <c r="AX687" s="13" t="s">
        <v>76</v>
      </c>
      <c r="AY687" s="236" t="s">
        <v>149</v>
      </c>
    </row>
    <row r="688" s="14" customFormat="1">
      <c r="A688" s="14"/>
      <c r="B688" s="237"/>
      <c r="C688" s="238"/>
      <c r="D688" s="227" t="s">
        <v>160</v>
      </c>
      <c r="E688" s="239" t="s">
        <v>19</v>
      </c>
      <c r="F688" s="240" t="s">
        <v>162</v>
      </c>
      <c r="G688" s="238"/>
      <c r="H688" s="241">
        <v>5.6230000000000002</v>
      </c>
      <c r="I688" s="242"/>
      <c r="J688" s="238"/>
      <c r="K688" s="238"/>
      <c r="L688" s="243"/>
      <c r="M688" s="244"/>
      <c r="N688" s="245"/>
      <c r="O688" s="245"/>
      <c r="P688" s="245"/>
      <c r="Q688" s="245"/>
      <c r="R688" s="245"/>
      <c r="S688" s="245"/>
      <c r="T688" s="246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T688" s="247" t="s">
        <v>160</v>
      </c>
      <c r="AU688" s="247" t="s">
        <v>156</v>
      </c>
      <c r="AV688" s="14" t="s">
        <v>155</v>
      </c>
      <c r="AW688" s="14" t="s">
        <v>36</v>
      </c>
      <c r="AX688" s="14" t="s">
        <v>84</v>
      </c>
      <c r="AY688" s="247" t="s">
        <v>149</v>
      </c>
    </row>
    <row r="689" s="2" customFormat="1" ht="37.8" customHeight="1">
      <c r="A689" s="40"/>
      <c r="B689" s="41"/>
      <c r="C689" s="207" t="s">
        <v>1079</v>
      </c>
      <c r="D689" s="207" t="s">
        <v>151</v>
      </c>
      <c r="E689" s="208" t="s">
        <v>1080</v>
      </c>
      <c r="F689" s="209" t="s">
        <v>1081</v>
      </c>
      <c r="G689" s="210" t="s">
        <v>165</v>
      </c>
      <c r="H689" s="211">
        <v>7</v>
      </c>
      <c r="I689" s="212"/>
      <c r="J689" s="213">
        <f>ROUND(I689*H689,2)</f>
        <v>0</v>
      </c>
      <c r="K689" s="209" t="s">
        <v>154</v>
      </c>
      <c r="L689" s="46"/>
      <c r="M689" s="214" t="s">
        <v>19</v>
      </c>
      <c r="N689" s="215" t="s">
        <v>48</v>
      </c>
      <c r="O689" s="86"/>
      <c r="P689" s="216">
        <f>O689*H689</f>
        <v>0</v>
      </c>
      <c r="Q689" s="216">
        <v>1.8640000000000001E-05</v>
      </c>
      <c r="R689" s="216">
        <f>Q689*H689</f>
        <v>0.00013048000000000001</v>
      </c>
      <c r="S689" s="216">
        <v>0</v>
      </c>
      <c r="T689" s="217">
        <f>S689*H689</f>
        <v>0</v>
      </c>
      <c r="U689" s="40"/>
      <c r="V689" s="40"/>
      <c r="W689" s="40"/>
      <c r="X689" s="40"/>
      <c r="Y689" s="40"/>
      <c r="Z689" s="40"/>
      <c r="AA689" s="40"/>
      <c r="AB689" s="40"/>
      <c r="AC689" s="40"/>
      <c r="AD689" s="40"/>
      <c r="AE689" s="40"/>
      <c r="AR689" s="218" t="s">
        <v>249</v>
      </c>
      <c r="AT689" s="218" t="s">
        <v>151</v>
      </c>
      <c r="AU689" s="218" t="s">
        <v>156</v>
      </c>
      <c r="AY689" s="19" t="s">
        <v>149</v>
      </c>
      <c r="BE689" s="219">
        <f>IF(N689="základní",J689,0)</f>
        <v>0</v>
      </c>
      <c r="BF689" s="219">
        <f>IF(N689="snížená",J689,0)</f>
        <v>0</v>
      </c>
      <c r="BG689" s="219">
        <f>IF(N689="zákl. přenesená",J689,0)</f>
        <v>0</v>
      </c>
      <c r="BH689" s="219">
        <f>IF(N689="sníž. přenesená",J689,0)</f>
        <v>0</v>
      </c>
      <c r="BI689" s="219">
        <f>IF(N689="nulová",J689,0)</f>
        <v>0</v>
      </c>
      <c r="BJ689" s="19" t="s">
        <v>156</v>
      </c>
      <c r="BK689" s="219">
        <f>ROUND(I689*H689,2)</f>
        <v>0</v>
      </c>
      <c r="BL689" s="19" t="s">
        <v>249</v>
      </c>
      <c r="BM689" s="218" t="s">
        <v>1082</v>
      </c>
    </row>
    <row r="690" s="2" customFormat="1">
      <c r="A690" s="40"/>
      <c r="B690" s="41"/>
      <c r="C690" s="42"/>
      <c r="D690" s="220" t="s">
        <v>158</v>
      </c>
      <c r="E690" s="42"/>
      <c r="F690" s="221" t="s">
        <v>1083</v>
      </c>
      <c r="G690" s="42"/>
      <c r="H690" s="42"/>
      <c r="I690" s="222"/>
      <c r="J690" s="42"/>
      <c r="K690" s="42"/>
      <c r="L690" s="46"/>
      <c r="M690" s="223"/>
      <c r="N690" s="224"/>
      <c r="O690" s="86"/>
      <c r="P690" s="86"/>
      <c r="Q690" s="86"/>
      <c r="R690" s="86"/>
      <c r="S690" s="86"/>
      <c r="T690" s="87"/>
      <c r="U690" s="40"/>
      <c r="V690" s="40"/>
      <c r="W690" s="40"/>
      <c r="X690" s="40"/>
      <c r="Y690" s="40"/>
      <c r="Z690" s="40"/>
      <c r="AA690" s="40"/>
      <c r="AB690" s="40"/>
      <c r="AC690" s="40"/>
      <c r="AD690" s="40"/>
      <c r="AE690" s="40"/>
      <c r="AT690" s="19" t="s">
        <v>158</v>
      </c>
      <c r="AU690" s="19" t="s">
        <v>156</v>
      </c>
    </row>
    <row r="691" s="13" customFormat="1">
      <c r="A691" s="13"/>
      <c r="B691" s="225"/>
      <c r="C691" s="226"/>
      <c r="D691" s="227" t="s">
        <v>160</v>
      </c>
      <c r="E691" s="228" t="s">
        <v>19</v>
      </c>
      <c r="F691" s="229" t="s">
        <v>195</v>
      </c>
      <c r="G691" s="226"/>
      <c r="H691" s="230">
        <v>7</v>
      </c>
      <c r="I691" s="231"/>
      <c r="J691" s="226"/>
      <c r="K691" s="226"/>
      <c r="L691" s="232"/>
      <c r="M691" s="233"/>
      <c r="N691" s="234"/>
      <c r="O691" s="234"/>
      <c r="P691" s="234"/>
      <c r="Q691" s="234"/>
      <c r="R691" s="234"/>
      <c r="S691" s="234"/>
      <c r="T691" s="235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T691" s="236" t="s">
        <v>160</v>
      </c>
      <c r="AU691" s="236" t="s">
        <v>156</v>
      </c>
      <c r="AV691" s="13" t="s">
        <v>156</v>
      </c>
      <c r="AW691" s="13" t="s">
        <v>36</v>
      </c>
      <c r="AX691" s="13" t="s">
        <v>76</v>
      </c>
      <c r="AY691" s="236" t="s">
        <v>149</v>
      </c>
    </row>
    <row r="692" s="14" customFormat="1">
      <c r="A692" s="14"/>
      <c r="B692" s="237"/>
      <c r="C692" s="238"/>
      <c r="D692" s="227" t="s">
        <v>160</v>
      </c>
      <c r="E692" s="239" t="s">
        <v>19</v>
      </c>
      <c r="F692" s="240" t="s">
        <v>162</v>
      </c>
      <c r="G692" s="238"/>
      <c r="H692" s="241">
        <v>7</v>
      </c>
      <c r="I692" s="242"/>
      <c r="J692" s="238"/>
      <c r="K692" s="238"/>
      <c r="L692" s="243"/>
      <c r="M692" s="244"/>
      <c r="N692" s="245"/>
      <c r="O692" s="245"/>
      <c r="P692" s="245"/>
      <c r="Q692" s="245"/>
      <c r="R692" s="245"/>
      <c r="S692" s="245"/>
      <c r="T692" s="246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T692" s="247" t="s">
        <v>160</v>
      </c>
      <c r="AU692" s="247" t="s">
        <v>156</v>
      </c>
      <c r="AV692" s="14" t="s">
        <v>155</v>
      </c>
      <c r="AW692" s="14" t="s">
        <v>36</v>
      </c>
      <c r="AX692" s="14" t="s">
        <v>84</v>
      </c>
      <c r="AY692" s="247" t="s">
        <v>149</v>
      </c>
    </row>
    <row r="693" s="2" customFormat="1" ht="24.15" customHeight="1">
      <c r="A693" s="40"/>
      <c r="B693" s="41"/>
      <c r="C693" s="207" t="s">
        <v>1084</v>
      </c>
      <c r="D693" s="207" t="s">
        <v>151</v>
      </c>
      <c r="E693" s="208" t="s">
        <v>1085</v>
      </c>
      <c r="F693" s="209" t="s">
        <v>1086</v>
      </c>
      <c r="G693" s="210" t="s">
        <v>165</v>
      </c>
      <c r="H693" s="211">
        <v>7</v>
      </c>
      <c r="I693" s="212"/>
      <c r="J693" s="213">
        <f>ROUND(I693*H693,2)</f>
        <v>0</v>
      </c>
      <c r="K693" s="209" t="s">
        <v>154</v>
      </c>
      <c r="L693" s="46"/>
      <c r="M693" s="214" t="s">
        <v>19</v>
      </c>
      <c r="N693" s="215" t="s">
        <v>48</v>
      </c>
      <c r="O693" s="86"/>
      <c r="P693" s="216">
        <f>O693*H693</f>
        <v>0</v>
      </c>
      <c r="Q693" s="216">
        <v>3.0150000000000001E-05</v>
      </c>
      <c r="R693" s="216">
        <f>Q693*H693</f>
        <v>0.00021105000000000001</v>
      </c>
      <c r="S693" s="216">
        <v>0</v>
      </c>
      <c r="T693" s="217">
        <f>S693*H693</f>
        <v>0</v>
      </c>
      <c r="U693" s="40"/>
      <c r="V693" s="40"/>
      <c r="W693" s="40"/>
      <c r="X693" s="40"/>
      <c r="Y693" s="40"/>
      <c r="Z693" s="40"/>
      <c r="AA693" s="40"/>
      <c r="AB693" s="40"/>
      <c r="AC693" s="40"/>
      <c r="AD693" s="40"/>
      <c r="AE693" s="40"/>
      <c r="AR693" s="218" t="s">
        <v>249</v>
      </c>
      <c r="AT693" s="218" t="s">
        <v>151</v>
      </c>
      <c r="AU693" s="218" t="s">
        <v>156</v>
      </c>
      <c r="AY693" s="19" t="s">
        <v>149</v>
      </c>
      <c r="BE693" s="219">
        <f>IF(N693="základní",J693,0)</f>
        <v>0</v>
      </c>
      <c r="BF693" s="219">
        <f>IF(N693="snížená",J693,0)</f>
        <v>0</v>
      </c>
      <c r="BG693" s="219">
        <f>IF(N693="zákl. přenesená",J693,0)</f>
        <v>0</v>
      </c>
      <c r="BH693" s="219">
        <f>IF(N693="sníž. přenesená",J693,0)</f>
        <v>0</v>
      </c>
      <c r="BI693" s="219">
        <f>IF(N693="nulová",J693,0)</f>
        <v>0</v>
      </c>
      <c r="BJ693" s="19" t="s">
        <v>156</v>
      </c>
      <c r="BK693" s="219">
        <f>ROUND(I693*H693,2)</f>
        <v>0</v>
      </c>
      <c r="BL693" s="19" t="s">
        <v>249</v>
      </c>
      <c r="BM693" s="218" t="s">
        <v>1087</v>
      </c>
    </row>
    <row r="694" s="2" customFormat="1">
      <c r="A694" s="40"/>
      <c r="B694" s="41"/>
      <c r="C694" s="42"/>
      <c r="D694" s="220" t="s">
        <v>158</v>
      </c>
      <c r="E694" s="42"/>
      <c r="F694" s="221" t="s">
        <v>1088</v>
      </c>
      <c r="G694" s="42"/>
      <c r="H694" s="42"/>
      <c r="I694" s="222"/>
      <c r="J694" s="42"/>
      <c r="K694" s="42"/>
      <c r="L694" s="46"/>
      <c r="M694" s="223"/>
      <c r="N694" s="224"/>
      <c r="O694" s="86"/>
      <c r="P694" s="86"/>
      <c r="Q694" s="86"/>
      <c r="R694" s="86"/>
      <c r="S694" s="86"/>
      <c r="T694" s="87"/>
      <c r="U694" s="40"/>
      <c r="V694" s="40"/>
      <c r="W694" s="40"/>
      <c r="X694" s="40"/>
      <c r="Y694" s="40"/>
      <c r="Z694" s="40"/>
      <c r="AA694" s="40"/>
      <c r="AB694" s="40"/>
      <c r="AC694" s="40"/>
      <c r="AD694" s="40"/>
      <c r="AE694" s="40"/>
      <c r="AT694" s="19" t="s">
        <v>158</v>
      </c>
      <c r="AU694" s="19" t="s">
        <v>156</v>
      </c>
    </row>
    <row r="695" s="13" customFormat="1">
      <c r="A695" s="13"/>
      <c r="B695" s="225"/>
      <c r="C695" s="226"/>
      <c r="D695" s="227" t="s">
        <v>160</v>
      </c>
      <c r="E695" s="228" t="s">
        <v>19</v>
      </c>
      <c r="F695" s="229" t="s">
        <v>195</v>
      </c>
      <c r="G695" s="226"/>
      <c r="H695" s="230">
        <v>7</v>
      </c>
      <c r="I695" s="231"/>
      <c r="J695" s="226"/>
      <c r="K695" s="226"/>
      <c r="L695" s="232"/>
      <c r="M695" s="233"/>
      <c r="N695" s="234"/>
      <c r="O695" s="234"/>
      <c r="P695" s="234"/>
      <c r="Q695" s="234"/>
      <c r="R695" s="234"/>
      <c r="S695" s="234"/>
      <c r="T695" s="235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T695" s="236" t="s">
        <v>160</v>
      </c>
      <c r="AU695" s="236" t="s">
        <v>156</v>
      </c>
      <c r="AV695" s="13" t="s">
        <v>156</v>
      </c>
      <c r="AW695" s="13" t="s">
        <v>36</v>
      </c>
      <c r="AX695" s="13" t="s">
        <v>76</v>
      </c>
      <c r="AY695" s="236" t="s">
        <v>149</v>
      </c>
    </row>
    <row r="696" s="14" customFormat="1">
      <c r="A696" s="14"/>
      <c r="B696" s="237"/>
      <c r="C696" s="238"/>
      <c r="D696" s="227" t="s">
        <v>160</v>
      </c>
      <c r="E696" s="239" t="s">
        <v>19</v>
      </c>
      <c r="F696" s="240" t="s">
        <v>162</v>
      </c>
      <c r="G696" s="238"/>
      <c r="H696" s="241">
        <v>7</v>
      </c>
      <c r="I696" s="242"/>
      <c r="J696" s="238"/>
      <c r="K696" s="238"/>
      <c r="L696" s="243"/>
      <c r="M696" s="244"/>
      <c r="N696" s="245"/>
      <c r="O696" s="245"/>
      <c r="P696" s="245"/>
      <c r="Q696" s="245"/>
      <c r="R696" s="245"/>
      <c r="S696" s="245"/>
      <c r="T696" s="246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T696" s="247" t="s">
        <v>160</v>
      </c>
      <c r="AU696" s="247" t="s">
        <v>156</v>
      </c>
      <c r="AV696" s="14" t="s">
        <v>155</v>
      </c>
      <c r="AW696" s="14" t="s">
        <v>36</v>
      </c>
      <c r="AX696" s="14" t="s">
        <v>84</v>
      </c>
      <c r="AY696" s="247" t="s">
        <v>149</v>
      </c>
    </row>
    <row r="697" s="2" customFormat="1" ht="33" customHeight="1">
      <c r="A697" s="40"/>
      <c r="B697" s="41"/>
      <c r="C697" s="207" t="s">
        <v>1089</v>
      </c>
      <c r="D697" s="207" t="s">
        <v>151</v>
      </c>
      <c r="E697" s="208" t="s">
        <v>1090</v>
      </c>
      <c r="F697" s="209" t="s">
        <v>1091</v>
      </c>
      <c r="G697" s="210" t="s">
        <v>165</v>
      </c>
      <c r="H697" s="211">
        <v>7</v>
      </c>
      <c r="I697" s="212"/>
      <c r="J697" s="213">
        <f>ROUND(I697*H697,2)</f>
        <v>0</v>
      </c>
      <c r="K697" s="209" t="s">
        <v>154</v>
      </c>
      <c r="L697" s="46"/>
      <c r="M697" s="214" t="s">
        <v>19</v>
      </c>
      <c r="N697" s="215" t="s">
        <v>48</v>
      </c>
      <c r="O697" s="86"/>
      <c r="P697" s="216">
        <f>O697*H697</f>
        <v>0</v>
      </c>
      <c r="Q697" s="216">
        <v>2.9790000000000001E-05</v>
      </c>
      <c r="R697" s="216">
        <f>Q697*H697</f>
        <v>0.00020853000000000001</v>
      </c>
      <c r="S697" s="216">
        <v>0</v>
      </c>
      <c r="T697" s="217">
        <f>S697*H697</f>
        <v>0</v>
      </c>
      <c r="U697" s="40"/>
      <c r="V697" s="40"/>
      <c r="W697" s="40"/>
      <c r="X697" s="40"/>
      <c r="Y697" s="40"/>
      <c r="Z697" s="40"/>
      <c r="AA697" s="40"/>
      <c r="AB697" s="40"/>
      <c r="AC697" s="40"/>
      <c r="AD697" s="40"/>
      <c r="AE697" s="40"/>
      <c r="AR697" s="218" t="s">
        <v>249</v>
      </c>
      <c r="AT697" s="218" t="s">
        <v>151</v>
      </c>
      <c r="AU697" s="218" t="s">
        <v>156</v>
      </c>
      <c r="AY697" s="19" t="s">
        <v>149</v>
      </c>
      <c r="BE697" s="219">
        <f>IF(N697="základní",J697,0)</f>
        <v>0</v>
      </c>
      <c r="BF697" s="219">
        <f>IF(N697="snížená",J697,0)</f>
        <v>0</v>
      </c>
      <c r="BG697" s="219">
        <f>IF(N697="zákl. přenesená",J697,0)</f>
        <v>0</v>
      </c>
      <c r="BH697" s="219">
        <f>IF(N697="sníž. přenesená",J697,0)</f>
        <v>0</v>
      </c>
      <c r="BI697" s="219">
        <f>IF(N697="nulová",J697,0)</f>
        <v>0</v>
      </c>
      <c r="BJ697" s="19" t="s">
        <v>156</v>
      </c>
      <c r="BK697" s="219">
        <f>ROUND(I697*H697,2)</f>
        <v>0</v>
      </c>
      <c r="BL697" s="19" t="s">
        <v>249</v>
      </c>
      <c r="BM697" s="218" t="s">
        <v>1092</v>
      </c>
    </row>
    <row r="698" s="2" customFormat="1">
      <c r="A698" s="40"/>
      <c r="B698" s="41"/>
      <c r="C698" s="42"/>
      <c r="D698" s="220" t="s">
        <v>158</v>
      </c>
      <c r="E698" s="42"/>
      <c r="F698" s="221" t="s">
        <v>1093</v>
      </c>
      <c r="G698" s="42"/>
      <c r="H698" s="42"/>
      <c r="I698" s="222"/>
      <c r="J698" s="42"/>
      <c r="K698" s="42"/>
      <c r="L698" s="46"/>
      <c r="M698" s="223"/>
      <c r="N698" s="224"/>
      <c r="O698" s="86"/>
      <c r="P698" s="86"/>
      <c r="Q698" s="86"/>
      <c r="R698" s="86"/>
      <c r="S698" s="86"/>
      <c r="T698" s="87"/>
      <c r="U698" s="40"/>
      <c r="V698" s="40"/>
      <c r="W698" s="40"/>
      <c r="X698" s="40"/>
      <c r="Y698" s="40"/>
      <c r="Z698" s="40"/>
      <c r="AA698" s="40"/>
      <c r="AB698" s="40"/>
      <c r="AC698" s="40"/>
      <c r="AD698" s="40"/>
      <c r="AE698" s="40"/>
      <c r="AT698" s="19" t="s">
        <v>158</v>
      </c>
      <c r="AU698" s="19" t="s">
        <v>156</v>
      </c>
    </row>
    <row r="699" s="13" customFormat="1">
      <c r="A699" s="13"/>
      <c r="B699" s="225"/>
      <c r="C699" s="226"/>
      <c r="D699" s="227" t="s">
        <v>160</v>
      </c>
      <c r="E699" s="228" t="s">
        <v>19</v>
      </c>
      <c r="F699" s="229" t="s">
        <v>195</v>
      </c>
      <c r="G699" s="226"/>
      <c r="H699" s="230">
        <v>7</v>
      </c>
      <c r="I699" s="231"/>
      <c r="J699" s="226"/>
      <c r="K699" s="226"/>
      <c r="L699" s="232"/>
      <c r="M699" s="233"/>
      <c r="N699" s="234"/>
      <c r="O699" s="234"/>
      <c r="P699" s="234"/>
      <c r="Q699" s="234"/>
      <c r="R699" s="234"/>
      <c r="S699" s="234"/>
      <c r="T699" s="235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T699" s="236" t="s">
        <v>160</v>
      </c>
      <c r="AU699" s="236" t="s">
        <v>156</v>
      </c>
      <c r="AV699" s="13" t="s">
        <v>156</v>
      </c>
      <c r="AW699" s="13" t="s">
        <v>36</v>
      </c>
      <c r="AX699" s="13" t="s">
        <v>76</v>
      </c>
      <c r="AY699" s="236" t="s">
        <v>149</v>
      </c>
    </row>
    <row r="700" s="14" customFormat="1">
      <c r="A700" s="14"/>
      <c r="B700" s="237"/>
      <c r="C700" s="238"/>
      <c r="D700" s="227" t="s">
        <v>160</v>
      </c>
      <c r="E700" s="239" t="s">
        <v>19</v>
      </c>
      <c r="F700" s="240" t="s">
        <v>162</v>
      </c>
      <c r="G700" s="238"/>
      <c r="H700" s="241">
        <v>7</v>
      </c>
      <c r="I700" s="242"/>
      <c r="J700" s="238"/>
      <c r="K700" s="238"/>
      <c r="L700" s="243"/>
      <c r="M700" s="244"/>
      <c r="N700" s="245"/>
      <c r="O700" s="245"/>
      <c r="P700" s="245"/>
      <c r="Q700" s="245"/>
      <c r="R700" s="245"/>
      <c r="S700" s="245"/>
      <c r="T700" s="246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T700" s="247" t="s">
        <v>160</v>
      </c>
      <c r="AU700" s="247" t="s">
        <v>156</v>
      </c>
      <c r="AV700" s="14" t="s">
        <v>155</v>
      </c>
      <c r="AW700" s="14" t="s">
        <v>36</v>
      </c>
      <c r="AX700" s="14" t="s">
        <v>84</v>
      </c>
      <c r="AY700" s="247" t="s">
        <v>149</v>
      </c>
    </row>
    <row r="701" s="2" customFormat="1" ht="24.15" customHeight="1">
      <c r="A701" s="40"/>
      <c r="B701" s="41"/>
      <c r="C701" s="207" t="s">
        <v>1094</v>
      </c>
      <c r="D701" s="207" t="s">
        <v>151</v>
      </c>
      <c r="E701" s="208" t="s">
        <v>1095</v>
      </c>
      <c r="F701" s="209" t="s">
        <v>1096</v>
      </c>
      <c r="G701" s="210" t="s">
        <v>91</v>
      </c>
      <c r="H701" s="211">
        <v>38.840000000000003</v>
      </c>
      <c r="I701" s="212"/>
      <c r="J701" s="213">
        <f>ROUND(I701*H701,2)</f>
        <v>0</v>
      </c>
      <c r="K701" s="209" t="s">
        <v>154</v>
      </c>
      <c r="L701" s="46"/>
      <c r="M701" s="214" t="s">
        <v>19</v>
      </c>
      <c r="N701" s="215" t="s">
        <v>48</v>
      </c>
      <c r="O701" s="86"/>
      <c r="P701" s="216">
        <f>O701*H701</f>
        <v>0</v>
      </c>
      <c r="Q701" s="216">
        <v>0</v>
      </c>
      <c r="R701" s="216">
        <f>Q701*H701</f>
        <v>0</v>
      </c>
      <c r="S701" s="216">
        <v>3.0000000000000001E-05</v>
      </c>
      <c r="T701" s="217">
        <f>S701*H701</f>
        <v>0.0011652000000000001</v>
      </c>
      <c r="U701" s="40"/>
      <c r="V701" s="40"/>
      <c r="W701" s="40"/>
      <c r="X701" s="40"/>
      <c r="Y701" s="40"/>
      <c r="Z701" s="40"/>
      <c r="AA701" s="40"/>
      <c r="AB701" s="40"/>
      <c r="AC701" s="40"/>
      <c r="AD701" s="40"/>
      <c r="AE701" s="40"/>
      <c r="AR701" s="218" t="s">
        <v>249</v>
      </c>
      <c r="AT701" s="218" t="s">
        <v>151</v>
      </c>
      <c r="AU701" s="218" t="s">
        <v>156</v>
      </c>
      <c r="AY701" s="19" t="s">
        <v>149</v>
      </c>
      <c r="BE701" s="219">
        <f>IF(N701="základní",J701,0)</f>
        <v>0</v>
      </c>
      <c r="BF701" s="219">
        <f>IF(N701="snížená",J701,0)</f>
        <v>0</v>
      </c>
      <c r="BG701" s="219">
        <f>IF(N701="zákl. přenesená",J701,0)</f>
        <v>0</v>
      </c>
      <c r="BH701" s="219">
        <f>IF(N701="sníž. přenesená",J701,0)</f>
        <v>0</v>
      </c>
      <c r="BI701" s="219">
        <f>IF(N701="nulová",J701,0)</f>
        <v>0</v>
      </c>
      <c r="BJ701" s="19" t="s">
        <v>156</v>
      </c>
      <c r="BK701" s="219">
        <f>ROUND(I701*H701,2)</f>
        <v>0</v>
      </c>
      <c r="BL701" s="19" t="s">
        <v>249</v>
      </c>
      <c r="BM701" s="218" t="s">
        <v>1097</v>
      </c>
    </row>
    <row r="702" s="2" customFormat="1">
      <c r="A702" s="40"/>
      <c r="B702" s="41"/>
      <c r="C702" s="42"/>
      <c r="D702" s="220" t="s">
        <v>158</v>
      </c>
      <c r="E702" s="42"/>
      <c r="F702" s="221" t="s">
        <v>1098</v>
      </c>
      <c r="G702" s="42"/>
      <c r="H702" s="42"/>
      <c r="I702" s="222"/>
      <c r="J702" s="42"/>
      <c r="K702" s="42"/>
      <c r="L702" s="46"/>
      <c r="M702" s="223"/>
      <c r="N702" s="224"/>
      <c r="O702" s="86"/>
      <c r="P702" s="86"/>
      <c r="Q702" s="86"/>
      <c r="R702" s="86"/>
      <c r="S702" s="86"/>
      <c r="T702" s="87"/>
      <c r="U702" s="40"/>
      <c r="V702" s="40"/>
      <c r="W702" s="40"/>
      <c r="X702" s="40"/>
      <c r="Y702" s="40"/>
      <c r="Z702" s="40"/>
      <c r="AA702" s="40"/>
      <c r="AB702" s="40"/>
      <c r="AC702" s="40"/>
      <c r="AD702" s="40"/>
      <c r="AE702" s="40"/>
      <c r="AT702" s="19" t="s">
        <v>158</v>
      </c>
      <c r="AU702" s="19" t="s">
        <v>156</v>
      </c>
    </row>
    <row r="703" s="15" customFormat="1">
      <c r="A703" s="15"/>
      <c r="B703" s="248"/>
      <c r="C703" s="249"/>
      <c r="D703" s="227" t="s">
        <v>160</v>
      </c>
      <c r="E703" s="250" t="s">
        <v>19</v>
      </c>
      <c r="F703" s="251" t="s">
        <v>1099</v>
      </c>
      <c r="G703" s="249"/>
      <c r="H703" s="250" t="s">
        <v>19</v>
      </c>
      <c r="I703" s="252"/>
      <c r="J703" s="249"/>
      <c r="K703" s="249"/>
      <c r="L703" s="253"/>
      <c r="M703" s="254"/>
      <c r="N703" s="255"/>
      <c r="O703" s="255"/>
      <c r="P703" s="255"/>
      <c r="Q703" s="255"/>
      <c r="R703" s="255"/>
      <c r="S703" s="255"/>
      <c r="T703" s="256"/>
      <c r="U703" s="15"/>
      <c r="V703" s="15"/>
      <c r="W703" s="15"/>
      <c r="X703" s="15"/>
      <c r="Y703" s="15"/>
      <c r="Z703" s="15"/>
      <c r="AA703" s="15"/>
      <c r="AB703" s="15"/>
      <c r="AC703" s="15"/>
      <c r="AD703" s="15"/>
      <c r="AE703" s="15"/>
      <c r="AT703" s="257" t="s">
        <v>160</v>
      </c>
      <c r="AU703" s="257" t="s">
        <v>156</v>
      </c>
      <c r="AV703" s="15" t="s">
        <v>84</v>
      </c>
      <c r="AW703" s="15" t="s">
        <v>36</v>
      </c>
      <c r="AX703" s="15" t="s">
        <v>76</v>
      </c>
      <c r="AY703" s="257" t="s">
        <v>149</v>
      </c>
    </row>
    <row r="704" s="13" customFormat="1">
      <c r="A704" s="13"/>
      <c r="B704" s="225"/>
      <c r="C704" s="226"/>
      <c r="D704" s="227" t="s">
        <v>160</v>
      </c>
      <c r="E704" s="228" t="s">
        <v>19</v>
      </c>
      <c r="F704" s="229" t="s">
        <v>89</v>
      </c>
      <c r="G704" s="226"/>
      <c r="H704" s="230">
        <v>38.840000000000003</v>
      </c>
      <c r="I704" s="231"/>
      <c r="J704" s="226"/>
      <c r="K704" s="226"/>
      <c r="L704" s="232"/>
      <c r="M704" s="233"/>
      <c r="N704" s="234"/>
      <c r="O704" s="234"/>
      <c r="P704" s="234"/>
      <c r="Q704" s="234"/>
      <c r="R704" s="234"/>
      <c r="S704" s="234"/>
      <c r="T704" s="235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T704" s="236" t="s">
        <v>160</v>
      </c>
      <c r="AU704" s="236" t="s">
        <v>156</v>
      </c>
      <c r="AV704" s="13" t="s">
        <v>156</v>
      </c>
      <c r="AW704" s="13" t="s">
        <v>36</v>
      </c>
      <c r="AX704" s="13" t="s">
        <v>76</v>
      </c>
      <c r="AY704" s="236" t="s">
        <v>149</v>
      </c>
    </row>
    <row r="705" s="14" customFormat="1">
      <c r="A705" s="14"/>
      <c r="B705" s="237"/>
      <c r="C705" s="238"/>
      <c r="D705" s="227" t="s">
        <v>160</v>
      </c>
      <c r="E705" s="239" t="s">
        <v>19</v>
      </c>
      <c r="F705" s="240" t="s">
        <v>162</v>
      </c>
      <c r="G705" s="238"/>
      <c r="H705" s="241">
        <v>38.840000000000003</v>
      </c>
      <c r="I705" s="242"/>
      <c r="J705" s="238"/>
      <c r="K705" s="238"/>
      <c r="L705" s="243"/>
      <c r="M705" s="244"/>
      <c r="N705" s="245"/>
      <c r="O705" s="245"/>
      <c r="P705" s="245"/>
      <c r="Q705" s="245"/>
      <c r="R705" s="245"/>
      <c r="S705" s="245"/>
      <c r="T705" s="246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T705" s="247" t="s">
        <v>160</v>
      </c>
      <c r="AU705" s="247" t="s">
        <v>156</v>
      </c>
      <c r="AV705" s="14" t="s">
        <v>155</v>
      </c>
      <c r="AW705" s="14" t="s">
        <v>36</v>
      </c>
      <c r="AX705" s="14" t="s">
        <v>84</v>
      </c>
      <c r="AY705" s="247" t="s">
        <v>149</v>
      </c>
    </row>
    <row r="706" s="2" customFormat="1" ht="44.25" customHeight="1">
      <c r="A706" s="40"/>
      <c r="B706" s="41"/>
      <c r="C706" s="207" t="s">
        <v>1100</v>
      </c>
      <c r="D706" s="207" t="s">
        <v>151</v>
      </c>
      <c r="E706" s="208" t="s">
        <v>1101</v>
      </c>
      <c r="F706" s="209" t="s">
        <v>1102</v>
      </c>
      <c r="G706" s="210" t="s">
        <v>91</v>
      </c>
      <c r="H706" s="211">
        <v>45.377000000000002</v>
      </c>
      <c r="I706" s="212"/>
      <c r="J706" s="213">
        <f>ROUND(I706*H706,2)</f>
        <v>0</v>
      </c>
      <c r="K706" s="209" t="s">
        <v>154</v>
      </c>
      <c r="L706" s="46"/>
      <c r="M706" s="214" t="s">
        <v>19</v>
      </c>
      <c r="N706" s="215" t="s">
        <v>48</v>
      </c>
      <c r="O706" s="86"/>
      <c r="P706" s="216">
        <f>O706*H706</f>
        <v>0</v>
      </c>
      <c r="Q706" s="216">
        <v>0</v>
      </c>
      <c r="R706" s="216">
        <f>Q706*H706</f>
        <v>0</v>
      </c>
      <c r="S706" s="216">
        <v>3.0000000000000001E-05</v>
      </c>
      <c r="T706" s="217">
        <f>S706*H706</f>
        <v>0.0013613100000000001</v>
      </c>
      <c r="U706" s="40"/>
      <c r="V706" s="40"/>
      <c r="W706" s="40"/>
      <c r="X706" s="40"/>
      <c r="Y706" s="40"/>
      <c r="Z706" s="40"/>
      <c r="AA706" s="40"/>
      <c r="AB706" s="40"/>
      <c r="AC706" s="40"/>
      <c r="AD706" s="40"/>
      <c r="AE706" s="40"/>
      <c r="AR706" s="218" t="s">
        <v>249</v>
      </c>
      <c r="AT706" s="218" t="s">
        <v>151</v>
      </c>
      <c r="AU706" s="218" t="s">
        <v>156</v>
      </c>
      <c r="AY706" s="19" t="s">
        <v>149</v>
      </c>
      <c r="BE706" s="219">
        <f>IF(N706="základní",J706,0)</f>
        <v>0</v>
      </c>
      <c r="BF706" s="219">
        <f>IF(N706="snížená",J706,0)</f>
        <v>0</v>
      </c>
      <c r="BG706" s="219">
        <f>IF(N706="zákl. přenesená",J706,0)</f>
        <v>0</v>
      </c>
      <c r="BH706" s="219">
        <f>IF(N706="sníž. přenesená",J706,0)</f>
        <v>0</v>
      </c>
      <c r="BI706" s="219">
        <f>IF(N706="nulová",J706,0)</f>
        <v>0</v>
      </c>
      <c r="BJ706" s="19" t="s">
        <v>156</v>
      </c>
      <c r="BK706" s="219">
        <f>ROUND(I706*H706,2)</f>
        <v>0</v>
      </c>
      <c r="BL706" s="19" t="s">
        <v>249</v>
      </c>
      <c r="BM706" s="218" t="s">
        <v>1103</v>
      </c>
    </row>
    <row r="707" s="2" customFormat="1">
      <c r="A707" s="40"/>
      <c r="B707" s="41"/>
      <c r="C707" s="42"/>
      <c r="D707" s="220" t="s">
        <v>158</v>
      </c>
      <c r="E707" s="42"/>
      <c r="F707" s="221" t="s">
        <v>1104</v>
      </c>
      <c r="G707" s="42"/>
      <c r="H707" s="42"/>
      <c r="I707" s="222"/>
      <c r="J707" s="42"/>
      <c r="K707" s="42"/>
      <c r="L707" s="46"/>
      <c r="M707" s="223"/>
      <c r="N707" s="224"/>
      <c r="O707" s="86"/>
      <c r="P707" s="86"/>
      <c r="Q707" s="86"/>
      <c r="R707" s="86"/>
      <c r="S707" s="86"/>
      <c r="T707" s="87"/>
      <c r="U707" s="40"/>
      <c r="V707" s="40"/>
      <c r="W707" s="40"/>
      <c r="X707" s="40"/>
      <c r="Y707" s="40"/>
      <c r="Z707" s="40"/>
      <c r="AA707" s="40"/>
      <c r="AB707" s="40"/>
      <c r="AC707" s="40"/>
      <c r="AD707" s="40"/>
      <c r="AE707" s="40"/>
      <c r="AT707" s="19" t="s">
        <v>158</v>
      </c>
      <c r="AU707" s="19" t="s">
        <v>156</v>
      </c>
    </row>
    <row r="708" s="15" customFormat="1">
      <c r="A708" s="15"/>
      <c r="B708" s="248"/>
      <c r="C708" s="249"/>
      <c r="D708" s="227" t="s">
        <v>160</v>
      </c>
      <c r="E708" s="250" t="s">
        <v>19</v>
      </c>
      <c r="F708" s="251" t="s">
        <v>1105</v>
      </c>
      <c r="G708" s="249"/>
      <c r="H708" s="250" t="s">
        <v>19</v>
      </c>
      <c r="I708" s="252"/>
      <c r="J708" s="249"/>
      <c r="K708" s="249"/>
      <c r="L708" s="253"/>
      <c r="M708" s="254"/>
      <c r="N708" s="255"/>
      <c r="O708" s="255"/>
      <c r="P708" s="255"/>
      <c r="Q708" s="255"/>
      <c r="R708" s="255"/>
      <c r="S708" s="255"/>
      <c r="T708" s="256"/>
      <c r="U708" s="15"/>
      <c r="V708" s="15"/>
      <c r="W708" s="15"/>
      <c r="X708" s="15"/>
      <c r="Y708" s="15"/>
      <c r="Z708" s="15"/>
      <c r="AA708" s="15"/>
      <c r="AB708" s="15"/>
      <c r="AC708" s="15"/>
      <c r="AD708" s="15"/>
      <c r="AE708" s="15"/>
      <c r="AT708" s="257" t="s">
        <v>160</v>
      </c>
      <c r="AU708" s="257" t="s">
        <v>156</v>
      </c>
      <c r="AV708" s="15" t="s">
        <v>84</v>
      </c>
      <c r="AW708" s="15" t="s">
        <v>36</v>
      </c>
      <c r="AX708" s="15" t="s">
        <v>76</v>
      </c>
      <c r="AY708" s="257" t="s">
        <v>149</v>
      </c>
    </row>
    <row r="709" s="13" customFormat="1">
      <c r="A709" s="13"/>
      <c r="B709" s="225"/>
      <c r="C709" s="226"/>
      <c r="D709" s="227" t="s">
        <v>160</v>
      </c>
      <c r="E709" s="228" t="s">
        <v>19</v>
      </c>
      <c r="F709" s="229" t="s">
        <v>1106</v>
      </c>
      <c r="G709" s="226"/>
      <c r="H709" s="230">
        <v>10.519</v>
      </c>
      <c r="I709" s="231"/>
      <c r="J709" s="226"/>
      <c r="K709" s="226"/>
      <c r="L709" s="232"/>
      <c r="M709" s="233"/>
      <c r="N709" s="234"/>
      <c r="O709" s="234"/>
      <c r="P709" s="234"/>
      <c r="Q709" s="234"/>
      <c r="R709" s="234"/>
      <c r="S709" s="234"/>
      <c r="T709" s="235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T709" s="236" t="s">
        <v>160</v>
      </c>
      <c r="AU709" s="236" t="s">
        <v>156</v>
      </c>
      <c r="AV709" s="13" t="s">
        <v>156</v>
      </c>
      <c r="AW709" s="13" t="s">
        <v>36</v>
      </c>
      <c r="AX709" s="13" t="s">
        <v>76</v>
      </c>
      <c r="AY709" s="236" t="s">
        <v>149</v>
      </c>
    </row>
    <row r="710" s="13" customFormat="1">
      <c r="A710" s="13"/>
      <c r="B710" s="225"/>
      <c r="C710" s="226"/>
      <c r="D710" s="227" t="s">
        <v>160</v>
      </c>
      <c r="E710" s="228" t="s">
        <v>19</v>
      </c>
      <c r="F710" s="229" t="s">
        <v>1107</v>
      </c>
      <c r="G710" s="226"/>
      <c r="H710" s="230">
        <v>6.3920000000000003</v>
      </c>
      <c r="I710" s="231"/>
      <c r="J710" s="226"/>
      <c r="K710" s="226"/>
      <c r="L710" s="232"/>
      <c r="M710" s="233"/>
      <c r="N710" s="234"/>
      <c r="O710" s="234"/>
      <c r="P710" s="234"/>
      <c r="Q710" s="234"/>
      <c r="R710" s="234"/>
      <c r="S710" s="234"/>
      <c r="T710" s="235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T710" s="236" t="s">
        <v>160</v>
      </c>
      <c r="AU710" s="236" t="s">
        <v>156</v>
      </c>
      <c r="AV710" s="13" t="s">
        <v>156</v>
      </c>
      <c r="AW710" s="13" t="s">
        <v>36</v>
      </c>
      <c r="AX710" s="13" t="s">
        <v>76</v>
      </c>
      <c r="AY710" s="236" t="s">
        <v>149</v>
      </c>
    </row>
    <row r="711" s="13" customFormat="1">
      <c r="A711" s="13"/>
      <c r="B711" s="225"/>
      <c r="C711" s="226"/>
      <c r="D711" s="227" t="s">
        <v>160</v>
      </c>
      <c r="E711" s="228" t="s">
        <v>19</v>
      </c>
      <c r="F711" s="229" t="s">
        <v>1108</v>
      </c>
      <c r="G711" s="226"/>
      <c r="H711" s="230">
        <v>3.8639999999999999</v>
      </c>
      <c r="I711" s="231"/>
      <c r="J711" s="226"/>
      <c r="K711" s="226"/>
      <c r="L711" s="232"/>
      <c r="M711" s="233"/>
      <c r="N711" s="234"/>
      <c r="O711" s="234"/>
      <c r="P711" s="234"/>
      <c r="Q711" s="234"/>
      <c r="R711" s="234"/>
      <c r="S711" s="234"/>
      <c r="T711" s="235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T711" s="236" t="s">
        <v>160</v>
      </c>
      <c r="AU711" s="236" t="s">
        <v>156</v>
      </c>
      <c r="AV711" s="13" t="s">
        <v>156</v>
      </c>
      <c r="AW711" s="13" t="s">
        <v>36</v>
      </c>
      <c r="AX711" s="13" t="s">
        <v>76</v>
      </c>
      <c r="AY711" s="236" t="s">
        <v>149</v>
      </c>
    </row>
    <row r="712" s="13" customFormat="1">
      <c r="A712" s="13"/>
      <c r="B712" s="225"/>
      <c r="C712" s="226"/>
      <c r="D712" s="227" t="s">
        <v>160</v>
      </c>
      <c r="E712" s="228" t="s">
        <v>19</v>
      </c>
      <c r="F712" s="229" t="s">
        <v>1109</v>
      </c>
      <c r="G712" s="226"/>
      <c r="H712" s="230">
        <v>9.4540000000000006</v>
      </c>
      <c r="I712" s="231"/>
      <c r="J712" s="226"/>
      <c r="K712" s="226"/>
      <c r="L712" s="232"/>
      <c r="M712" s="233"/>
      <c r="N712" s="234"/>
      <c r="O712" s="234"/>
      <c r="P712" s="234"/>
      <c r="Q712" s="234"/>
      <c r="R712" s="234"/>
      <c r="S712" s="234"/>
      <c r="T712" s="235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T712" s="236" t="s">
        <v>160</v>
      </c>
      <c r="AU712" s="236" t="s">
        <v>156</v>
      </c>
      <c r="AV712" s="13" t="s">
        <v>156</v>
      </c>
      <c r="AW712" s="13" t="s">
        <v>36</v>
      </c>
      <c r="AX712" s="13" t="s">
        <v>76</v>
      </c>
      <c r="AY712" s="236" t="s">
        <v>149</v>
      </c>
    </row>
    <row r="713" s="13" customFormat="1">
      <c r="A713" s="13"/>
      <c r="B713" s="225"/>
      <c r="C713" s="226"/>
      <c r="D713" s="227" t="s">
        <v>160</v>
      </c>
      <c r="E713" s="228" t="s">
        <v>19</v>
      </c>
      <c r="F713" s="229" t="s">
        <v>1110</v>
      </c>
      <c r="G713" s="226"/>
      <c r="H713" s="230">
        <v>13.734</v>
      </c>
      <c r="I713" s="231"/>
      <c r="J713" s="226"/>
      <c r="K713" s="226"/>
      <c r="L713" s="232"/>
      <c r="M713" s="233"/>
      <c r="N713" s="234"/>
      <c r="O713" s="234"/>
      <c r="P713" s="234"/>
      <c r="Q713" s="234"/>
      <c r="R713" s="234"/>
      <c r="S713" s="234"/>
      <c r="T713" s="235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T713" s="236" t="s">
        <v>160</v>
      </c>
      <c r="AU713" s="236" t="s">
        <v>156</v>
      </c>
      <c r="AV713" s="13" t="s">
        <v>156</v>
      </c>
      <c r="AW713" s="13" t="s">
        <v>36</v>
      </c>
      <c r="AX713" s="13" t="s">
        <v>76</v>
      </c>
      <c r="AY713" s="236" t="s">
        <v>149</v>
      </c>
    </row>
    <row r="714" s="13" customFormat="1">
      <c r="A714" s="13"/>
      <c r="B714" s="225"/>
      <c r="C714" s="226"/>
      <c r="D714" s="227" t="s">
        <v>160</v>
      </c>
      <c r="E714" s="228" t="s">
        <v>19</v>
      </c>
      <c r="F714" s="229" t="s">
        <v>1111</v>
      </c>
      <c r="G714" s="226"/>
      <c r="H714" s="230">
        <v>1.4139999999999999</v>
      </c>
      <c r="I714" s="231"/>
      <c r="J714" s="226"/>
      <c r="K714" s="226"/>
      <c r="L714" s="232"/>
      <c r="M714" s="233"/>
      <c r="N714" s="234"/>
      <c r="O714" s="234"/>
      <c r="P714" s="234"/>
      <c r="Q714" s="234"/>
      <c r="R714" s="234"/>
      <c r="S714" s="234"/>
      <c r="T714" s="235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T714" s="236" t="s">
        <v>160</v>
      </c>
      <c r="AU714" s="236" t="s">
        <v>156</v>
      </c>
      <c r="AV714" s="13" t="s">
        <v>156</v>
      </c>
      <c r="AW714" s="13" t="s">
        <v>36</v>
      </c>
      <c r="AX714" s="13" t="s">
        <v>76</v>
      </c>
      <c r="AY714" s="236" t="s">
        <v>149</v>
      </c>
    </row>
    <row r="715" s="14" customFormat="1">
      <c r="A715" s="14"/>
      <c r="B715" s="237"/>
      <c r="C715" s="238"/>
      <c r="D715" s="227" t="s">
        <v>160</v>
      </c>
      <c r="E715" s="239" t="s">
        <v>19</v>
      </c>
      <c r="F715" s="240" t="s">
        <v>162</v>
      </c>
      <c r="G715" s="238"/>
      <c r="H715" s="241">
        <v>45.377000000000002</v>
      </c>
      <c r="I715" s="242"/>
      <c r="J715" s="238"/>
      <c r="K715" s="238"/>
      <c r="L715" s="243"/>
      <c r="M715" s="244"/>
      <c r="N715" s="245"/>
      <c r="O715" s="245"/>
      <c r="P715" s="245"/>
      <c r="Q715" s="245"/>
      <c r="R715" s="245"/>
      <c r="S715" s="245"/>
      <c r="T715" s="246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T715" s="247" t="s">
        <v>160</v>
      </c>
      <c r="AU715" s="247" t="s">
        <v>156</v>
      </c>
      <c r="AV715" s="14" t="s">
        <v>155</v>
      </c>
      <c r="AW715" s="14" t="s">
        <v>36</v>
      </c>
      <c r="AX715" s="14" t="s">
        <v>84</v>
      </c>
      <c r="AY715" s="247" t="s">
        <v>149</v>
      </c>
    </row>
    <row r="716" s="2" customFormat="1" ht="55.5" customHeight="1">
      <c r="A716" s="40"/>
      <c r="B716" s="41"/>
      <c r="C716" s="207" t="s">
        <v>1112</v>
      </c>
      <c r="D716" s="207" t="s">
        <v>151</v>
      </c>
      <c r="E716" s="208" t="s">
        <v>1113</v>
      </c>
      <c r="F716" s="209" t="s">
        <v>1114</v>
      </c>
      <c r="G716" s="210" t="s">
        <v>91</v>
      </c>
      <c r="H716" s="211">
        <v>12.542</v>
      </c>
      <c r="I716" s="212"/>
      <c r="J716" s="213">
        <f>ROUND(I716*H716,2)</f>
        <v>0</v>
      </c>
      <c r="K716" s="209" t="s">
        <v>154</v>
      </c>
      <c r="L716" s="46"/>
      <c r="M716" s="214" t="s">
        <v>19</v>
      </c>
      <c r="N716" s="215" t="s">
        <v>48</v>
      </c>
      <c r="O716" s="86"/>
      <c r="P716" s="216">
        <f>O716*H716</f>
        <v>0</v>
      </c>
      <c r="Q716" s="216">
        <v>0</v>
      </c>
      <c r="R716" s="216">
        <f>Q716*H716</f>
        <v>0</v>
      </c>
      <c r="S716" s="216">
        <v>3.0000000000000001E-05</v>
      </c>
      <c r="T716" s="217">
        <f>S716*H716</f>
        <v>0.00037626000000000001</v>
      </c>
      <c r="U716" s="40"/>
      <c r="V716" s="40"/>
      <c r="W716" s="40"/>
      <c r="X716" s="40"/>
      <c r="Y716" s="40"/>
      <c r="Z716" s="40"/>
      <c r="AA716" s="40"/>
      <c r="AB716" s="40"/>
      <c r="AC716" s="40"/>
      <c r="AD716" s="40"/>
      <c r="AE716" s="40"/>
      <c r="AR716" s="218" t="s">
        <v>249</v>
      </c>
      <c r="AT716" s="218" t="s">
        <v>151</v>
      </c>
      <c r="AU716" s="218" t="s">
        <v>156</v>
      </c>
      <c r="AY716" s="19" t="s">
        <v>149</v>
      </c>
      <c r="BE716" s="219">
        <f>IF(N716="základní",J716,0)</f>
        <v>0</v>
      </c>
      <c r="BF716" s="219">
        <f>IF(N716="snížená",J716,0)</f>
        <v>0</v>
      </c>
      <c r="BG716" s="219">
        <f>IF(N716="zákl. přenesená",J716,0)</f>
        <v>0</v>
      </c>
      <c r="BH716" s="219">
        <f>IF(N716="sníž. přenesená",J716,0)</f>
        <v>0</v>
      </c>
      <c r="BI716" s="219">
        <f>IF(N716="nulová",J716,0)</f>
        <v>0</v>
      </c>
      <c r="BJ716" s="19" t="s">
        <v>156</v>
      </c>
      <c r="BK716" s="219">
        <f>ROUND(I716*H716,2)</f>
        <v>0</v>
      </c>
      <c r="BL716" s="19" t="s">
        <v>249</v>
      </c>
      <c r="BM716" s="218" t="s">
        <v>1115</v>
      </c>
    </row>
    <row r="717" s="2" customFormat="1">
      <c r="A717" s="40"/>
      <c r="B717" s="41"/>
      <c r="C717" s="42"/>
      <c r="D717" s="220" t="s">
        <v>158</v>
      </c>
      <c r="E717" s="42"/>
      <c r="F717" s="221" t="s">
        <v>1116</v>
      </c>
      <c r="G717" s="42"/>
      <c r="H717" s="42"/>
      <c r="I717" s="222"/>
      <c r="J717" s="42"/>
      <c r="K717" s="42"/>
      <c r="L717" s="46"/>
      <c r="M717" s="223"/>
      <c r="N717" s="224"/>
      <c r="O717" s="86"/>
      <c r="P717" s="86"/>
      <c r="Q717" s="86"/>
      <c r="R717" s="86"/>
      <c r="S717" s="86"/>
      <c r="T717" s="87"/>
      <c r="U717" s="40"/>
      <c r="V717" s="40"/>
      <c r="W717" s="40"/>
      <c r="X717" s="40"/>
      <c r="Y717" s="40"/>
      <c r="Z717" s="40"/>
      <c r="AA717" s="40"/>
      <c r="AB717" s="40"/>
      <c r="AC717" s="40"/>
      <c r="AD717" s="40"/>
      <c r="AE717" s="40"/>
      <c r="AT717" s="19" t="s">
        <v>158</v>
      </c>
      <c r="AU717" s="19" t="s">
        <v>156</v>
      </c>
    </row>
    <row r="718" s="15" customFormat="1">
      <c r="A718" s="15"/>
      <c r="B718" s="248"/>
      <c r="C718" s="249"/>
      <c r="D718" s="227" t="s">
        <v>160</v>
      </c>
      <c r="E718" s="250" t="s">
        <v>19</v>
      </c>
      <c r="F718" s="251" t="s">
        <v>1117</v>
      </c>
      <c r="G718" s="249"/>
      <c r="H718" s="250" t="s">
        <v>19</v>
      </c>
      <c r="I718" s="252"/>
      <c r="J718" s="249"/>
      <c r="K718" s="249"/>
      <c r="L718" s="253"/>
      <c r="M718" s="254"/>
      <c r="N718" s="255"/>
      <c r="O718" s="255"/>
      <c r="P718" s="255"/>
      <c r="Q718" s="255"/>
      <c r="R718" s="255"/>
      <c r="S718" s="255"/>
      <c r="T718" s="256"/>
      <c r="U718" s="15"/>
      <c r="V718" s="15"/>
      <c r="W718" s="15"/>
      <c r="X718" s="15"/>
      <c r="Y718" s="15"/>
      <c r="Z718" s="15"/>
      <c r="AA718" s="15"/>
      <c r="AB718" s="15"/>
      <c r="AC718" s="15"/>
      <c r="AD718" s="15"/>
      <c r="AE718" s="15"/>
      <c r="AT718" s="257" t="s">
        <v>160</v>
      </c>
      <c r="AU718" s="257" t="s">
        <v>156</v>
      </c>
      <c r="AV718" s="15" t="s">
        <v>84</v>
      </c>
      <c r="AW718" s="15" t="s">
        <v>36</v>
      </c>
      <c r="AX718" s="15" t="s">
        <v>76</v>
      </c>
      <c r="AY718" s="257" t="s">
        <v>149</v>
      </c>
    </row>
    <row r="719" s="13" customFormat="1">
      <c r="A719" s="13"/>
      <c r="B719" s="225"/>
      <c r="C719" s="226"/>
      <c r="D719" s="227" t="s">
        <v>160</v>
      </c>
      <c r="E719" s="228" t="s">
        <v>19</v>
      </c>
      <c r="F719" s="229" t="s">
        <v>1118</v>
      </c>
      <c r="G719" s="226"/>
      <c r="H719" s="230">
        <v>1.2</v>
      </c>
      <c r="I719" s="231"/>
      <c r="J719" s="226"/>
      <c r="K719" s="226"/>
      <c r="L719" s="232"/>
      <c r="M719" s="233"/>
      <c r="N719" s="234"/>
      <c r="O719" s="234"/>
      <c r="P719" s="234"/>
      <c r="Q719" s="234"/>
      <c r="R719" s="234"/>
      <c r="S719" s="234"/>
      <c r="T719" s="235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T719" s="236" t="s">
        <v>160</v>
      </c>
      <c r="AU719" s="236" t="s">
        <v>156</v>
      </c>
      <c r="AV719" s="13" t="s">
        <v>156</v>
      </c>
      <c r="AW719" s="13" t="s">
        <v>36</v>
      </c>
      <c r="AX719" s="13" t="s">
        <v>76</v>
      </c>
      <c r="AY719" s="236" t="s">
        <v>149</v>
      </c>
    </row>
    <row r="720" s="15" customFormat="1">
      <c r="A720" s="15"/>
      <c r="B720" s="248"/>
      <c r="C720" s="249"/>
      <c r="D720" s="227" t="s">
        <v>160</v>
      </c>
      <c r="E720" s="250" t="s">
        <v>19</v>
      </c>
      <c r="F720" s="251" t="s">
        <v>1119</v>
      </c>
      <c r="G720" s="249"/>
      <c r="H720" s="250" t="s">
        <v>19</v>
      </c>
      <c r="I720" s="252"/>
      <c r="J720" s="249"/>
      <c r="K720" s="249"/>
      <c r="L720" s="253"/>
      <c r="M720" s="254"/>
      <c r="N720" s="255"/>
      <c r="O720" s="255"/>
      <c r="P720" s="255"/>
      <c r="Q720" s="255"/>
      <c r="R720" s="255"/>
      <c r="S720" s="255"/>
      <c r="T720" s="256"/>
      <c r="U720" s="15"/>
      <c r="V720" s="15"/>
      <c r="W720" s="15"/>
      <c r="X720" s="15"/>
      <c r="Y720" s="15"/>
      <c r="Z720" s="15"/>
      <c r="AA720" s="15"/>
      <c r="AB720" s="15"/>
      <c r="AC720" s="15"/>
      <c r="AD720" s="15"/>
      <c r="AE720" s="15"/>
      <c r="AT720" s="257" t="s">
        <v>160</v>
      </c>
      <c r="AU720" s="257" t="s">
        <v>156</v>
      </c>
      <c r="AV720" s="15" t="s">
        <v>84</v>
      </c>
      <c r="AW720" s="15" t="s">
        <v>36</v>
      </c>
      <c r="AX720" s="15" t="s">
        <v>76</v>
      </c>
      <c r="AY720" s="257" t="s">
        <v>149</v>
      </c>
    </row>
    <row r="721" s="13" customFormat="1">
      <c r="A721" s="13"/>
      <c r="B721" s="225"/>
      <c r="C721" s="226"/>
      <c r="D721" s="227" t="s">
        <v>160</v>
      </c>
      <c r="E721" s="228" t="s">
        <v>19</v>
      </c>
      <c r="F721" s="229" t="s">
        <v>1120</v>
      </c>
      <c r="G721" s="226"/>
      <c r="H721" s="230">
        <v>6.5019999999999998</v>
      </c>
      <c r="I721" s="231"/>
      <c r="J721" s="226"/>
      <c r="K721" s="226"/>
      <c r="L721" s="232"/>
      <c r="M721" s="233"/>
      <c r="N721" s="234"/>
      <c r="O721" s="234"/>
      <c r="P721" s="234"/>
      <c r="Q721" s="234"/>
      <c r="R721" s="234"/>
      <c r="S721" s="234"/>
      <c r="T721" s="235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T721" s="236" t="s">
        <v>160</v>
      </c>
      <c r="AU721" s="236" t="s">
        <v>156</v>
      </c>
      <c r="AV721" s="13" t="s">
        <v>156</v>
      </c>
      <c r="AW721" s="13" t="s">
        <v>36</v>
      </c>
      <c r="AX721" s="13" t="s">
        <v>76</v>
      </c>
      <c r="AY721" s="236" t="s">
        <v>149</v>
      </c>
    </row>
    <row r="722" s="15" customFormat="1">
      <c r="A722" s="15"/>
      <c r="B722" s="248"/>
      <c r="C722" s="249"/>
      <c r="D722" s="227" t="s">
        <v>160</v>
      </c>
      <c r="E722" s="250" t="s">
        <v>19</v>
      </c>
      <c r="F722" s="251" t="s">
        <v>1121</v>
      </c>
      <c r="G722" s="249"/>
      <c r="H722" s="250" t="s">
        <v>19</v>
      </c>
      <c r="I722" s="252"/>
      <c r="J722" s="249"/>
      <c r="K722" s="249"/>
      <c r="L722" s="253"/>
      <c r="M722" s="254"/>
      <c r="N722" s="255"/>
      <c r="O722" s="255"/>
      <c r="P722" s="255"/>
      <c r="Q722" s="255"/>
      <c r="R722" s="255"/>
      <c r="S722" s="255"/>
      <c r="T722" s="256"/>
      <c r="U722" s="15"/>
      <c r="V722" s="15"/>
      <c r="W722" s="15"/>
      <c r="X722" s="15"/>
      <c r="Y722" s="15"/>
      <c r="Z722" s="15"/>
      <c r="AA722" s="15"/>
      <c r="AB722" s="15"/>
      <c r="AC722" s="15"/>
      <c r="AD722" s="15"/>
      <c r="AE722" s="15"/>
      <c r="AT722" s="257" t="s">
        <v>160</v>
      </c>
      <c r="AU722" s="257" t="s">
        <v>156</v>
      </c>
      <c r="AV722" s="15" t="s">
        <v>84</v>
      </c>
      <c r="AW722" s="15" t="s">
        <v>36</v>
      </c>
      <c r="AX722" s="15" t="s">
        <v>76</v>
      </c>
      <c r="AY722" s="257" t="s">
        <v>149</v>
      </c>
    </row>
    <row r="723" s="13" customFormat="1">
      <c r="A723" s="13"/>
      <c r="B723" s="225"/>
      <c r="C723" s="226"/>
      <c r="D723" s="227" t="s">
        <v>160</v>
      </c>
      <c r="E723" s="228" t="s">
        <v>19</v>
      </c>
      <c r="F723" s="229" t="s">
        <v>1122</v>
      </c>
      <c r="G723" s="226"/>
      <c r="H723" s="230">
        <v>0.54000000000000004</v>
      </c>
      <c r="I723" s="231"/>
      <c r="J723" s="226"/>
      <c r="K723" s="226"/>
      <c r="L723" s="232"/>
      <c r="M723" s="233"/>
      <c r="N723" s="234"/>
      <c r="O723" s="234"/>
      <c r="P723" s="234"/>
      <c r="Q723" s="234"/>
      <c r="R723" s="234"/>
      <c r="S723" s="234"/>
      <c r="T723" s="235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T723" s="236" t="s">
        <v>160</v>
      </c>
      <c r="AU723" s="236" t="s">
        <v>156</v>
      </c>
      <c r="AV723" s="13" t="s">
        <v>156</v>
      </c>
      <c r="AW723" s="13" t="s">
        <v>36</v>
      </c>
      <c r="AX723" s="13" t="s">
        <v>76</v>
      </c>
      <c r="AY723" s="236" t="s">
        <v>149</v>
      </c>
    </row>
    <row r="724" s="15" customFormat="1">
      <c r="A724" s="15"/>
      <c r="B724" s="248"/>
      <c r="C724" s="249"/>
      <c r="D724" s="227" t="s">
        <v>160</v>
      </c>
      <c r="E724" s="250" t="s">
        <v>19</v>
      </c>
      <c r="F724" s="251" t="s">
        <v>1123</v>
      </c>
      <c r="G724" s="249"/>
      <c r="H724" s="250" t="s">
        <v>19</v>
      </c>
      <c r="I724" s="252"/>
      <c r="J724" s="249"/>
      <c r="K724" s="249"/>
      <c r="L724" s="253"/>
      <c r="M724" s="254"/>
      <c r="N724" s="255"/>
      <c r="O724" s="255"/>
      <c r="P724" s="255"/>
      <c r="Q724" s="255"/>
      <c r="R724" s="255"/>
      <c r="S724" s="255"/>
      <c r="T724" s="256"/>
      <c r="U724" s="15"/>
      <c r="V724" s="15"/>
      <c r="W724" s="15"/>
      <c r="X724" s="15"/>
      <c r="Y724" s="15"/>
      <c r="Z724" s="15"/>
      <c r="AA724" s="15"/>
      <c r="AB724" s="15"/>
      <c r="AC724" s="15"/>
      <c r="AD724" s="15"/>
      <c r="AE724" s="15"/>
      <c r="AT724" s="257" t="s">
        <v>160</v>
      </c>
      <c r="AU724" s="257" t="s">
        <v>156</v>
      </c>
      <c r="AV724" s="15" t="s">
        <v>84</v>
      </c>
      <c r="AW724" s="15" t="s">
        <v>36</v>
      </c>
      <c r="AX724" s="15" t="s">
        <v>76</v>
      </c>
      <c r="AY724" s="257" t="s">
        <v>149</v>
      </c>
    </row>
    <row r="725" s="13" customFormat="1">
      <c r="A725" s="13"/>
      <c r="B725" s="225"/>
      <c r="C725" s="226"/>
      <c r="D725" s="227" t="s">
        <v>160</v>
      </c>
      <c r="E725" s="228" t="s">
        <v>19</v>
      </c>
      <c r="F725" s="229" t="s">
        <v>1124</v>
      </c>
      <c r="G725" s="226"/>
      <c r="H725" s="230">
        <v>4</v>
      </c>
      <c r="I725" s="231"/>
      <c r="J725" s="226"/>
      <c r="K725" s="226"/>
      <c r="L725" s="232"/>
      <c r="M725" s="233"/>
      <c r="N725" s="234"/>
      <c r="O725" s="234"/>
      <c r="P725" s="234"/>
      <c r="Q725" s="234"/>
      <c r="R725" s="234"/>
      <c r="S725" s="234"/>
      <c r="T725" s="235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T725" s="236" t="s">
        <v>160</v>
      </c>
      <c r="AU725" s="236" t="s">
        <v>156</v>
      </c>
      <c r="AV725" s="13" t="s">
        <v>156</v>
      </c>
      <c r="AW725" s="13" t="s">
        <v>36</v>
      </c>
      <c r="AX725" s="13" t="s">
        <v>76</v>
      </c>
      <c r="AY725" s="236" t="s">
        <v>149</v>
      </c>
    </row>
    <row r="726" s="13" customFormat="1">
      <c r="A726" s="13"/>
      <c r="B726" s="225"/>
      <c r="C726" s="226"/>
      <c r="D726" s="227" t="s">
        <v>160</v>
      </c>
      <c r="E726" s="228" t="s">
        <v>19</v>
      </c>
      <c r="F726" s="229" t="s">
        <v>1125</v>
      </c>
      <c r="G726" s="226"/>
      <c r="H726" s="230">
        <v>0.29999999999999999</v>
      </c>
      <c r="I726" s="231"/>
      <c r="J726" s="226"/>
      <c r="K726" s="226"/>
      <c r="L726" s="232"/>
      <c r="M726" s="233"/>
      <c r="N726" s="234"/>
      <c r="O726" s="234"/>
      <c r="P726" s="234"/>
      <c r="Q726" s="234"/>
      <c r="R726" s="234"/>
      <c r="S726" s="234"/>
      <c r="T726" s="235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T726" s="236" t="s">
        <v>160</v>
      </c>
      <c r="AU726" s="236" t="s">
        <v>156</v>
      </c>
      <c r="AV726" s="13" t="s">
        <v>156</v>
      </c>
      <c r="AW726" s="13" t="s">
        <v>36</v>
      </c>
      <c r="AX726" s="13" t="s">
        <v>76</v>
      </c>
      <c r="AY726" s="236" t="s">
        <v>149</v>
      </c>
    </row>
    <row r="727" s="14" customFormat="1">
      <c r="A727" s="14"/>
      <c r="B727" s="237"/>
      <c r="C727" s="238"/>
      <c r="D727" s="227" t="s">
        <v>160</v>
      </c>
      <c r="E727" s="239" t="s">
        <v>19</v>
      </c>
      <c r="F727" s="240" t="s">
        <v>162</v>
      </c>
      <c r="G727" s="238"/>
      <c r="H727" s="241">
        <v>12.542</v>
      </c>
      <c r="I727" s="242"/>
      <c r="J727" s="238"/>
      <c r="K727" s="238"/>
      <c r="L727" s="243"/>
      <c r="M727" s="244"/>
      <c r="N727" s="245"/>
      <c r="O727" s="245"/>
      <c r="P727" s="245"/>
      <c r="Q727" s="245"/>
      <c r="R727" s="245"/>
      <c r="S727" s="245"/>
      <c r="T727" s="246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T727" s="247" t="s">
        <v>160</v>
      </c>
      <c r="AU727" s="247" t="s">
        <v>156</v>
      </c>
      <c r="AV727" s="14" t="s">
        <v>155</v>
      </c>
      <c r="AW727" s="14" t="s">
        <v>36</v>
      </c>
      <c r="AX727" s="14" t="s">
        <v>84</v>
      </c>
      <c r="AY727" s="247" t="s">
        <v>149</v>
      </c>
    </row>
    <row r="728" s="2" customFormat="1" ht="16.5" customHeight="1">
      <c r="A728" s="40"/>
      <c r="B728" s="41"/>
      <c r="C728" s="259" t="s">
        <v>1126</v>
      </c>
      <c r="D728" s="259" t="s">
        <v>528</v>
      </c>
      <c r="E728" s="260" t="s">
        <v>1127</v>
      </c>
      <c r="F728" s="261" t="s">
        <v>1128</v>
      </c>
      <c r="G728" s="262" t="s">
        <v>91</v>
      </c>
      <c r="H728" s="263">
        <v>111.273</v>
      </c>
      <c r="I728" s="264"/>
      <c r="J728" s="265">
        <f>ROUND(I728*H728,2)</f>
        <v>0</v>
      </c>
      <c r="K728" s="261" t="s">
        <v>154</v>
      </c>
      <c r="L728" s="266"/>
      <c r="M728" s="267" t="s">
        <v>19</v>
      </c>
      <c r="N728" s="268" t="s">
        <v>48</v>
      </c>
      <c r="O728" s="86"/>
      <c r="P728" s="216">
        <f>O728*H728</f>
        <v>0</v>
      </c>
      <c r="Q728" s="216">
        <v>4.0000000000000003E-05</v>
      </c>
      <c r="R728" s="216">
        <f>Q728*H728</f>
        <v>0.0044509200000000006</v>
      </c>
      <c r="S728" s="216">
        <v>0</v>
      </c>
      <c r="T728" s="217">
        <f>S728*H728</f>
        <v>0</v>
      </c>
      <c r="U728" s="40"/>
      <c r="V728" s="40"/>
      <c r="W728" s="40"/>
      <c r="X728" s="40"/>
      <c r="Y728" s="40"/>
      <c r="Z728" s="40"/>
      <c r="AA728" s="40"/>
      <c r="AB728" s="40"/>
      <c r="AC728" s="40"/>
      <c r="AD728" s="40"/>
      <c r="AE728" s="40"/>
      <c r="AR728" s="218" t="s">
        <v>357</v>
      </c>
      <c r="AT728" s="218" t="s">
        <v>528</v>
      </c>
      <c r="AU728" s="218" t="s">
        <v>156</v>
      </c>
      <c r="AY728" s="19" t="s">
        <v>149</v>
      </c>
      <c r="BE728" s="219">
        <f>IF(N728="základní",J728,0)</f>
        <v>0</v>
      </c>
      <c r="BF728" s="219">
        <f>IF(N728="snížená",J728,0)</f>
        <v>0</v>
      </c>
      <c r="BG728" s="219">
        <f>IF(N728="zákl. přenesená",J728,0)</f>
        <v>0</v>
      </c>
      <c r="BH728" s="219">
        <f>IF(N728="sníž. přenesená",J728,0)</f>
        <v>0</v>
      </c>
      <c r="BI728" s="219">
        <f>IF(N728="nulová",J728,0)</f>
        <v>0</v>
      </c>
      <c r="BJ728" s="19" t="s">
        <v>156</v>
      </c>
      <c r="BK728" s="219">
        <f>ROUND(I728*H728,2)</f>
        <v>0</v>
      </c>
      <c r="BL728" s="19" t="s">
        <v>249</v>
      </c>
      <c r="BM728" s="218" t="s">
        <v>1129</v>
      </c>
    </row>
    <row r="729" s="13" customFormat="1">
      <c r="A729" s="13"/>
      <c r="B729" s="225"/>
      <c r="C729" s="226"/>
      <c r="D729" s="227" t="s">
        <v>160</v>
      </c>
      <c r="E729" s="226"/>
      <c r="F729" s="229" t="s">
        <v>1130</v>
      </c>
      <c r="G729" s="226"/>
      <c r="H729" s="230">
        <v>111.273</v>
      </c>
      <c r="I729" s="231"/>
      <c r="J729" s="226"/>
      <c r="K729" s="226"/>
      <c r="L729" s="232"/>
      <c r="M729" s="233"/>
      <c r="N729" s="234"/>
      <c r="O729" s="234"/>
      <c r="P729" s="234"/>
      <c r="Q729" s="234"/>
      <c r="R729" s="234"/>
      <c r="S729" s="234"/>
      <c r="T729" s="235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T729" s="236" t="s">
        <v>160</v>
      </c>
      <c r="AU729" s="236" t="s">
        <v>156</v>
      </c>
      <c r="AV729" s="13" t="s">
        <v>156</v>
      </c>
      <c r="AW729" s="13" t="s">
        <v>4</v>
      </c>
      <c r="AX729" s="13" t="s">
        <v>84</v>
      </c>
      <c r="AY729" s="236" t="s">
        <v>149</v>
      </c>
    </row>
    <row r="730" s="12" customFormat="1" ht="22.8" customHeight="1">
      <c r="A730" s="12"/>
      <c r="B730" s="191"/>
      <c r="C730" s="192"/>
      <c r="D730" s="193" t="s">
        <v>75</v>
      </c>
      <c r="E730" s="205" t="s">
        <v>1131</v>
      </c>
      <c r="F730" s="205" t="s">
        <v>1132</v>
      </c>
      <c r="G730" s="192"/>
      <c r="H730" s="192"/>
      <c r="I730" s="195"/>
      <c r="J730" s="206">
        <f>BK730</f>
        <v>0</v>
      </c>
      <c r="K730" s="192"/>
      <c r="L730" s="197"/>
      <c r="M730" s="198"/>
      <c r="N730" s="199"/>
      <c r="O730" s="199"/>
      <c r="P730" s="200">
        <f>SUM(P731:P744)</f>
        <v>0</v>
      </c>
      <c r="Q730" s="199"/>
      <c r="R730" s="200">
        <f>SUM(R731:R744)</f>
        <v>0.067914626000000006</v>
      </c>
      <c r="S730" s="199"/>
      <c r="T730" s="201">
        <f>SUM(T731:T744)</f>
        <v>0</v>
      </c>
      <c r="U730" s="12"/>
      <c r="V730" s="12"/>
      <c r="W730" s="12"/>
      <c r="X730" s="12"/>
      <c r="Y730" s="12"/>
      <c r="Z730" s="12"/>
      <c r="AA730" s="12"/>
      <c r="AB730" s="12"/>
      <c r="AC730" s="12"/>
      <c r="AD730" s="12"/>
      <c r="AE730" s="12"/>
      <c r="AR730" s="202" t="s">
        <v>156</v>
      </c>
      <c r="AT730" s="203" t="s">
        <v>75</v>
      </c>
      <c r="AU730" s="203" t="s">
        <v>84</v>
      </c>
      <c r="AY730" s="202" t="s">
        <v>149</v>
      </c>
      <c r="BK730" s="204">
        <f>SUM(BK731:BK744)</f>
        <v>0</v>
      </c>
    </row>
    <row r="731" s="2" customFormat="1" ht="33" customHeight="1">
      <c r="A731" s="40"/>
      <c r="B731" s="41"/>
      <c r="C731" s="207" t="s">
        <v>1133</v>
      </c>
      <c r="D731" s="207" t="s">
        <v>151</v>
      </c>
      <c r="E731" s="208" t="s">
        <v>1134</v>
      </c>
      <c r="F731" s="209" t="s">
        <v>1135</v>
      </c>
      <c r="G731" s="210" t="s">
        <v>91</v>
      </c>
      <c r="H731" s="211">
        <v>137.47900000000001</v>
      </c>
      <c r="I731" s="212"/>
      <c r="J731" s="213">
        <f>ROUND(I731*H731,2)</f>
        <v>0</v>
      </c>
      <c r="K731" s="209" t="s">
        <v>154</v>
      </c>
      <c r="L731" s="46"/>
      <c r="M731" s="214" t="s">
        <v>19</v>
      </c>
      <c r="N731" s="215" t="s">
        <v>48</v>
      </c>
      <c r="O731" s="86"/>
      <c r="P731" s="216">
        <f>O731*H731</f>
        <v>0</v>
      </c>
      <c r="Q731" s="216">
        <v>0.00020799999999999999</v>
      </c>
      <c r="R731" s="216">
        <f>Q731*H731</f>
        <v>0.028595631999999999</v>
      </c>
      <c r="S731" s="216">
        <v>0</v>
      </c>
      <c r="T731" s="217">
        <f>S731*H731</f>
        <v>0</v>
      </c>
      <c r="U731" s="40"/>
      <c r="V731" s="40"/>
      <c r="W731" s="40"/>
      <c r="X731" s="40"/>
      <c r="Y731" s="40"/>
      <c r="Z731" s="40"/>
      <c r="AA731" s="40"/>
      <c r="AB731" s="40"/>
      <c r="AC731" s="40"/>
      <c r="AD731" s="40"/>
      <c r="AE731" s="40"/>
      <c r="AR731" s="218" t="s">
        <v>249</v>
      </c>
      <c r="AT731" s="218" t="s">
        <v>151</v>
      </c>
      <c r="AU731" s="218" t="s">
        <v>156</v>
      </c>
      <c r="AY731" s="19" t="s">
        <v>149</v>
      </c>
      <c r="BE731" s="219">
        <f>IF(N731="základní",J731,0)</f>
        <v>0</v>
      </c>
      <c r="BF731" s="219">
        <f>IF(N731="snížená",J731,0)</f>
        <v>0</v>
      </c>
      <c r="BG731" s="219">
        <f>IF(N731="zákl. přenesená",J731,0)</f>
        <v>0</v>
      </c>
      <c r="BH731" s="219">
        <f>IF(N731="sníž. přenesená",J731,0)</f>
        <v>0</v>
      </c>
      <c r="BI731" s="219">
        <f>IF(N731="nulová",J731,0)</f>
        <v>0</v>
      </c>
      <c r="BJ731" s="19" t="s">
        <v>156</v>
      </c>
      <c r="BK731" s="219">
        <f>ROUND(I731*H731,2)</f>
        <v>0</v>
      </c>
      <c r="BL731" s="19" t="s">
        <v>249</v>
      </c>
      <c r="BM731" s="218" t="s">
        <v>1136</v>
      </c>
    </row>
    <row r="732" s="2" customFormat="1">
      <c r="A732" s="40"/>
      <c r="B732" s="41"/>
      <c r="C732" s="42"/>
      <c r="D732" s="220" t="s">
        <v>158</v>
      </c>
      <c r="E732" s="42"/>
      <c r="F732" s="221" t="s">
        <v>1137</v>
      </c>
      <c r="G732" s="42"/>
      <c r="H732" s="42"/>
      <c r="I732" s="222"/>
      <c r="J732" s="42"/>
      <c r="K732" s="42"/>
      <c r="L732" s="46"/>
      <c r="M732" s="223"/>
      <c r="N732" s="224"/>
      <c r="O732" s="86"/>
      <c r="P732" s="86"/>
      <c r="Q732" s="86"/>
      <c r="R732" s="86"/>
      <c r="S732" s="86"/>
      <c r="T732" s="87"/>
      <c r="U732" s="40"/>
      <c r="V732" s="40"/>
      <c r="W732" s="40"/>
      <c r="X732" s="40"/>
      <c r="Y732" s="40"/>
      <c r="Z732" s="40"/>
      <c r="AA732" s="40"/>
      <c r="AB732" s="40"/>
      <c r="AC732" s="40"/>
      <c r="AD732" s="40"/>
      <c r="AE732" s="40"/>
      <c r="AT732" s="19" t="s">
        <v>158</v>
      </c>
      <c r="AU732" s="19" t="s">
        <v>156</v>
      </c>
    </row>
    <row r="733" s="15" customFormat="1">
      <c r="A733" s="15"/>
      <c r="B733" s="248"/>
      <c r="C733" s="249"/>
      <c r="D733" s="227" t="s">
        <v>160</v>
      </c>
      <c r="E733" s="250" t="s">
        <v>19</v>
      </c>
      <c r="F733" s="251" t="s">
        <v>1138</v>
      </c>
      <c r="G733" s="249"/>
      <c r="H733" s="250" t="s">
        <v>19</v>
      </c>
      <c r="I733" s="252"/>
      <c r="J733" s="249"/>
      <c r="K733" s="249"/>
      <c r="L733" s="253"/>
      <c r="M733" s="254"/>
      <c r="N733" s="255"/>
      <c r="O733" s="255"/>
      <c r="P733" s="255"/>
      <c r="Q733" s="255"/>
      <c r="R733" s="255"/>
      <c r="S733" s="255"/>
      <c r="T733" s="256"/>
      <c r="U733" s="15"/>
      <c r="V733" s="15"/>
      <c r="W733" s="15"/>
      <c r="X733" s="15"/>
      <c r="Y733" s="15"/>
      <c r="Z733" s="15"/>
      <c r="AA733" s="15"/>
      <c r="AB733" s="15"/>
      <c r="AC733" s="15"/>
      <c r="AD733" s="15"/>
      <c r="AE733" s="15"/>
      <c r="AT733" s="257" t="s">
        <v>160</v>
      </c>
      <c r="AU733" s="257" t="s">
        <v>156</v>
      </c>
      <c r="AV733" s="15" t="s">
        <v>84</v>
      </c>
      <c r="AW733" s="15" t="s">
        <v>36</v>
      </c>
      <c r="AX733" s="15" t="s">
        <v>76</v>
      </c>
      <c r="AY733" s="257" t="s">
        <v>149</v>
      </c>
    </row>
    <row r="734" s="13" customFormat="1">
      <c r="A734" s="13"/>
      <c r="B734" s="225"/>
      <c r="C734" s="226"/>
      <c r="D734" s="227" t="s">
        <v>160</v>
      </c>
      <c r="E734" s="228" t="s">
        <v>19</v>
      </c>
      <c r="F734" s="229" t="s">
        <v>1139</v>
      </c>
      <c r="G734" s="226"/>
      <c r="H734" s="230">
        <v>98.638999999999996</v>
      </c>
      <c r="I734" s="231"/>
      <c r="J734" s="226"/>
      <c r="K734" s="226"/>
      <c r="L734" s="232"/>
      <c r="M734" s="233"/>
      <c r="N734" s="234"/>
      <c r="O734" s="234"/>
      <c r="P734" s="234"/>
      <c r="Q734" s="234"/>
      <c r="R734" s="234"/>
      <c r="S734" s="234"/>
      <c r="T734" s="235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T734" s="236" t="s">
        <v>160</v>
      </c>
      <c r="AU734" s="236" t="s">
        <v>156</v>
      </c>
      <c r="AV734" s="13" t="s">
        <v>156</v>
      </c>
      <c r="AW734" s="13" t="s">
        <v>36</v>
      </c>
      <c r="AX734" s="13" t="s">
        <v>76</v>
      </c>
      <c r="AY734" s="236" t="s">
        <v>149</v>
      </c>
    </row>
    <row r="735" s="15" customFormat="1">
      <c r="A735" s="15"/>
      <c r="B735" s="248"/>
      <c r="C735" s="249"/>
      <c r="D735" s="227" t="s">
        <v>160</v>
      </c>
      <c r="E735" s="250" t="s">
        <v>19</v>
      </c>
      <c r="F735" s="251" t="s">
        <v>1140</v>
      </c>
      <c r="G735" s="249"/>
      <c r="H735" s="250" t="s">
        <v>19</v>
      </c>
      <c r="I735" s="252"/>
      <c r="J735" s="249"/>
      <c r="K735" s="249"/>
      <c r="L735" s="253"/>
      <c r="M735" s="254"/>
      <c r="N735" s="255"/>
      <c r="O735" s="255"/>
      <c r="P735" s="255"/>
      <c r="Q735" s="255"/>
      <c r="R735" s="255"/>
      <c r="S735" s="255"/>
      <c r="T735" s="256"/>
      <c r="U735" s="15"/>
      <c r="V735" s="15"/>
      <c r="W735" s="15"/>
      <c r="X735" s="15"/>
      <c r="Y735" s="15"/>
      <c r="Z735" s="15"/>
      <c r="AA735" s="15"/>
      <c r="AB735" s="15"/>
      <c r="AC735" s="15"/>
      <c r="AD735" s="15"/>
      <c r="AE735" s="15"/>
      <c r="AT735" s="257" t="s">
        <v>160</v>
      </c>
      <c r="AU735" s="257" t="s">
        <v>156</v>
      </c>
      <c r="AV735" s="15" t="s">
        <v>84</v>
      </c>
      <c r="AW735" s="15" t="s">
        <v>36</v>
      </c>
      <c r="AX735" s="15" t="s">
        <v>76</v>
      </c>
      <c r="AY735" s="257" t="s">
        <v>149</v>
      </c>
    </row>
    <row r="736" s="13" customFormat="1">
      <c r="A736" s="13"/>
      <c r="B736" s="225"/>
      <c r="C736" s="226"/>
      <c r="D736" s="227" t="s">
        <v>160</v>
      </c>
      <c r="E736" s="228" t="s">
        <v>19</v>
      </c>
      <c r="F736" s="229" t="s">
        <v>89</v>
      </c>
      <c r="G736" s="226"/>
      <c r="H736" s="230">
        <v>38.840000000000003</v>
      </c>
      <c r="I736" s="231"/>
      <c r="J736" s="226"/>
      <c r="K736" s="226"/>
      <c r="L736" s="232"/>
      <c r="M736" s="233"/>
      <c r="N736" s="234"/>
      <c r="O736" s="234"/>
      <c r="P736" s="234"/>
      <c r="Q736" s="234"/>
      <c r="R736" s="234"/>
      <c r="S736" s="234"/>
      <c r="T736" s="235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T736" s="236" t="s">
        <v>160</v>
      </c>
      <c r="AU736" s="236" t="s">
        <v>156</v>
      </c>
      <c r="AV736" s="13" t="s">
        <v>156</v>
      </c>
      <c r="AW736" s="13" t="s">
        <v>36</v>
      </c>
      <c r="AX736" s="13" t="s">
        <v>76</v>
      </c>
      <c r="AY736" s="236" t="s">
        <v>149</v>
      </c>
    </row>
    <row r="737" s="14" customFormat="1">
      <c r="A737" s="14"/>
      <c r="B737" s="237"/>
      <c r="C737" s="238"/>
      <c r="D737" s="227" t="s">
        <v>160</v>
      </c>
      <c r="E737" s="239" t="s">
        <v>19</v>
      </c>
      <c r="F737" s="240" t="s">
        <v>162</v>
      </c>
      <c r="G737" s="238"/>
      <c r="H737" s="241">
        <v>137.47900000000001</v>
      </c>
      <c r="I737" s="242"/>
      <c r="J737" s="238"/>
      <c r="K737" s="238"/>
      <c r="L737" s="243"/>
      <c r="M737" s="244"/>
      <c r="N737" s="245"/>
      <c r="O737" s="245"/>
      <c r="P737" s="245"/>
      <c r="Q737" s="245"/>
      <c r="R737" s="245"/>
      <c r="S737" s="245"/>
      <c r="T737" s="246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  <c r="AT737" s="247" t="s">
        <v>160</v>
      </c>
      <c r="AU737" s="247" t="s">
        <v>156</v>
      </c>
      <c r="AV737" s="14" t="s">
        <v>155</v>
      </c>
      <c r="AW737" s="14" t="s">
        <v>36</v>
      </c>
      <c r="AX737" s="14" t="s">
        <v>84</v>
      </c>
      <c r="AY737" s="247" t="s">
        <v>149</v>
      </c>
    </row>
    <row r="738" s="2" customFormat="1" ht="37.8" customHeight="1">
      <c r="A738" s="40"/>
      <c r="B738" s="41"/>
      <c r="C738" s="207" t="s">
        <v>1141</v>
      </c>
      <c r="D738" s="207" t="s">
        <v>151</v>
      </c>
      <c r="E738" s="208" t="s">
        <v>1142</v>
      </c>
      <c r="F738" s="209" t="s">
        <v>1143</v>
      </c>
      <c r="G738" s="210" t="s">
        <v>91</v>
      </c>
      <c r="H738" s="211">
        <v>137.47900000000001</v>
      </c>
      <c r="I738" s="212"/>
      <c r="J738" s="213">
        <f>ROUND(I738*H738,2)</f>
        <v>0</v>
      </c>
      <c r="K738" s="209" t="s">
        <v>154</v>
      </c>
      <c r="L738" s="46"/>
      <c r="M738" s="214" t="s">
        <v>19</v>
      </c>
      <c r="N738" s="215" t="s">
        <v>48</v>
      </c>
      <c r="O738" s="86"/>
      <c r="P738" s="216">
        <f>O738*H738</f>
        <v>0</v>
      </c>
      <c r="Q738" s="216">
        <v>0.00028600000000000001</v>
      </c>
      <c r="R738" s="216">
        <f>Q738*H738</f>
        <v>0.039318994000000003</v>
      </c>
      <c r="S738" s="216">
        <v>0</v>
      </c>
      <c r="T738" s="217">
        <f>S738*H738</f>
        <v>0</v>
      </c>
      <c r="U738" s="40"/>
      <c r="V738" s="40"/>
      <c r="W738" s="40"/>
      <c r="X738" s="40"/>
      <c r="Y738" s="40"/>
      <c r="Z738" s="40"/>
      <c r="AA738" s="40"/>
      <c r="AB738" s="40"/>
      <c r="AC738" s="40"/>
      <c r="AD738" s="40"/>
      <c r="AE738" s="40"/>
      <c r="AR738" s="218" t="s">
        <v>249</v>
      </c>
      <c r="AT738" s="218" t="s">
        <v>151</v>
      </c>
      <c r="AU738" s="218" t="s">
        <v>156</v>
      </c>
      <c r="AY738" s="19" t="s">
        <v>149</v>
      </c>
      <c r="BE738" s="219">
        <f>IF(N738="základní",J738,0)</f>
        <v>0</v>
      </c>
      <c r="BF738" s="219">
        <f>IF(N738="snížená",J738,0)</f>
        <v>0</v>
      </c>
      <c r="BG738" s="219">
        <f>IF(N738="zákl. přenesená",J738,0)</f>
        <v>0</v>
      </c>
      <c r="BH738" s="219">
        <f>IF(N738="sníž. přenesená",J738,0)</f>
        <v>0</v>
      </c>
      <c r="BI738" s="219">
        <f>IF(N738="nulová",J738,0)</f>
        <v>0</v>
      </c>
      <c r="BJ738" s="19" t="s">
        <v>156</v>
      </c>
      <c r="BK738" s="219">
        <f>ROUND(I738*H738,2)</f>
        <v>0</v>
      </c>
      <c r="BL738" s="19" t="s">
        <v>249</v>
      </c>
      <c r="BM738" s="218" t="s">
        <v>1144</v>
      </c>
    </row>
    <row r="739" s="2" customFormat="1">
      <c r="A739" s="40"/>
      <c r="B739" s="41"/>
      <c r="C739" s="42"/>
      <c r="D739" s="220" t="s">
        <v>158</v>
      </c>
      <c r="E739" s="42"/>
      <c r="F739" s="221" t="s">
        <v>1145</v>
      </c>
      <c r="G739" s="42"/>
      <c r="H739" s="42"/>
      <c r="I739" s="222"/>
      <c r="J739" s="42"/>
      <c r="K739" s="42"/>
      <c r="L739" s="46"/>
      <c r="M739" s="223"/>
      <c r="N739" s="224"/>
      <c r="O739" s="86"/>
      <c r="P739" s="86"/>
      <c r="Q739" s="86"/>
      <c r="R739" s="86"/>
      <c r="S739" s="86"/>
      <c r="T739" s="87"/>
      <c r="U739" s="40"/>
      <c r="V739" s="40"/>
      <c r="W739" s="40"/>
      <c r="X739" s="40"/>
      <c r="Y739" s="40"/>
      <c r="Z739" s="40"/>
      <c r="AA739" s="40"/>
      <c r="AB739" s="40"/>
      <c r="AC739" s="40"/>
      <c r="AD739" s="40"/>
      <c r="AE739" s="40"/>
      <c r="AT739" s="19" t="s">
        <v>158</v>
      </c>
      <c r="AU739" s="19" t="s">
        <v>156</v>
      </c>
    </row>
    <row r="740" s="15" customFormat="1">
      <c r="A740" s="15"/>
      <c r="B740" s="248"/>
      <c r="C740" s="249"/>
      <c r="D740" s="227" t="s">
        <v>160</v>
      </c>
      <c r="E740" s="250" t="s">
        <v>19</v>
      </c>
      <c r="F740" s="251" t="s">
        <v>1138</v>
      </c>
      <c r="G740" s="249"/>
      <c r="H740" s="250" t="s">
        <v>19</v>
      </c>
      <c r="I740" s="252"/>
      <c r="J740" s="249"/>
      <c r="K740" s="249"/>
      <c r="L740" s="253"/>
      <c r="M740" s="254"/>
      <c r="N740" s="255"/>
      <c r="O740" s="255"/>
      <c r="P740" s="255"/>
      <c r="Q740" s="255"/>
      <c r="R740" s="255"/>
      <c r="S740" s="255"/>
      <c r="T740" s="256"/>
      <c r="U740" s="15"/>
      <c r="V740" s="15"/>
      <c r="W740" s="15"/>
      <c r="X740" s="15"/>
      <c r="Y740" s="15"/>
      <c r="Z740" s="15"/>
      <c r="AA740" s="15"/>
      <c r="AB740" s="15"/>
      <c r="AC740" s="15"/>
      <c r="AD740" s="15"/>
      <c r="AE740" s="15"/>
      <c r="AT740" s="257" t="s">
        <v>160</v>
      </c>
      <c r="AU740" s="257" t="s">
        <v>156</v>
      </c>
      <c r="AV740" s="15" t="s">
        <v>84</v>
      </c>
      <c r="AW740" s="15" t="s">
        <v>36</v>
      </c>
      <c r="AX740" s="15" t="s">
        <v>76</v>
      </c>
      <c r="AY740" s="257" t="s">
        <v>149</v>
      </c>
    </row>
    <row r="741" s="13" customFormat="1">
      <c r="A741" s="13"/>
      <c r="B741" s="225"/>
      <c r="C741" s="226"/>
      <c r="D741" s="227" t="s">
        <v>160</v>
      </c>
      <c r="E741" s="228" t="s">
        <v>19</v>
      </c>
      <c r="F741" s="229" t="s">
        <v>1139</v>
      </c>
      <c r="G741" s="226"/>
      <c r="H741" s="230">
        <v>98.638999999999996</v>
      </c>
      <c r="I741" s="231"/>
      <c r="J741" s="226"/>
      <c r="K741" s="226"/>
      <c r="L741" s="232"/>
      <c r="M741" s="233"/>
      <c r="N741" s="234"/>
      <c r="O741" s="234"/>
      <c r="P741" s="234"/>
      <c r="Q741" s="234"/>
      <c r="R741" s="234"/>
      <c r="S741" s="234"/>
      <c r="T741" s="235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T741" s="236" t="s">
        <v>160</v>
      </c>
      <c r="AU741" s="236" t="s">
        <v>156</v>
      </c>
      <c r="AV741" s="13" t="s">
        <v>156</v>
      </c>
      <c r="AW741" s="13" t="s">
        <v>36</v>
      </c>
      <c r="AX741" s="13" t="s">
        <v>76</v>
      </c>
      <c r="AY741" s="236" t="s">
        <v>149</v>
      </c>
    </row>
    <row r="742" s="15" customFormat="1">
      <c r="A742" s="15"/>
      <c r="B742" s="248"/>
      <c r="C742" s="249"/>
      <c r="D742" s="227" t="s">
        <v>160</v>
      </c>
      <c r="E742" s="250" t="s">
        <v>19</v>
      </c>
      <c r="F742" s="251" t="s">
        <v>1140</v>
      </c>
      <c r="G742" s="249"/>
      <c r="H742" s="250" t="s">
        <v>19</v>
      </c>
      <c r="I742" s="252"/>
      <c r="J742" s="249"/>
      <c r="K742" s="249"/>
      <c r="L742" s="253"/>
      <c r="M742" s="254"/>
      <c r="N742" s="255"/>
      <c r="O742" s="255"/>
      <c r="P742" s="255"/>
      <c r="Q742" s="255"/>
      <c r="R742" s="255"/>
      <c r="S742" s="255"/>
      <c r="T742" s="256"/>
      <c r="U742" s="15"/>
      <c r="V742" s="15"/>
      <c r="W742" s="15"/>
      <c r="X742" s="15"/>
      <c r="Y742" s="15"/>
      <c r="Z742" s="15"/>
      <c r="AA742" s="15"/>
      <c r="AB742" s="15"/>
      <c r="AC742" s="15"/>
      <c r="AD742" s="15"/>
      <c r="AE742" s="15"/>
      <c r="AT742" s="257" t="s">
        <v>160</v>
      </c>
      <c r="AU742" s="257" t="s">
        <v>156</v>
      </c>
      <c r="AV742" s="15" t="s">
        <v>84</v>
      </c>
      <c r="AW742" s="15" t="s">
        <v>36</v>
      </c>
      <c r="AX742" s="15" t="s">
        <v>76</v>
      </c>
      <c r="AY742" s="257" t="s">
        <v>149</v>
      </c>
    </row>
    <row r="743" s="13" customFormat="1">
      <c r="A743" s="13"/>
      <c r="B743" s="225"/>
      <c r="C743" s="226"/>
      <c r="D743" s="227" t="s">
        <v>160</v>
      </c>
      <c r="E743" s="228" t="s">
        <v>19</v>
      </c>
      <c r="F743" s="229" t="s">
        <v>89</v>
      </c>
      <c r="G743" s="226"/>
      <c r="H743" s="230">
        <v>38.840000000000003</v>
      </c>
      <c r="I743" s="231"/>
      <c r="J743" s="226"/>
      <c r="K743" s="226"/>
      <c r="L743" s="232"/>
      <c r="M743" s="233"/>
      <c r="N743" s="234"/>
      <c r="O743" s="234"/>
      <c r="P743" s="234"/>
      <c r="Q743" s="234"/>
      <c r="R743" s="234"/>
      <c r="S743" s="234"/>
      <c r="T743" s="235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T743" s="236" t="s">
        <v>160</v>
      </c>
      <c r="AU743" s="236" t="s">
        <v>156</v>
      </c>
      <c r="AV743" s="13" t="s">
        <v>156</v>
      </c>
      <c r="AW743" s="13" t="s">
        <v>36</v>
      </c>
      <c r="AX743" s="13" t="s">
        <v>76</v>
      </c>
      <c r="AY743" s="236" t="s">
        <v>149</v>
      </c>
    </row>
    <row r="744" s="14" customFormat="1">
      <c r="A744" s="14"/>
      <c r="B744" s="237"/>
      <c r="C744" s="238"/>
      <c r="D744" s="227" t="s">
        <v>160</v>
      </c>
      <c r="E744" s="239" t="s">
        <v>19</v>
      </c>
      <c r="F744" s="240" t="s">
        <v>162</v>
      </c>
      <c r="G744" s="238"/>
      <c r="H744" s="241">
        <v>137.47900000000001</v>
      </c>
      <c r="I744" s="242"/>
      <c r="J744" s="238"/>
      <c r="K744" s="238"/>
      <c r="L744" s="243"/>
      <c r="M744" s="269"/>
      <c r="N744" s="270"/>
      <c r="O744" s="270"/>
      <c r="P744" s="270"/>
      <c r="Q744" s="270"/>
      <c r="R744" s="270"/>
      <c r="S744" s="270"/>
      <c r="T744" s="271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  <c r="AT744" s="247" t="s">
        <v>160</v>
      </c>
      <c r="AU744" s="247" t="s">
        <v>156</v>
      </c>
      <c r="AV744" s="14" t="s">
        <v>155</v>
      </c>
      <c r="AW744" s="14" t="s">
        <v>36</v>
      </c>
      <c r="AX744" s="14" t="s">
        <v>84</v>
      </c>
      <c r="AY744" s="247" t="s">
        <v>149</v>
      </c>
    </row>
    <row r="745" s="2" customFormat="1" ht="6.96" customHeight="1">
      <c r="A745" s="40"/>
      <c r="B745" s="61"/>
      <c r="C745" s="62"/>
      <c r="D745" s="62"/>
      <c r="E745" s="62"/>
      <c r="F745" s="62"/>
      <c r="G745" s="62"/>
      <c r="H745" s="62"/>
      <c r="I745" s="62"/>
      <c r="J745" s="62"/>
      <c r="K745" s="62"/>
      <c r="L745" s="46"/>
      <c r="M745" s="40"/>
      <c r="O745" s="40"/>
      <c r="P745" s="40"/>
      <c r="Q745" s="40"/>
      <c r="R745" s="40"/>
      <c r="S745" s="40"/>
      <c r="T745" s="40"/>
      <c r="U745" s="40"/>
      <c r="V745" s="40"/>
      <c r="W745" s="40"/>
      <c r="X745" s="40"/>
      <c r="Y745" s="40"/>
      <c r="Z745" s="40"/>
      <c r="AA745" s="40"/>
      <c r="AB745" s="40"/>
      <c r="AC745" s="40"/>
      <c r="AD745" s="40"/>
      <c r="AE745" s="40"/>
    </row>
  </sheetData>
  <sheetProtection sheet="1" autoFilter="0" formatColumns="0" formatRows="0" objects="1" scenarios="1" spinCount="100000" saltValue="hnx+ggXRcBPUIcf97TdpqJlSn//EI3nR5wYjZrLuvtGsrKshIkYflzEP55z9LXNsTJy0Axut71smETOeVHnV3Q==" hashValue="nJI8e92WLNqMIklY7LW4Jb8FK20D8V/YgRMbKXub9PA/RVR+UimedZYsELh1abmcmP0oqH5yFSJ1S4Kzv5IUWg==" algorithmName="SHA-512" password="CC35"/>
  <autoFilter ref="C102:K744"/>
  <mergeCells count="9">
    <mergeCell ref="E7:H7"/>
    <mergeCell ref="E9:H9"/>
    <mergeCell ref="E18:H18"/>
    <mergeCell ref="E27:H27"/>
    <mergeCell ref="E48:H48"/>
    <mergeCell ref="E50:H50"/>
    <mergeCell ref="E93:H93"/>
    <mergeCell ref="E95:H95"/>
    <mergeCell ref="L2:V2"/>
  </mergeCells>
  <hyperlinks>
    <hyperlink ref="F107" r:id="rId1" display="https://podminky.urs.cz/item/CS_URS_2025_01/342272215"/>
    <hyperlink ref="F111" r:id="rId2" display="https://podminky.urs.cz/item/CS_URS_2025_01/342291111"/>
    <hyperlink ref="F116" r:id="rId3" display="https://podminky.urs.cz/item/CS_URS_2025_01/611131121"/>
    <hyperlink ref="F121" r:id="rId4" display="https://podminky.urs.cz/item/CS_URS_2025_01/611142001"/>
    <hyperlink ref="F125" r:id="rId5" display="https://podminky.urs.cz/item/CS_URS_2025_01/611311131"/>
    <hyperlink ref="F129" r:id="rId6" display="https://podminky.urs.cz/item/CS_URS_2025_01/612131121"/>
    <hyperlink ref="F138" r:id="rId7" display="https://podminky.urs.cz/item/CS_URS_2025_01/612142001"/>
    <hyperlink ref="F146" r:id="rId8" display="https://podminky.urs.cz/item/CS_URS_2025_01/612311111"/>
    <hyperlink ref="F152" r:id="rId9" display="https://podminky.urs.cz/item/CS_URS_2025_01/612311131"/>
    <hyperlink ref="F160" r:id="rId10" display="https://podminky.urs.cz/item/CS_URS_2025_01/613131121"/>
    <hyperlink ref="F167" r:id="rId11" display="https://podminky.urs.cz/item/CS_URS_2025_01/613142001"/>
    <hyperlink ref="F173" r:id="rId12" display="https://podminky.urs.cz/item/CS_URS_2025_01/613311131"/>
    <hyperlink ref="F180" r:id="rId13" display="https://podminky.urs.cz/item/CS_URS_2025_01/949101111"/>
    <hyperlink ref="F184" r:id="rId14" display="https://podminky.urs.cz/item/CS_URS_2025_01/952901111"/>
    <hyperlink ref="F188" r:id="rId15" display="https://podminky.urs.cz/item/CS_URS_2025_01/962084130"/>
    <hyperlink ref="F192" r:id="rId16" display="https://podminky.urs.cz/item/CS_URS_2025_01/978011191"/>
    <hyperlink ref="F196" r:id="rId17" display="https://podminky.urs.cz/item/CS_URS_2025_01/978013191"/>
    <hyperlink ref="F208" r:id="rId18" display="https://podminky.urs.cz/item/CS_URS_2025_01/997013213"/>
    <hyperlink ref="F210" r:id="rId19" display="https://podminky.urs.cz/item/CS_URS_2025_01/997013511"/>
    <hyperlink ref="F212" r:id="rId20" display="https://podminky.urs.cz/item/CS_URS_2025_01/997013509"/>
    <hyperlink ref="F218" r:id="rId21" display="https://podminky.urs.cz/item/CS_URS_2025_01/997013631"/>
    <hyperlink ref="F223" r:id="rId22" display="https://podminky.urs.cz/item/CS_URS_2025_01/997013811"/>
    <hyperlink ref="F228" r:id="rId23" display="https://podminky.urs.cz/item/CS_URS_2025_01/997013871"/>
    <hyperlink ref="F243" r:id="rId24" display="https://podminky.urs.cz/item/CS_URS_2025_01/998018002"/>
    <hyperlink ref="F247" r:id="rId25" display="https://podminky.urs.cz/item/CS_URS_2025_01/725110811"/>
    <hyperlink ref="F249" r:id="rId26" display="https://podminky.urs.cz/item/CS_URS_2025_01/725210821"/>
    <hyperlink ref="F251" r:id="rId27" display="https://podminky.urs.cz/item/CS_URS_2025_01/725220841"/>
    <hyperlink ref="F253" r:id="rId28" display="https://podminky.urs.cz/item/CS_URS_2025_01/725610810"/>
    <hyperlink ref="F255" r:id="rId29" display="https://podminky.urs.cz/item/CS_URS_2025_01/725820801"/>
    <hyperlink ref="F257" r:id="rId30" display="https://podminky.urs.cz/item/CS_URS_2025_01/725820802"/>
    <hyperlink ref="F259" r:id="rId31" display="https://podminky.urs.cz/item/CS_URS_2025_01/725310823"/>
    <hyperlink ref="F261" r:id="rId32" display="https://podminky.urs.cz/item/CS_URS_2025_01/725860811"/>
    <hyperlink ref="F263" r:id="rId33" display="https://podminky.urs.cz/item/CS_URS_2025_01/725112183"/>
    <hyperlink ref="F265" r:id="rId34" display="https://podminky.urs.cz/item/CS_URS_2025_01/725211615"/>
    <hyperlink ref="F267" r:id="rId35" display="https://podminky.urs.cz/item/CS_URS_2025_01/725241142"/>
    <hyperlink ref="F269" r:id="rId36" display="https://podminky.urs.cz/item/CS_URS_2025_01/725244813"/>
    <hyperlink ref="F272" r:id="rId37" display="https://podminky.urs.cz/item/CS_URS_2025_01/725811115"/>
    <hyperlink ref="F274" r:id="rId38" display="https://podminky.urs.cz/item/CS_URS_2025_01/725821312"/>
    <hyperlink ref="F276" r:id="rId39" display="https://podminky.urs.cz/item/CS_URS_2025_01/725822611"/>
    <hyperlink ref="F278" r:id="rId40" display="https://podminky.urs.cz/item/CS_URS_2025_01/725841333"/>
    <hyperlink ref="F280" r:id="rId41" display="https://podminky.urs.cz/item/CS_URS_2025_01/998725202"/>
    <hyperlink ref="F282" r:id="rId42" display="https://podminky.urs.cz/item/CS_URS_2025_01/998725312"/>
    <hyperlink ref="F285" r:id="rId43" display="https://podminky.urs.cz/item/CS_URS_2025_01/733120815"/>
    <hyperlink ref="F290" r:id="rId44" display="https://podminky.urs.cz/item/CS_URS_2025_01/733221102"/>
    <hyperlink ref="F294" r:id="rId45" display="https://podminky.urs.cz/item/CS_URS_2025_01/998733202"/>
    <hyperlink ref="F296" r:id="rId46" display="https://podminky.urs.cz/item/CS_URS_2025_01/998733312"/>
    <hyperlink ref="F299" r:id="rId47" display="https://podminky.urs.cz/item/CS_URS_2025_01/734221412"/>
    <hyperlink ref="F302" r:id="rId48" display="https://podminky.urs.cz/item/CS_URS_2025_01/998734202"/>
    <hyperlink ref="F304" r:id="rId49" display="https://podminky.urs.cz/item/CS_URS_2025_01/998734312"/>
    <hyperlink ref="F307" r:id="rId50" display="https://podminky.urs.cz/item/CS_URS_2025_01/735111810"/>
    <hyperlink ref="F312" r:id="rId51" display="https://podminky.urs.cz/item/CS_URS_2025_01/735151355"/>
    <hyperlink ref="F314" r:id="rId52" display="https://podminky.urs.cz/item/CS_URS_2025_01/735151360"/>
    <hyperlink ref="F316" r:id="rId53" display="https://podminky.urs.cz/item/CS_URS_2025_01/735164253"/>
    <hyperlink ref="F319" r:id="rId54" display="https://podminky.urs.cz/item/CS_URS_2025_01/998735202"/>
    <hyperlink ref="F321" r:id="rId55" display="https://podminky.urs.cz/item/CS_URS_2025_01/998735312"/>
    <hyperlink ref="F324" r:id="rId56" display="https://podminky.urs.cz/item/CS_URS_2025_01/741371871"/>
    <hyperlink ref="F336" r:id="rId57" display="https://podminky.urs.cz/item/CS_URS_2025_01/998751202"/>
    <hyperlink ref="F338" r:id="rId58" display="https://podminky.urs.cz/item/CS_URS_2025_01/998751311"/>
    <hyperlink ref="F341" r:id="rId59" display="https://podminky.urs.cz/item/CS_URS_2025_01/766411821"/>
    <hyperlink ref="F345" r:id="rId60" display="https://podminky.urs.cz/item/CS_URS_2025_01/766621820"/>
    <hyperlink ref="F349" r:id="rId61" display="https://podminky.urs.cz/item/CS_URS_2025_01/766660001"/>
    <hyperlink ref="F353" r:id="rId62" display="https://podminky.urs.cz/item/CS_URS_2025_01/766660011"/>
    <hyperlink ref="F356" r:id="rId63" display="https://podminky.urs.cz/item/CS_URS_2025_01/766660021"/>
    <hyperlink ref="F362" r:id="rId64" display="https://podminky.urs.cz/item/CS_URS_2025_01/766691914"/>
    <hyperlink ref="F366" r:id="rId65" display="https://podminky.urs.cz/item/CS_URS_2025_01/766695213"/>
    <hyperlink ref="F372" r:id="rId66" display="https://podminky.urs.cz/item/CS_URS_2025_01/766812840"/>
    <hyperlink ref="F374" r:id="rId67" display="https://podminky.urs.cz/item/CS_URS_2025_01/766825811"/>
    <hyperlink ref="F378" r:id="rId68" display="https://podminky.urs.cz/item/CS_URS_2025_01/766825821"/>
    <hyperlink ref="F382" r:id="rId69" display="https://podminky.urs.cz/item/CS_URS_2025_01/998766202"/>
    <hyperlink ref="F384" r:id="rId70" display="https://podminky.urs.cz/item/CS_URS_2025_01/998766312"/>
    <hyperlink ref="F387" r:id="rId71" display="https://podminky.urs.cz/item/CS_URS_2025_01/766811115"/>
    <hyperlink ref="F389" r:id="rId72" display="https://podminky.urs.cz/item/CS_URS_2025_01/766811141"/>
    <hyperlink ref="F391" r:id="rId73" display="https://podminky.urs.cz/item/CS_URS_2025_01/766811144"/>
    <hyperlink ref="F393" r:id="rId74" display="https://podminky.urs.cz/item/CS_URS_2025_01/766811151"/>
    <hyperlink ref="F395" r:id="rId75" display="https://podminky.urs.cz/item/CS_URS_2025_01/766811213"/>
    <hyperlink ref="F397" r:id="rId76" display="https://podminky.urs.cz/item/CS_URS_2025_01/766811221"/>
    <hyperlink ref="F399" r:id="rId77" display="https://podminky.urs.cz/item/CS_URS_2025_01/766811222"/>
    <hyperlink ref="F401" r:id="rId78" display="https://podminky.urs.cz/item/CS_URS_2025_01/766811223"/>
    <hyperlink ref="F403" r:id="rId79" display="https://podminky.urs.cz/item/CS_URS_2025_01/766811233"/>
    <hyperlink ref="F405" r:id="rId80" display="https://podminky.urs.cz/item/CS_URS_2025_01/766811239"/>
    <hyperlink ref="F407" r:id="rId81" display="https://podminky.urs.cz/item/CS_URS_2025_01/766811311"/>
    <hyperlink ref="F409" r:id="rId82" display="https://podminky.urs.cz/item/CS_URS_2025_01/766811352"/>
    <hyperlink ref="F411" r:id="rId83" display="https://podminky.urs.cz/item/CS_URS_2025_01/766811421"/>
    <hyperlink ref="F429" r:id="rId84" display="https://podminky.urs.cz/item/CS_URS_2025_01/998766202"/>
    <hyperlink ref="F431" r:id="rId85" display="https://podminky.urs.cz/item/CS_URS_2025_01/998766312"/>
    <hyperlink ref="F434" r:id="rId86" display="https://podminky.urs.cz/item/CS_URS_2025_01/766821111"/>
    <hyperlink ref="F436" r:id="rId87" display="https://podminky.urs.cz/item/CS_URS_2025_01/766821142"/>
    <hyperlink ref="F442" r:id="rId88" display="https://podminky.urs.cz/item/CS_URS_2025_01/998766202"/>
    <hyperlink ref="F444" r:id="rId89" display="https://podminky.urs.cz/item/CS_URS_2025_01/998766312"/>
    <hyperlink ref="F447" r:id="rId90" display="https://podminky.urs.cz/item/CS_URS_2025_01/766821112"/>
    <hyperlink ref="F449" r:id="rId91" display="https://podminky.urs.cz/item/CS_URS_2025_01/766821141"/>
    <hyperlink ref="F455" r:id="rId92" display="https://podminky.urs.cz/item/CS_URS_2025_01/998766202"/>
    <hyperlink ref="F457" r:id="rId93" display="https://podminky.urs.cz/item/CS_URS_2025_01/998766312"/>
    <hyperlink ref="F460" r:id="rId94" display="https://podminky.urs.cz/item/CS_URS_2025_01/767646412"/>
    <hyperlink ref="F465" r:id="rId95" display="https://podminky.urs.cz/item/CS_URS_2025_01/998767202"/>
    <hyperlink ref="F467" r:id="rId96" display="https://podminky.urs.cz/item/CS_URS_2025_01/998767312"/>
    <hyperlink ref="F470" r:id="rId97" display="https://podminky.urs.cz/item/CS_URS_2025_01/771111011"/>
    <hyperlink ref="F474" r:id="rId98" display="https://podminky.urs.cz/item/CS_URS_2025_01/771121011"/>
    <hyperlink ref="F478" r:id="rId99" display="https://podminky.urs.cz/item/CS_URS_2025_01/771151011"/>
    <hyperlink ref="F482" r:id="rId100" display="https://podminky.urs.cz/item/CS_URS_2025_01/771574112"/>
    <hyperlink ref="F489" r:id="rId101" display="https://podminky.urs.cz/item/CS_URS_2025_01/771577111"/>
    <hyperlink ref="F494" r:id="rId102" display="https://podminky.urs.cz/item/CS_URS_2025_01/771591112"/>
    <hyperlink ref="F499" r:id="rId103" display="https://podminky.urs.cz/item/CS_URS_2025_01/771591115"/>
    <hyperlink ref="F505" r:id="rId104" display="https://podminky.urs.cz/item/CS_URS_2025_01/771591241"/>
    <hyperlink ref="F509" r:id="rId105" display="https://podminky.urs.cz/item/CS_URS_2025_01/771591264"/>
    <hyperlink ref="F515" r:id="rId106" display="https://podminky.urs.cz/item/CS_URS_2025_01/771592011"/>
    <hyperlink ref="F520" r:id="rId107" display="https://podminky.urs.cz/item/CS_URS_2025_01/998771202"/>
    <hyperlink ref="F522" r:id="rId108" display="https://podminky.urs.cz/item/CS_URS_2025_01/998771312"/>
    <hyperlink ref="F525" r:id="rId109" display="https://podminky.urs.cz/item/CS_URS_2025_01/775511800"/>
    <hyperlink ref="F529" r:id="rId110" display="https://podminky.urs.cz/item/CS_URS_2025_01/775413411"/>
    <hyperlink ref="F537" r:id="rId111" display="https://podminky.urs.cz/item/CS_URS_2025_01/775429121"/>
    <hyperlink ref="F545" r:id="rId112" display="https://podminky.urs.cz/item/CS_URS_2025_01/775541151"/>
    <hyperlink ref="F551" r:id="rId113" display="https://podminky.urs.cz/item/CS_URS_2025_01/775591191"/>
    <hyperlink ref="F557" r:id="rId114" display="https://podminky.urs.cz/item/CS_URS_2025_01/776411111"/>
    <hyperlink ref="F563" r:id="rId115" display="https://podminky.urs.cz/item/CS_URS_2025_01/998775202"/>
    <hyperlink ref="F565" r:id="rId116" display="https://podminky.urs.cz/item/CS_URS_2025_01/998775312"/>
    <hyperlink ref="F568" r:id="rId117" display="https://podminky.urs.cz/item/CS_URS_2025_01/776201811"/>
    <hyperlink ref="F572" r:id="rId118" display="https://podminky.urs.cz/item/CS_URS_2025_01/776410811"/>
    <hyperlink ref="F580" r:id="rId119" display="https://podminky.urs.cz/item/CS_URS_2025_01/776991821"/>
    <hyperlink ref="F584" r:id="rId120" display="https://podminky.urs.cz/item/CS_URS_2025_01/998776202"/>
    <hyperlink ref="F586" r:id="rId121" display="https://podminky.urs.cz/item/CS_URS_2025_01/998776312"/>
    <hyperlink ref="F589" r:id="rId122" display="https://podminky.urs.cz/item/CS_URS_2025_01/781471810"/>
    <hyperlink ref="F594" r:id="rId123" display="https://podminky.urs.cz/item/CS_URS_2025_01/781111011"/>
    <hyperlink ref="F598" r:id="rId124" display="https://podminky.urs.cz/item/CS_URS_2025_01/781121011"/>
    <hyperlink ref="F602" r:id="rId125" display="https://podminky.urs.cz/item/CS_URS_2025_01/781131112"/>
    <hyperlink ref="F608" r:id="rId126" display="https://podminky.urs.cz/item/CS_URS_2025_01/781131232"/>
    <hyperlink ref="F613" r:id="rId127" display="https://podminky.urs.cz/item/CS_URS_2025_01/781131251"/>
    <hyperlink ref="F618" r:id="rId128" display="https://podminky.urs.cz/item/CS_URS_2025_01/781473112"/>
    <hyperlink ref="F624" r:id="rId129" display="https://podminky.urs.cz/item/CS_URS_2025_01/781472491"/>
    <hyperlink ref="F628" r:id="rId130" display="https://podminky.urs.cz/item/CS_URS_2025_01/781495115"/>
    <hyperlink ref="F633" r:id="rId131" display="https://podminky.urs.cz/item/CS_URS_2025_01/781495141"/>
    <hyperlink ref="F637" r:id="rId132" display="https://podminky.urs.cz/item/CS_URS_2025_01/781495142"/>
    <hyperlink ref="F641" r:id="rId133" display="https://podminky.urs.cz/item/CS_URS_2025_01/781495211"/>
    <hyperlink ref="F645" r:id="rId134" display="https://podminky.urs.cz/item/CS_URS_2025_01/998781202"/>
    <hyperlink ref="F647" r:id="rId135" display="https://podminky.urs.cz/item/CS_URS_2025_01/998781122"/>
    <hyperlink ref="F650" r:id="rId136" display="https://podminky.urs.cz/item/CS_URS_2025_01/783301311"/>
    <hyperlink ref="F658" r:id="rId137" display="https://podminky.urs.cz/item/CS_URS_2025_01/783301401"/>
    <hyperlink ref="F666" r:id="rId138" display="https://podminky.urs.cz/item/CS_URS_2025_01/783322101"/>
    <hyperlink ref="F674" r:id="rId139" display="https://podminky.urs.cz/item/CS_URS_2025_01/783324101"/>
    <hyperlink ref="F682" r:id="rId140" display="https://podminky.urs.cz/item/CS_URS_2025_01/783327101"/>
    <hyperlink ref="F690" r:id="rId141" display="https://podminky.urs.cz/item/CS_URS_2025_01/783601713"/>
    <hyperlink ref="F694" r:id="rId142" display="https://podminky.urs.cz/item/CS_URS_2025_01/783624551"/>
    <hyperlink ref="F698" r:id="rId143" display="https://podminky.urs.cz/item/CS_URS_2025_01/783627602"/>
    <hyperlink ref="F702" r:id="rId144" display="https://podminky.urs.cz/item/CS_URS_2025_01/784171101"/>
    <hyperlink ref="F707" r:id="rId145" display="https://podminky.urs.cz/item/CS_URS_2025_01/784171111"/>
    <hyperlink ref="F717" r:id="rId146" display="https://podminky.urs.cz/item/CS_URS_2025_01/784171121"/>
    <hyperlink ref="F732" r:id="rId147" display="https://podminky.urs.cz/item/CS_URS_2025_01/784181101"/>
    <hyperlink ref="F739" r:id="rId148" display="https://podminky.urs.cz/item/CS_URS_2025_01/784221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49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88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2"/>
      <c r="AT3" s="19" t="s">
        <v>84</v>
      </c>
    </row>
    <row r="4" s="1" customFormat="1" ht="24.96" customHeight="1">
      <c r="B4" s="22"/>
      <c r="D4" s="133" t="s">
        <v>97</v>
      </c>
      <c r="L4" s="22"/>
      <c r="M4" s="134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5" t="s">
        <v>16</v>
      </c>
      <c r="L6" s="22"/>
    </row>
    <row r="7" s="1" customFormat="1" ht="16.5" customHeight="1">
      <c r="B7" s="22"/>
      <c r="E7" s="136" t="str">
        <f>'Rekapitulace stavby'!K6</f>
        <v>Stavební úpravy b.j. č. 11 v BD č.p. 30, Dvorce</v>
      </c>
      <c r="F7" s="135"/>
      <c r="G7" s="135"/>
      <c r="H7" s="135"/>
      <c r="L7" s="22"/>
    </row>
    <row r="8" s="2" customFormat="1" ht="12" customHeight="1">
      <c r="A8" s="40"/>
      <c r="B8" s="46"/>
      <c r="C8" s="40"/>
      <c r="D8" s="135" t="s">
        <v>104</v>
      </c>
      <c r="E8" s="40"/>
      <c r="F8" s="40"/>
      <c r="G8" s="40"/>
      <c r="H8" s="40"/>
      <c r="I8" s="40"/>
      <c r="J8" s="40"/>
      <c r="K8" s="40"/>
      <c r="L8" s="13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8" t="s">
        <v>1146</v>
      </c>
      <c r="F9" s="40"/>
      <c r="G9" s="40"/>
      <c r="H9" s="40"/>
      <c r="I9" s="40"/>
      <c r="J9" s="40"/>
      <c r="K9" s="40"/>
      <c r="L9" s="13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5" t="s">
        <v>18</v>
      </c>
      <c r="E11" s="40"/>
      <c r="F11" s="139" t="s">
        <v>19</v>
      </c>
      <c r="G11" s="40"/>
      <c r="H11" s="40"/>
      <c r="I11" s="135" t="s">
        <v>20</v>
      </c>
      <c r="J11" s="139" t="s">
        <v>19</v>
      </c>
      <c r="K11" s="40"/>
      <c r="L11" s="13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5" t="s">
        <v>21</v>
      </c>
      <c r="E12" s="40"/>
      <c r="F12" s="139" t="s">
        <v>22</v>
      </c>
      <c r="G12" s="40"/>
      <c r="H12" s="40"/>
      <c r="I12" s="135" t="s">
        <v>23</v>
      </c>
      <c r="J12" s="140" t="str">
        <f>'Rekapitulace stavby'!AN8</f>
        <v>19. 2. 2025</v>
      </c>
      <c r="K12" s="40"/>
      <c r="L12" s="13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5" t="s">
        <v>25</v>
      </c>
      <c r="E14" s="40"/>
      <c r="F14" s="40"/>
      <c r="G14" s="40"/>
      <c r="H14" s="40"/>
      <c r="I14" s="135" t="s">
        <v>26</v>
      </c>
      <c r="J14" s="139" t="s">
        <v>27</v>
      </c>
      <c r="K14" s="40"/>
      <c r="L14" s="13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9" t="s">
        <v>28</v>
      </c>
      <c r="F15" s="40"/>
      <c r="G15" s="40"/>
      <c r="H15" s="40"/>
      <c r="I15" s="135" t="s">
        <v>29</v>
      </c>
      <c r="J15" s="139" t="s">
        <v>30</v>
      </c>
      <c r="K15" s="40"/>
      <c r="L15" s="13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5" t="s">
        <v>31</v>
      </c>
      <c r="E17" s="40"/>
      <c r="F17" s="40"/>
      <c r="G17" s="40"/>
      <c r="H17" s="40"/>
      <c r="I17" s="135" t="s">
        <v>26</v>
      </c>
      <c r="J17" s="35" t="str">
        <f>'Rekapitulace stavby'!AN13</f>
        <v>Vyplň údaj</v>
      </c>
      <c r="K17" s="40"/>
      <c r="L17" s="13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9"/>
      <c r="G18" s="139"/>
      <c r="H18" s="139"/>
      <c r="I18" s="135" t="s">
        <v>29</v>
      </c>
      <c r="J18" s="35" t="str">
        <f>'Rekapitulace stavby'!AN14</f>
        <v>Vyplň údaj</v>
      </c>
      <c r="K18" s="40"/>
      <c r="L18" s="13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5" t="s">
        <v>33</v>
      </c>
      <c r="E20" s="40"/>
      <c r="F20" s="40"/>
      <c r="G20" s="40"/>
      <c r="H20" s="40"/>
      <c r="I20" s="135" t="s">
        <v>26</v>
      </c>
      <c r="J20" s="139" t="s">
        <v>34</v>
      </c>
      <c r="K20" s="40"/>
      <c r="L20" s="13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9" t="s">
        <v>35</v>
      </c>
      <c r="F21" s="40"/>
      <c r="G21" s="40"/>
      <c r="H21" s="40"/>
      <c r="I21" s="135" t="s">
        <v>29</v>
      </c>
      <c r="J21" s="139" t="s">
        <v>19</v>
      </c>
      <c r="K21" s="40"/>
      <c r="L21" s="13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5" t="s">
        <v>37</v>
      </c>
      <c r="E23" s="40"/>
      <c r="F23" s="40"/>
      <c r="G23" s="40"/>
      <c r="H23" s="40"/>
      <c r="I23" s="135" t="s">
        <v>26</v>
      </c>
      <c r="J23" s="139" t="s">
        <v>38</v>
      </c>
      <c r="K23" s="40"/>
      <c r="L23" s="13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9" t="s">
        <v>39</v>
      </c>
      <c r="F24" s="40"/>
      <c r="G24" s="40"/>
      <c r="H24" s="40"/>
      <c r="I24" s="135" t="s">
        <v>29</v>
      </c>
      <c r="J24" s="139" t="s">
        <v>19</v>
      </c>
      <c r="K24" s="40"/>
      <c r="L24" s="13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5" t="s">
        <v>40</v>
      </c>
      <c r="E26" s="40"/>
      <c r="F26" s="40"/>
      <c r="G26" s="40"/>
      <c r="H26" s="40"/>
      <c r="I26" s="40"/>
      <c r="J26" s="40"/>
      <c r="K26" s="40"/>
      <c r="L26" s="13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5"/>
      <c r="E29" s="145"/>
      <c r="F29" s="145"/>
      <c r="G29" s="145"/>
      <c r="H29" s="145"/>
      <c r="I29" s="145"/>
      <c r="J29" s="145"/>
      <c r="K29" s="145"/>
      <c r="L29" s="13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6" t="s">
        <v>42</v>
      </c>
      <c r="E30" s="40"/>
      <c r="F30" s="40"/>
      <c r="G30" s="40"/>
      <c r="H30" s="40"/>
      <c r="I30" s="40"/>
      <c r="J30" s="147">
        <f>ROUND(J81, 2)</f>
        <v>0</v>
      </c>
      <c r="K30" s="40"/>
      <c r="L30" s="13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5"/>
      <c r="E31" s="145"/>
      <c r="F31" s="145"/>
      <c r="G31" s="145"/>
      <c r="H31" s="145"/>
      <c r="I31" s="145"/>
      <c r="J31" s="145"/>
      <c r="K31" s="145"/>
      <c r="L31" s="13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8" t="s">
        <v>44</v>
      </c>
      <c r="G32" s="40"/>
      <c r="H32" s="40"/>
      <c r="I32" s="148" t="s">
        <v>43</v>
      </c>
      <c r="J32" s="148" t="s">
        <v>45</v>
      </c>
      <c r="K32" s="40"/>
      <c r="L32" s="13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9" t="s">
        <v>46</v>
      </c>
      <c r="E33" s="135" t="s">
        <v>47</v>
      </c>
      <c r="F33" s="150">
        <f>ROUND((SUM(BE81:BE103)),  2)</f>
        <v>0</v>
      </c>
      <c r="G33" s="40"/>
      <c r="H33" s="40"/>
      <c r="I33" s="151">
        <v>0.20999999999999999</v>
      </c>
      <c r="J33" s="150">
        <f>ROUND(((SUM(BE81:BE103))*I33),  2)</f>
        <v>0</v>
      </c>
      <c r="K33" s="40"/>
      <c r="L33" s="13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5" t="s">
        <v>48</v>
      </c>
      <c r="F34" s="150">
        <f>ROUND((SUM(BF81:BF103)),  2)</f>
        <v>0</v>
      </c>
      <c r="G34" s="40"/>
      <c r="H34" s="40"/>
      <c r="I34" s="151">
        <v>0.12</v>
      </c>
      <c r="J34" s="150">
        <f>ROUND(((SUM(BF81:BF103))*I34),  2)</f>
        <v>0</v>
      </c>
      <c r="K34" s="40"/>
      <c r="L34" s="13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5" t="s">
        <v>49</v>
      </c>
      <c r="F35" s="150">
        <f>ROUND((SUM(BG81:BG103)),  2)</f>
        <v>0</v>
      </c>
      <c r="G35" s="40"/>
      <c r="H35" s="40"/>
      <c r="I35" s="151">
        <v>0.20999999999999999</v>
      </c>
      <c r="J35" s="150">
        <f>0</f>
        <v>0</v>
      </c>
      <c r="K35" s="40"/>
      <c r="L35" s="13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5" t="s">
        <v>50</v>
      </c>
      <c r="F36" s="150">
        <f>ROUND((SUM(BH81:BH103)),  2)</f>
        <v>0</v>
      </c>
      <c r="G36" s="40"/>
      <c r="H36" s="40"/>
      <c r="I36" s="151">
        <v>0.12</v>
      </c>
      <c r="J36" s="150">
        <f>0</f>
        <v>0</v>
      </c>
      <c r="K36" s="40"/>
      <c r="L36" s="13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5" t="s">
        <v>51</v>
      </c>
      <c r="F37" s="150">
        <f>ROUND((SUM(BI81:BI103)),  2)</f>
        <v>0</v>
      </c>
      <c r="G37" s="40"/>
      <c r="H37" s="40"/>
      <c r="I37" s="151">
        <v>0</v>
      </c>
      <c r="J37" s="150">
        <f>0</f>
        <v>0</v>
      </c>
      <c r="K37" s="40"/>
      <c r="L37" s="13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2"/>
      <c r="D39" s="153" t="s">
        <v>52</v>
      </c>
      <c r="E39" s="154"/>
      <c r="F39" s="154"/>
      <c r="G39" s="155" t="s">
        <v>53</v>
      </c>
      <c r="H39" s="156" t="s">
        <v>54</v>
      </c>
      <c r="I39" s="154"/>
      <c r="J39" s="157">
        <f>SUM(J30:J37)</f>
        <v>0</v>
      </c>
      <c r="K39" s="158"/>
      <c r="L39" s="13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106</v>
      </c>
      <c r="D45" s="42"/>
      <c r="E45" s="42"/>
      <c r="F45" s="42"/>
      <c r="G45" s="42"/>
      <c r="H45" s="42"/>
      <c r="I45" s="42"/>
      <c r="J45" s="42"/>
      <c r="K45" s="42"/>
      <c r="L45" s="137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3" t="str">
        <f>E7</f>
        <v>Stavební úpravy b.j. č. 11 v BD č.p. 30, Dvorce</v>
      </c>
      <c r="F48" s="34"/>
      <c r="G48" s="34"/>
      <c r="H48" s="34"/>
      <c r="I48" s="42"/>
      <c r="J48" s="42"/>
      <c r="K48" s="42"/>
      <c r="L48" s="13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104</v>
      </c>
      <c r="D49" s="42"/>
      <c r="E49" s="42"/>
      <c r="F49" s="42"/>
      <c r="G49" s="42"/>
      <c r="H49" s="42"/>
      <c r="I49" s="42"/>
      <c r="J49" s="42"/>
      <c r="K49" s="42"/>
      <c r="L49" s="13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SO02 - Vedlejší rozpočtové náklady</v>
      </c>
      <c r="F50" s="42"/>
      <c r="G50" s="42"/>
      <c r="H50" s="42"/>
      <c r="I50" s="42"/>
      <c r="J50" s="42"/>
      <c r="K50" s="42"/>
      <c r="L50" s="13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Dvorce</v>
      </c>
      <c r="G52" s="42"/>
      <c r="H52" s="42"/>
      <c r="I52" s="34" t="s">
        <v>23</v>
      </c>
      <c r="J52" s="74" t="str">
        <f>IF(J12="","",J12)</f>
        <v>19. 2. 2025</v>
      </c>
      <c r="K52" s="42"/>
      <c r="L52" s="13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Obec Dvorce</v>
      </c>
      <c r="G54" s="42"/>
      <c r="H54" s="42"/>
      <c r="I54" s="34" t="s">
        <v>33</v>
      </c>
      <c r="J54" s="38" t="str">
        <f>E21</f>
        <v>Ing. Bronislav Böhm</v>
      </c>
      <c r="K54" s="42"/>
      <c r="L54" s="13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31</v>
      </c>
      <c r="D55" s="42"/>
      <c r="E55" s="42"/>
      <c r="F55" s="29" t="str">
        <f>IF(E18="","",E18)</f>
        <v>Vyplň údaj</v>
      </c>
      <c r="G55" s="42"/>
      <c r="H55" s="42"/>
      <c r="I55" s="34" t="s">
        <v>37</v>
      </c>
      <c r="J55" s="38" t="str">
        <f>E24</f>
        <v>Michal Pešek</v>
      </c>
      <c r="K55" s="42"/>
      <c r="L55" s="13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4" t="s">
        <v>107</v>
      </c>
      <c r="D57" s="165"/>
      <c r="E57" s="165"/>
      <c r="F57" s="165"/>
      <c r="G57" s="165"/>
      <c r="H57" s="165"/>
      <c r="I57" s="165"/>
      <c r="J57" s="166" t="s">
        <v>108</v>
      </c>
      <c r="K57" s="165"/>
      <c r="L57" s="13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7" t="s">
        <v>74</v>
      </c>
      <c r="D59" s="42"/>
      <c r="E59" s="42"/>
      <c r="F59" s="42"/>
      <c r="G59" s="42"/>
      <c r="H59" s="42"/>
      <c r="I59" s="42"/>
      <c r="J59" s="104">
        <f>J81</f>
        <v>0</v>
      </c>
      <c r="K59" s="42"/>
      <c r="L59" s="13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109</v>
      </c>
    </row>
    <row r="60" s="9" customFormat="1" ht="24.96" customHeight="1">
      <c r="A60" s="9"/>
      <c r="B60" s="168"/>
      <c r="C60" s="169"/>
      <c r="D60" s="170" t="s">
        <v>1147</v>
      </c>
      <c r="E60" s="171"/>
      <c r="F60" s="171"/>
      <c r="G60" s="171"/>
      <c r="H60" s="171"/>
      <c r="I60" s="171"/>
      <c r="J60" s="172">
        <f>J82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8"/>
      <c r="C61" s="169"/>
      <c r="D61" s="170" t="s">
        <v>1148</v>
      </c>
      <c r="E61" s="171"/>
      <c r="F61" s="171"/>
      <c r="G61" s="171"/>
      <c r="H61" s="171"/>
      <c r="I61" s="171"/>
      <c r="J61" s="172">
        <f>J90</f>
        <v>0</v>
      </c>
      <c r="K61" s="169"/>
      <c r="L61" s="173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2" customFormat="1" ht="21.84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37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6.96" customHeight="1">
      <c r="A63" s="40"/>
      <c r="B63" s="61"/>
      <c r="C63" s="62"/>
      <c r="D63" s="62"/>
      <c r="E63" s="62"/>
      <c r="F63" s="62"/>
      <c r="G63" s="62"/>
      <c r="H63" s="62"/>
      <c r="I63" s="62"/>
      <c r="J63" s="62"/>
      <c r="K63" s="62"/>
      <c r="L63" s="137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7" s="2" customFormat="1" ht="6.96" customHeight="1">
      <c r="A67" s="40"/>
      <c r="B67" s="63"/>
      <c r="C67" s="64"/>
      <c r="D67" s="64"/>
      <c r="E67" s="64"/>
      <c r="F67" s="64"/>
      <c r="G67" s="64"/>
      <c r="H67" s="64"/>
      <c r="I67" s="64"/>
      <c r="J67" s="64"/>
      <c r="K67" s="64"/>
      <c r="L67" s="137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24.96" customHeight="1">
      <c r="A68" s="40"/>
      <c r="B68" s="41"/>
      <c r="C68" s="25" t="s">
        <v>134</v>
      </c>
      <c r="D68" s="42"/>
      <c r="E68" s="42"/>
      <c r="F68" s="42"/>
      <c r="G68" s="42"/>
      <c r="H68" s="42"/>
      <c r="I68" s="42"/>
      <c r="J68" s="42"/>
      <c r="K68" s="42"/>
      <c r="L68" s="137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6.96" customHeight="1">
      <c r="A69" s="40"/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137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12" customHeight="1">
      <c r="A70" s="40"/>
      <c r="B70" s="41"/>
      <c r="C70" s="34" t="s">
        <v>16</v>
      </c>
      <c r="D70" s="42"/>
      <c r="E70" s="42"/>
      <c r="F70" s="42"/>
      <c r="G70" s="42"/>
      <c r="H70" s="42"/>
      <c r="I70" s="42"/>
      <c r="J70" s="42"/>
      <c r="K70" s="42"/>
      <c r="L70" s="137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16.5" customHeight="1">
      <c r="A71" s="40"/>
      <c r="B71" s="41"/>
      <c r="C71" s="42"/>
      <c r="D71" s="42"/>
      <c r="E71" s="163" t="str">
        <f>E7</f>
        <v>Stavební úpravy b.j. č. 11 v BD č.p. 30, Dvorce</v>
      </c>
      <c r="F71" s="34"/>
      <c r="G71" s="34"/>
      <c r="H71" s="34"/>
      <c r="I71" s="42"/>
      <c r="J71" s="42"/>
      <c r="K71" s="42"/>
      <c r="L71" s="137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2" customHeight="1">
      <c r="A72" s="40"/>
      <c r="B72" s="41"/>
      <c r="C72" s="34" t="s">
        <v>104</v>
      </c>
      <c r="D72" s="42"/>
      <c r="E72" s="42"/>
      <c r="F72" s="42"/>
      <c r="G72" s="42"/>
      <c r="H72" s="42"/>
      <c r="I72" s="42"/>
      <c r="J72" s="42"/>
      <c r="K72" s="42"/>
      <c r="L72" s="137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6.5" customHeight="1">
      <c r="A73" s="40"/>
      <c r="B73" s="41"/>
      <c r="C73" s="42"/>
      <c r="D73" s="42"/>
      <c r="E73" s="71" t="str">
        <f>E9</f>
        <v>SO02 - Vedlejší rozpočtové náklady</v>
      </c>
      <c r="F73" s="42"/>
      <c r="G73" s="42"/>
      <c r="H73" s="42"/>
      <c r="I73" s="42"/>
      <c r="J73" s="42"/>
      <c r="K73" s="42"/>
      <c r="L73" s="137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37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21</v>
      </c>
      <c r="D75" s="42"/>
      <c r="E75" s="42"/>
      <c r="F75" s="29" t="str">
        <f>F12</f>
        <v>Dvorce</v>
      </c>
      <c r="G75" s="42"/>
      <c r="H75" s="42"/>
      <c r="I75" s="34" t="s">
        <v>23</v>
      </c>
      <c r="J75" s="74" t="str">
        <f>IF(J12="","",J12)</f>
        <v>19. 2. 2025</v>
      </c>
      <c r="K75" s="42"/>
      <c r="L75" s="137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7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5.15" customHeight="1">
      <c r="A77" s="40"/>
      <c r="B77" s="41"/>
      <c r="C77" s="34" t="s">
        <v>25</v>
      </c>
      <c r="D77" s="42"/>
      <c r="E77" s="42"/>
      <c r="F77" s="29" t="str">
        <f>E15</f>
        <v>Obec Dvorce</v>
      </c>
      <c r="G77" s="42"/>
      <c r="H77" s="42"/>
      <c r="I77" s="34" t="s">
        <v>33</v>
      </c>
      <c r="J77" s="38" t="str">
        <f>E21</f>
        <v>Ing. Bronislav Böhm</v>
      </c>
      <c r="K77" s="42"/>
      <c r="L77" s="137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5.15" customHeight="1">
      <c r="A78" s="40"/>
      <c r="B78" s="41"/>
      <c r="C78" s="34" t="s">
        <v>31</v>
      </c>
      <c r="D78" s="42"/>
      <c r="E78" s="42"/>
      <c r="F78" s="29" t="str">
        <f>IF(E18="","",E18)</f>
        <v>Vyplň údaj</v>
      </c>
      <c r="G78" s="42"/>
      <c r="H78" s="42"/>
      <c r="I78" s="34" t="s">
        <v>37</v>
      </c>
      <c r="J78" s="38" t="str">
        <f>E24</f>
        <v>Michal Pešek</v>
      </c>
      <c r="K78" s="42"/>
      <c r="L78" s="13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0.32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11" customFormat="1" ht="29.28" customHeight="1">
      <c r="A80" s="180"/>
      <c r="B80" s="181"/>
      <c r="C80" s="182" t="s">
        <v>135</v>
      </c>
      <c r="D80" s="183" t="s">
        <v>61</v>
      </c>
      <c r="E80" s="183" t="s">
        <v>57</v>
      </c>
      <c r="F80" s="183" t="s">
        <v>58</v>
      </c>
      <c r="G80" s="183" t="s">
        <v>136</v>
      </c>
      <c r="H80" s="183" t="s">
        <v>137</v>
      </c>
      <c r="I80" s="183" t="s">
        <v>138</v>
      </c>
      <c r="J80" s="183" t="s">
        <v>108</v>
      </c>
      <c r="K80" s="184" t="s">
        <v>139</v>
      </c>
      <c r="L80" s="185"/>
      <c r="M80" s="94" t="s">
        <v>19</v>
      </c>
      <c r="N80" s="95" t="s">
        <v>46</v>
      </c>
      <c r="O80" s="95" t="s">
        <v>140</v>
      </c>
      <c r="P80" s="95" t="s">
        <v>141</v>
      </c>
      <c r="Q80" s="95" t="s">
        <v>142</v>
      </c>
      <c r="R80" s="95" t="s">
        <v>143</v>
      </c>
      <c r="S80" s="95" t="s">
        <v>144</v>
      </c>
      <c r="T80" s="96" t="s">
        <v>145</v>
      </c>
      <c r="U80" s="180"/>
      <c r="V80" s="180"/>
      <c r="W80" s="180"/>
      <c r="X80" s="180"/>
      <c r="Y80" s="180"/>
      <c r="Z80" s="180"/>
      <c r="AA80" s="180"/>
      <c r="AB80" s="180"/>
      <c r="AC80" s="180"/>
      <c r="AD80" s="180"/>
      <c r="AE80" s="180"/>
    </row>
    <row r="81" s="2" customFormat="1" ht="22.8" customHeight="1">
      <c r="A81" s="40"/>
      <c r="B81" s="41"/>
      <c r="C81" s="101" t="s">
        <v>146</v>
      </c>
      <c r="D81" s="42"/>
      <c r="E81" s="42"/>
      <c r="F81" s="42"/>
      <c r="G81" s="42"/>
      <c r="H81" s="42"/>
      <c r="I81" s="42"/>
      <c r="J81" s="186">
        <f>BK81</f>
        <v>0</v>
      </c>
      <c r="K81" s="42"/>
      <c r="L81" s="46"/>
      <c r="M81" s="97"/>
      <c r="N81" s="187"/>
      <c r="O81" s="98"/>
      <c r="P81" s="188">
        <f>P82+P90</f>
        <v>0</v>
      </c>
      <c r="Q81" s="98"/>
      <c r="R81" s="188">
        <f>R82+R90</f>
        <v>0</v>
      </c>
      <c r="S81" s="98"/>
      <c r="T81" s="189">
        <f>T82+T90</f>
        <v>0</v>
      </c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T81" s="19" t="s">
        <v>75</v>
      </c>
      <c r="AU81" s="19" t="s">
        <v>109</v>
      </c>
      <c r="BK81" s="190">
        <f>BK82+BK90</f>
        <v>0</v>
      </c>
    </row>
    <row r="82" s="12" customFormat="1" ht="25.92" customHeight="1">
      <c r="A82" s="12"/>
      <c r="B82" s="191"/>
      <c r="C82" s="192"/>
      <c r="D82" s="193" t="s">
        <v>75</v>
      </c>
      <c r="E82" s="194" t="s">
        <v>1149</v>
      </c>
      <c r="F82" s="194" t="s">
        <v>1150</v>
      </c>
      <c r="G82" s="192"/>
      <c r="H82" s="192"/>
      <c r="I82" s="195"/>
      <c r="J82" s="196">
        <f>BK82</f>
        <v>0</v>
      </c>
      <c r="K82" s="192"/>
      <c r="L82" s="197"/>
      <c r="M82" s="198"/>
      <c r="N82" s="199"/>
      <c r="O82" s="199"/>
      <c r="P82" s="200">
        <f>SUM(P83:P89)</f>
        <v>0</v>
      </c>
      <c r="Q82" s="199"/>
      <c r="R82" s="200">
        <f>SUM(R83:R89)</f>
        <v>0</v>
      </c>
      <c r="S82" s="199"/>
      <c r="T82" s="201">
        <f>SUM(T83:T89)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202" t="s">
        <v>155</v>
      </c>
      <c r="AT82" s="203" t="s">
        <v>75</v>
      </c>
      <c r="AU82" s="203" t="s">
        <v>76</v>
      </c>
      <c r="AY82" s="202" t="s">
        <v>149</v>
      </c>
      <c r="BK82" s="204">
        <f>SUM(BK83:BK89)</f>
        <v>0</v>
      </c>
    </row>
    <row r="83" s="2" customFormat="1" ht="37.8" customHeight="1">
      <c r="A83" s="40"/>
      <c r="B83" s="41"/>
      <c r="C83" s="207" t="s">
        <v>84</v>
      </c>
      <c r="D83" s="207" t="s">
        <v>151</v>
      </c>
      <c r="E83" s="208" t="s">
        <v>1151</v>
      </c>
      <c r="F83" s="209" t="s">
        <v>1152</v>
      </c>
      <c r="G83" s="210" t="s">
        <v>329</v>
      </c>
      <c r="H83" s="211">
        <v>1</v>
      </c>
      <c r="I83" s="212"/>
      <c r="J83" s="213">
        <f>ROUND(I83*H83,2)</f>
        <v>0</v>
      </c>
      <c r="K83" s="209" t="s">
        <v>19</v>
      </c>
      <c r="L83" s="46"/>
      <c r="M83" s="214" t="s">
        <v>19</v>
      </c>
      <c r="N83" s="215" t="s">
        <v>48</v>
      </c>
      <c r="O83" s="86"/>
      <c r="P83" s="216">
        <f>O83*H83</f>
        <v>0</v>
      </c>
      <c r="Q83" s="216">
        <v>0</v>
      </c>
      <c r="R83" s="216">
        <f>Q83*H83</f>
        <v>0</v>
      </c>
      <c r="S83" s="216">
        <v>0</v>
      </c>
      <c r="T83" s="217">
        <f>S83*H83</f>
        <v>0</v>
      </c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R83" s="218" t="s">
        <v>1153</v>
      </c>
      <c r="AT83" s="218" t="s">
        <v>151</v>
      </c>
      <c r="AU83" s="218" t="s">
        <v>84</v>
      </c>
      <c r="AY83" s="19" t="s">
        <v>149</v>
      </c>
      <c r="BE83" s="219">
        <f>IF(N83="základní",J83,0)</f>
        <v>0</v>
      </c>
      <c r="BF83" s="219">
        <f>IF(N83="snížená",J83,0)</f>
        <v>0</v>
      </c>
      <c r="BG83" s="219">
        <f>IF(N83="zákl. přenesená",J83,0)</f>
        <v>0</v>
      </c>
      <c r="BH83" s="219">
        <f>IF(N83="sníž. přenesená",J83,0)</f>
        <v>0</v>
      </c>
      <c r="BI83" s="219">
        <f>IF(N83="nulová",J83,0)</f>
        <v>0</v>
      </c>
      <c r="BJ83" s="19" t="s">
        <v>156</v>
      </c>
      <c r="BK83" s="219">
        <f>ROUND(I83*H83,2)</f>
        <v>0</v>
      </c>
      <c r="BL83" s="19" t="s">
        <v>1153</v>
      </c>
      <c r="BM83" s="218" t="s">
        <v>1154</v>
      </c>
    </row>
    <row r="84" s="13" customFormat="1">
      <c r="A84" s="13"/>
      <c r="B84" s="225"/>
      <c r="C84" s="226"/>
      <c r="D84" s="227" t="s">
        <v>160</v>
      </c>
      <c r="E84" s="228" t="s">
        <v>19</v>
      </c>
      <c r="F84" s="229" t="s">
        <v>84</v>
      </c>
      <c r="G84" s="226"/>
      <c r="H84" s="230">
        <v>1</v>
      </c>
      <c r="I84" s="231"/>
      <c r="J84" s="226"/>
      <c r="K84" s="226"/>
      <c r="L84" s="232"/>
      <c r="M84" s="233"/>
      <c r="N84" s="234"/>
      <c r="O84" s="234"/>
      <c r="P84" s="234"/>
      <c r="Q84" s="234"/>
      <c r="R84" s="234"/>
      <c r="S84" s="234"/>
      <c r="T84" s="235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T84" s="236" t="s">
        <v>160</v>
      </c>
      <c r="AU84" s="236" t="s">
        <v>84</v>
      </c>
      <c r="AV84" s="13" t="s">
        <v>156</v>
      </c>
      <c r="AW84" s="13" t="s">
        <v>36</v>
      </c>
      <c r="AX84" s="13" t="s">
        <v>76</v>
      </c>
      <c r="AY84" s="236" t="s">
        <v>149</v>
      </c>
    </row>
    <row r="85" s="14" customFormat="1">
      <c r="A85" s="14"/>
      <c r="B85" s="237"/>
      <c r="C85" s="238"/>
      <c r="D85" s="227" t="s">
        <v>160</v>
      </c>
      <c r="E85" s="239" t="s">
        <v>19</v>
      </c>
      <c r="F85" s="240" t="s">
        <v>162</v>
      </c>
      <c r="G85" s="238"/>
      <c r="H85" s="241">
        <v>1</v>
      </c>
      <c r="I85" s="242"/>
      <c r="J85" s="238"/>
      <c r="K85" s="238"/>
      <c r="L85" s="243"/>
      <c r="M85" s="244"/>
      <c r="N85" s="245"/>
      <c r="O85" s="245"/>
      <c r="P85" s="245"/>
      <c r="Q85" s="245"/>
      <c r="R85" s="245"/>
      <c r="S85" s="245"/>
      <c r="T85" s="246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T85" s="247" t="s">
        <v>160</v>
      </c>
      <c r="AU85" s="247" t="s">
        <v>84</v>
      </c>
      <c r="AV85" s="14" t="s">
        <v>155</v>
      </c>
      <c r="AW85" s="14" t="s">
        <v>36</v>
      </c>
      <c r="AX85" s="14" t="s">
        <v>84</v>
      </c>
      <c r="AY85" s="247" t="s">
        <v>149</v>
      </c>
    </row>
    <row r="86" s="2" customFormat="1" ht="24.15" customHeight="1">
      <c r="A86" s="40"/>
      <c r="B86" s="41"/>
      <c r="C86" s="207" t="s">
        <v>156</v>
      </c>
      <c r="D86" s="207" t="s">
        <v>151</v>
      </c>
      <c r="E86" s="208" t="s">
        <v>1155</v>
      </c>
      <c r="F86" s="209" t="s">
        <v>1156</v>
      </c>
      <c r="G86" s="210" t="s">
        <v>329</v>
      </c>
      <c r="H86" s="211">
        <v>1</v>
      </c>
      <c r="I86" s="212"/>
      <c r="J86" s="213">
        <f>ROUND(I86*H86,2)</f>
        <v>0</v>
      </c>
      <c r="K86" s="209" t="s">
        <v>19</v>
      </c>
      <c r="L86" s="46"/>
      <c r="M86" s="214" t="s">
        <v>19</v>
      </c>
      <c r="N86" s="215" t="s">
        <v>48</v>
      </c>
      <c r="O86" s="86"/>
      <c r="P86" s="216">
        <f>O86*H86</f>
        <v>0</v>
      </c>
      <c r="Q86" s="216">
        <v>0</v>
      </c>
      <c r="R86" s="216">
        <f>Q86*H86</f>
        <v>0</v>
      </c>
      <c r="S86" s="216">
        <v>0</v>
      </c>
      <c r="T86" s="217">
        <f>S86*H86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R86" s="218" t="s">
        <v>1153</v>
      </c>
      <c r="AT86" s="218" t="s">
        <v>151</v>
      </c>
      <c r="AU86" s="218" t="s">
        <v>84</v>
      </c>
      <c r="AY86" s="19" t="s">
        <v>149</v>
      </c>
      <c r="BE86" s="219">
        <f>IF(N86="základní",J86,0)</f>
        <v>0</v>
      </c>
      <c r="BF86" s="219">
        <f>IF(N86="snížená",J86,0)</f>
        <v>0</v>
      </c>
      <c r="BG86" s="219">
        <f>IF(N86="zákl. přenesená",J86,0)</f>
        <v>0</v>
      </c>
      <c r="BH86" s="219">
        <f>IF(N86="sníž. přenesená",J86,0)</f>
        <v>0</v>
      </c>
      <c r="BI86" s="219">
        <f>IF(N86="nulová",J86,0)</f>
        <v>0</v>
      </c>
      <c r="BJ86" s="19" t="s">
        <v>156</v>
      </c>
      <c r="BK86" s="219">
        <f>ROUND(I86*H86,2)</f>
        <v>0</v>
      </c>
      <c r="BL86" s="19" t="s">
        <v>1153</v>
      </c>
      <c r="BM86" s="218" t="s">
        <v>1157</v>
      </c>
    </row>
    <row r="87" s="13" customFormat="1">
      <c r="A87" s="13"/>
      <c r="B87" s="225"/>
      <c r="C87" s="226"/>
      <c r="D87" s="227" t="s">
        <v>160</v>
      </c>
      <c r="E87" s="228" t="s">
        <v>19</v>
      </c>
      <c r="F87" s="229" t="s">
        <v>84</v>
      </c>
      <c r="G87" s="226"/>
      <c r="H87" s="230">
        <v>1</v>
      </c>
      <c r="I87" s="231"/>
      <c r="J87" s="226"/>
      <c r="K87" s="226"/>
      <c r="L87" s="232"/>
      <c r="M87" s="233"/>
      <c r="N87" s="234"/>
      <c r="O87" s="234"/>
      <c r="P87" s="234"/>
      <c r="Q87" s="234"/>
      <c r="R87" s="234"/>
      <c r="S87" s="234"/>
      <c r="T87" s="235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T87" s="236" t="s">
        <v>160</v>
      </c>
      <c r="AU87" s="236" t="s">
        <v>84</v>
      </c>
      <c r="AV87" s="13" t="s">
        <v>156</v>
      </c>
      <c r="AW87" s="13" t="s">
        <v>36</v>
      </c>
      <c r="AX87" s="13" t="s">
        <v>76</v>
      </c>
      <c r="AY87" s="236" t="s">
        <v>149</v>
      </c>
    </row>
    <row r="88" s="14" customFormat="1">
      <c r="A88" s="14"/>
      <c r="B88" s="237"/>
      <c r="C88" s="238"/>
      <c r="D88" s="227" t="s">
        <v>160</v>
      </c>
      <c r="E88" s="239" t="s">
        <v>19</v>
      </c>
      <c r="F88" s="240" t="s">
        <v>162</v>
      </c>
      <c r="G88" s="238"/>
      <c r="H88" s="241">
        <v>1</v>
      </c>
      <c r="I88" s="242"/>
      <c r="J88" s="238"/>
      <c r="K88" s="238"/>
      <c r="L88" s="243"/>
      <c r="M88" s="244"/>
      <c r="N88" s="245"/>
      <c r="O88" s="245"/>
      <c r="P88" s="245"/>
      <c r="Q88" s="245"/>
      <c r="R88" s="245"/>
      <c r="S88" s="245"/>
      <c r="T88" s="246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T88" s="247" t="s">
        <v>160</v>
      </c>
      <c r="AU88" s="247" t="s">
        <v>84</v>
      </c>
      <c r="AV88" s="14" t="s">
        <v>155</v>
      </c>
      <c r="AW88" s="14" t="s">
        <v>36</v>
      </c>
      <c r="AX88" s="14" t="s">
        <v>84</v>
      </c>
      <c r="AY88" s="247" t="s">
        <v>149</v>
      </c>
    </row>
    <row r="89" s="2" customFormat="1" ht="49.05" customHeight="1">
      <c r="A89" s="40"/>
      <c r="B89" s="41"/>
      <c r="C89" s="207" t="s">
        <v>93</v>
      </c>
      <c r="D89" s="207" t="s">
        <v>151</v>
      </c>
      <c r="E89" s="208" t="s">
        <v>1158</v>
      </c>
      <c r="F89" s="209" t="s">
        <v>1159</v>
      </c>
      <c r="G89" s="210" t="s">
        <v>329</v>
      </c>
      <c r="H89" s="211">
        <v>1</v>
      </c>
      <c r="I89" s="212"/>
      <c r="J89" s="213">
        <f>ROUND(I89*H89,2)</f>
        <v>0</v>
      </c>
      <c r="K89" s="209" t="s">
        <v>19</v>
      </c>
      <c r="L89" s="46"/>
      <c r="M89" s="214" t="s">
        <v>19</v>
      </c>
      <c r="N89" s="215" t="s">
        <v>48</v>
      </c>
      <c r="O89" s="86"/>
      <c r="P89" s="216">
        <f>O89*H89</f>
        <v>0</v>
      </c>
      <c r="Q89" s="216">
        <v>0</v>
      </c>
      <c r="R89" s="216">
        <f>Q89*H89</f>
        <v>0</v>
      </c>
      <c r="S89" s="216">
        <v>0</v>
      </c>
      <c r="T89" s="217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8" t="s">
        <v>1153</v>
      </c>
      <c r="AT89" s="218" t="s">
        <v>151</v>
      </c>
      <c r="AU89" s="218" t="s">
        <v>84</v>
      </c>
      <c r="AY89" s="19" t="s">
        <v>149</v>
      </c>
      <c r="BE89" s="219">
        <f>IF(N89="základní",J89,0)</f>
        <v>0</v>
      </c>
      <c r="BF89" s="219">
        <f>IF(N89="snížená",J89,0)</f>
        <v>0</v>
      </c>
      <c r="BG89" s="219">
        <f>IF(N89="zákl. přenesená",J89,0)</f>
        <v>0</v>
      </c>
      <c r="BH89" s="219">
        <f>IF(N89="sníž. přenesená",J89,0)</f>
        <v>0</v>
      </c>
      <c r="BI89" s="219">
        <f>IF(N89="nulová",J89,0)</f>
        <v>0</v>
      </c>
      <c r="BJ89" s="19" t="s">
        <v>156</v>
      </c>
      <c r="BK89" s="219">
        <f>ROUND(I89*H89,2)</f>
        <v>0</v>
      </c>
      <c r="BL89" s="19" t="s">
        <v>1153</v>
      </c>
      <c r="BM89" s="218" t="s">
        <v>1160</v>
      </c>
    </row>
    <row r="90" s="12" customFormat="1" ht="25.92" customHeight="1">
      <c r="A90" s="12"/>
      <c r="B90" s="191"/>
      <c r="C90" s="192"/>
      <c r="D90" s="193" t="s">
        <v>75</v>
      </c>
      <c r="E90" s="194" t="s">
        <v>1161</v>
      </c>
      <c r="F90" s="194" t="s">
        <v>1162</v>
      </c>
      <c r="G90" s="192"/>
      <c r="H90" s="192"/>
      <c r="I90" s="195"/>
      <c r="J90" s="196">
        <f>BK90</f>
        <v>0</v>
      </c>
      <c r="K90" s="192"/>
      <c r="L90" s="197"/>
      <c r="M90" s="198"/>
      <c r="N90" s="199"/>
      <c r="O90" s="199"/>
      <c r="P90" s="200">
        <f>SUM(P91:P103)</f>
        <v>0</v>
      </c>
      <c r="Q90" s="199"/>
      <c r="R90" s="200">
        <f>SUM(R91:R103)</f>
        <v>0</v>
      </c>
      <c r="S90" s="199"/>
      <c r="T90" s="201">
        <f>SUM(T91:T103)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2" t="s">
        <v>180</v>
      </c>
      <c r="AT90" s="203" t="s">
        <v>75</v>
      </c>
      <c r="AU90" s="203" t="s">
        <v>76</v>
      </c>
      <c r="AY90" s="202" t="s">
        <v>149</v>
      </c>
      <c r="BK90" s="204">
        <f>SUM(BK91:BK103)</f>
        <v>0</v>
      </c>
    </row>
    <row r="91" s="2" customFormat="1" ht="66.75" customHeight="1">
      <c r="A91" s="40"/>
      <c r="B91" s="41"/>
      <c r="C91" s="207" t="s">
        <v>155</v>
      </c>
      <c r="D91" s="207" t="s">
        <v>151</v>
      </c>
      <c r="E91" s="208" t="s">
        <v>1163</v>
      </c>
      <c r="F91" s="209" t="s">
        <v>1164</v>
      </c>
      <c r="G91" s="210" t="s">
        <v>329</v>
      </c>
      <c r="H91" s="211">
        <v>1</v>
      </c>
      <c r="I91" s="212"/>
      <c r="J91" s="213">
        <f>ROUND(I91*H91,2)</f>
        <v>0</v>
      </c>
      <c r="K91" s="209" t="s">
        <v>19</v>
      </c>
      <c r="L91" s="46"/>
      <c r="M91" s="214" t="s">
        <v>19</v>
      </c>
      <c r="N91" s="215" t="s">
        <v>48</v>
      </c>
      <c r="O91" s="86"/>
      <c r="P91" s="216">
        <f>O91*H91</f>
        <v>0</v>
      </c>
      <c r="Q91" s="216">
        <v>0</v>
      </c>
      <c r="R91" s="216">
        <f>Q91*H91</f>
        <v>0</v>
      </c>
      <c r="S91" s="216">
        <v>0</v>
      </c>
      <c r="T91" s="217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8" t="s">
        <v>155</v>
      </c>
      <c r="AT91" s="218" t="s">
        <v>151</v>
      </c>
      <c r="AU91" s="218" t="s">
        <v>84</v>
      </c>
      <c r="AY91" s="19" t="s">
        <v>149</v>
      </c>
      <c r="BE91" s="219">
        <f>IF(N91="základní",J91,0)</f>
        <v>0</v>
      </c>
      <c r="BF91" s="219">
        <f>IF(N91="snížená",J91,0)</f>
        <v>0</v>
      </c>
      <c r="BG91" s="219">
        <f>IF(N91="zákl. přenesená",J91,0)</f>
        <v>0</v>
      </c>
      <c r="BH91" s="219">
        <f>IF(N91="sníž. přenesená",J91,0)</f>
        <v>0</v>
      </c>
      <c r="BI91" s="219">
        <f>IF(N91="nulová",J91,0)</f>
        <v>0</v>
      </c>
      <c r="BJ91" s="19" t="s">
        <v>156</v>
      </c>
      <c r="BK91" s="219">
        <f>ROUND(I91*H91,2)</f>
        <v>0</v>
      </c>
      <c r="BL91" s="19" t="s">
        <v>155</v>
      </c>
      <c r="BM91" s="218" t="s">
        <v>1165</v>
      </c>
    </row>
    <row r="92" s="13" customFormat="1">
      <c r="A92" s="13"/>
      <c r="B92" s="225"/>
      <c r="C92" s="226"/>
      <c r="D92" s="227" t="s">
        <v>160</v>
      </c>
      <c r="E92" s="228" t="s">
        <v>19</v>
      </c>
      <c r="F92" s="229" t="s">
        <v>84</v>
      </c>
      <c r="G92" s="226"/>
      <c r="H92" s="230">
        <v>1</v>
      </c>
      <c r="I92" s="231"/>
      <c r="J92" s="226"/>
      <c r="K92" s="226"/>
      <c r="L92" s="232"/>
      <c r="M92" s="233"/>
      <c r="N92" s="234"/>
      <c r="O92" s="234"/>
      <c r="P92" s="234"/>
      <c r="Q92" s="234"/>
      <c r="R92" s="234"/>
      <c r="S92" s="234"/>
      <c r="T92" s="235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36" t="s">
        <v>160</v>
      </c>
      <c r="AU92" s="236" t="s">
        <v>84</v>
      </c>
      <c r="AV92" s="13" t="s">
        <v>156</v>
      </c>
      <c r="AW92" s="13" t="s">
        <v>36</v>
      </c>
      <c r="AX92" s="13" t="s">
        <v>76</v>
      </c>
      <c r="AY92" s="236" t="s">
        <v>149</v>
      </c>
    </row>
    <row r="93" s="14" customFormat="1">
      <c r="A93" s="14"/>
      <c r="B93" s="237"/>
      <c r="C93" s="238"/>
      <c r="D93" s="227" t="s">
        <v>160</v>
      </c>
      <c r="E93" s="239" t="s">
        <v>19</v>
      </c>
      <c r="F93" s="240" t="s">
        <v>162</v>
      </c>
      <c r="G93" s="238"/>
      <c r="H93" s="241">
        <v>1</v>
      </c>
      <c r="I93" s="242"/>
      <c r="J93" s="238"/>
      <c r="K93" s="238"/>
      <c r="L93" s="243"/>
      <c r="M93" s="244"/>
      <c r="N93" s="245"/>
      <c r="O93" s="245"/>
      <c r="P93" s="245"/>
      <c r="Q93" s="245"/>
      <c r="R93" s="245"/>
      <c r="S93" s="245"/>
      <c r="T93" s="246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T93" s="247" t="s">
        <v>160</v>
      </c>
      <c r="AU93" s="247" t="s">
        <v>84</v>
      </c>
      <c r="AV93" s="14" t="s">
        <v>155</v>
      </c>
      <c r="AW93" s="14" t="s">
        <v>36</v>
      </c>
      <c r="AX93" s="14" t="s">
        <v>84</v>
      </c>
      <c r="AY93" s="247" t="s">
        <v>149</v>
      </c>
    </row>
    <row r="94" s="2" customFormat="1" ht="49.05" customHeight="1">
      <c r="A94" s="40"/>
      <c r="B94" s="41"/>
      <c r="C94" s="207" t="s">
        <v>180</v>
      </c>
      <c r="D94" s="207" t="s">
        <v>151</v>
      </c>
      <c r="E94" s="208" t="s">
        <v>1166</v>
      </c>
      <c r="F94" s="209" t="s">
        <v>1167</v>
      </c>
      <c r="G94" s="210" t="s">
        <v>329</v>
      </c>
      <c r="H94" s="211">
        <v>1</v>
      </c>
      <c r="I94" s="212"/>
      <c r="J94" s="213">
        <f>ROUND(I94*H94,2)</f>
        <v>0</v>
      </c>
      <c r="K94" s="209" t="s">
        <v>19</v>
      </c>
      <c r="L94" s="46"/>
      <c r="M94" s="214" t="s">
        <v>19</v>
      </c>
      <c r="N94" s="215" t="s">
        <v>48</v>
      </c>
      <c r="O94" s="86"/>
      <c r="P94" s="216">
        <f>O94*H94</f>
        <v>0</v>
      </c>
      <c r="Q94" s="216">
        <v>0</v>
      </c>
      <c r="R94" s="216">
        <f>Q94*H94</f>
        <v>0</v>
      </c>
      <c r="S94" s="216">
        <v>0</v>
      </c>
      <c r="T94" s="217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8" t="s">
        <v>155</v>
      </c>
      <c r="AT94" s="218" t="s">
        <v>151</v>
      </c>
      <c r="AU94" s="218" t="s">
        <v>84</v>
      </c>
      <c r="AY94" s="19" t="s">
        <v>149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19" t="s">
        <v>156</v>
      </c>
      <c r="BK94" s="219">
        <f>ROUND(I94*H94,2)</f>
        <v>0</v>
      </c>
      <c r="BL94" s="19" t="s">
        <v>155</v>
      </c>
      <c r="BM94" s="218" t="s">
        <v>1168</v>
      </c>
    </row>
    <row r="95" s="13" customFormat="1">
      <c r="A95" s="13"/>
      <c r="B95" s="225"/>
      <c r="C95" s="226"/>
      <c r="D95" s="227" t="s">
        <v>160</v>
      </c>
      <c r="E95" s="228" t="s">
        <v>19</v>
      </c>
      <c r="F95" s="229" t="s">
        <v>84</v>
      </c>
      <c r="G95" s="226"/>
      <c r="H95" s="230">
        <v>1</v>
      </c>
      <c r="I95" s="231"/>
      <c r="J95" s="226"/>
      <c r="K95" s="226"/>
      <c r="L95" s="232"/>
      <c r="M95" s="233"/>
      <c r="N95" s="234"/>
      <c r="O95" s="234"/>
      <c r="P95" s="234"/>
      <c r="Q95" s="234"/>
      <c r="R95" s="234"/>
      <c r="S95" s="234"/>
      <c r="T95" s="235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6" t="s">
        <v>160</v>
      </c>
      <c r="AU95" s="236" t="s">
        <v>84</v>
      </c>
      <c r="AV95" s="13" t="s">
        <v>156</v>
      </c>
      <c r="AW95" s="13" t="s">
        <v>36</v>
      </c>
      <c r="AX95" s="13" t="s">
        <v>76</v>
      </c>
      <c r="AY95" s="236" t="s">
        <v>149</v>
      </c>
    </row>
    <row r="96" s="14" customFormat="1">
      <c r="A96" s="14"/>
      <c r="B96" s="237"/>
      <c r="C96" s="238"/>
      <c r="D96" s="227" t="s">
        <v>160</v>
      </c>
      <c r="E96" s="239" t="s">
        <v>19</v>
      </c>
      <c r="F96" s="240" t="s">
        <v>162</v>
      </c>
      <c r="G96" s="238"/>
      <c r="H96" s="241">
        <v>1</v>
      </c>
      <c r="I96" s="242"/>
      <c r="J96" s="238"/>
      <c r="K96" s="238"/>
      <c r="L96" s="243"/>
      <c r="M96" s="244"/>
      <c r="N96" s="245"/>
      <c r="O96" s="245"/>
      <c r="P96" s="245"/>
      <c r="Q96" s="245"/>
      <c r="R96" s="245"/>
      <c r="S96" s="245"/>
      <c r="T96" s="246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47" t="s">
        <v>160</v>
      </c>
      <c r="AU96" s="247" t="s">
        <v>84</v>
      </c>
      <c r="AV96" s="14" t="s">
        <v>155</v>
      </c>
      <c r="AW96" s="14" t="s">
        <v>36</v>
      </c>
      <c r="AX96" s="14" t="s">
        <v>84</v>
      </c>
      <c r="AY96" s="247" t="s">
        <v>149</v>
      </c>
    </row>
    <row r="97" s="2" customFormat="1" ht="44.25" customHeight="1">
      <c r="A97" s="40"/>
      <c r="B97" s="41"/>
      <c r="C97" s="207" t="s">
        <v>169</v>
      </c>
      <c r="D97" s="207" t="s">
        <v>151</v>
      </c>
      <c r="E97" s="208" t="s">
        <v>1169</v>
      </c>
      <c r="F97" s="209" t="s">
        <v>1170</v>
      </c>
      <c r="G97" s="210" t="s">
        <v>329</v>
      </c>
      <c r="H97" s="211">
        <v>1</v>
      </c>
      <c r="I97" s="212"/>
      <c r="J97" s="213">
        <f>ROUND(I97*H97,2)</f>
        <v>0</v>
      </c>
      <c r="K97" s="209" t="s">
        <v>19</v>
      </c>
      <c r="L97" s="46"/>
      <c r="M97" s="214" t="s">
        <v>19</v>
      </c>
      <c r="N97" s="215" t="s">
        <v>48</v>
      </c>
      <c r="O97" s="86"/>
      <c r="P97" s="216">
        <f>O97*H97</f>
        <v>0</v>
      </c>
      <c r="Q97" s="216">
        <v>0</v>
      </c>
      <c r="R97" s="216">
        <f>Q97*H97</f>
        <v>0</v>
      </c>
      <c r="S97" s="216">
        <v>0</v>
      </c>
      <c r="T97" s="217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8" t="s">
        <v>155</v>
      </c>
      <c r="AT97" s="218" t="s">
        <v>151</v>
      </c>
      <c r="AU97" s="218" t="s">
        <v>84</v>
      </c>
      <c r="AY97" s="19" t="s">
        <v>149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19" t="s">
        <v>156</v>
      </c>
      <c r="BK97" s="219">
        <f>ROUND(I97*H97,2)</f>
        <v>0</v>
      </c>
      <c r="BL97" s="19" t="s">
        <v>155</v>
      </c>
      <c r="BM97" s="218" t="s">
        <v>1171</v>
      </c>
    </row>
    <row r="98" s="13" customFormat="1">
      <c r="A98" s="13"/>
      <c r="B98" s="225"/>
      <c r="C98" s="226"/>
      <c r="D98" s="227" t="s">
        <v>160</v>
      </c>
      <c r="E98" s="228" t="s">
        <v>19</v>
      </c>
      <c r="F98" s="229" t="s">
        <v>84</v>
      </c>
      <c r="G98" s="226"/>
      <c r="H98" s="230">
        <v>1</v>
      </c>
      <c r="I98" s="231"/>
      <c r="J98" s="226"/>
      <c r="K98" s="226"/>
      <c r="L98" s="232"/>
      <c r="M98" s="233"/>
      <c r="N98" s="234"/>
      <c r="O98" s="234"/>
      <c r="P98" s="234"/>
      <c r="Q98" s="234"/>
      <c r="R98" s="234"/>
      <c r="S98" s="234"/>
      <c r="T98" s="235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6" t="s">
        <v>160</v>
      </c>
      <c r="AU98" s="236" t="s">
        <v>84</v>
      </c>
      <c r="AV98" s="13" t="s">
        <v>156</v>
      </c>
      <c r="AW98" s="13" t="s">
        <v>36</v>
      </c>
      <c r="AX98" s="13" t="s">
        <v>76</v>
      </c>
      <c r="AY98" s="236" t="s">
        <v>149</v>
      </c>
    </row>
    <row r="99" s="14" customFormat="1">
      <c r="A99" s="14"/>
      <c r="B99" s="237"/>
      <c r="C99" s="238"/>
      <c r="D99" s="227" t="s">
        <v>160</v>
      </c>
      <c r="E99" s="239" t="s">
        <v>19</v>
      </c>
      <c r="F99" s="240" t="s">
        <v>162</v>
      </c>
      <c r="G99" s="238"/>
      <c r="H99" s="241">
        <v>1</v>
      </c>
      <c r="I99" s="242"/>
      <c r="J99" s="238"/>
      <c r="K99" s="238"/>
      <c r="L99" s="243"/>
      <c r="M99" s="244"/>
      <c r="N99" s="245"/>
      <c r="O99" s="245"/>
      <c r="P99" s="245"/>
      <c r="Q99" s="245"/>
      <c r="R99" s="245"/>
      <c r="S99" s="245"/>
      <c r="T99" s="246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47" t="s">
        <v>160</v>
      </c>
      <c r="AU99" s="247" t="s">
        <v>84</v>
      </c>
      <c r="AV99" s="14" t="s">
        <v>155</v>
      </c>
      <c r="AW99" s="14" t="s">
        <v>36</v>
      </c>
      <c r="AX99" s="14" t="s">
        <v>84</v>
      </c>
      <c r="AY99" s="247" t="s">
        <v>149</v>
      </c>
    </row>
    <row r="100" s="2" customFormat="1" ht="44.25" customHeight="1">
      <c r="A100" s="40"/>
      <c r="B100" s="41"/>
      <c r="C100" s="207" t="s">
        <v>195</v>
      </c>
      <c r="D100" s="207" t="s">
        <v>151</v>
      </c>
      <c r="E100" s="208" t="s">
        <v>1172</v>
      </c>
      <c r="F100" s="209" t="s">
        <v>1173</v>
      </c>
      <c r="G100" s="210" t="s">
        <v>329</v>
      </c>
      <c r="H100" s="211">
        <v>1</v>
      </c>
      <c r="I100" s="212"/>
      <c r="J100" s="213">
        <f>ROUND(I100*H100,2)</f>
        <v>0</v>
      </c>
      <c r="K100" s="209" t="s">
        <v>19</v>
      </c>
      <c r="L100" s="46"/>
      <c r="M100" s="214" t="s">
        <v>19</v>
      </c>
      <c r="N100" s="215" t="s">
        <v>48</v>
      </c>
      <c r="O100" s="86"/>
      <c r="P100" s="216">
        <f>O100*H100</f>
        <v>0</v>
      </c>
      <c r="Q100" s="216">
        <v>0</v>
      </c>
      <c r="R100" s="216">
        <f>Q100*H100</f>
        <v>0</v>
      </c>
      <c r="S100" s="216">
        <v>0</v>
      </c>
      <c r="T100" s="217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8" t="s">
        <v>155</v>
      </c>
      <c r="AT100" s="218" t="s">
        <v>151</v>
      </c>
      <c r="AU100" s="218" t="s">
        <v>84</v>
      </c>
      <c r="AY100" s="19" t="s">
        <v>149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19" t="s">
        <v>156</v>
      </c>
      <c r="BK100" s="219">
        <f>ROUND(I100*H100,2)</f>
        <v>0</v>
      </c>
      <c r="BL100" s="19" t="s">
        <v>155</v>
      </c>
      <c r="BM100" s="218" t="s">
        <v>1174</v>
      </c>
    </row>
    <row r="101" s="13" customFormat="1">
      <c r="A101" s="13"/>
      <c r="B101" s="225"/>
      <c r="C101" s="226"/>
      <c r="D101" s="227" t="s">
        <v>160</v>
      </c>
      <c r="E101" s="228" t="s">
        <v>19</v>
      </c>
      <c r="F101" s="229" t="s">
        <v>84</v>
      </c>
      <c r="G101" s="226"/>
      <c r="H101" s="230">
        <v>1</v>
      </c>
      <c r="I101" s="231"/>
      <c r="J101" s="226"/>
      <c r="K101" s="226"/>
      <c r="L101" s="232"/>
      <c r="M101" s="233"/>
      <c r="N101" s="234"/>
      <c r="O101" s="234"/>
      <c r="P101" s="234"/>
      <c r="Q101" s="234"/>
      <c r="R101" s="234"/>
      <c r="S101" s="234"/>
      <c r="T101" s="235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6" t="s">
        <v>160</v>
      </c>
      <c r="AU101" s="236" t="s">
        <v>84</v>
      </c>
      <c r="AV101" s="13" t="s">
        <v>156</v>
      </c>
      <c r="AW101" s="13" t="s">
        <v>36</v>
      </c>
      <c r="AX101" s="13" t="s">
        <v>76</v>
      </c>
      <c r="AY101" s="236" t="s">
        <v>149</v>
      </c>
    </row>
    <row r="102" s="14" customFormat="1">
      <c r="A102" s="14"/>
      <c r="B102" s="237"/>
      <c r="C102" s="238"/>
      <c r="D102" s="227" t="s">
        <v>160</v>
      </c>
      <c r="E102" s="239" t="s">
        <v>19</v>
      </c>
      <c r="F102" s="240" t="s">
        <v>162</v>
      </c>
      <c r="G102" s="238"/>
      <c r="H102" s="241">
        <v>1</v>
      </c>
      <c r="I102" s="242"/>
      <c r="J102" s="238"/>
      <c r="K102" s="238"/>
      <c r="L102" s="243"/>
      <c r="M102" s="244"/>
      <c r="N102" s="245"/>
      <c r="O102" s="245"/>
      <c r="P102" s="245"/>
      <c r="Q102" s="245"/>
      <c r="R102" s="245"/>
      <c r="S102" s="245"/>
      <c r="T102" s="246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47" t="s">
        <v>160</v>
      </c>
      <c r="AU102" s="247" t="s">
        <v>84</v>
      </c>
      <c r="AV102" s="14" t="s">
        <v>155</v>
      </c>
      <c r="AW102" s="14" t="s">
        <v>36</v>
      </c>
      <c r="AX102" s="14" t="s">
        <v>84</v>
      </c>
      <c r="AY102" s="247" t="s">
        <v>149</v>
      </c>
    </row>
    <row r="103" s="2" customFormat="1" ht="33" customHeight="1">
      <c r="A103" s="40"/>
      <c r="B103" s="41"/>
      <c r="C103" s="207" t="s">
        <v>202</v>
      </c>
      <c r="D103" s="207" t="s">
        <v>151</v>
      </c>
      <c r="E103" s="208" t="s">
        <v>1175</v>
      </c>
      <c r="F103" s="209" t="s">
        <v>1176</v>
      </c>
      <c r="G103" s="210" t="s">
        <v>329</v>
      </c>
      <c r="H103" s="211">
        <v>1</v>
      </c>
      <c r="I103" s="212"/>
      <c r="J103" s="213">
        <f>ROUND(I103*H103,2)</f>
        <v>0</v>
      </c>
      <c r="K103" s="209" t="s">
        <v>19</v>
      </c>
      <c r="L103" s="46"/>
      <c r="M103" s="272" t="s">
        <v>19</v>
      </c>
      <c r="N103" s="273" t="s">
        <v>48</v>
      </c>
      <c r="O103" s="274"/>
      <c r="P103" s="275">
        <f>O103*H103</f>
        <v>0</v>
      </c>
      <c r="Q103" s="275">
        <v>0</v>
      </c>
      <c r="R103" s="275">
        <f>Q103*H103</f>
        <v>0</v>
      </c>
      <c r="S103" s="275">
        <v>0</v>
      </c>
      <c r="T103" s="27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8" t="s">
        <v>155</v>
      </c>
      <c r="AT103" s="218" t="s">
        <v>151</v>
      </c>
      <c r="AU103" s="218" t="s">
        <v>84</v>
      </c>
      <c r="AY103" s="19" t="s">
        <v>149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19" t="s">
        <v>156</v>
      </c>
      <c r="BK103" s="219">
        <f>ROUND(I103*H103,2)</f>
        <v>0</v>
      </c>
      <c r="BL103" s="19" t="s">
        <v>155</v>
      </c>
      <c r="BM103" s="218" t="s">
        <v>1177</v>
      </c>
    </row>
    <row r="104" s="2" customFormat="1" ht="6.96" customHeight="1">
      <c r="A104" s="40"/>
      <c r="B104" s="61"/>
      <c r="C104" s="62"/>
      <c r="D104" s="62"/>
      <c r="E104" s="62"/>
      <c r="F104" s="62"/>
      <c r="G104" s="62"/>
      <c r="H104" s="62"/>
      <c r="I104" s="62"/>
      <c r="J104" s="62"/>
      <c r="K104" s="62"/>
      <c r="L104" s="46"/>
      <c r="M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</row>
  </sheetData>
  <sheetProtection sheet="1" autoFilter="0" formatColumns="0" formatRows="0" objects="1" scenarios="1" spinCount="100000" saltValue="t499Ts45LD91UjAvbm6xSjw1vMa04Rf+Y6fciPVGyiVTrhM9hdJP0XE9Vti/YwnWqPJP2cbM3jwybwnAadNp2Q==" hashValue="5sAv8uUF80wpEQmtQL5daHmVNmwALkGacAQk9gaIGHhtyyDXehMWzV20xkD8PH/wRVixEZs2f0mK+moI1LcrUg==" algorithmName="SHA-512" password="CC35"/>
  <autoFilter ref="C80:K103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1"/>
      <c r="C3" s="132"/>
      <c r="D3" s="132"/>
      <c r="E3" s="132"/>
      <c r="F3" s="132"/>
      <c r="G3" s="132"/>
      <c r="H3" s="22"/>
    </row>
    <row r="4" s="1" customFormat="1" ht="24.96" customHeight="1">
      <c r="B4" s="22"/>
      <c r="C4" s="133" t="s">
        <v>1178</v>
      </c>
      <c r="H4" s="22"/>
    </row>
    <row r="5" s="1" customFormat="1" ht="12" customHeight="1">
      <c r="B5" s="22"/>
      <c r="C5" s="277" t="s">
        <v>13</v>
      </c>
      <c r="D5" s="143" t="s">
        <v>14</v>
      </c>
      <c r="E5" s="1"/>
      <c r="F5" s="1"/>
      <c r="H5" s="22"/>
    </row>
    <row r="6" s="1" customFormat="1" ht="36.96" customHeight="1">
      <c r="B6" s="22"/>
      <c r="C6" s="278" t="s">
        <v>16</v>
      </c>
      <c r="D6" s="279" t="s">
        <v>17</v>
      </c>
      <c r="E6" s="1"/>
      <c r="F6" s="1"/>
      <c r="H6" s="22"/>
    </row>
    <row r="7" s="1" customFormat="1" ht="16.5" customHeight="1">
      <c r="B7" s="22"/>
      <c r="C7" s="135" t="s">
        <v>23</v>
      </c>
      <c r="D7" s="140" t="str">
        <f>'Rekapitulace stavby'!AN8</f>
        <v>19. 2. 2025</v>
      </c>
      <c r="H7" s="22"/>
    </row>
    <row r="8" s="2" customFormat="1" ht="10.8" customHeight="1">
      <c r="A8" s="40"/>
      <c r="B8" s="46"/>
      <c r="C8" s="40"/>
      <c r="D8" s="40"/>
      <c r="E8" s="40"/>
      <c r="F8" s="40"/>
      <c r="G8" s="40"/>
      <c r="H8" s="46"/>
    </row>
    <row r="9" s="11" customFormat="1" ht="29.28" customHeight="1">
      <c r="A9" s="180"/>
      <c r="B9" s="280"/>
      <c r="C9" s="281" t="s">
        <v>57</v>
      </c>
      <c r="D9" s="282" t="s">
        <v>58</v>
      </c>
      <c r="E9" s="282" t="s">
        <v>136</v>
      </c>
      <c r="F9" s="283" t="s">
        <v>1179</v>
      </c>
      <c r="G9" s="180"/>
      <c r="H9" s="280"/>
    </row>
    <row r="10" s="2" customFormat="1" ht="26.4" customHeight="1">
      <c r="A10" s="40"/>
      <c r="B10" s="46"/>
      <c r="C10" s="284" t="s">
        <v>81</v>
      </c>
      <c r="D10" s="284" t="s">
        <v>82</v>
      </c>
      <c r="E10" s="40"/>
      <c r="F10" s="40"/>
      <c r="G10" s="40"/>
      <c r="H10" s="46"/>
    </row>
    <row r="11" s="2" customFormat="1" ht="16.8" customHeight="1">
      <c r="A11" s="40"/>
      <c r="B11" s="46"/>
      <c r="C11" s="285" t="s">
        <v>94</v>
      </c>
      <c r="D11" s="286" t="s">
        <v>95</v>
      </c>
      <c r="E11" s="287" t="s">
        <v>91</v>
      </c>
      <c r="F11" s="288">
        <v>3.2999999999999998</v>
      </c>
      <c r="G11" s="40"/>
      <c r="H11" s="46"/>
    </row>
    <row r="12" s="2" customFormat="1" ht="16.8" customHeight="1">
      <c r="A12" s="40"/>
      <c r="B12" s="46"/>
      <c r="C12" s="289" t="s">
        <v>19</v>
      </c>
      <c r="D12" s="289" t="s">
        <v>1180</v>
      </c>
      <c r="E12" s="19" t="s">
        <v>19</v>
      </c>
      <c r="F12" s="290">
        <v>0.95999999999999996</v>
      </c>
      <c r="G12" s="40"/>
      <c r="H12" s="46"/>
    </row>
    <row r="13" s="2" customFormat="1" ht="16.8" customHeight="1">
      <c r="A13" s="40"/>
      <c r="B13" s="46"/>
      <c r="C13" s="289" t="s">
        <v>19</v>
      </c>
      <c r="D13" s="289" t="s">
        <v>1181</v>
      </c>
      <c r="E13" s="19" t="s">
        <v>19</v>
      </c>
      <c r="F13" s="290">
        <v>2.3399999999999999</v>
      </c>
      <c r="G13" s="40"/>
      <c r="H13" s="46"/>
    </row>
    <row r="14" s="2" customFormat="1" ht="16.8" customHeight="1">
      <c r="A14" s="40"/>
      <c r="B14" s="46"/>
      <c r="C14" s="289" t="s">
        <v>19</v>
      </c>
      <c r="D14" s="289" t="s">
        <v>162</v>
      </c>
      <c r="E14" s="19" t="s">
        <v>19</v>
      </c>
      <c r="F14" s="290">
        <v>3.2999999999999998</v>
      </c>
      <c r="G14" s="40"/>
      <c r="H14" s="46"/>
    </row>
    <row r="15" s="2" customFormat="1" ht="16.8" customHeight="1">
      <c r="A15" s="40"/>
      <c r="B15" s="46"/>
      <c r="C15" s="291" t="s">
        <v>1182</v>
      </c>
      <c r="D15" s="40"/>
      <c r="E15" s="40"/>
      <c r="F15" s="40"/>
      <c r="G15" s="40"/>
      <c r="H15" s="46"/>
    </row>
    <row r="16" s="2" customFormat="1" ht="16.8" customHeight="1">
      <c r="A16" s="40"/>
      <c r="B16" s="46"/>
      <c r="C16" s="289" t="s">
        <v>783</v>
      </c>
      <c r="D16" s="289" t="s">
        <v>1183</v>
      </c>
      <c r="E16" s="19" t="s">
        <v>91</v>
      </c>
      <c r="F16" s="290">
        <v>3.2999999999999998</v>
      </c>
      <c r="G16" s="40"/>
      <c r="H16" s="46"/>
    </row>
    <row r="17" s="2" customFormat="1" ht="16.8" customHeight="1">
      <c r="A17" s="40"/>
      <c r="B17" s="46"/>
      <c r="C17" s="289" t="s">
        <v>788</v>
      </c>
      <c r="D17" s="289" t="s">
        <v>1184</v>
      </c>
      <c r="E17" s="19" t="s">
        <v>91</v>
      </c>
      <c r="F17" s="290">
        <v>3.2999999999999998</v>
      </c>
      <c r="G17" s="40"/>
      <c r="H17" s="46"/>
    </row>
    <row r="18" s="2" customFormat="1" ht="16.8" customHeight="1">
      <c r="A18" s="40"/>
      <c r="B18" s="46"/>
      <c r="C18" s="289" t="s">
        <v>793</v>
      </c>
      <c r="D18" s="289" t="s">
        <v>1185</v>
      </c>
      <c r="E18" s="19" t="s">
        <v>91</v>
      </c>
      <c r="F18" s="290">
        <v>3.2999999999999998</v>
      </c>
      <c r="G18" s="40"/>
      <c r="H18" s="46"/>
    </row>
    <row r="19" s="2" customFormat="1">
      <c r="A19" s="40"/>
      <c r="B19" s="46"/>
      <c r="C19" s="289" t="s">
        <v>798</v>
      </c>
      <c r="D19" s="289" t="s">
        <v>1186</v>
      </c>
      <c r="E19" s="19" t="s">
        <v>91</v>
      </c>
      <c r="F19" s="290">
        <v>2.52</v>
      </c>
      <c r="G19" s="40"/>
      <c r="H19" s="46"/>
    </row>
    <row r="20" s="2" customFormat="1">
      <c r="A20" s="40"/>
      <c r="B20" s="46"/>
      <c r="C20" s="289" t="s">
        <v>809</v>
      </c>
      <c r="D20" s="289" t="s">
        <v>1187</v>
      </c>
      <c r="E20" s="19" t="s">
        <v>91</v>
      </c>
      <c r="F20" s="290">
        <v>2.52</v>
      </c>
      <c r="G20" s="40"/>
      <c r="H20" s="46"/>
    </row>
    <row r="21" s="2" customFormat="1" ht="16.8" customHeight="1">
      <c r="A21" s="40"/>
      <c r="B21" s="46"/>
      <c r="C21" s="289" t="s">
        <v>814</v>
      </c>
      <c r="D21" s="289" t="s">
        <v>1188</v>
      </c>
      <c r="E21" s="19" t="s">
        <v>91</v>
      </c>
      <c r="F21" s="290">
        <v>3.2999999999999998</v>
      </c>
      <c r="G21" s="40"/>
      <c r="H21" s="46"/>
    </row>
    <row r="22" s="2" customFormat="1" ht="16.8" customHeight="1">
      <c r="A22" s="40"/>
      <c r="B22" s="46"/>
      <c r="C22" s="289" t="s">
        <v>840</v>
      </c>
      <c r="D22" s="289" t="s">
        <v>1189</v>
      </c>
      <c r="E22" s="19" t="s">
        <v>91</v>
      </c>
      <c r="F22" s="290">
        <v>2.52</v>
      </c>
      <c r="G22" s="40"/>
      <c r="H22" s="46"/>
    </row>
    <row r="23" s="2" customFormat="1" ht="16.8" customHeight="1">
      <c r="A23" s="40"/>
      <c r="B23" s="46"/>
      <c r="C23" s="285" t="s">
        <v>101</v>
      </c>
      <c r="D23" s="286" t="s">
        <v>102</v>
      </c>
      <c r="E23" s="287" t="s">
        <v>91</v>
      </c>
      <c r="F23" s="288">
        <v>17.532</v>
      </c>
      <c r="G23" s="40"/>
      <c r="H23" s="46"/>
    </row>
    <row r="24" s="2" customFormat="1" ht="16.8" customHeight="1">
      <c r="A24" s="40"/>
      <c r="B24" s="46"/>
      <c r="C24" s="289" t="s">
        <v>19</v>
      </c>
      <c r="D24" s="289" t="s">
        <v>208</v>
      </c>
      <c r="E24" s="19" t="s">
        <v>19</v>
      </c>
      <c r="F24" s="290">
        <v>6.6260000000000003</v>
      </c>
      <c r="G24" s="40"/>
      <c r="H24" s="46"/>
    </row>
    <row r="25" s="2" customFormat="1" ht="16.8" customHeight="1">
      <c r="A25" s="40"/>
      <c r="B25" s="46"/>
      <c r="C25" s="289" t="s">
        <v>19</v>
      </c>
      <c r="D25" s="289" t="s">
        <v>209</v>
      </c>
      <c r="E25" s="19" t="s">
        <v>19</v>
      </c>
      <c r="F25" s="290">
        <v>10.906000000000001</v>
      </c>
      <c r="G25" s="40"/>
      <c r="H25" s="46"/>
    </row>
    <row r="26" s="2" customFormat="1" ht="16.8" customHeight="1">
      <c r="A26" s="40"/>
      <c r="B26" s="46"/>
      <c r="C26" s="289" t="s">
        <v>19</v>
      </c>
      <c r="D26" s="289" t="s">
        <v>162</v>
      </c>
      <c r="E26" s="19" t="s">
        <v>19</v>
      </c>
      <c r="F26" s="290">
        <v>17.532</v>
      </c>
      <c r="G26" s="40"/>
      <c r="H26" s="46"/>
    </row>
    <row r="27" s="2" customFormat="1" ht="16.8" customHeight="1">
      <c r="A27" s="40"/>
      <c r="B27" s="46"/>
      <c r="C27" s="291" t="s">
        <v>1182</v>
      </c>
      <c r="D27" s="40"/>
      <c r="E27" s="40"/>
      <c r="F27" s="40"/>
      <c r="G27" s="40"/>
      <c r="H27" s="46"/>
    </row>
    <row r="28" s="2" customFormat="1" ht="16.8" customHeight="1">
      <c r="A28" s="40"/>
      <c r="B28" s="46"/>
      <c r="C28" s="289" t="s">
        <v>971</v>
      </c>
      <c r="D28" s="289" t="s">
        <v>1190</v>
      </c>
      <c r="E28" s="19" t="s">
        <v>91</v>
      </c>
      <c r="F28" s="290">
        <v>17.532</v>
      </c>
      <c r="G28" s="40"/>
      <c r="H28" s="46"/>
    </row>
    <row r="29" s="2" customFormat="1" ht="16.8" customHeight="1">
      <c r="A29" s="40"/>
      <c r="B29" s="46"/>
      <c r="C29" s="289" t="s">
        <v>976</v>
      </c>
      <c r="D29" s="289" t="s">
        <v>1191</v>
      </c>
      <c r="E29" s="19" t="s">
        <v>91</v>
      </c>
      <c r="F29" s="290">
        <v>17.532</v>
      </c>
      <c r="G29" s="40"/>
      <c r="H29" s="46"/>
    </row>
    <row r="30" s="2" customFormat="1">
      <c r="A30" s="40"/>
      <c r="B30" s="46"/>
      <c r="C30" s="289" t="s">
        <v>1000</v>
      </c>
      <c r="D30" s="289" t="s">
        <v>1192</v>
      </c>
      <c r="E30" s="19" t="s">
        <v>91</v>
      </c>
      <c r="F30" s="290">
        <v>17.532</v>
      </c>
      <c r="G30" s="40"/>
      <c r="H30" s="46"/>
    </row>
    <row r="31" s="2" customFormat="1" ht="16.8" customHeight="1">
      <c r="A31" s="40"/>
      <c r="B31" s="46"/>
      <c r="C31" s="289" t="s">
        <v>1033</v>
      </c>
      <c r="D31" s="289" t="s">
        <v>1193</v>
      </c>
      <c r="E31" s="19" t="s">
        <v>91</v>
      </c>
      <c r="F31" s="290">
        <v>17.532</v>
      </c>
      <c r="G31" s="40"/>
      <c r="H31" s="46"/>
    </row>
    <row r="32" s="2" customFormat="1" ht="16.8" customHeight="1">
      <c r="A32" s="40"/>
      <c r="B32" s="46"/>
      <c r="C32" s="285" t="s">
        <v>98</v>
      </c>
      <c r="D32" s="286" t="s">
        <v>99</v>
      </c>
      <c r="E32" s="287" t="s">
        <v>91</v>
      </c>
      <c r="F32" s="288">
        <v>35.539999999999999</v>
      </c>
      <c r="G32" s="40"/>
      <c r="H32" s="46"/>
    </row>
    <row r="33" s="2" customFormat="1" ht="16.8" customHeight="1">
      <c r="A33" s="40"/>
      <c r="B33" s="46"/>
      <c r="C33" s="289" t="s">
        <v>19</v>
      </c>
      <c r="D33" s="289" t="s">
        <v>1194</v>
      </c>
      <c r="E33" s="19" t="s">
        <v>19</v>
      </c>
      <c r="F33" s="290">
        <v>6.4900000000000002</v>
      </c>
      <c r="G33" s="40"/>
      <c r="H33" s="46"/>
    </row>
    <row r="34" s="2" customFormat="1" ht="16.8" customHeight="1">
      <c r="A34" s="40"/>
      <c r="B34" s="46"/>
      <c r="C34" s="289" t="s">
        <v>19</v>
      </c>
      <c r="D34" s="289" t="s">
        <v>1195</v>
      </c>
      <c r="E34" s="19" t="s">
        <v>19</v>
      </c>
      <c r="F34" s="290">
        <v>17.800000000000001</v>
      </c>
      <c r="G34" s="40"/>
      <c r="H34" s="46"/>
    </row>
    <row r="35" s="2" customFormat="1" ht="16.8" customHeight="1">
      <c r="A35" s="40"/>
      <c r="B35" s="46"/>
      <c r="C35" s="289" t="s">
        <v>19</v>
      </c>
      <c r="D35" s="289" t="s">
        <v>1196</v>
      </c>
      <c r="E35" s="19" t="s">
        <v>19</v>
      </c>
      <c r="F35" s="290">
        <v>9.9600000000000009</v>
      </c>
      <c r="G35" s="40"/>
      <c r="H35" s="46"/>
    </row>
    <row r="36" s="2" customFormat="1" ht="16.8" customHeight="1">
      <c r="A36" s="40"/>
      <c r="B36" s="46"/>
      <c r="C36" s="289" t="s">
        <v>19</v>
      </c>
      <c r="D36" s="289" t="s">
        <v>1197</v>
      </c>
      <c r="E36" s="19" t="s">
        <v>19</v>
      </c>
      <c r="F36" s="290">
        <v>1.29</v>
      </c>
      <c r="G36" s="40"/>
      <c r="H36" s="46"/>
    </row>
    <row r="37" s="2" customFormat="1" ht="16.8" customHeight="1">
      <c r="A37" s="40"/>
      <c r="B37" s="46"/>
      <c r="C37" s="289" t="s">
        <v>19</v>
      </c>
      <c r="D37" s="289" t="s">
        <v>162</v>
      </c>
      <c r="E37" s="19" t="s">
        <v>19</v>
      </c>
      <c r="F37" s="290">
        <v>35.539999999999999</v>
      </c>
      <c r="G37" s="40"/>
      <c r="H37" s="46"/>
    </row>
    <row r="38" s="2" customFormat="1" ht="16.8" customHeight="1">
      <c r="A38" s="40"/>
      <c r="B38" s="46"/>
      <c r="C38" s="291" t="s">
        <v>1182</v>
      </c>
      <c r="D38" s="40"/>
      <c r="E38" s="40"/>
      <c r="F38" s="40"/>
      <c r="G38" s="40"/>
      <c r="H38" s="46"/>
    </row>
    <row r="39" s="2" customFormat="1" ht="16.8" customHeight="1">
      <c r="A39" s="40"/>
      <c r="B39" s="46"/>
      <c r="C39" s="289" t="s">
        <v>889</v>
      </c>
      <c r="D39" s="289" t="s">
        <v>1198</v>
      </c>
      <c r="E39" s="19" t="s">
        <v>91</v>
      </c>
      <c r="F39" s="290">
        <v>35.539999999999999</v>
      </c>
      <c r="G39" s="40"/>
      <c r="H39" s="46"/>
    </row>
    <row r="40" s="2" customFormat="1" ht="16.8" customHeight="1">
      <c r="A40" s="40"/>
      <c r="B40" s="46"/>
      <c r="C40" s="289" t="s">
        <v>899</v>
      </c>
      <c r="D40" s="289" t="s">
        <v>1199</v>
      </c>
      <c r="E40" s="19" t="s">
        <v>91</v>
      </c>
      <c r="F40" s="290">
        <v>35.539999999999999</v>
      </c>
      <c r="G40" s="40"/>
      <c r="H40" s="46"/>
    </row>
    <row r="41" s="2" customFormat="1" ht="16.8" customHeight="1">
      <c r="A41" s="40"/>
      <c r="B41" s="46"/>
      <c r="C41" s="285" t="s">
        <v>89</v>
      </c>
      <c r="D41" s="286" t="s">
        <v>90</v>
      </c>
      <c r="E41" s="287" t="s">
        <v>91</v>
      </c>
      <c r="F41" s="288">
        <v>38.840000000000003</v>
      </c>
      <c r="G41" s="40"/>
      <c r="H41" s="46"/>
    </row>
    <row r="42" s="2" customFormat="1" ht="16.8" customHeight="1">
      <c r="A42" s="40"/>
      <c r="B42" s="46"/>
      <c r="C42" s="289" t="s">
        <v>19</v>
      </c>
      <c r="D42" s="289" t="s">
        <v>1200</v>
      </c>
      <c r="E42" s="19" t="s">
        <v>19</v>
      </c>
      <c r="F42" s="290">
        <v>38.840000000000003</v>
      </c>
      <c r="G42" s="40"/>
      <c r="H42" s="46"/>
    </row>
    <row r="43" s="2" customFormat="1" ht="16.8" customHeight="1">
      <c r="A43" s="40"/>
      <c r="B43" s="46"/>
      <c r="C43" s="289" t="s">
        <v>19</v>
      </c>
      <c r="D43" s="289" t="s">
        <v>162</v>
      </c>
      <c r="E43" s="19" t="s">
        <v>19</v>
      </c>
      <c r="F43" s="290">
        <v>38.840000000000003</v>
      </c>
      <c r="G43" s="40"/>
      <c r="H43" s="46"/>
    </row>
    <row r="44" s="2" customFormat="1" ht="16.8" customHeight="1">
      <c r="A44" s="40"/>
      <c r="B44" s="46"/>
      <c r="C44" s="291" t="s">
        <v>1182</v>
      </c>
      <c r="D44" s="40"/>
      <c r="E44" s="40"/>
      <c r="F44" s="40"/>
      <c r="G44" s="40"/>
      <c r="H44" s="46"/>
    </row>
    <row r="45" s="2" customFormat="1" ht="16.8" customHeight="1">
      <c r="A45" s="40"/>
      <c r="B45" s="46"/>
      <c r="C45" s="289" t="s">
        <v>171</v>
      </c>
      <c r="D45" s="289" t="s">
        <v>1201</v>
      </c>
      <c r="E45" s="19" t="s">
        <v>91</v>
      </c>
      <c r="F45" s="290">
        <v>38.840000000000003</v>
      </c>
      <c r="G45" s="40"/>
      <c r="H45" s="46"/>
    </row>
    <row r="46" s="2" customFormat="1" ht="16.8" customHeight="1">
      <c r="A46" s="40"/>
      <c r="B46" s="46"/>
      <c r="C46" s="289" t="s">
        <v>176</v>
      </c>
      <c r="D46" s="289" t="s">
        <v>1202</v>
      </c>
      <c r="E46" s="19" t="s">
        <v>91</v>
      </c>
      <c r="F46" s="290">
        <v>38.840000000000003</v>
      </c>
      <c r="G46" s="40"/>
      <c r="H46" s="46"/>
    </row>
    <row r="47" s="2" customFormat="1" ht="16.8" customHeight="1">
      <c r="A47" s="40"/>
      <c r="B47" s="46"/>
      <c r="C47" s="289" t="s">
        <v>181</v>
      </c>
      <c r="D47" s="289" t="s">
        <v>1203</v>
      </c>
      <c r="E47" s="19" t="s">
        <v>91</v>
      </c>
      <c r="F47" s="290">
        <v>38.840000000000003</v>
      </c>
      <c r="G47" s="40"/>
      <c r="H47" s="46"/>
    </row>
    <row r="48" s="2" customFormat="1" ht="16.8" customHeight="1">
      <c r="A48" s="40"/>
      <c r="B48" s="46"/>
      <c r="C48" s="289" t="s">
        <v>1095</v>
      </c>
      <c r="D48" s="289" t="s">
        <v>1204</v>
      </c>
      <c r="E48" s="19" t="s">
        <v>91</v>
      </c>
      <c r="F48" s="290">
        <v>38.840000000000003</v>
      </c>
      <c r="G48" s="40"/>
      <c r="H48" s="46"/>
    </row>
    <row r="49" s="2" customFormat="1" ht="16.8" customHeight="1">
      <c r="A49" s="40"/>
      <c r="B49" s="46"/>
      <c r="C49" s="289" t="s">
        <v>1134</v>
      </c>
      <c r="D49" s="289" t="s">
        <v>1205</v>
      </c>
      <c r="E49" s="19" t="s">
        <v>91</v>
      </c>
      <c r="F49" s="290">
        <v>137.47900000000001</v>
      </c>
      <c r="G49" s="40"/>
      <c r="H49" s="46"/>
    </row>
    <row r="50" s="2" customFormat="1" ht="16.8" customHeight="1">
      <c r="A50" s="40"/>
      <c r="B50" s="46"/>
      <c r="C50" s="289" t="s">
        <v>1142</v>
      </c>
      <c r="D50" s="289" t="s">
        <v>1206</v>
      </c>
      <c r="E50" s="19" t="s">
        <v>91</v>
      </c>
      <c r="F50" s="290">
        <v>137.47900000000001</v>
      </c>
      <c r="G50" s="40"/>
      <c r="H50" s="46"/>
    </row>
    <row r="51" s="2" customFormat="1">
      <c r="A51" s="40"/>
      <c r="B51" s="46"/>
      <c r="C51" s="289" t="s">
        <v>235</v>
      </c>
      <c r="D51" s="289" t="s">
        <v>1207</v>
      </c>
      <c r="E51" s="19" t="s">
        <v>91</v>
      </c>
      <c r="F51" s="290">
        <v>38.840000000000003</v>
      </c>
      <c r="G51" s="40"/>
      <c r="H51" s="46"/>
    </row>
    <row r="52" s="2" customFormat="1" ht="16.8" customHeight="1">
      <c r="A52" s="40"/>
      <c r="B52" s="46"/>
      <c r="C52" s="289" t="s">
        <v>240</v>
      </c>
      <c r="D52" s="289" t="s">
        <v>1208</v>
      </c>
      <c r="E52" s="19" t="s">
        <v>91</v>
      </c>
      <c r="F52" s="290">
        <v>38.840000000000003</v>
      </c>
      <c r="G52" s="40"/>
      <c r="H52" s="46"/>
    </row>
    <row r="53" s="2" customFormat="1">
      <c r="A53" s="40"/>
      <c r="B53" s="46"/>
      <c r="C53" s="289" t="s">
        <v>250</v>
      </c>
      <c r="D53" s="289" t="s">
        <v>1209</v>
      </c>
      <c r="E53" s="19" t="s">
        <v>91</v>
      </c>
      <c r="F53" s="290">
        <v>38.840000000000003</v>
      </c>
      <c r="G53" s="40"/>
      <c r="H53" s="46"/>
    </row>
    <row r="54" s="2" customFormat="1" ht="7.44" customHeight="1">
      <c r="A54" s="40"/>
      <c r="B54" s="159"/>
      <c r="C54" s="160"/>
      <c r="D54" s="160"/>
      <c r="E54" s="160"/>
      <c r="F54" s="160"/>
      <c r="G54" s="160"/>
      <c r="H54" s="46"/>
    </row>
    <row r="55" s="2" customFormat="1">
      <c r="A55" s="40"/>
      <c r="B55" s="40"/>
      <c r="C55" s="40"/>
      <c r="D55" s="40"/>
      <c r="E55" s="40"/>
      <c r="F55" s="40"/>
      <c r="G55" s="40"/>
      <c r="H55" s="40"/>
    </row>
  </sheetData>
  <sheetProtection sheet="1" formatColumns="0" formatRows="0" objects="1" scenarios="1" spinCount="100000" saltValue="BV8ML1jypghVtDHPvnfxRG5ZOuQZiO1ogAj2vjmjLNJ7WvfLlcTVcEfQPKCuHuTvzmI6l2RmapJzzgpeEGSElA==" hashValue="X/0vlakgFPJEVvTV8R/WjbOrwv0YDb7b7kd+AObyp4+3/PbhUMhcLW3YnP038xhkVu0bwIGPomwNxpp7kzvZCw==" algorithmName="SHA-512" password="CC35"/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92" customWidth="1"/>
    <col min="2" max="2" width="1.667969" style="292" customWidth="1"/>
    <col min="3" max="4" width="5" style="292" customWidth="1"/>
    <col min="5" max="5" width="11.66016" style="292" customWidth="1"/>
    <col min="6" max="6" width="9.160156" style="292" customWidth="1"/>
    <col min="7" max="7" width="5" style="292" customWidth="1"/>
    <col min="8" max="8" width="77.83203" style="292" customWidth="1"/>
    <col min="9" max="10" width="20" style="292" customWidth="1"/>
    <col min="11" max="11" width="1.667969" style="292" customWidth="1"/>
  </cols>
  <sheetData>
    <row r="1" s="1" customFormat="1" ht="37.5" customHeight="1"/>
    <row r="2" s="1" customFormat="1" ht="7.5" customHeight="1">
      <c r="B2" s="293"/>
      <c r="C2" s="294"/>
      <c r="D2" s="294"/>
      <c r="E2" s="294"/>
      <c r="F2" s="294"/>
      <c r="G2" s="294"/>
      <c r="H2" s="294"/>
      <c r="I2" s="294"/>
      <c r="J2" s="294"/>
      <c r="K2" s="295"/>
    </row>
    <row r="3" s="16" customFormat="1" ht="45" customHeight="1">
      <c r="B3" s="296"/>
      <c r="C3" s="297" t="s">
        <v>1210</v>
      </c>
      <c r="D3" s="297"/>
      <c r="E3" s="297"/>
      <c r="F3" s="297"/>
      <c r="G3" s="297"/>
      <c r="H3" s="297"/>
      <c r="I3" s="297"/>
      <c r="J3" s="297"/>
      <c r="K3" s="298"/>
    </row>
    <row r="4" s="1" customFormat="1" ht="25.5" customHeight="1">
      <c r="B4" s="299"/>
      <c r="C4" s="300" t="s">
        <v>1211</v>
      </c>
      <c r="D4" s="300"/>
      <c r="E4" s="300"/>
      <c r="F4" s="300"/>
      <c r="G4" s="300"/>
      <c r="H4" s="300"/>
      <c r="I4" s="300"/>
      <c r="J4" s="300"/>
      <c r="K4" s="301"/>
    </row>
    <row r="5" s="1" customFormat="1" ht="5.25" customHeight="1">
      <c r="B5" s="299"/>
      <c r="C5" s="302"/>
      <c r="D5" s="302"/>
      <c r="E5" s="302"/>
      <c r="F5" s="302"/>
      <c r="G5" s="302"/>
      <c r="H5" s="302"/>
      <c r="I5" s="302"/>
      <c r="J5" s="302"/>
      <c r="K5" s="301"/>
    </row>
    <row r="6" s="1" customFormat="1" ht="15" customHeight="1">
      <c r="B6" s="299"/>
      <c r="C6" s="303" t="s">
        <v>1212</v>
      </c>
      <c r="D6" s="303"/>
      <c r="E6" s="303"/>
      <c r="F6" s="303"/>
      <c r="G6" s="303"/>
      <c r="H6" s="303"/>
      <c r="I6" s="303"/>
      <c r="J6" s="303"/>
      <c r="K6" s="301"/>
    </row>
    <row r="7" s="1" customFormat="1" ht="15" customHeight="1">
      <c r="B7" s="304"/>
      <c r="C7" s="303" t="s">
        <v>1213</v>
      </c>
      <c r="D7" s="303"/>
      <c r="E7" s="303"/>
      <c r="F7" s="303"/>
      <c r="G7" s="303"/>
      <c r="H7" s="303"/>
      <c r="I7" s="303"/>
      <c r="J7" s="303"/>
      <c r="K7" s="301"/>
    </row>
    <row r="8" s="1" customFormat="1" ht="12.75" customHeight="1">
      <c r="B8" s="304"/>
      <c r="C8" s="303"/>
      <c r="D8" s="303"/>
      <c r="E8" s="303"/>
      <c r="F8" s="303"/>
      <c r="G8" s="303"/>
      <c r="H8" s="303"/>
      <c r="I8" s="303"/>
      <c r="J8" s="303"/>
      <c r="K8" s="301"/>
    </row>
    <row r="9" s="1" customFormat="1" ht="15" customHeight="1">
      <c r="B9" s="304"/>
      <c r="C9" s="303" t="s">
        <v>1214</v>
      </c>
      <c r="D9" s="303"/>
      <c r="E9" s="303"/>
      <c r="F9" s="303"/>
      <c r="G9" s="303"/>
      <c r="H9" s="303"/>
      <c r="I9" s="303"/>
      <c r="J9" s="303"/>
      <c r="K9" s="301"/>
    </row>
    <row r="10" s="1" customFormat="1" ht="15" customHeight="1">
      <c r="B10" s="304"/>
      <c r="C10" s="303"/>
      <c r="D10" s="303" t="s">
        <v>1215</v>
      </c>
      <c r="E10" s="303"/>
      <c r="F10" s="303"/>
      <c r="G10" s="303"/>
      <c r="H10" s="303"/>
      <c r="I10" s="303"/>
      <c r="J10" s="303"/>
      <c r="K10" s="301"/>
    </row>
    <row r="11" s="1" customFormat="1" ht="15" customHeight="1">
      <c r="B11" s="304"/>
      <c r="C11" s="305"/>
      <c r="D11" s="303" t="s">
        <v>1216</v>
      </c>
      <c r="E11" s="303"/>
      <c r="F11" s="303"/>
      <c r="G11" s="303"/>
      <c r="H11" s="303"/>
      <c r="I11" s="303"/>
      <c r="J11" s="303"/>
      <c r="K11" s="301"/>
    </row>
    <row r="12" s="1" customFormat="1" ht="15" customHeight="1">
      <c r="B12" s="304"/>
      <c r="C12" s="305"/>
      <c r="D12" s="303"/>
      <c r="E12" s="303"/>
      <c r="F12" s="303"/>
      <c r="G12" s="303"/>
      <c r="H12" s="303"/>
      <c r="I12" s="303"/>
      <c r="J12" s="303"/>
      <c r="K12" s="301"/>
    </row>
    <row r="13" s="1" customFormat="1" ht="15" customHeight="1">
      <c r="B13" s="304"/>
      <c r="C13" s="305"/>
      <c r="D13" s="306" t="s">
        <v>1217</v>
      </c>
      <c r="E13" s="303"/>
      <c r="F13" s="303"/>
      <c r="G13" s="303"/>
      <c r="H13" s="303"/>
      <c r="I13" s="303"/>
      <c r="J13" s="303"/>
      <c r="K13" s="301"/>
    </row>
    <row r="14" s="1" customFormat="1" ht="12.75" customHeight="1">
      <c r="B14" s="304"/>
      <c r="C14" s="305"/>
      <c r="D14" s="305"/>
      <c r="E14" s="305"/>
      <c r="F14" s="305"/>
      <c r="G14" s="305"/>
      <c r="H14" s="305"/>
      <c r="I14" s="305"/>
      <c r="J14" s="305"/>
      <c r="K14" s="301"/>
    </row>
    <row r="15" s="1" customFormat="1" ht="15" customHeight="1">
      <c r="B15" s="304"/>
      <c r="C15" s="305"/>
      <c r="D15" s="303" t="s">
        <v>1218</v>
      </c>
      <c r="E15" s="303"/>
      <c r="F15" s="303"/>
      <c r="G15" s="303"/>
      <c r="H15" s="303"/>
      <c r="I15" s="303"/>
      <c r="J15" s="303"/>
      <c r="K15" s="301"/>
    </row>
    <row r="16" s="1" customFormat="1" ht="15" customHeight="1">
      <c r="B16" s="304"/>
      <c r="C16" s="305"/>
      <c r="D16" s="303" t="s">
        <v>1219</v>
      </c>
      <c r="E16" s="303"/>
      <c r="F16" s="303"/>
      <c r="G16" s="303"/>
      <c r="H16" s="303"/>
      <c r="I16" s="303"/>
      <c r="J16" s="303"/>
      <c r="K16" s="301"/>
    </row>
    <row r="17" s="1" customFormat="1" ht="15" customHeight="1">
      <c r="B17" s="304"/>
      <c r="C17" s="305"/>
      <c r="D17" s="303" t="s">
        <v>1220</v>
      </c>
      <c r="E17" s="303"/>
      <c r="F17" s="303"/>
      <c r="G17" s="303"/>
      <c r="H17" s="303"/>
      <c r="I17" s="303"/>
      <c r="J17" s="303"/>
      <c r="K17" s="301"/>
    </row>
    <row r="18" s="1" customFormat="1" ht="15" customHeight="1">
      <c r="B18" s="304"/>
      <c r="C18" s="305"/>
      <c r="D18" s="305"/>
      <c r="E18" s="307" t="s">
        <v>83</v>
      </c>
      <c r="F18" s="303" t="s">
        <v>1221</v>
      </c>
      <c r="G18" s="303"/>
      <c r="H18" s="303"/>
      <c r="I18" s="303"/>
      <c r="J18" s="303"/>
      <c r="K18" s="301"/>
    </row>
    <row r="19" s="1" customFormat="1" ht="15" customHeight="1">
      <c r="B19" s="304"/>
      <c r="C19" s="305"/>
      <c r="D19" s="305"/>
      <c r="E19" s="307" t="s">
        <v>1222</v>
      </c>
      <c r="F19" s="303" t="s">
        <v>1223</v>
      </c>
      <c r="G19" s="303"/>
      <c r="H19" s="303"/>
      <c r="I19" s="303"/>
      <c r="J19" s="303"/>
      <c r="K19" s="301"/>
    </row>
    <row r="20" s="1" customFormat="1" ht="15" customHeight="1">
      <c r="B20" s="304"/>
      <c r="C20" s="305"/>
      <c r="D20" s="305"/>
      <c r="E20" s="307" t="s">
        <v>1224</v>
      </c>
      <c r="F20" s="303" t="s">
        <v>1225</v>
      </c>
      <c r="G20" s="303"/>
      <c r="H20" s="303"/>
      <c r="I20" s="303"/>
      <c r="J20" s="303"/>
      <c r="K20" s="301"/>
    </row>
    <row r="21" s="1" customFormat="1" ht="15" customHeight="1">
      <c r="B21" s="304"/>
      <c r="C21" s="305"/>
      <c r="D21" s="305"/>
      <c r="E21" s="307" t="s">
        <v>1226</v>
      </c>
      <c r="F21" s="303" t="s">
        <v>1227</v>
      </c>
      <c r="G21" s="303"/>
      <c r="H21" s="303"/>
      <c r="I21" s="303"/>
      <c r="J21" s="303"/>
      <c r="K21" s="301"/>
    </row>
    <row r="22" s="1" customFormat="1" ht="15" customHeight="1">
      <c r="B22" s="304"/>
      <c r="C22" s="305"/>
      <c r="D22" s="305"/>
      <c r="E22" s="307" t="s">
        <v>1149</v>
      </c>
      <c r="F22" s="303" t="s">
        <v>1228</v>
      </c>
      <c r="G22" s="303"/>
      <c r="H22" s="303"/>
      <c r="I22" s="303"/>
      <c r="J22" s="303"/>
      <c r="K22" s="301"/>
    </row>
    <row r="23" s="1" customFormat="1" ht="15" customHeight="1">
      <c r="B23" s="304"/>
      <c r="C23" s="305"/>
      <c r="D23" s="305"/>
      <c r="E23" s="307" t="s">
        <v>1229</v>
      </c>
      <c r="F23" s="303" t="s">
        <v>1230</v>
      </c>
      <c r="G23" s="303"/>
      <c r="H23" s="303"/>
      <c r="I23" s="303"/>
      <c r="J23" s="303"/>
      <c r="K23" s="301"/>
    </row>
    <row r="24" s="1" customFormat="1" ht="12.75" customHeight="1">
      <c r="B24" s="304"/>
      <c r="C24" s="305"/>
      <c r="D24" s="305"/>
      <c r="E24" s="305"/>
      <c r="F24" s="305"/>
      <c r="G24" s="305"/>
      <c r="H24" s="305"/>
      <c r="I24" s="305"/>
      <c r="J24" s="305"/>
      <c r="K24" s="301"/>
    </row>
    <row r="25" s="1" customFormat="1" ht="15" customHeight="1">
      <c r="B25" s="304"/>
      <c r="C25" s="303" t="s">
        <v>1231</v>
      </c>
      <c r="D25" s="303"/>
      <c r="E25" s="303"/>
      <c r="F25" s="303"/>
      <c r="G25" s="303"/>
      <c r="H25" s="303"/>
      <c r="I25" s="303"/>
      <c r="J25" s="303"/>
      <c r="K25" s="301"/>
    </row>
    <row r="26" s="1" customFormat="1" ht="15" customHeight="1">
      <c r="B26" s="304"/>
      <c r="C26" s="303" t="s">
        <v>1232</v>
      </c>
      <c r="D26" s="303"/>
      <c r="E26" s="303"/>
      <c r="F26" s="303"/>
      <c r="G26" s="303"/>
      <c r="H26" s="303"/>
      <c r="I26" s="303"/>
      <c r="J26" s="303"/>
      <c r="K26" s="301"/>
    </row>
    <row r="27" s="1" customFormat="1" ht="15" customHeight="1">
      <c r="B27" s="304"/>
      <c r="C27" s="303"/>
      <c r="D27" s="303" t="s">
        <v>1233</v>
      </c>
      <c r="E27" s="303"/>
      <c r="F27" s="303"/>
      <c r="G27" s="303"/>
      <c r="H27" s="303"/>
      <c r="I27" s="303"/>
      <c r="J27" s="303"/>
      <c r="K27" s="301"/>
    </row>
    <row r="28" s="1" customFormat="1" ht="15" customHeight="1">
      <c r="B28" s="304"/>
      <c r="C28" s="305"/>
      <c r="D28" s="303" t="s">
        <v>1234</v>
      </c>
      <c r="E28" s="303"/>
      <c r="F28" s="303"/>
      <c r="G28" s="303"/>
      <c r="H28" s="303"/>
      <c r="I28" s="303"/>
      <c r="J28" s="303"/>
      <c r="K28" s="301"/>
    </row>
    <row r="29" s="1" customFormat="1" ht="12.75" customHeight="1">
      <c r="B29" s="304"/>
      <c r="C29" s="305"/>
      <c r="D29" s="305"/>
      <c r="E29" s="305"/>
      <c r="F29" s="305"/>
      <c r="G29" s="305"/>
      <c r="H29" s="305"/>
      <c r="I29" s="305"/>
      <c r="J29" s="305"/>
      <c r="K29" s="301"/>
    </row>
    <row r="30" s="1" customFormat="1" ht="15" customHeight="1">
      <c r="B30" s="304"/>
      <c r="C30" s="305"/>
      <c r="D30" s="303" t="s">
        <v>1235</v>
      </c>
      <c r="E30" s="303"/>
      <c r="F30" s="303"/>
      <c r="G30" s="303"/>
      <c r="H30" s="303"/>
      <c r="I30" s="303"/>
      <c r="J30" s="303"/>
      <c r="K30" s="301"/>
    </row>
    <row r="31" s="1" customFormat="1" ht="15" customHeight="1">
      <c r="B31" s="304"/>
      <c r="C31" s="305"/>
      <c r="D31" s="303" t="s">
        <v>1236</v>
      </c>
      <c r="E31" s="303"/>
      <c r="F31" s="303"/>
      <c r="G31" s="303"/>
      <c r="H31" s="303"/>
      <c r="I31" s="303"/>
      <c r="J31" s="303"/>
      <c r="K31" s="301"/>
    </row>
    <row r="32" s="1" customFormat="1" ht="12.75" customHeight="1">
      <c r="B32" s="304"/>
      <c r="C32" s="305"/>
      <c r="D32" s="305"/>
      <c r="E32" s="305"/>
      <c r="F32" s="305"/>
      <c r="G32" s="305"/>
      <c r="H32" s="305"/>
      <c r="I32" s="305"/>
      <c r="J32" s="305"/>
      <c r="K32" s="301"/>
    </row>
    <row r="33" s="1" customFormat="1" ht="15" customHeight="1">
      <c r="B33" s="304"/>
      <c r="C33" s="305"/>
      <c r="D33" s="303" t="s">
        <v>1237</v>
      </c>
      <c r="E33" s="303"/>
      <c r="F33" s="303"/>
      <c r="G33" s="303"/>
      <c r="H33" s="303"/>
      <c r="I33" s="303"/>
      <c r="J33" s="303"/>
      <c r="K33" s="301"/>
    </row>
    <row r="34" s="1" customFormat="1" ht="15" customHeight="1">
      <c r="B34" s="304"/>
      <c r="C34" s="305"/>
      <c r="D34" s="303" t="s">
        <v>1238</v>
      </c>
      <c r="E34" s="303"/>
      <c r="F34" s="303"/>
      <c r="G34" s="303"/>
      <c r="H34" s="303"/>
      <c r="I34" s="303"/>
      <c r="J34" s="303"/>
      <c r="K34" s="301"/>
    </row>
    <row r="35" s="1" customFormat="1" ht="15" customHeight="1">
      <c r="B35" s="304"/>
      <c r="C35" s="305"/>
      <c r="D35" s="303" t="s">
        <v>1239</v>
      </c>
      <c r="E35" s="303"/>
      <c r="F35" s="303"/>
      <c r="G35" s="303"/>
      <c r="H35" s="303"/>
      <c r="I35" s="303"/>
      <c r="J35" s="303"/>
      <c r="K35" s="301"/>
    </row>
    <row r="36" s="1" customFormat="1" ht="15" customHeight="1">
      <c r="B36" s="304"/>
      <c r="C36" s="305"/>
      <c r="D36" s="303"/>
      <c r="E36" s="306" t="s">
        <v>135</v>
      </c>
      <c r="F36" s="303"/>
      <c r="G36" s="303" t="s">
        <v>1240</v>
      </c>
      <c r="H36" s="303"/>
      <c r="I36" s="303"/>
      <c r="J36" s="303"/>
      <c r="K36" s="301"/>
    </row>
    <row r="37" s="1" customFormat="1" ht="30.75" customHeight="1">
      <c r="B37" s="304"/>
      <c r="C37" s="305"/>
      <c r="D37" s="303"/>
      <c r="E37" s="306" t="s">
        <v>1241</v>
      </c>
      <c r="F37" s="303"/>
      <c r="G37" s="303" t="s">
        <v>1242</v>
      </c>
      <c r="H37" s="303"/>
      <c r="I37" s="303"/>
      <c r="J37" s="303"/>
      <c r="K37" s="301"/>
    </row>
    <row r="38" s="1" customFormat="1" ht="15" customHeight="1">
      <c r="B38" s="304"/>
      <c r="C38" s="305"/>
      <c r="D38" s="303"/>
      <c r="E38" s="306" t="s">
        <v>57</v>
      </c>
      <c r="F38" s="303"/>
      <c r="G38" s="303" t="s">
        <v>1243</v>
      </c>
      <c r="H38" s="303"/>
      <c r="I38" s="303"/>
      <c r="J38" s="303"/>
      <c r="K38" s="301"/>
    </row>
    <row r="39" s="1" customFormat="1" ht="15" customHeight="1">
      <c r="B39" s="304"/>
      <c r="C39" s="305"/>
      <c r="D39" s="303"/>
      <c r="E39" s="306" t="s">
        <v>58</v>
      </c>
      <c r="F39" s="303"/>
      <c r="G39" s="303" t="s">
        <v>1244</v>
      </c>
      <c r="H39" s="303"/>
      <c r="I39" s="303"/>
      <c r="J39" s="303"/>
      <c r="K39" s="301"/>
    </row>
    <row r="40" s="1" customFormat="1" ht="15" customHeight="1">
      <c r="B40" s="304"/>
      <c r="C40" s="305"/>
      <c r="D40" s="303"/>
      <c r="E40" s="306" t="s">
        <v>136</v>
      </c>
      <c r="F40" s="303"/>
      <c r="G40" s="303" t="s">
        <v>1245</v>
      </c>
      <c r="H40" s="303"/>
      <c r="I40" s="303"/>
      <c r="J40" s="303"/>
      <c r="K40" s="301"/>
    </row>
    <row r="41" s="1" customFormat="1" ht="15" customHeight="1">
      <c r="B41" s="304"/>
      <c r="C41" s="305"/>
      <c r="D41" s="303"/>
      <c r="E41" s="306" t="s">
        <v>137</v>
      </c>
      <c r="F41" s="303"/>
      <c r="G41" s="303" t="s">
        <v>1246</v>
      </c>
      <c r="H41" s="303"/>
      <c r="I41" s="303"/>
      <c r="J41" s="303"/>
      <c r="K41" s="301"/>
    </row>
    <row r="42" s="1" customFormat="1" ht="15" customHeight="1">
      <c r="B42" s="304"/>
      <c r="C42" s="305"/>
      <c r="D42" s="303"/>
      <c r="E42" s="306" t="s">
        <v>1247</v>
      </c>
      <c r="F42" s="303"/>
      <c r="G42" s="303" t="s">
        <v>1248</v>
      </c>
      <c r="H42" s="303"/>
      <c r="I42" s="303"/>
      <c r="J42" s="303"/>
      <c r="K42" s="301"/>
    </row>
    <row r="43" s="1" customFormat="1" ht="15" customHeight="1">
      <c r="B43" s="304"/>
      <c r="C43" s="305"/>
      <c r="D43" s="303"/>
      <c r="E43" s="306"/>
      <c r="F43" s="303"/>
      <c r="G43" s="303" t="s">
        <v>1249</v>
      </c>
      <c r="H43" s="303"/>
      <c r="I43" s="303"/>
      <c r="J43" s="303"/>
      <c r="K43" s="301"/>
    </row>
    <row r="44" s="1" customFormat="1" ht="15" customHeight="1">
      <c r="B44" s="304"/>
      <c r="C44" s="305"/>
      <c r="D44" s="303"/>
      <c r="E44" s="306" t="s">
        <v>1250</v>
      </c>
      <c r="F44" s="303"/>
      <c r="G44" s="303" t="s">
        <v>1251</v>
      </c>
      <c r="H44" s="303"/>
      <c r="I44" s="303"/>
      <c r="J44" s="303"/>
      <c r="K44" s="301"/>
    </row>
    <row r="45" s="1" customFormat="1" ht="15" customHeight="1">
      <c r="B45" s="304"/>
      <c r="C45" s="305"/>
      <c r="D45" s="303"/>
      <c r="E45" s="306" t="s">
        <v>139</v>
      </c>
      <c r="F45" s="303"/>
      <c r="G45" s="303" t="s">
        <v>1252</v>
      </c>
      <c r="H45" s="303"/>
      <c r="I45" s="303"/>
      <c r="J45" s="303"/>
      <c r="K45" s="301"/>
    </row>
    <row r="46" s="1" customFormat="1" ht="12.75" customHeight="1">
      <c r="B46" s="304"/>
      <c r="C46" s="305"/>
      <c r="D46" s="303"/>
      <c r="E46" s="303"/>
      <c r="F46" s="303"/>
      <c r="G46" s="303"/>
      <c r="H46" s="303"/>
      <c r="I46" s="303"/>
      <c r="J46" s="303"/>
      <c r="K46" s="301"/>
    </row>
    <row r="47" s="1" customFormat="1" ht="15" customHeight="1">
      <c r="B47" s="304"/>
      <c r="C47" s="305"/>
      <c r="D47" s="303" t="s">
        <v>1253</v>
      </c>
      <c r="E47" s="303"/>
      <c r="F47" s="303"/>
      <c r="G47" s="303"/>
      <c r="H47" s="303"/>
      <c r="I47" s="303"/>
      <c r="J47" s="303"/>
      <c r="K47" s="301"/>
    </row>
    <row r="48" s="1" customFormat="1" ht="15" customHeight="1">
      <c r="B48" s="304"/>
      <c r="C48" s="305"/>
      <c r="D48" s="305"/>
      <c r="E48" s="303" t="s">
        <v>1254</v>
      </c>
      <c r="F48" s="303"/>
      <c r="G48" s="303"/>
      <c r="H48" s="303"/>
      <c r="I48" s="303"/>
      <c r="J48" s="303"/>
      <c r="K48" s="301"/>
    </row>
    <row r="49" s="1" customFormat="1" ht="15" customHeight="1">
      <c r="B49" s="304"/>
      <c r="C49" s="305"/>
      <c r="D49" s="305"/>
      <c r="E49" s="303" t="s">
        <v>1255</v>
      </c>
      <c r="F49" s="303"/>
      <c r="G49" s="303"/>
      <c r="H49" s="303"/>
      <c r="I49" s="303"/>
      <c r="J49" s="303"/>
      <c r="K49" s="301"/>
    </row>
    <row r="50" s="1" customFormat="1" ht="15" customHeight="1">
      <c r="B50" s="304"/>
      <c r="C50" s="305"/>
      <c r="D50" s="305"/>
      <c r="E50" s="303" t="s">
        <v>1256</v>
      </c>
      <c r="F50" s="303"/>
      <c r="G50" s="303"/>
      <c r="H50" s="303"/>
      <c r="I50" s="303"/>
      <c r="J50" s="303"/>
      <c r="K50" s="301"/>
    </row>
    <row r="51" s="1" customFormat="1" ht="15" customHeight="1">
      <c r="B51" s="304"/>
      <c r="C51" s="305"/>
      <c r="D51" s="303" t="s">
        <v>1257</v>
      </c>
      <c r="E51" s="303"/>
      <c r="F51" s="303"/>
      <c r="G51" s="303"/>
      <c r="H51" s="303"/>
      <c r="I51" s="303"/>
      <c r="J51" s="303"/>
      <c r="K51" s="301"/>
    </row>
    <row r="52" s="1" customFormat="1" ht="25.5" customHeight="1">
      <c r="B52" s="299"/>
      <c r="C52" s="300" t="s">
        <v>1258</v>
      </c>
      <c r="D52" s="300"/>
      <c r="E52" s="300"/>
      <c r="F52" s="300"/>
      <c r="G52" s="300"/>
      <c r="H52" s="300"/>
      <c r="I52" s="300"/>
      <c r="J52" s="300"/>
      <c r="K52" s="301"/>
    </row>
    <row r="53" s="1" customFormat="1" ht="5.25" customHeight="1">
      <c r="B53" s="299"/>
      <c r="C53" s="302"/>
      <c r="D53" s="302"/>
      <c r="E53" s="302"/>
      <c r="F53" s="302"/>
      <c r="G53" s="302"/>
      <c r="H53" s="302"/>
      <c r="I53" s="302"/>
      <c r="J53" s="302"/>
      <c r="K53" s="301"/>
    </row>
    <row r="54" s="1" customFormat="1" ht="15" customHeight="1">
      <c r="B54" s="299"/>
      <c r="C54" s="303" t="s">
        <v>1259</v>
      </c>
      <c r="D54" s="303"/>
      <c r="E54" s="303"/>
      <c r="F54" s="303"/>
      <c r="G54" s="303"/>
      <c r="H54" s="303"/>
      <c r="I54" s="303"/>
      <c r="J54" s="303"/>
      <c r="K54" s="301"/>
    </row>
    <row r="55" s="1" customFormat="1" ht="15" customHeight="1">
      <c r="B55" s="299"/>
      <c r="C55" s="303" t="s">
        <v>1260</v>
      </c>
      <c r="D55" s="303"/>
      <c r="E55" s="303"/>
      <c r="F55" s="303"/>
      <c r="G55" s="303"/>
      <c r="H55" s="303"/>
      <c r="I55" s="303"/>
      <c r="J55" s="303"/>
      <c r="K55" s="301"/>
    </row>
    <row r="56" s="1" customFormat="1" ht="12.75" customHeight="1">
      <c r="B56" s="299"/>
      <c r="C56" s="303"/>
      <c r="D56" s="303"/>
      <c r="E56" s="303"/>
      <c r="F56" s="303"/>
      <c r="G56" s="303"/>
      <c r="H56" s="303"/>
      <c r="I56" s="303"/>
      <c r="J56" s="303"/>
      <c r="K56" s="301"/>
    </row>
    <row r="57" s="1" customFormat="1" ht="15" customHeight="1">
      <c r="B57" s="299"/>
      <c r="C57" s="303" t="s">
        <v>1261</v>
      </c>
      <c r="D57" s="303"/>
      <c r="E57" s="303"/>
      <c r="F57" s="303"/>
      <c r="G57" s="303"/>
      <c r="H57" s="303"/>
      <c r="I57" s="303"/>
      <c r="J57" s="303"/>
      <c r="K57" s="301"/>
    </row>
    <row r="58" s="1" customFormat="1" ht="15" customHeight="1">
      <c r="B58" s="299"/>
      <c r="C58" s="305"/>
      <c r="D58" s="303" t="s">
        <v>1262</v>
      </c>
      <c r="E58" s="303"/>
      <c r="F58" s="303"/>
      <c r="G58" s="303"/>
      <c r="H58" s="303"/>
      <c r="I58" s="303"/>
      <c r="J58" s="303"/>
      <c r="K58" s="301"/>
    </row>
    <row r="59" s="1" customFormat="1" ht="15" customHeight="1">
      <c r="B59" s="299"/>
      <c r="C59" s="305"/>
      <c r="D59" s="303" t="s">
        <v>1263</v>
      </c>
      <c r="E59" s="303"/>
      <c r="F59" s="303"/>
      <c r="G59" s="303"/>
      <c r="H59" s="303"/>
      <c r="I59" s="303"/>
      <c r="J59" s="303"/>
      <c r="K59" s="301"/>
    </row>
    <row r="60" s="1" customFormat="1" ht="15" customHeight="1">
      <c r="B60" s="299"/>
      <c r="C60" s="305"/>
      <c r="D60" s="303" t="s">
        <v>1264</v>
      </c>
      <c r="E60" s="303"/>
      <c r="F60" s="303"/>
      <c r="G60" s="303"/>
      <c r="H60" s="303"/>
      <c r="I60" s="303"/>
      <c r="J60" s="303"/>
      <c r="K60" s="301"/>
    </row>
    <row r="61" s="1" customFormat="1" ht="15" customHeight="1">
      <c r="B61" s="299"/>
      <c r="C61" s="305"/>
      <c r="D61" s="303" t="s">
        <v>1265</v>
      </c>
      <c r="E61" s="303"/>
      <c r="F61" s="303"/>
      <c r="G61" s="303"/>
      <c r="H61" s="303"/>
      <c r="I61" s="303"/>
      <c r="J61" s="303"/>
      <c r="K61" s="301"/>
    </row>
    <row r="62" s="1" customFormat="1" ht="15" customHeight="1">
      <c r="B62" s="299"/>
      <c r="C62" s="305"/>
      <c r="D62" s="308" t="s">
        <v>1266</v>
      </c>
      <c r="E62" s="308"/>
      <c r="F62" s="308"/>
      <c r="G62" s="308"/>
      <c r="H62" s="308"/>
      <c r="I62" s="308"/>
      <c r="J62" s="308"/>
      <c r="K62" s="301"/>
    </row>
    <row r="63" s="1" customFormat="1" ht="15" customHeight="1">
      <c r="B63" s="299"/>
      <c r="C63" s="305"/>
      <c r="D63" s="303" t="s">
        <v>1267</v>
      </c>
      <c r="E63" s="303"/>
      <c r="F63" s="303"/>
      <c r="G63" s="303"/>
      <c r="H63" s="303"/>
      <c r="I63" s="303"/>
      <c r="J63" s="303"/>
      <c r="K63" s="301"/>
    </row>
    <row r="64" s="1" customFormat="1" ht="12.75" customHeight="1">
      <c r="B64" s="299"/>
      <c r="C64" s="305"/>
      <c r="D64" s="305"/>
      <c r="E64" s="309"/>
      <c r="F64" s="305"/>
      <c r="G64" s="305"/>
      <c r="H64" s="305"/>
      <c r="I64" s="305"/>
      <c r="J64" s="305"/>
      <c r="K64" s="301"/>
    </row>
    <row r="65" s="1" customFormat="1" ht="15" customHeight="1">
      <c r="B65" s="299"/>
      <c r="C65" s="305"/>
      <c r="D65" s="303" t="s">
        <v>1268</v>
      </c>
      <c r="E65" s="303"/>
      <c r="F65" s="303"/>
      <c r="G65" s="303"/>
      <c r="H65" s="303"/>
      <c r="I65" s="303"/>
      <c r="J65" s="303"/>
      <c r="K65" s="301"/>
    </row>
    <row r="66" s="1" customFormat="1" ht="15" customHeight="1">
      <c r="B66" s="299"/>
      <c r="C66" s="305"/>
      <c r="D66" s="308" t="s">
        <v>1269</v>
      </c>
      <c r="E66" s="308"/>
      <c r="F66" s="308"/>
      <c r="G66" s="308"/>
      <c r="H66" s="308"/>
      <c r="I66" s="308"/>
      <c r="J66" s="308"/>
      <c r="K66" s="301"/>
    </row>
    <row r="67" s="1" customFormat="1" ht="15" customHeight="1">
      <c r="B67" s="299"/>
      <c r="C67" s="305"/>
      <c r="D67" s="303" t="s">
        <v>1270</v>
      </c>
      <c r="E67" s="303"/>
      <c r="F67" s="303"/>
      <c r="G67" s="303"/>
      <c r="H67" s="303"/>
      <c r="I67" s="303"/>
      <c r="J67" s="303"/>
      <c r="K67" s="301"/>
    </row>
    <row r="68" s="1" customFormat="1" ht="15" customHeight="1">
      <c r="B68" s="299"/>
      <c r="C68" s="305"/>
      <c r="D68" s="303" t="s">
        <v>1271</v>
      </c>
      <c r="E68" s="303"/>
      <c r="F68" s="303"/>
      <c r="G68" s="303"/>
      <c r="H68" s="303"/>
      <c r="I68" s="303"/>
      <c r="J68" s="303"/>
      <c r="K68" s="301"/>
    </row>
    <row r="69" s="1" customFormat="1" ht="15" customHeight="1">
      <c r="B69" s="299"/>
      <c r="C69" s="305"/>
      <c r="D69" s="303" t="s">
        <v>1272</v>
      </c>
      <c r="E69" s="303"/>
      <c r="F69" s="303"/>
      <c r="G69" s="303"/>
      <c r="H69" s="303"/>
      <c r="I69" s="303"/>
      <c r="J69" s="303"/>
      <c r="K69" s="301"/>
    </row>
    <row r="70" s="1" customFormat="1" ht="15" customHeight="1">
      <c r="B70" s="299"/>
      <c r="C70" s="305"/>
      <c r="D70" s="303" t="s">
        <v>1273</v>
      </c>
      <c r="E70" s="303"/>
      <c r="F70" s="303"/>
      <c r="G70" s="303"/>
      <c r="H70" s="303"/>
      <c r="I70" s="303"/>
      <c r="J70" s="303"/>
      <c r="K70" s="301"/>
    </row>
    <row r="71" s="1" customFormat="1" ht="12.75" customHeight="1">
      <c r="B71" s="310"/>
      <c r="C71" s="311"/>
      <c r="D71" s="311"/>
      <c r="E71" s="311"/>
      <c r="F71" s="311"/>
      <c r="G71" s="311"/>
      <c r="H71" s="311"/>
      <c r="I71" s="311"/>
      <c r="J71" s="311"/>
      <c r="K71" s="312"/>
    </row>
    <row r="72" s="1" customFormat="1" ht="18.75" customHeight="1">
      <c r="B72" s="313"/>
      <c r="C72" s="313"/>
      <c r="D72" s="313"/>
      <c r="E72" s="313"/>
      <c r="F72" s="313"/>
      <c r="G72" s="313"/>
      <c r="H72" s="313"/>
      <c r="I72" s="313"/>
      <c r="J72" s="313"/>
      <c r="K72" s="314"/>
    </row>
    <row r="73" s="1" customFormat="1" ht="18.75" customHeight="1">
      <c r="B73" s="314"/>
      <c r="C73" s="314"/>
      <c r="D73" s="314"/>
      <c r="E73" s="314"/>
      <c r="F73" s="314"/>
      <c r="G73" s="314"/>
      <c r="H73" s="314"/>
      <c r="I73" s="314"/>
      <c r="J73" s="314"/>
      <c r="K73" s="314"/>
    </row>
    <row r="74" s="1" customFormat="1" ht="7.5" customHeight="1">
      <c r="B74" s="315"/>
      <c r="C74" s="316"/>
      <c r="D74" s="316"/>
      <c r="E74" s="316"/>
      <c r="F74" s="316"/>
      <c r="G74" s="316"/>
      <c r="H74" s="316"/>
      <c r="I74" s="316"/>
      <c r="J74" s="316"/>
      <c r="K74" s="317"/>
    </row>
    <row r="75" s="1" customFormat="1" ht="45" customHeight="1">
      <c r="B75" s="318"/>
      <c r="C75" s="319" t="s">
        <v>1274</v>
      </c>
      <c r="D75" s="319"/>
      <c r="E75" s="319"/>
      <c r="F75" s="319"/>
      <c r="G75" s="319"/>
      <c r="H75" s="319"/>
      <c r="I75" s="319"/>
      <c r="J75" s="319"/>
      <c r="K75" s="320"/>
    </row>
    <row r="76" s="1" customFormat="1" ht="17.25" customHeight="1">
      <c r="B76" s="318"/>
      <c r="C76" s="321" t="s">
        <v>1275</v>
      </c>
      <c r="D76" s="321"/>
      <c r="E76" s="321"/>
      <c r="F76" s="321" t="s">
        <v>1276</v>
      </c>
      <c r="G76" s="322"/>
      <c r="H76" s="321" t="s">
        <v>58</v>
      </c>
      <c r="I76" s="321" t="s">
        <v>61</v>
      </c>
      <c r="J76" s="321" t="s">
        <v>1277</v>
      </c>
      <c r="K76" s="320"/>
    </row>
    <row r="77" s="1" customFormat="1" ht="17.25" customHeight="1">
      <c r="B77" s="318"/>
      <c r="C77" s="323" t="s">
        <v>1278</v>
      </c>
      <c r="D77" s="323"/>
      <c r="E77" s="323"/>
      <c r="F77" s="324" t="s">
        <v>1279</v>
      </c>
      <c r="G77" s="325"/>
      <c r="H77" s="323"/>
      <c r="I77" s="323"/>
      <c r="J77" s="323" t="s">
        <v>1280</v>
      </c>
      <c r="K77" s="320"/>
    </row>
    <row r="78" s="1" customFormat="1" ht="5.25" customHeight="1">
      <c r="B78" s="318"/>
      <c r="C78" s="326"/>
      <c r="D78" s="326"/>
      <c r="E78" s="326"/>
      <c r="F78" s="326"/>
      <c r="G78" s="327"/>
      <c r="H78" s="326"/>
      <c r="I78" s="326"/>
      <c r="J78" s="326"/>
      <c r="K78" s="320"/>
    </row>
    <row r="79" s="1" customFormat="1" ht="15" customHeight="1">
      <c r="B79" s="318"/>
      <c r="C79" s="306" t="s">
        <v>57</v>
      </c>
      <c r="D79" s="328"/>
      <c r="E79" s="328"/>
      <c r="F79" s="329" t="s">
        <v>1281</v>
      </c>
      <c r="G79" s="330"/>
      <c r="H79" s="306" t="s">
        <v>1282</v>
      </c>
      <c r="I79" s="306" t="s">
        <v>1283</v>
      </c>
      <c r="J79" s="306">
        <v>20</v>
      </c>
      <c r="K79" s="320"/>
    </row>
    <row r="80" s="1" customFormat="1" ht="15" customHeight="1">
      <c r="B80" s="318"/>
      <c r="C80" s="306" t="s">
        <v>1284</v>
      </c>
      <c r="D80" s="306"/>
      <c r="E80" s="306"/>
      <c r="F80" s="329" t="s">
        <v>1281</v>
      </c>
      <c r="G80" s="330"/>
      <c r="H80" s="306" t="s">
        <v>1285</v>
      </c>
      <c r="I80" s="306" t="s">
        <v>1283</v>
      </c>
      <c r="J80" s="306">
        <v>120</v>
      </c>
      <c r="K80" s="320"/>
    </row>
    <row r="81" s="1" customFormat="1" ht="15" customHeight="1">
      <c r="B81" s="331"/>
      <c r="C81" s="306" t="s">
        <v>1286</v>
      </c>
      <c r="D81" s="306"/>
      <c r="E81" s="306"/>
      <c r="F81" s="329" t="s">
        <v>1287</v>
      </c>
      <c r="G81" s="330"/>
      <c r="H81" s="306" t="s">
        <v>1288</v>
      </c>
      <c r="I81" s="306" t="s">
        <v>1283</v>
      </c>
      <c r="J81" s="306">
        <v>50</v>
      </c>
      <c r="K81" s="320"/>
    </row>
    <row r="82" s="1" customFormat="1" ht="15" customHeight="1">
      <c r="B82" s="331"/>
      <c r="C82" s="306" t="s">
        <v>1289</v>
      </c>
      <c r="D82" s="306"/>
      <c r="E82" s="306"/>
      <c r="F82" s="329" t="s">
        <v>1281</v>
      </c>
      <c r="G82" s="330"/>
      <c r="H82" s="306" t="s">
        <v>1290</v>
      </c>
      <c r="I82" s="306" t="s">
        <v>1291</v>
      </c>
      <c r="J82" s="306"/>
      <c r="K82" s="320"/>
    </row>
    <row r="83" s="1" customFormat="1" ht="15" customHeight="1">
      <c r="B83" s="331"/>
      <c r="C83" s="332" t="s">
        <v>1292</v>
      </c>
      <c r="D83" s="332"/>
      <c r="E83" s="332"/>
      <c r="F83" s="333" t="s">
        <v>1287</v>
      </c>
      <c r="G83" s="332"/>
      <c r="H83" s="332" t="s">
        <v>1293</v>
      </c>
      <c r="I83" s="332" t="s">
        <v>1283</v>
      </c>
      <c r="J83" s="332">
        <v>15</v>
      </c>
      <c r="K83" s="320"/>
    </row>
    <row r="84" s="1" customFormat="1" ht="15" customHeight="1">
      <c r="B84" s="331"/>
      <c r="C84" s="332" t="s">
        <v>1294</v>
      </c>
      <c r="D84" s="332"/>
      <c r="E84" s="332"/>
      <c r="F84" s="333" t="s">
        <v>1287</v>
      </c>
      <c r="G84" s="332"/>
      <c r="H84" s="332" t="s">
        <v>1295</v>
      </c>
      <c r="I84" s="332" t="s">
        <v>1283</v>
      </c>
      <c r="J84" s="332">
        <v>15</v>
      </c>
      <c r="K84" s="320"/>
    </row>
    <row r="85" s="1" customFormat="1" ht="15" customHeight="1">
      <c r="B85" s="331"/>
      <c r="C85" s="332" t="s">
        <v>1296</v>
      </c>
      <c r="D85" s="332"/>
      <c r="E85" s="332"/>
      <c r="F85" s="333" t="s">
        <v>1287</v>
      </c>
      <c r="G85" s="332"/>
      <c r="H85" s="332" t="s">
        <v>1297</v>
      </c>
      <c r="I85" s="332" t="s">
        <v>1283</v>
      </c>
      <c r="J85" s="332">
        <v>20</v>
      </c>
      <c r="K85" s="320"/>
    </row>
    <row r="86" s="1" customFormat="1" ht="15" customHeight="1">
      <c r="B86" s="331"/>
      <c r="C86" s="332" t="s">
        <v>1298</v>
      </c>
      <c r="D86" s="332"/>
      <c r="E86" s="332"/>
      <c r="F86" s="333" t="s">
        <v>1287</v>
      </c>
      <c r="G86" s="332"/>
      <c r="H86" s="332" t="s">
        <v>1299</v>
      </c>
      <c r="I86" s="332" t="s">
        <v>1283</v>
      </c>
      <c r="J86" s="332">
        <v>20</v>
      </c>
      <c r="K86" s="320"/>
    </row>
    <row r="87" s="1" customFormat="1" ht="15" customHeight="1">
      <c r="B87" s="331"/>
      <c r="C87" s="306" t="s">
        <v>1300</v>
      </c>
      <c r="D87" s="306"/>
      <c r="E87" s="306"/>
      <c r="F87" s="329" t="s">
        <v>1287</v>
      </c>
      <c r="G87" s="330"/>
      <c r="H87" s="306" t="s">
        <v>1301</v>
      </c>
      <c r="I87" s="306" t="s">
        <v>1283</v>
      </c>
      <c r="J87" s="306">
        <v>50</v>
      </c>
      <c r="K87" s="320"/>
    </row>
    <row r="88" s="1" customFormat="1" ht="15" customHeight="1">
      <c r="B88" s="331"/>
      <c r="C88" s="306" t="s">
        <v>1302</v>
      </c>
      <c r="D88" s="306"/>
      <c r="E88" s="306"/>
      <c r="F88" s="329" t="s">
        <v>1287</v>
      </c>
      <c r="G88" s="330"/>
      <c r="H88" s="306" t="s">
        <v>1303</v>
      </c>
      <c r="I88" s="306" t="s">
        <v>1283</v>
      </c>
      <c r="J88" s="306">
        <v>20</v>
      </c>
      <c r="K88" s="320"/>
    </row>
    <row r="89" s="1" customFormat="1" ht="15" customHeight="1">
      <c r="B89" s="331"/>
      <c r="C89" s="306" t="s">
        <v>1304</v>
      </c>
      <c r="D89" s="306"/>
      <c r="E89" s="306"/>
      <c r="F89" s="329" t="s">
        <v>1287</v>
      </c>
      <c r="G89" s="330"/>
      <c r="H89" s="306" t="s">
        <v>1305</v>
      </c>
      <c r="I89" s="306" t="s">
        <v>1283</v>
      </c>
      <c r="J89" s="306">
        <v>20</v>
      </c>
      <c r="K89" s="320"/>
    </row>
    <row r="90" s="1" customFormat="1" ht="15" customHeight="1">
      <c r="B90" s="331"/>
      <c r="C90" s="306" t="s">
        <v>1306</v>
      </c>
      <c r="D90" s="306"/>
      <c r="E90" s="306"/>
      <c r="F90" s="329" t="s">
        <v>1287</v>
      </c>
      <c r="G90" s="330"/>
      <c r="H90" s="306" t="s">
        <v>1307</v>
      </c>
      <c r="I90" s="306" t="s">
        <v>1283</v>
      </c>
      <c r="J90" s="306">
        <v>50</v>
      </c>
      <c r="K90" s="320"/>
    </row>
    <row r="91" s="1" customFormat="1" ht="15" customHeight="1">
      <c r="B91" s="331"/>
      <c r="C91" s="306" t="s">
        <v>1308</v>
      </c>
      <c r="D91" s="306"/>
      <c r="E91" s="306"/>
      <c r="F91" s="329" t="s">
        <v>1287</v>
      </c>
      <c r="G91" s="330"/>
      <c r="H91" s="306" t="s">
        <v>1308</v>
      </c>
      <c r="I91" s="306" t="s">
        <v>1283</v>
      </c>
      <c r="J91" s="306">
        <v>50</v>
      </c>
      <c r="K91" s="320"/>
    </row>
    <row r="92" s="1" customFormat="1" ht="15" customHeight="1">
      <c r="B92" s="331"/>
      <c r="C92" s="306" t="s">
        <v>1309</v>
      </c>
      <c r="D92" s="306"/>
      <c r="E92" s="306"/>
      <c r="F92" s="329" t="s">
        <v>1287</v>
      </c>
      <c r="G92" s="330"/>
      <c r="H92" s="306" t="s">
        <v>1310</v>
      </c>
      <c r="I92" s="306" t="s">
        <v>1283</v>
      </c>
      <c r="J92" s="306">
        <v>255</v>
      </c>
      <c r="K92" s="320"/>
    </row>
    <row r="93" s="1" customFormat="1" ht="15" customHeight="1">
      <c r="B93" s="331"/>
      <c r="C93" s="306" t="s">
        <v>1311</v>
      </c>
      <c r="D93" s="306"/>
      <c r="E93" s="306"/>
      <c r="F93" s="329" t="s">
        <v>1281</v>
      </c>
      <c r="G93" s="330"/>
      <c r="H93" s="306" t="s">
        <v>1312</v>
      </c>
      <c r="I93" s="306" t="s">
        <v>1313</v>
      </c>
      <c r="J93" s="306"/>
      <c r="K93" s="320"/>
    </row>
    <row r="94" s="1" customFormat="1" ht="15" customHeight="1">
      <c r="B94" s="331"/>
      <c r="C94" s="306" t="s">
        <v>1314</v>
      </c>
      <c r="D94" s="306"/>
      <c r="E94" s="306"/>
      <c r="F94" s="329" t="s">
        <v>1281</v>
      </c>
      <c r="G94" s="330"/>
      <c r="H94" s="306" t="s">
        <v>1315</v>
      </c>
      <c r="I94" s="306" t="s">
        <v>1316</v>
      </c>
      <c r="J94" s="306"/>
      <c r="K94" s="320"/>
    </row>
    <row r="95" s="1" customFormat="1" ht="15" customHeight="1">
      <c r="B95" s="331"/>
      <c r="C95" s="306" t="s">
        <v>1317</v>
      </c>
      <c r="D95" s="306"/>
      <c r="E95" s="306"/>
      <c r="F95" s="329" t="s">
        <v>1281</v>
      </c>
      <c r="G95" s="330"/>
      <c r="H95" s="306" t="s">
        <v>1317</v>
      </c>
      <c r="I95" s="306" t="s">
        <v>1316</v>
      </c>
      <c r="J95" s="306"/>
      <c r="K95" s="320"/>
    </row>
    <row r="96" s="1" customFormat="1" ht="15" customHeight="1">
      <c r="B96" s="331"/>
      <c r="C96" s="306" t="s">
        <v>42</v>
      </c>
      <c r="D96" s="306"/>
      <c r="E96" s="306"/>
      <c r="F96" s="329" t="s">
        <v>1281</v>
      </c>
      <c r="G96" s="330"/>
      <c r="H96" s="306" t="s">
        <v>1318</v>
      </c>
      <c r="I96" s="306" t="s">
        <v>1316</v>
      </c>
      <c r="J96" s="306"/>
      <c r="K96" s="320"/>
    </row>
    <row r="97" s="1" customFormat="1" ht="15" customHeight="1">
      <c r="B97" s="331"/>
      <c r="C97" s="306" t="s">
        <v>52</v>
      </c>
      <c r="D97" s="306"/>
      <c r="E97" s="306"/>
      <c r="F97" s="329" t="s">
        <v>1281</v>
      </c>
      <c r="G97" s="330"/>
      <c r="H97" s="306" t="s">
        <v>1319</v>
      </c>
      <c r="I97" s="306" t="s">
        <v>1316</v>
      </c>
      <c r="J97" s="306"/>
      <c r="K97" s="320"/>
    </row>
    <row r="98" s="1" customFormat="1" ht="15" customHeight="1">
      <c r="B98" s="334"/>
      <c r="C98" s="335"/>
      <c r="D98" s="335"/>
      <c r="E98" s="335"/>
      <c r="F98" s="335"/>
      <c r="G98" s="335"/>
      <c r="H98" s="335"/>
      <c r="I98" s="335"/>
      <c r="J98" s="335"/>
      <c r="K98" s="336"/>
    </row>
    <row r="99" s="1" customFormat="1" ht="18.75" customHeight="1">
      <c r="B99" s="337"/>
      <c r="C99" s="338"/>
      <c r="D99" s="338"/>
      <c r="E99" s="338"/>
      <c r="F99" s="338"/>
      <c r="G99" s="338"/>
      <c r="H99" s="338"/>
      <c r="I99" s="338"/>
      <c r="J99" s="338"/>
      <c r="K99" s="337"/>
    </row>
    <row r="100" s="1" customFormat="1" ht="18.75" customHeight="1">
      <c r="B100" s="314"/>
      <c r="C100" s="314"/>
      <c r="D100" s="314"/>
      <c r="E100" s="314"/>
      <c r="F100" s="314"/>
      <c r="G100" s="314"/>
      <c r="H100" s="314"/>
      <c r="I100" s="314"/>
      <c r="J100" s="314"/>
      <c r="K100" s="314"/>
    </row>
    <row r="101" s="1" customFormat="1" ht="7.5" customHeight="1">
      <c r="B101" s="315"/>
      <c r="C101" s="316"/>
      <c r="D101" s="316"/>
      <c r="E101" s="316"/>
      <c r="F101" s="316"/>
      <c r="G101" s="316"/>
      <c r="H101" s="316"/>
      <c r="I101" s="316"/>
      <c r="J101" s="316"/>
      <c r="K101" s="317"/>
    </row>
    <row r="102" s="1" customFormat="1" ht="45" customHeight="1">
      <c r="B102" s="318"/>
      <c r="C102" s="319" t="s">
        <v>1320</v>
      </c>
      <c r="D102" s="319"/>
      <c r="E102" s="319"/>
      <c r="F102" s="319"/>
      <c r="G102" s="319"/>
      <c r="H102" s="319"/>
      <c r="I102" s="319"/>
      <c r="J102" s="319"/>
      <c r="K102" s="320"/>
    </row>
    <row r="103" s="1" customFormat="1" ht="17.25" customHeight="1">
      <c r="B103" s="318"/>
      <c r="C103" s="321" t="s">
        <v>1275</v>
      </c>
      <c r="D103" s="321"/>
      <c r="E103" s="321"/>
      <c r="F103" s="321" t="s">
        <v>1276</v>
      </c>
      <c r="G103" s="322"/>
      <c r="H103" s="321" t="s">
        <v>58</v>
      </c>
      <c r="I103" s="321" t="s">
        <v>61</v>
      </c>
      <c r="J103" s="321" t="s">
        <v>1277</v>
      </c>
      <c r="K103" s="320"/>
    </row>
    <row r="104" s="1" customFormat="1" ht="17.25" customHeight="1">
      <c r="B104" s="318"/>
      <c r="C104" s="323" t="s">
        <v>1278</v>
      </c>
      <c r="D104" s="323"/>
      <c r="E104" s="323"/>
      <c r="F104" s="324" t="s">
        <v>1279</v>
      </c>
      <c r="G104" s="325"/>
      <c r="H104" s="323"/>
      <c r="I104" s="323"/>
      <c r="J104" s="323" t="s">
        <v>1280</v>
      </c>
      <c r="K104" s="320"/>
    </row>
    <row r="105" s="1" customFormat="1" ht="5.25" customHeight="1">
      <c r="B105" s="318"/>
      <c r="C105" s="321"/>
      <c r="D105" s="321"/>
      <c r="E105" s="321"/>
      <c r="F105" s="321"/>
      <c r="G105" s="339"/>
      <c r="H105" s="321"/>
      <c r="I105" s="321"/>
      <c r="J105" s="321"/>
      <c r="K105" s="320"/>
    </row>
    <row r="106" s="1" customFormat="1" ht="15" customHeight="1">
      <c r="B106" s="318"/>
      <c r="C106" s="306" t="s">
        <v>57</v>
      </c>
      <c r="D106" s="328"/>
      <c r="E106" s="328"/>
      <c r="F106" s="329" t="s">
        <v>1281</v>
      </c>
      <c r="G106" s="306"/>
      <c r="H106" s="306" t="s">
        <v>1321</v>
      </c>
      <c r="I106" s="306" t="s">
        <v>1283</v>
      </c>
      <c r="J106" s="306">
        <v>20</v>
      </c>
      <c r="K106" s="320"/>
    </row>
    <row r="107" s="1" customFormat="1" ht="15" customHeight="1">
      <c r="B107" s="318"/>
      <c r="C107" s="306" t="s">
        <v>1284</v>
      </c>
      <c r="D107" s="306"/>
      <c r="E107" s="306"/>
      <c r="F107" s="329" t="s">
        <v>1281</v>
      </c>
      <c r="G107" s="306"/>
      <c r="H107" s="306" t="s">
        <v>1321</v>
      </c>
      <c r="I107" s="306" t="s">
        <v>1283</v>
      </c>
      <c r="J107" s="306">
        <v>120</v>
      </c>
      <c r="K107" s="320"/>
    </row>
    <row r="108" s="1" customFormat="1" ht="15" customHeight="1">
      <c r="B108" s="331"/>
      <c r="C108" s="306" t="s">
        <v>1286</v>
      </c>
      <c r="D108" s="306"/>
      <c r="E108" s="306"/>
      <c r="F108" s="329" t="s">
        <v>1287</v>
      </c>
      <c r="G108" s="306"/>
      <c r="H108" s="306" t="s">
        <v>1321</v>
      </c>
      <c r="I108" s="306" t="s">
        <v>1283</v>
      </c>
      <c r="J108" s="306">
        <v>50</v>
      </c>
      <c r="K108" s="320"/>
    </row>
    <row r="109" s="1" customFormat="1" ht="15" customHeight="1">
      <c r="B109" s="331"/>
      <c r="C109" s="306" t="s">
        <v>1289</v>
      </c>
      <c r="D109" s="306"/>
      <c r="E109" s="306"/>
      <c r="F109" s="329" t="s">
        <v>1281</v>
      </c>
      <c r="G109" s="306"/>
      <c r="H109" s="306" t="s">
        <v>1321</v>
      </c>
      <c r="I109" s="306" t="s">
        <v>1291</v>
      </c>
      <c r="J109" s="306"/>
      <c r="K109" s="320"/>
    </row>
    <row r="110" s="1" customFormat="1" ht="15" customHeight="1">
      <c r="B110" s="331"/>
      <c r="C110" s="306" t="s">
        <v>1300</v>
      </c>
      <c r="D110" s="306"/>
      <c r="E110" s="306"/>
      <c r="F110" s="329" t="s">
        <v>1287</v>
      </c>
      <c r="G110" s="306"/>
      <c r="H110" s="306" t="s">
        <v>1321</v>
      </c>
      <c r="I110" s="306" t="s">
        <v>1283</v>
      </c>
      <c r="J110" s="306">
        <v>50</v>
      </c>
      <c r="K110" s="320"/>
    </row>
    <row r="111" s="1" customFormat="1" ht="15" customHeight="1">
      <c r="B111" s="331"/>
      <c r="C111" s="306" t="s">
        <v>1308</v>
      </c>
      <c r="D111" s="306"/>
      <c r="E111" s="306"/>
      <c r="F111" s="329" t="s">
        <v>1287</v>
      </c>
      <c r="G111" s="306"/>
      <c r="H111" s="306" t="s">
        <v>1321</v>
      </c>
      <c r="I111" s="306" t="s">
        <v>1283</v>
      </c>
      <c r="J111" s="306">
        <v>50</v>
      </c>
      <c r="K111" s="320"/>
    </row>
    <row r="112" s="1" customFormat="1" ht="15" customHeight="1">
      <c r="B112" s="331"/>
      <c r="C112" s="306" t="s">
        <v>1306</v>
      </c>
      <c r="D112" s="306"/>
      <c r="E112" s="306"/>
      <c r="F112" s="329" t="s">
        <v>1287</v>
      </c>
      <c r="G112" s="306"/>
      <c r="H112" s="306" t="s">
        <v>1321</v>
      </c>
      <c r="I112" s="306" t="s">
        <v>1283</v>
      </c>
      <c r="J112" s="306">
        <v>50</v>
      </c>
      <c r="K112" s="320"/>
    </row>
    <row r="113" s="1" customFormat="1" ht="15" customHeight="1">
      <c r="B113" s="331"/>
      <c r="C113" s="306" t="s">
        <v>57</v>
      </c>
      <c r="D113" s="306"/>
      <c r="E113" s="306"/>
      <c r="F113" s="329" t="s">
        <v>1281</v>
      </c>
      <c r="G113" s="306"/>
      <c r="H113" s="306" t="s">
        <v>1322</v>
      </c>
      <c r="I113" s="306" t="s">
        <v>1283</v>
      </c>
      <c r="J113" s="306">
        <v>20</v>
      </c>
      <c r="K113" s="320"/>
    </row>
    <row r="114" s="1" customFormat="1" ht="15" customHeight="1">
      <c r="B114" s="331"/>
      <c r="C114" s="306" t="s">
        <v>1323</v>
      </c>
      <c r="D114" s="306"/>
      <c r="E114" s="306"/>
      <c r="F114" s="329" t="s">
        <v>1281</v>
      </c>
      <c r="G114" s="306"/>
      <c r="H114" s="306" t="s">
        <v>1324</v>
      </c>
      <c r="I114" s="306" t="s">
        <v>1283</v>
      </c>
      <c r="J114" s="306">
        <v>120</v>
      </c>
      <c r="K114" s="320"/>
    </row>
    <row r="115" s="1" customFormat="1" ht="15" customHeight="1">
      <c r="B115" s="331"/>
      <c r="C115" s="306" t="s">
        <v>42</v>
      </c>
      <c r="D115" s="306"/>
      <c r="E115" s="306"/>
      <c r="F115" s="329" t="s">
        <v>1281</v>
      </c>
      <c r="G115" s="306"/>
      <c r="H115" s="306" t="s">
        <v>1325</v>
      </c>
      <c r="I115" s="306" t="s">
        <v>1316</v>
      </c>
      <c r="J115" s="306"/>
      <c r="K115" s="320"/>
    </row>
    <row r="116" s="1" customFormat="1" ht="15" customHeight="1">
      <c r="B116" s="331"/>
      <c r="C116" s="306" t="s">
        <v>52</v>
      </c>
      <c r="D116" s="306"/>
      <c r="E116" s="306"/>
      <c r="F116" s="329" t="s">
        <v>1281</v>
      </c>
      <c r="G116" s="306"/>
      <c r="H116" s="306" t="s">
        <v>1326</v>
      </c>
      <c r="I116" s="306" t="s">
        <v>1316</v>
      </c>
      <c r="J116" s="306"/>
      <c r="K116" s="320"/>
    </row>
    <row r="117" s="1" customFormat="1" ht="15" customHeight="1">
      <c r="B117" s="331"/>
      <c r="C117" s="306" t="s">
        <v>61</v>
      </c>
      <c r="D117" s="306"/>
      <c r="E117" s="306"/>
      <c r="F117" s="329" t="s">
        <v>1281</v>
      </c>
      <c r="G117" s="306"/>
      <c r="H117" s="306" t="s">
        <v>1327</v>
      </c>
      <c r="I117" s="306" t="s">
        <v>1328</v>
      </c>
      <c r="J117" s="306"/>
      <c r="K117" s="320"/>
    </row>
    <row r="118" s="1" customFormat="1" ht="15" customHeight="1">
      <c r="B118" s="334"/>
      <c r="C118" s="340"/>
      <c r="D118" s="340"/>
      <c r="E118" s="340"/>
      <c r="F118" s="340"/>
      <c r="G118" s="340"/>
      <c r="H118" s="340"/>
      <c r="I118" s="340"/>
      <c r="J118" s="340"/>
      <c r="K118" s="336"/>
    </row>
    <row r="119" s="1" customFormat="1" ht="18.75" customHeight="1">
      <c r="B119" s="341"/>
      <c r="C119" s="342"/>
      <c r="D119" s="342"/>
      <c r="E119" s="342"/>
      <c r="F119" s="343"/>
      <c r="G119" s="342"/>
      <c r="H119" s="342"/>
      <c r="I119" s="342"/>
      <c r="J119" s="342"/>
      <c r="K119" s="341"/>
    </row>
    <row r="120" s="1" customFormat="1" ht="18.75" customHeight="1">
      <c r="B120" s="314"/>
      <c r="C120" s="314"/>
      <c r="D120" s="314"/>
      <c r="E120" s="314"/>
      <c r="F120" s="314"/>
      <c r="G120" s="314"/>
      <c r="H120" s="314"/>
      <c r="I120" s="314"/>
      <c r="J120" s="314"/>
      <c r="K120" s="314"/>
    </row>
    <row r="121" s="1" customFormat="1" ht="7.5" customHeight="1">
      <c r="B121" s="344"/>
      <c r="C121" s="345"/>
      <c r="D121" s="345"/>
      <c r="E121" s="345"/>
      <c r="F121" s="345"/>
      <c r="G121" s="345"/>
      <c r="H121" s="345"/>
      <c r="I121" s="345"/>
      <c r="J121" s="345"/>
      <c r="K121" s="346"/>
    </row>
    <row r="122" s="1" customFormat="1" ht="45" customHeight="1">
      <c r="B122" s="347"/>
      <c r="C122" s="297" t="s">
        <v>1329</v>
      </c>
      <c r="D122" s="297"/>
      <c r="E122" s="297"/>
      <c r="F122" s="297"/>
      <c r="G122" s="297"/>
      <c r="H122" s="297"/>
      <c r="I122" s="297"/>
      <c r="J122" s="297"/>
      <c r="K122" s="348"/>
    </row>
    <row r="123" s="1" customFormat="1" ht="17.25" customHeight="1">
      <c r="B123" s="349"/>
      <c r="C123" s="321" t="s">
        <v>1275</v>
      </c>
      <c r="D123" s="321"/>
      <c r="E123" s="321"/>
      <c r="F123" s="321" t="s">
        <v>1276</v>
      </c>
      <c r="G123" s="322"/>
      <c r="H123" s="321" t="s">
        <v>58</v>
      </c>
      <c r="I123" s="321" t="s">
        <v>61</v>
      </c>
      <c r="J123" s="321" t="s">
        <v>1277</v>
      </c>
      <c r="K123" s="350"/>
    </row>
    <row r="124" s="1" customFormat="1" ht="17.25" customHeight="1">
      <c r="B124" s="349"/>
      <c r="C124" s="323" t="s">
        <v>1278</v>
      </c>
      <c r="D124" s="323"/>
      <c r="E124" s="323"/>
      <c r="F124" s="324" t="s">
        <v>1279</v>
      </c>
      <c r="G124" s="325"/>
      <c r="H124" s="323"/>
      <c r="I124" s="323"/>
      <c r="J124" s="323" t="s">
        <v>1280</v>
      </c>
      <c r="K124" s="350"/>
    </row>
    <row r="125" s="1" customFormat="1" ht="5.25" customHeight="1">
      <c r="B125" s="351"/>
      <c r="C125" s="326"/>
      <c r="D125" s="326"/>
      <c r="E125" s="326"/>
      <c r="F125" s="326"/>
      <c r="G125" s="352"/>
      <c r="H125" s="326"/>
      <c r="I125" s="326"/>
      <c r="J125" s="326"/>
      <c r="K125" s="353"/>
    </row>
    <row r="126" s="1" customFormat="1" ht="15" customHeight="1">
      <c r="B126" s="351"/>
      <c r="C126" s="306" t="s">
        <v>1284</v>
      </c>
      <c r="D126" s="328"/>
      <c r="E126" s="328"/>
      <c r="F126" s="329" t="s">
        <v>1281</v>
      </c>
      <c r="G126" s="306"/>
      <c r="H126" s="306" t="s">
        <v>1321</v>
      </c>
      <c r="I126" s="306" t="s">
        <v>1283</v>
      </c>
      <c r="J126" s="306">
        <v>120</v>
      </c>
      <c r="K126" s="354"/>
    </row>
    <row r="127" s="1" customFormat="1" ht="15" customHeight="1">
      <c r="B127" s="351"/>
      <c r="C127" s="306" t="s">
        <v>1330</v>
      </c>
      <c r="D127" s="306"/>
      <c r="E127" s="306"/>
      <c r="F127" s="329" t="s">
        <v>1281</v>
      </c>
      <c r="G127" s="306"/>
      <c r="H127" s="306" t="s">
        <v>1331</v>
      </c>
      <c r="I127" s="306" t="s">
        <v>1283</v>
      </c>
      <c r="J127" s="306" t="s">
        <v>1332</v>
      </c>
      <c r="K127" s="354"/>
    </row>
    <row r="128" s="1" customFormat="1" ht="15" customHeight="1">
      <c r="B128" s="351"/>
      <c r="C128" s="306" t="s">
        <v>1229</v>
      </c>
      <c r="D128" s="306"/>
      <c r="E128" s="306"/>
      <c r="F128" s="329" t="s">
        <v>1281</v>
      </c>
      <c r="G128" s="306"/>
      <c r="H128" s="306" t="s">
        <v>1333</v>
      </c>
      <c r="I128" s="306" t="s">
        <v>1283</v>
      </c>
      <c r="J128" s="306" t="s">
        <v>1332</v>
      </c>
      <c r="K128" s="354"/>
    </row>
    <row r="129" s="1" customFormat="1" ht="15" customHeight="1">
      <c r="B129" s="351"/>
      <c r="C129" s="306" t="s">
        <v>1292</v>
      </c>
      <c r="D129" s="306"/>
      <c r="E129" s="306"/>
      <c r="F129" s="329" t="s">
        <v>1287</v>
      </c>
      <c r="G129" s="306"/>
      <c r="H129" s="306" t="s">
        <v>1293</v>
      </c>
      <c r="I129" s="306" t="s">
        <v>1283</v>
      </c>
      <c r="J129" s="306">
        <v>15</v>
      </c>
      <c r="K129" s="354"/>
    </row>
    <row r="130" s="1" customFormat="1" ht="15" customHeight="1">
      <c r="B130" s="351"/>
      <c r="C130" s="332" t="s">
        <v>1294</v>
      </c>
      <c r="D130" s="332"/>
      <c r="E130" s="332"/>
      <c r="F130" s="333" t="s">
        <v>1287</v>
      </c>
      <c r="G130" s="332"/>
      <c r="H130" s="332" t="s">
        <v>1295</v>
      </c>
      <c r="I130" s="332" t="s">
        <v>1283</v>
      </c>
      <c r="J130" s="332">
        <v>15</v>
      </c>
      <c r="K130" s="354"/>
    </row>
    <row r="131" s="1" customFormat="1" ht="15" customHeight="1">
      <c r="B131" s="351"/>
      <c r="C131" s="332" t="s">
        <v>1296</v>
      </c>
      <c r="D131" s="332"/>
      <c r="E131" s="332"/>
      <c r="F131" s="333" t="s">
        <v>1287</v>
      </c>
      <c r="G131" s="332"/>
      <c r="H131" s="332" t="s">
        <v>1297</v>
      </c>
      <c r="I131" s="332" t="s">
        <v>1283</v>
      </c>
      <c r="J131" s="332">
        <v>20</v>
      </c>
      <c r="K131" s="354"/>
    </row>
    <row r="132" s="1" customFormat="1" ht="15" customHeight="1">
      <c r="B132" s="351"/>
      <c r="C132" s="332" t="s">
        <v>1298</v>
      </c>
      <c r="D132" s="332"/>
      <c r="E132" s="332"/>
      <c r="F132" s="333" t="s">
        <v>1287</v>
      </c>
      <c r="G132" s="332"/>
      <c r="H132" s="332" t="s">
        <v>1299</v>
      </c>
      <c r="I132" s="332" t="s">
        <v>1283</v>
      </c>
      <c r="J132" s="332">
        <v>20</v>
      </c>
      <c r="K132" s="354"/>
    </row>
    <row r="133" s="1" customFormat="1" ht="15" customHeight="1">
      <c r="B133" s="351"/>
      <c r="C133" s="306" t="s">
        <v>1286</v>
      </c>
      <c r="D133" s="306"/>
      <c r="E133" s="306"/>
      <c r="F133" s="329" t="s">
        <v>1287</v>
      </c>
      <c r="G133" s="306"/>
      <c r="H133" s="306" t="s">
        <v>1321</v>
      </c>
      <c r="I133" s="306" t="s">
        <v>1283</v>
      </c>
      <c r="J133" s="306">
        <v>50</v>
      </c>
      <c r="K133" s="354"/>
    </row>
    <row r="134" s="1" customFormat="1" ht="15" customHeight="1">
      <c r="B134" s="351"/>
      <c r="C134" s="306" t="s">
        <v>1300</v>
      </c>
      <c r="D134" s="306"/>
      <c r="E134" s="306"/>
      <c r="F134" s="329" t="s">
        <v>1287</v>
      </c>
      <c r="G134" s="306"/>
      <c r="H134" s="306" t="s">
        <v>1321</v>
      </c>
      <c r="I134" s="306" t="s">
        <v>1283</v>
      </c>
      <c r="J134" s="306">
        <v>50</v>
      </c>
      <c r="K134" s="354"/>
    </row>
    <row r="135" s="1" customFormat="1" ht="15" customHeight="1">
      <c r="B135" s="351"/>
      <c r="C135" s="306" t="s">
        <v>1306</v>
      </c>
      <c r="D135" s="306"/>
      <c r="E135" s="306"/>
      <c r="F135" s="329" t="s">
        <v>1287</v>
      </c>
      <c r="G135" s="306"/>
      <c r="H135" s="306" t="s">
        <v>1321</v>
      </c>
      <c r="I135" s="306" t="s">
        <v>1283</v>
      </c>
      <c r="J135" s="306">
        <v>50</v>
      </c>
      <c r="K135" s="354"/>
    </row>
    <row r="136" s="1" customFormat="1" ht="15" customHeight="1">
      <c r="B136" s="351"/>
      <c r="C136" s="306" t="s">
        <v>1308</v>
      </c>
      <c r="D136" s="306"/>
      <c r="E136" s="306"/>
      <c r="F136" s="329" t="s">
        <v>1287</v>
      </c>
      <c r="G136" s="306"/>
      <c r="H136" s="306" t="s">
        <v>1321</v>
      </c>
      <c r="I136" s="306" t="s">
        <v>1283</v>
      </c>
      <c r="J136" s="306">
        <v>50</v>
      </c>
      <c r="K136" s="354"/>
    </row>
    <row r="137" s="1" customFormat="1" ht="15" customHeight="1">
      <c r="B137" s="351"/>
      <c r="C137" s="306" t="s">
        <v>1309</v>
      </c>
      <c r="D137" s="306"/>
      <c r="E137" s="306"/>
      <c r="F137" s="329" t="s">
        <v>1287</v>
      </c>
      <c r="G137" s="306"/>
      <c r="H137" s="306" t="s">
        <v>1334</v>
      </c>
      <c r="I137" s="306" t="s">
        <v>1283</v>
      </c>
      <c r="J137" s="306">
        <v>255</v>
      </c>
      <c r="K137" s="354"/>
    </row>
    <row r="138" s="1" customFormat="1" ht="15" customHeight="1">
      <c r="B138" s="351"/>
      <c r="C138" s="306" t="s">
        <v>1311</v>
      </c>
      <c r="D138" s="306"/>
      <c r="E138" s="306"/>
      <c r="F138" s="329" t="s">
        <v>1281</v>
      </c>
      <c r="G138" s="306"/>
      <c r="H138" s="306" t="s">
        <v>1335</v>
      </c>
      <c r="I138" s="306" t="s">
        <v>1313</v>
      </c>
      <c r="J138" s="306"/>
      <c r="K138" s="354"/>
    </row>
    <row r="139" s="1" customFormat="1" ht="15" customHeight="1">
      <c r="B139" s="351"/>
      <c r="C139" s="306" t="s">
        <v>1314</v>
      </c>
      <c r="D139" s="306"/>
      <c r="E139" s="306"/>
      <c r="F139" s="329" t="s">
        <v>1281</v>
      </c>
      <c r="G139" s="306"/>
      <c r="H139" s="306" t="s">
        <v>1336</v>
      </c>
      <c r="I139" s="306" t="s">
        <v>1316</v>
      </c>
      <c r="J139" s="306"/>
      <c r="K139" s="354"/>
    </row>
    <row r="140" s="1" customFormat="1" ht="15" customHeight="1">
      <c r="B140" s="351"/>
      <c r="C140" s="306" t="s">
        <v>1317</v>
      </c>
      <c r="D140" s="306"/>
      <c r="E140" s="306"/>
      <c r="F140" s="329" t="s">
        <v>1281</v>
      </c>
      <c r="G140" s="306"/>
      <c r="H140" s="306" t="s">
        <v>1317</v>
      </c>
      <c r="I140" s="306" t="s">
        <v>1316</v>
      </c>
      <c r="J140" s="306"/>
      <c r="K140" s="354"/>
    </row>
    <row r="141" s="1" customFormat="1" ht="15" customHeight="1">
      <c r="B141" s="351"/>
      <c r="C141" s="306" t="s">
        <v>42</v>
      </c>
      <c r="D141" s="306"/>
      <c r="E141" s="306"/>
      <c r="F141" s="329" t="s">
        <v>1281</v>
      </c>
      <c r="G141" s="306"/>
      <c r="H141" s="306" t="s">
        <v>1337</v>
      </c>
      <c r="I141" s="306" t="s">
        <v>1316</v>
      </c>
      <c r="J141" s="306"/>
      <c r="K141" s="354"/>
    </row>
    <row r="142" s="1" customFormat="1" ht="15" customHeight="1">
      <c r="B142" s="351"/>
      <c r="C142" s="306" t="s">
        <v>1338</v>
      </c>
      <c r="D142" s="306"/>
      <c r="E142" s="306"/>
      <c r="F142" s="329" t="s">
        <v>1281</v>
      </c>
      <c r="G142" s="306"/>
      <c r="H142" s="306" t="s">
        <v>1339</v>
      </c>
      <c r="I142" s="306" t="s">
        <v>1316</v>
      </c>
      <c r="J142" s="306"/>
      <c r="K142" s="354"/>
    </row>
    <row r="143" s="1" customFormat="1" ht="15" customHeight="1">
      <c r="B143" s="355"/>
      <c r="C143" s="356"/>
      <c r="D143" s="356"/>
      <c r="E143" s="356"/>
      <c r="F143" s="356"/>
      <c r="G143" s="356"/>
      <c r="H143" s="356"/>
      <c r="I143" s="356"/>
      <c r="J143" s="356"/>
      <c r="K143" s="357"/>
    </row>
    <row r="144" s="1" customFormat="1" ht="18.75" customHeight="1">
      <c r="B144" s="342"/>
      <c r="C144" s="342"/>
      <c r="D144" s="342"/>
      <c r="E144" s="342"/>
      <c r="F144" s="343"/>
      <c r="G144" s="342"/>
      <c r="H144" s="342"/>
      <c r="I144" s="342"/>
      <c r="J144" s="342"/>
      <c r="K144" s="342"/>
    </row>
    <row r="145" s="1" customFormat="1" ht="18.75" customHeight="1">
      <c r="B145" s="314"/>
      <c r="C145" s="314"/>
      <c r="D145" s="314"/>
      <c r="E145" s="314"/>
      <c r="F145" s="314"/>
      <c r="G145" s="314"/>
      <c r="H145" s="314"/>
      <c r="I145" s="314"/>
      <c r="J145" s="314"/>
      <c r="K145" s="314"/>
    </row>
    <row r="146" s="1" customFormat="1" ht="7.5" customHeight="1">
      <c r="B146" s="315"/>
      <c r="C146" s="316"/>
      <c r="D146" s="316"/>
      <c r="E146" s="316"/>
      <c r="F146" s="316"/>
      <c r="G146" s="316"/>
      <c r="H146" s="316"/>
      <c r="I146" s="316"/>
      <c r="J146" s="316"/>
      <c r="K146" s="317"/>
    </row>
    <row r="147" s="1" customFormat="1" ht="45" customHeight="1">
      <c r="B147" s="318"/>
      <c r="C147" s="319" t="s">
        <v>1340</v>
      </c>
      <c r="D147" s="319"/>
      <c r="E147" s="319"/>
      <c r="F147" s="319"/>
      <c r="G147" s="319"/>
      <c r="H147" s="319"/>
      <c r="I147" s="319"/>
      <c r="J147" s="319"/>
      <c r="K147" s="320"/>
    </row>
    <row r="148" s="1" customFormat="1" ht="17.25" customHeight="1">
      <c r="B148" s="318"/>
      <c r="C148" s="321" t="s">
        <v>1275</v>
      </c>
      <c r="D148" s="321"/>
      <c r="E148" s="321"/>
      <c r="F148" s="321" t="s">
        <v>1276</v>
      </c>
      <c r="G148" s="322"/>
      <c r="H148" s="321" t="s">
        <v>58</v>
      </c>
      <c r="I148" s="321" t="s">
        <v>61</v>
      </c>
      <c r="J148" s="321" t="s">
        <v>1277</v>
      </c>
      <c r="K148" s="320"/>
    </row>
    <row r="149" s="1" customFormat="1" ht="17.25" customHeight="1">
      <c r="B149" s="318"/>
      <c r="C149" s="323" t="s">
        <v>1278</v>
      </c>
      <c r="D149" s="323"/>
      <c r="E149" s="323"/>
      <c r="F149" s="324" t="s">
        <v>1279</v>
      </c>
      <c r="G149" s="325"/>
      <c r="H149" s="323"/>
      <c r="I149" s="323"/>
      <c r="J149" s="323" t="s">
        <v>1280</v>
      </c>
      <c r="K149" s="320"/>
    </row>
    <row r="150" s="1" customFormat="1" ht="5.25" customHeight="1">
      <c r="B150" s="331"/>
      <c r="C150" s="326"/>
      <c r="D150" s="326"/>
      <c r="E150" s="326"/>
      <c r="F150" s="326"/>
      <c r="G150" s="327"/>
      <c r="H150" s="326"/>
      <c r="I150" s="326"/>
      <c r="J150" s="326"/>
      <c r="K150" s="354"/>
    </row>
    <row r="151" s="1" customFormat="1" ht="15" customHeight="1">
      <c r="B151" s="331"/>
      <c r="C151" s="358" t="s">
        <v>1284</v>
      </c>
      <c r="D151" s="306"/>
      <c r="E151" s="306"/>
      <c r="F151" s="359" t="s">
        <v>1281</v>
      </c>
      <c r="G151" s="306"/>
      <c r="H151" s="358" t="s">
        <v>1321</v>
      </c>
      <c r="I151" s="358" t="s">
        <v>1283</v>
      </c>
      <c r="J151" s="358">
        <v>120</v>
      </c>
      <c r="K151" s="354"/>
    </row>
    <row r="152" s="1" customFormat="1" ht="15" customHeight="1">
      <c r="B152" s="331"/>
      <c r="C152" s="358" t="s">
        <v>1330</v>
      </c>
      <c r="D152" s="306"/>
      <c r="E152" s="306"/>
      <c r="F152" s="359" t="s">
        <v>1281</v>
      </c>
      <c r="G152" s="306"/>
      <c r="H152" s="358" t="s">
        <v>1341</v>
      </c>
      <c r="I152" s="358" t="s">
        <v>1283</v>
      </c>
      <c r="J152" s="358" t="s">
        <v>1332</v>
      </c>
      <c r="K152" s="354"/>
    </row>
    <row r="153" s="1" customFormat="1" ht="15" customHeight="1">
      <c r="B153" s="331"/>
      <c r="C153" s="358" t="s">
        <v>1229</v>
      </c>
      <c r="D153" s="306"/>
      <c r="E153" s="306"/>
      <c r="F153" s="359" t="s">
        <v>1281</v>
      </c>
      <c r="G153" s="306"/>
      <c r="H153" s="358" t="s">
        <v>1342</v>
      </c>
      <c r="I153" s="358" t="s">
        <v>1283</v>
      </c>
      <c r="J153" s="358" t="s">
        <v>1332</v>
      </c>
      <c r="K153" s="354"/>
    </row>
    <row r="154" s="1" customFormat="1" ht="15" customHeight="1">
      <c r="B154" s="331"/>
      <c r="C154" s="358" t="s">
        <v>1286</v>
      </c>
      <c r="D154" s="306"/>
      <c r="E154" s="306"/>
      <c r="F154" s="359" t="s">
        <v>1287</v>
      </c>
      <c r="G154" s="306"/>
      <c r="H154" s="358" t="s">
        <v>1321</v>
      </c>
      <c r="I154" s="358" t="s">
        <v>1283</v>
      </c>
      <c r="J154" s="358">
        <v>50</v>
      </c>
      <c r="K154" s="354"/>
    </row>
    <row r="155" s="1" customFormat="1" ht="15" customHeight="1">
      <c r="B155" s="331"/>
      <c r="C155" s="358" t="s">
        <v>1289</v>
      </c>
      <c r="D155" s="306"/>
      <c r="E155" s="306"/>
      <c r="F155" s="359" t="s">
        <v>1281</v>
      </c>
      <c r="G155" s="306"/>
      <c r="H155" s="358" t="s">
        <v>1321</v>
      </c>
      <c r="I155" s="358" t="s">
        <v>1291</v>
      </c>
      <c r="J155" s="358"/>
      <c r="K155" s="354"/>
    </row>
    <row r="156" s="1" customFormat="1" ht="15" customHeight="1">
      <c r="B156" s="331"/>
      <c r="C156" s="358" t="s">
        <v>1300</v>
      </c>
      <c r="D156" s="306"/>
      <c r="E156" s="306"/>
      <c r="F156" s="359" t="s">
        <v>1287</v>
      </c>
      <c r="G156" s="306"/>
      <c r="H156" s="358" t="s">
        <v>1321</v>
      </c>
      <c r="I156" s="358" t="s">
        <v>1283</v>
      </c>
      <c r="J156" s="358">
        <v>50</v>
      </c>
      <c r="K156" s="354"/>
    </row>
    <row r="157" s="1" customFormat="1" ht="15" customHeight="1">
      <c r="B157" s="331"/>
      <c r="C157" s="358" t="s">
        <v>1308</v>
      </c>
      <c r="D157" s="306"/>
      <c r="E157" s="306"/>
      <c r="F157" s="359" t="s">
        <v>1287</v>
      </c>
      <c r="G157" s="306"/>
      <c r="H157" s="358" t="s">
        <v>1321</v>
      </c>
      <c r="I157" s="358" t="s">
        <v>1283</v>
      </c>
      <c r="J157" s="358">
        <v>50</v>
      </c>
      <c r="K157" s="354"/>
    </row>
    <row r="158" s="1" customFormat="1" ht="15" customHeight="1">
      <c r="B158" s="331"/>
      <c r="C158" s="358" t="s">
        <v>1306</v>
      </c>
      <c r="D158" s="306"/>
      <c r="E158" s="306"/>
      <c r="F158" s="359" t="s">
        <v>1287</v>
      </c>
      <c r="G158" s="306"/>
      <c r="H158" s="358" t="s">
        <v>1321</v>
      </c>
      <c r="I158" s="358" t="s">
        <v>1283</v>
      </c>
      <c r="J158" s="358">
        <v>50</v>
      </c>
      <c r="K158" s="354"/>
    </row>
    <row r="159" s="1" customFormat="1" ht="15" customHeight="1">
      <c r="B159" s="331"/>
      <c r="C159" s="358" t="s">
        <v>107</v>
      </c>
      <c r="D159" s="306"/>
      <c r="E159" s="306"/>
      <c r="F159" s="359" t="s">
        <v>1281</v>
      </c>
      <c r="G159" s="306"/>
      <c r="H159" s="358" t="s">
        <v>1343</v>
      </c>
      <c r="I159" s="358" t="s">
        <v>1283</v>
      </c>
      <c r="J159" s="358" t="s">
        <v>1344</v>
      </c>
      <c r="K159" s="354"/>
    </row>
    <row r="160" s="1" customFormat="1" ht="15" customHeight="1">
      <c r="B160" s="331"/>
      <c r="C160" s="358" t="s">
        <v>1345</v>
      </c>
      <c r="D160" s="306"/>
      <c r="E160" s="306"/>
      <c r="F160" s="359" t="s">
        <v>1281</v>
      </c>
      <c r="G160" s="306"/>
      <c r="H160" s="358" t="s">
        <v>1346</v>
      </c>
      <c r="I160" s="358" t="s">
        <v>1316</v>
      </c>
      <c r="J160" s="358"/>
      <c r="K160" s="354"/>
    </row>
    <row r="161" s="1" customFormat="1" ht="15" customHeight="1">
      <c r="B161" s="360"/>
      <c r="C161" s="340"/>
      <c r="D161" s="340"/>
      <c r="E161" s="340"/>
      <c r="F161" s="340"/>
      <c r="G161" s="340"/>
      <c r="H161" s="340"/>
      <c r="I161" s="340"/>
      <c r="J161" s="340"/>
      <c r="K161" s="361"/>
    </row>
    <row r="162" s="1" customFormat="1" ht="18.75" customHeight="1">
      <c r="B162" s="342"/>
      <c r="C162" s="352"/>
      <c r="D162" s="352"/>
      <c r="E162" s="352"/>
      <c r="F162" s="362"/>
      <c r="G162" s="352"/>
      <c r="H162" s="352"/>
      <c r="I162" s="352"/>
      <c r="J162" s="352"/>
      <c r="K162" s="342"/>
    </row>
    <row r="163" s="1" customFormat="1" ht="18.75" customHeight="1">
      <c r="B163" s="314"/>
      <c r="C163" s="314"/>
      <c r="D163" s="314"/>
      <c r="E163" s="314"/>
      <c r="F163" s="314"/>
      <c r="G163" s="314"/>
      <c r="H163" s="314"/>
      <c r="I163" s="314"/>
      <c r="J163" s="314"/>
      <c r="K163" s="314"/>
    </row>
    <row r="164" s="1" customFormat="1" ht="7.5" customHeight="1">
      <c r="B164" s="293"/>
      <c r="C164" s="294"/>
      <c r="D164" s="294"/>
      <c r="E164" s="294"/>
      <c r="F164" s="294"/>
      <c r="G164" s="294"/>
      <c r="H164" s="294"/>
      <c r="I164" s="294"/>
      <c r="J164" s="294"/>
      <c r="K164" s="295"/>
    </row>
    <row r="165" s="1" customFormat="1" ht="45" customHeight="1">
      <c r="B165" s="296"/>
      <c r="C165" s="297" t="s">
        <v>1347</v>
      </c>
      <c r="D165" s="297"/>
      <c r="E165" s="297"/>
      <c r="F165" s="297"/>
      <c r="G165" s="297"/>
      <c r="H165" s="297"/>
      <c r="I165" s="297"/>
      <c r="J165" s="297"/>
      <c r="K165" s="298"/>
    </row>
    <row r="166" s="1" customFormat="1" ht="17.25" customHeight="1">
      <c r="B166" s="296"/>
      <c r="C166" s="321" t="s">
        <v>1275</v>
      </c>
      <c r="D166" s="321"/>
      <c r="E166" s="321"/>
      <c r="F166" s="321" t="s">
        <v>1276</v>
      </c>
      <c r="G166" s="363"/>
      <c r="H166" s="364" t="s">
        <v>58</v>
      </c>
      <c r="I166" s="364" t="s">
        <v>61</v>
      </c>
      <c r="J166" s="321" t="s">
        <v>1277</v>
      </c>
      <c r="K166" s="298"/>
    </row>
    <row r="167" s="1" customFormat="1" ht="17.25" customHeight="1">
      <c r="B167" s="299"/>
      <c r="C167" s="323" t="s">
        <v>1278</v>
      </c>
      <c r="D167" s="323"/>
      <c r="E167" s="323"/>
      <c r="F167" s="324" t="s">
        <v>1279</v>
      </c>
      <c r="G167" s="365"/>
      <c r="H167" s="366"/>
      <c r="I167" s="366"/>
      <c r="J167" s="323" t="s">
        <v>1280</v>
      </c>
      <c r="K167" s="301"/>
    </row>
    <row r="168" s="1" customFormat="1" ht="5.25" customHeight="1">
      <c r="B168" s="331"/>
      <c r="C168" s="326"/>
      <c r="D168" s="326"/>
      <c r="E168" s="326"/>
      <c r="F168" s="326"/>
      <c r="G168" s="327"/>
      <c r="H168" s="326"/>
      <c r="I168" s="326"/>
      <c r="J168" s="326"/>
      <c r="K168" s="354"/>
    </row>
    <row r="169" s="1" customFormat="1" ht="15" customHeight="1">
      <c r="B169" s="331"/>
      <c r="C169" s="306" t="s">
        <v>1284</v>
      </c>
      <c r="D169" s="306"/>
      <c r="E169" s="306"/>
      <c r="F169" s="329" t="s">
        <v>1281</v>
      </c>
      <c r="G169" s="306"/>
      <c r="H169" s="306" t="s">
        <v>1321</v>
      </c>
      <c r="I169" s="306" t="s">
        <v>1283</v>
      </c>
      <c r="J169" s="306">
        <v>120</v>
      </c>
      <c r="K169" s="354"/>
    </row>
    <row r="170" s="1" customFormat="1" ht="15" customHeight="1">
      <c r="B170" s="331"/>
      <c r="C170" s="306" t="s">
        <v>1330</v>
      </c>
      <c r="D170" s="306"/>
      <c r="E170" s="306"/>
      <c r="F170" s="329" t="s">
        <v>1281</v>
      </c>
      <c r="G170" s="306"/>
      <c r="H170" s="306" t="s">
        <v>1331</v>
      </c>
      <c r="I170" s="306" t="s">
        <v>1283</v>
      </c>
      <c r="J170" s="306" t="s">
        <v>1332</v>
      </c>
      <c r="K170" s="354"/>
    </row>
    <row r="171" s="1" customFormat="1" ht="15" customHeight="1">
      <c r="B171" s="331"/>
      <c r="C171" s="306" t="s">
        <v>1229</v>
      </c>
      <c r="D171" s="306"/>
      <c r="E171" s="306"/>
      <c r="F171" s="329" t="s">
        <v>1281</v>
      </c>
      <c r="G171" s="306"/>
      <c r="H171" s="306" t="s">
        <v>1348</v>
      </c>
      <c r="I171" s="306" t="s">
        <v>1283</v>
      </c>
      <c r="J171" s="306" t="s">
        <v>1332</v>
      </c>
      <c r="K171" s="354"/>
    </row>
    <row r="172" s="1" customFormat="1" ht="15" customHeight="1">
      <c r="B172" s="331"/>
      <c r="C172" s="306" t="s">
        <v>1286</v>
      </c>
      <c r="D172" s="306"/>
      <c r="E172" s="306"/>
      <c r="F172" s="329" t="s">
        <v>1287</v>
      </c>
      <c r="G172" s="306"/>
      <c r="H172" s="306" t="s">
        <v>1348</v>
      </c>
      <c r="I172" s="306" t="s">
        <v>1283</v>
      </c>
      <c r="J172" s="306">
        <v>50</v>
      </c>
      <c r="K172" s="354"/>
    </row>
    <row r="173" s="1" customFormat="1" ht="15" customHeight="1">
      <c r="B173" s="331"/>
      <c r="C173" s="306" t="s">
        <v>1289</v>
      </c>
      <c r="D173" s="306"/>
      <c r="E173" s="306"/>
      <c r="F173" s="329" t="s">
        <v>1281</v>
      </c>
      <c r="G173" s="306"/>
      <c r="H173" s="306" t="s">
        <v>1348</v>
      </c>
      <c r="I173" s="306" t="s">
        <v>1291</v>
      </c>
      <c r="J173" s="306"/>
      <c r="K173" s="354"/>
    </row>
    <row r="174" s="1" customFormat="1" ht="15" customHeight="1">
      <c r="B174" s="331"/>
      <c r="C174" s="306" t="s">
        <v>1300</v>
      </c>
      <c r="D174" s="306"/>
      <c r="E174" s="306"/>
      <c r="F174" s="329" t="s">
        <v>1287</v>
      </c>
      <c r="G174" s="306"/>
      <c r="H174" s="306" t="s">
        <v>1348</v>
      </c>
      <c r="I174" s="306" t="s">
        <v>1283</v>
      </c>
      <c r="J174" s="306">
        <v>50</v>
      </c>
      <c r="K174" s="354"/>
    </row>
    <row r="175" s="1" customFormat="1" ht="15" customHeight="1">
      <c r="B175" s="331"/>
      <c r="C175" s="306" t="s">
        <v>1308</v>
      </c>
      <c r="D175" s="306"/>
      <c r="E175" s="306"/>
      <c r="F175" s="329" t="s">
        <v>1287</v>
      </c>
      <c r="G175" s="306"/>
      <c r="H175" s="306" t="s">
        <v>1348</v>
      </c>
      <c r="I175" s="306" t="s">
        <v>1283</v>
      </c>
      <c r="J175" s="306">
        <v>50</v>
      </c>
      <c r="K175" s="354"/>
    </row>
    <row r="176" s="1" customFormat="1" ht="15" customHeight="1">
      <c r="B176" s="331"/>
      <c r="C176" s="306" t="s">
        <v>1306</v>
      </c>
      <c r="D176" s="306"/>
      <c r="E176" s="306"/>
      <c r="F176" s="329" t="s">
        <v>1287</v>
      </c>
      <c r="G176" s="306"/>
      <c r="H176" s="306" t="s">
        <v>1348</v>
      </c>
      <c r="I176" s="306" t="s">
        <v>1283</v>
      </c>
      <c r="J176" s="306">
        <v>50</v>
      </c>
      <c r="K176" s="354"/>
    </row>
    <row r="177" s="1" customFormat="1" ht="15" customHeight="1">
      <c r="B177" s="331"/>
      <c r="C177" s="306" t="s">
        <v>135</v>
      </c>
      <c r="D177" s="306"/>
      <c r="E177" s="306"/>
      <c r="F177" s="329" t="s">
        <v>1281</v>
      </c>
      <c r="G177" s="306"/>
      <c r="H177" s="306" t="s">
        <v>1349</v>
      </c>
      <c r="I177" s="306" t="s">
        <v>1350</v>
      </c>
      <c r="J177" s="306"/>
      <c r="K177" s="354"/>
    </row>
    <row r="178" s="1" customFormat="1" ht="15" customHeight="1">
      <c r="B178" s="331"/>
      <c r="C178" s="306" t="s">
        <v>61</v>
      </c>
      <c r="D178" s="306"/>
      <c r="E178" s="306"/>
      <c r="F178" s="329" t="s">
        <v>1281</v>
      </c>
      <c r="G178" s="306"/>
      <c r="H178" s="306" t="s">
        <v>1351</v>
      </c>
      <c r="I178" s="306" t="s">
        <v>1352</v>
      </c>
      <c r="J178" s="306">
        <v>1</v>
      </c>
      <c r="K178" s="354"/>
    </row>
    <row r="179" s="1" customFormat="1" ht="15" customHeight="1">
      <c r="B179" s="331"/>
      <c r="C179" s="306" t="s">
        <v>57</v>
      </c>
      <c r="D179" s="306"/>
      <c r="E179" s="306"/>
      <c r="F179" s="329" t="s">
        <v>1281</v>
      </c>
      <c r="G179" s="306"/>
      <c r="H179" s="306" t="s">
        <v>1353</v>
      </c>
      <c r="I179" s="306" t="s">
        <v>1283</v>
      </c>
      <c r="J179" s="306">
        <v>20</v>
      </c>
      <c r="K179" s="354"/>
    </row>
    <row r="180" s="1" customFormat="1" ht="15" customHeight="1">
      <c r="B180" s="331"/>
      <c r="C180" s="306" t="s">
        <v>58</v>
      </c>
      <c r="D180" s="306"/>
      <c r="E180" s="306"/>
      <c r="F180" s="329" t="s">
        <v>1281</v>
      </c>
      <c r="G180" s="306"/>
      <c r="H180" s="306" t="s">
        <v>1354</v>
      </c>
      <c r="I180" s="306" t="s">
        <v>1283</v>
      </c>
      <c r="J180" s="306">
        <v>255</v>
      </c>
      <c r="K180" s="354"/>
    </row>
    <row r="181" s="1" customFormat="1" ht="15" customHeight="1">
      <c r="B181" s="331"/>
      <c r="C181" s="306" t="s">
        <v>136</v>
      </c>
      <c r="D181" s="306"/>
      <c r="E181" s="306"/>
      <c r="F181" s="329" t="s">
        <v>1281</v>
      </c>
      <c r="G181" s="306"/>
      <c r="H181" s="306" t="s">
        <v>1245</v>
      </c>
      <c r="I181" s="306" t="s">
        <v>1283</v>
      </c>
      <c r="J181" s="306">
        <v>10</v>
      </c>
      <c r="K181" s="354"/>
    </row>
    <row r="182" s="1" customFormat="1" ht="15" customHeight="1">
      <c r="B182" s="331"/>
      <c r="C182" s="306" t="s">
        <v>137</v>
      </c>
      <c r="D182" s="306"/>
      <c r="E182" s="306"/>
      <c r="F182" s="329" t="s">
        <v>1281</v>
      </c>
      <c r="G182" s="306"/>
      <c r="H182" s="306" t="s">
        <v>1355</v>
      </c>
      <c r="I182" s="306" t="s">
        <v>1316</v>
      </c>
      <c r="J182" s="306"/>
      <c r="K182" s="354"/>
    </row>
    <row r="183" s="1" customFormat="1" ht="15" customHeight="1">
      <c r="B183" s="331"/>
      <c r="C183" s="306" t="s">
        <v>1356</v>
      </c>
      <c r="D183" s="306"/>
      <c r="E183" s="306"/>
      <c r="F183" s="329" t="s">
        <v>1281</v>
      </c>
      <c r="G183" s="306"/>
      <c r="H183" s="306" t="s">
        <v>1357</v>
      </c>
      <c r="I183" s="306" t="s">
        <v>1316</v>
      </c>
      <c r="J183" s="306"/>
      <c r="K183" s="354"/>
    </row>
    <row r="184" s="1" customFormat="1" ht="15" customHeight="1">
      <c r="B184" s="331"/>
      <c r="C184" s="306" t="s">
        <v>1345</v>
      </c>
      <c r="D184" s="306"/>
      <c r="E184" s="306"/>
      <c r="F184" s="329" t="s">
        <v>1281</v>
      </c>
      <c r="G184" s="306"/>
      <c r="H184" s="306" t="s">
        <v>1358</v>
      </c>
      <c r="I184" s="306" t="s">
        <v>1316</v>
      </c>
      <c r="J184" s="306"/>
      <c r="K184" s="354"/>
    </row>
    <row r="185" s="1" customFormat="1" ht="15" customHeight="1">
      <c r="B185" s="331"/>
      <c r="C185" s="306" t="s">
        <v>139</v>
      </c>
      <c r="D185" s="306"/>
      <c r="E185" s="306"/>
      <c r="F185" s="329" t="s">
        <v>1287</v>
      </c>
      <c r="G185" s="306"/>
      <c r="H185" s="306" t="s">
        <v>1359</v>
      </c>
      <c r="I185" s="306" t="s">
        <v>1283</v>
      </c>
      <c r="J185" s="306">
        <v>50</v>
      </c>
      <c r="K185" s="354"/>
    </row>
    <row r="186" s="1" customFormat="1" ht="15" customHeight="1">
      <c r="B186" s="331"/>
      <c r="C186" s="306" t="s">
        <v>1360</v>
      </c>
      <c r="D186" s="306"/>
      <c r="E186" s="306"/>
      <c r="F186" s="329" t="s">
        <v>1287</v>
      </c>
      <c r="G186" s="306"/>
      <c r="H186" s="306" t="s">
        <v>1361</v>
      </c>
      <c r="I186" s="306" t="s">
        <v>1362</v>
      </c>
      <c r="J186" s="306"/>
      <c r="K186" s="354"/>
    </row>
    <row r="187" s="1" customFormat="1" ht="15" customHeight="1">
      <c r="B187" s="331"/>
      <c r="C187" s="306" t="s">
        <v>1363</v>
      </c>
      <c r="D187" s="306"/>
      <c r="E187" s="306"/>
      <c r="F187" s="329" t="s">
        <v>1287</v>
      </c>
      <c r="G187" s="306"/>
      <c r="H187" s="306" t="s">
        <v>1364</v>
      </c>
      <c r="I187" s="306" t="s">
        <v>1362</v>
      </c>
      <c r="J187" s="306"/>
      <c r="K187" s="354"/>
    </row>
    <row r="188" s="1" customFormat="1" ht="15" customHeight="1">
      <c r="B188" s="331"/>
      <c r="C188" s="306" t="s">
        <v>1365</v>
      </c>
      <c r="D188" s="306"/>
      <c r="E188" s="306"/>
      <c r="F188" s="329" t="s">
        <v>1287</v>
      </c>
      <c r="G188" s="306"/>
      <c r="H188" s="306" t="s">
        <v>1366</v>
      </c>
      <c r="I188" s="306" t="s">
        <v>1362</v>
      </c>
      <c r="J188" s="306"/>
      <c r="K188" s="354"/>
    </row>
    <row r="189" s="1" customFormat="1" ht="15" customHeight="1">
      <c r="B189" s="331"/>
      <c r="C189" s="367" t="s">
        <v>1367</v>
      </c>
      <c r="D189" s="306"/>
      <c r="E189" s="306"/>
      <c r="F189" s="329" t="s">
        <v>1287</v>
      </c>
      <c r="G189" s="306"/>
      <c r="H189" s="306" t="s">
        <v>1368</v>
      </c>
      <c r="I189" s="306" t="s">
        <v>1369</v>
      </c>
      <c r="J189" s="368" t="s">
        <v>1370</v>
      </c>
      <c r="K189" s="354"/>
    </row>
    <row r="190" s="17" customFormat="1" ht="15" customHeight="1">
      <c r="B190" s="369"/>
      <c r="C190" s="370" t="s">
        <v>1371</v>
      </c>
      <c r="D190" s="371"/>
      <c r="E190" s="371"/>
      <c r="F190" s="372" t="s">
        <v>1287</v>
      </c>
      <c r="G190" s="371"/>
      <c r="H190" s="371" t="s">
        <v>1372</v>
      </c>
      <c r="I190" s="371" t="s">
        <v>1369</v>
      </c>
      <c r="J190" s="373" t="s">
        <v>1370</v>
      </c>
      <c r="K190" s="374"/>
    </row>
    <row r="191" s="1" customFormat="1" ht="15" customHeight="1">
      <c r="B191" s="331"/>
      <c r="C191" s="367" t="s">
        <v>46</v>
      </c>
      <c r="D191" s="306"/>
      <c r="E191" s="306"/>
      <c r="F191" s="329" t="s">
        <v>1281</v>
      </c>
      <c r="G191" s="306"/>
      <c r="H191" s="303" t="s">
        <v>1373</v>
      </c>
      <c r="I191" s="306" t="s">
        <v>1374</v>
      </c>
      <c r="J191" s="306"/>
      <c r="K191" s="354"/>
    </row>
    <row r="192" s="1" customFormat="1" ht="15" customHeight="1">
      <c r="B192" s="331"/>
      <c r="C192" s="367" t="s">
        <v>1375</v>
      </c>
      <c r="D192" s="306"/>
      <c r="E192" s="306"/>
      <c r="F192" s="329" t="s">
        <v>1281</v>
      </c>
      <c r="G192" s="306"/>
      <c r="H192" s="306" t="s">
        <v>1376</v>
      </c>
      <c r="I192" s="306" t="s">
        <v>1316</v>
      </c>
      <c r="J192" s="306"/>
      <c r="K192" s="354"/>
    </row>
    <row r="193" s="1" customFormat="1" ht="15" customHeight="1">
      <c r="B193" s="331"/>
      <c r="C193" s="367" t="s">
        <v>1377</v>
      </c>
      <c r="D193" s="306"/>
      <c r="E193" s="306"/>
      <c r="F193" s="329" t="s">
        <v>1281</v>
      </c>
      <c r="G193" s="306"/>
      <c r="H193" s="306" t="s">
        <v>1378</v>
      </c>
      <c r="I193" s="306" t="s">
        <v>1316</v>
      </c>
      <c r="J193" s="306"/>
      <c r="K193" s="354"/>
    </row>
    <row r="194" s="1" customFormat="1" ht="15" customHeight="1">
      <c r="B194" s="331"/>
      <c r="C194" s="367" t="s">
        <v>1379</v>
      </c>
      <c r="D194" s="306"/>
      <c r="E194" s="306"/>
      <c r="F194" s="329" t="s">
        <v>1287</v>
      </c>
      <c r="G194" s="306"/>
      <c r="H194" s="306" t="s">
        <v>1380</v>
      </c>
      <c r="I194" s="306" t="s">
        <v>1316</v>
      </c>
      <c r="J194" s="306"/>
      <c r="K194" s="354"/>
    </row>
    <row r="195" s="1" customFormat="1" ht="15" customHeight="1">
      <c r="B195" s="360"/>
      <c r="C195" s="375"/>
      <c r="D195" s="340"/>
      <c r="E195" s="340"/>
      <c r="F195" s="340"/>
      <c r="G195" s="340"/>
      <c r="H195" s="340"/>
      <c r="I195" s="340"/>
      <c r="J195" s="340"/>
      <c r="K195" s="361"/>
    </row>
    <row r="196" s="1" customFormat="1" ht="18.75" customHeight="1">
      <c r="B196" s="342"/>
      <c r="C196" s="352"/>
      <c r="D196" s="352"/>
      <c r="E196" s="352"/>
      <c r="F196" s="362"/>
      <c r="G196" s="352"/>
      <c r="H196" s="352"/>
      <c r="I196" s="352"/>
      <c r="J196" s="352"/>
      <c r="K196" s="342"/>
    </row>
    <row r="197" s="1" customFormat="1" ht="18.75" customHeight="1">
      <c r="B197" s="342"/>
      <c r="C197" s="352"/>
      <c r="D197" s="352"/>
      <c r="E197" s="352"/>
      <c r="F197" s="362"/>
      <c r="G197" s="352"/>
      <c r="H197" s="352"/>
      <c r="I197" s="352"/>
      <c r="J197" s="352"/>
      <c r="K197" s="342"/>
    </row>
    <row r="198" s="1" customFormat="1" ht="18.75" customHeight="1">
      <c r="B198" s="314"/>
      <c r="C198" s="314"/>
      <c r="D198" s="314"/>
      <c r="E198" s="314"/>
      <c r="F198" s="314"/>
      <c r="G198" s="314"/>
      <c r="H198" s="314"/>
      <c r="I198" s="314"/>
      <c r="J198" s="314"/>
      <c r="K198" s="314"/>
    </row>
    <row r="199" s="1" customFormat="1" ht="13.5">
      <c r="B199" s="293"/>
      <c r="C199" s="294"/>
      <c r="D199" s="294"/>
      <c r="E199" s="294"/>
      <c r="F199" s="294"/>
      <c r="G199" s="294"/>
      <c r="H199" s="294"/>
      <c r="I199" s="294"/>
      <c r="J199" s="294"/>
      <c r="K199" s="295"/>
    </row>
    <row r="200" s="1" customFormat="1" ht="21">
      <c r="B200" s="296"/>
      <c r="C200" s="297" t="s">
        <v>1381</v>
      </c>
      <c r="D200" s="297"/>
      <c r="E200" s="297"/>
      <c r="F200" s="297"/>
      <c r="G200" s="297"/>
      <c r="H200" s="297"/>
      <c r="I200" s="297"/>
      <c r="J200" s="297"/>
      <c r="K200" s="298"/>
    </row>
    <row r="201" s="1" customFormat="1" ht="25.5" customHeight="1">
      <c r="B201" s="296"/>
      <c r="C201" s="376" t="s">
        <v>1382</v>
      </c>
      <c r="D201" s="376"/>
      <c r="E201" s="376"/>
      <c r="F201" s="376" t="s">
        <v>1383</v>
      </c>
      <c r="G201" s="377"/>
      <c r="H201" s="376" t="s">
        <v>1384</v>
      </c>
      <c r="I201" s="376"/>
      <c r="J201" s="376"/>
      <c r="K201" s="298"/>
    </row>
    <row r="202" s="1" customFormat="1" ht="5.25" customHeight="1">
      <c r="B202" s="331"/>
      <c r="C202" s="326"/>
      <c r="D202" s="326"/>
      <c r="E202" s="326"/>
      <c r="F202" s="326"/>
      <c r="G202" s="352"/>
      <c r="H202" s="326"/>
      <c r="I202" s="326"/>
      <c r="J202" s="326"/>
      <c r="K202" s="354"/>
    </row>
    <row r="203" s="1" customFormat="1" ht="15" customHeight="1">
      <c r="B203" s="331"/>
      <c r="C203" s="306" t="s">
        <v>1374</v>
      </c>
      <c r="D203" s="306"/>
      <c r="E203" s="306"/>
      <c r="F203" s="329" t="s">
        <v>47</v>
      </c>
      <c r="G203" s="306"/>
      <c r="H203" s="306" t="s">
        <v>1385</v>
      </c>
      <c r="I203" s="306"/>
      <c r="J203" s="306"/>
      <c r="K203" s="354"/>
    </row>
    <row r="204" s="1" customFormat="1" ht="15" customHeight="1">
      <c r="B204" s="331"/>
      <c r="C204" s="306"/>
      <c r="D204" s="306"/>
      <c r="E204" s="306"/>
      <c r="F204" s="329" t="s">
        <v>48</v>
      </c>
      <c r="G204" s="306"/>
      <c r="H204" s="306" t="s">
        <v>1386</v>
      </c>
      <c r="I204" s="306"/>
      <c r="J204" s="306"/>
      <c r="K204" s="354"/>
    </row>
    <row r="205" s="1" customFormat="1" ht="15" customHeight="1">
      <c r="B205" s="331"/>
      <c r="C205" s="306"/>
      <c r="D205" s="306"/>
      <c r="E205" s="306"/>
      <c r="F205" s="329" t="s">
        <v>51</v>
      </c>
      <c r="G205" s="306"/>
      <c r="H205" s="306" t="s">
        <v>1387</v>
      </c>
      <c r="I205" s="306"/>
      <c r="J205" s="306"/>
      <c r="K205" s="354"/>
    </row>
    <row r="206" s="1" customFormat="1" ht="15" customHeight="1">
      <c r="B206" s="331"/>
      <c r="C206" s="306"/>
      <c r="D206" s="306"/>
      <c r="E206" s="306"/>
      <c r="F206" s="329" t="s">
        <v>49</v>
      </c>
      <c r="G206" s="306"/>
      <c r="H206" s="306" t="s">
        <v>1388</v>
      </c>
      <c r="I206" s="306"/>
      <c r="J206" s="306"/>
      <c r="K206" s="354"/>
    </row>
    <row r="207" s="1" customFormat="1" ht="15" customHeight="1">
      <c r="B207" s="331"/>
      <c r="C207" s="306"/>
      <c r="D207" s="306"/>
      <c r="E207" s="306"/>
      <c r="F207" s="329" t="s">
        <v>50</v>
      </c>
      <c r="G207" s="306"/>
      <c r="H207" s="306" t="s">
        <v>1389</v>
      </c>
      <c r="I207" s="306"/>
      <c r="J207" s="306"/>
      <c r="K207" s="354"/>
    </row>
    <row r="208" s="1" customFormat="1" ht="15" customHeight="1">
      <c r="B208" s="331"/>
      <c r="C208" s="306"/>
      <c r="D208" s="306"/>
      <c r="E208" s="306"/>
      <c r="F208" s="329"/>
      <c r="G208" s="306"/>
      <c r="H208" s="306"/>
      <c r="I208" s="306"/>
      <c r="J208" s="306"/>
      <c r="K208" s="354"/>
    </row>
    <row r="209" s="1" customFormat="1" ht="15" customHeight="1">
      <c r="B209" s="331"/>
      <c r="C209" s="306" t="s">
        <v>1328</v>
      </c>
      <c r="D209" s="306"/>
      <c r="E209" s="306"/>
      <c r="F209" s="329" t="s">
        <v>83</v>
      </c>
      <c r="G209" s="306"/>
      <c r="H209" s="306" t="s">
        <v>1390</v>
      </c>
      <c r="I209" s="306"/>
      <c r="J209" s="306"/>
      <c r="K209" s="354"/>
    </row>
    <row r="210" s="1" customFormat="1" ht="15" customHeight="1">
      <c r="B210" s="331"/>
      <c r="C210" s="306"/>
      <c r="D210" s="306"/>
      <c r="E210" s="306"/>
      <c r="F210" s="329" t="s">
        <v>1224</v>
      </c>
      <c r="G210" s="306"/>
      <c r="H210" s="306" t="s">
        <v>1225</v>
      </c>
      <c r="I210" s="306"/>
      <c r="J210" s="306"/>
      <c r="K210" s="354"/>
    </row>
    <row r="211" s="1" customFormat="1" ht="15" customHeight="1">
      <c r="B211" s="331"/>
      <c r="C211" s="306"/>
      <c r="D211" s="306"/>
      <c r="E211" s="306"/>
      <c r="F211" s="329" t="s">
        <v>1222</v>
      </c>
      <c r="G211" s="306"/>
      <c r="H211" s="306" t="s">
        <v>1391</v>
      </c>
      <c r="I211" s="306"/>
      <c r="J211" s="306"/>
      <c r="K211" s="354"/>
    </row>
    <row r="212" s="1" customFormat="1" ht="15" customHeight="1">
      <c r="B212" s="378"/>
      <c r="C212" s="306"/>
      <c r="D212" s="306"/>
      <c r="E212" s="306"/>
      <c r="F212" s="329" t="s">
        <v>1226</v>
      </c>
      <c r="G212" s="367"/>
      <c r="H212" s="358" t="s">
        <v>1227</v>
      </c>
      <c r="I212" s="358"/>
      <c r="J212" s="358"/>
      <c r="K212" s="379"/>
    </row>
    <row r="213" s="1" customFormat="1" ht="15" customHeight="1">
      <c r="B213" s="378"/>
      <c r="C213" s="306"/>
      <c r="D213" s="306"/>
      <c r="E213" s="306"/>
      <c r="F213" s="329" t="s">
        <v>1149</v>
      </c>
      <c r="G213" s="367"/>
      <c r="H213" s="358" t="s">
        <v>1150</v>
      </c>
      <c r="I213" s="358"/>
      <c r="J213" s="358"/>
      <c r="K213" s="379"/>
    </row>
    <row r="214" s="1" customFormat="1" ht="15" customHeight="1">
      <c r="B214" s="378"/>
      <c r="C214" s="306"/>
      <c r="D214" s="306"/>
      <c r="E214" s="306"/>
      <c r="F214" s="329"/>
      <c r="G214" s="367"/>
      <c r="H214" s="358"/>
      <c r="I214" s="358"/>
      <c r="J214" s="358"/>
      <c r="K214" s="379"/>
    </row>
    <row r="215" s="1" customFormat="1" ht="15" customHeight="1">
      <c r="B215" s="378"/>
      <c r="C215" s="306" t="s">
        <v>1352</v>
      </c>
      <c r="D215" s="306"/>
      <c r="E215" s="306"/>
      <c r="F215" s="329">
        <v>1</v>
      </c>
      <c r="G215" s="367"/>
      <c r="H215" s="358" t="s">
        <v>1392</v>
      </c>
      <c r="I215" s="358"/>
      <c r="J215" s="358"/>
      <c r="K215" s="379"/>
    </row>
    <row r="216" s="1" customFormat="1" ht="15" customHeight="1">
      <c r="B216" s="378"/>
      <c r="C216" s="306"/>
      <c r="D216" s="306"/>
      <c r="E216" s="306"/>
      <c r="F216" s="329">
        <v>2</v>
      </c>
      <c r="G216" s="367"/>
      <c r="H216" s="358" t="s">
        <v>1393</v>
      </c>
      <c r="I216" s="358"/>
      <c r="J216" s="358"/>
      <c r="K216" s="379"/>
    </row>
    <row r="217" s="1" customFormat="1" ht="15" customHeight="1">
      <c r="B217" s="378"/>
      <c r="C217" s="306"/>
      <c r="D217" s="306"/>
      <c r="E217" s="306"/>
      <c r="F217" s="329">
        <v>3</v>
      </c>
      <c r="G217" s="367"/>
      <c r="H217" s="358" t="s">
        <v>1394</v>
      </c>
      <c r="I217" s="358"/>
      <c r="J217" s="358"/>
      <c r="K217" s="379"/>
    </row>
    <row r="218" s="1" customFormat="1" ht="15" customHeight="1">
      <c r="B218" s="378"/>
      <c r="C218" s="306"/>
      <c r="D218" s="306"/>
      <c r="E218" s="306"/>
      <c r="F218" s="329">
        <v>4</v>
      </c>
      <c r="G218" s="367"/>
      <c r="H218" s="358" t="s">
        <v>1395</v>
      </c>
      <c r="I218" s="358"/>
      <c r="J218" s="358"/>
      <c r="K218" s="379"/>
    </row>
    <row r="219" s="1" customFormat="1" ht="12.75" customHeight="1">
      <c r="B219" s="380"/>
      <c r="C219" s="381"/>
      <c r="D219" s="381"/>
      <c r="E219" s="381"/>
      <c r="F219" s="381"/>
      <c r="G219" s="381"/>
      <c r="H219" s="381"/>
      <c r="I219" s="381"/>
      <c r="J219" s="381"/>
      <c r="K219" s="382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Michal Pešek</dc:creator>
  <cp:lastModifiedBy>Michal Pešek</cp:lastModifiedBy>
  <dcterms:created xsi:type="dcterms:W3CDTF">2025-02-19T12:55:38Z</dcterms:created>
  <dcterms:modified xsi:type="dcterms:W3CDTF">2025-02-19T12:55:42Z</dcterms:modified>
</cp:coreProperties>
</file>