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ůj disk\ZAKAZKY\TŘEBENICE - MRSKLESY\ZADÁVACÍ DOKUMENTACE\"/>
    </mc:Choice>
  </mc:AlternateContent>
  <xr:revisionPtr revIDLastSave="0" documentId="8_{4E4C199C-9423-40DD-A4C5-964460019615}" xr6:coauthVersionLast="47" xr6:coauthVersionMax="47" xr10:uidLastSave="{00000000-0000-0000-0000-000000000000}"/>
  <bookViews>
    <workbookView xWindow="-108" yWindow="-108" windowWidth="23256" windowHeight="12456" tabRatio="508" xr2:uid="{1A6287C9-EC55-4A72-88C6-97575F250F08}"/>
  </bookViews>
  <sheets>
    <sheet name="Rekapitulace" sheetId="2" r:id="rId1"/>
    <sheet name="Pergola" sheetId="3" r:id="rId2"/>
    <sheet name="List1" sheetId="4" state="hidden" r:id="rId3"/>
    <sheet name="List8" sheetId="5" state="hidden" r:id="rId4"/>
    <sheet name="opěrná zeď" sheetId="6" r:id="rId5"/>
    <sheet name="bezpečnostní stěna" sheetId="7" r:id="rId6"/>
    <sheet name="Dodávky" sheetId="8" r:id="rId7"/>
    <sheet name="Zakládání zeleně" sheetId="9" r:id="rId8"/>
    <sheet name="Odpočívadla+Mobiliář" sheetId="10" r:id="rId9"/>
    <sheet name="Výkaz výměr" sheetId="1" r:id="rId10"/>
  </sheets>
  <definedNames>
    <definedName name="_xlnm.Print_Titles" localSheetId="6">Dodávky!$4:$4</definedName>
    <definedName name="_xlnm.Print_Area" localSheetId="6">Dodávky!$A$1:$F$22</definedName>
    <definedName name="_xlnm.Print_Area" localSheetId="0">Rekapitulace!$A$1:$D$41</definedName>
  </definedNames>
  <calcPr calcId="181029" fullCalcOnLoad="1"/>
</workbook>
</file>

<file path=xl/calcChain.xml><?xml version="1.0" encoding="utf-8"?>
<calcChain xmlns="http://schemas.openxmlformats.org/spreadsheetml/2006/main">
  <c r="F5" i="7" l="1"/>
  <c r="F6" i="7"/>
  <c r="F21" i="7" s="1"/>
  <c r="B24" i="2" s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5" i="8"/>
  <c r="F6" i="8"/>
  <c r="F7" i="8"/>
  <c r="F14" i="8" s="1"/>
  <c r="B28" i="2" s="1"/>
  <c r="F8" i="8"/>
  <c r="F9" i="8"/>
  <c r="F10" i="8"/>
  <c r="F11" i="8"/>
  <c r="F12" i="8"/>
  <c r="F13" i="8"/>
  <c r="F17" i="8"/>
  <c r="F18" i="8"/>
  <c r="F22" i="8" s="1"/>
  <c r="B29" i="2" s="1"/>
  <c r="F19" i="8"/>
  <c r="F20" i="8"/>
  <c r="F21" i="8"/>
  <c r="D5" i="10"/>
  <c r="D11" i="10"/>
  <c r="F11" i="10"/>
  <c r="F14" i="10"/>
  <c r="F5" i="10"/>
  <c r="F8" i="10" s="1"/>
  <c r="D6" i="10"/>
  <c r="F6" i="10"/>
  <c r="D7" i="10"/>
  <c r="F7" i="10"/>
  <c r="D12" i="10"/>
  <c r="F12" i="10"/>
  <c r="D13" i="10"/>
  <c r="F13" i="10"/>
  <c r="F20" i="10"/>
  <c r="F23" i="10" s="1"/>
  <c r="B15" i="2" s="1"/>
  <c r="D21" i="10"/>
  <c r="F21" i="10"/>
  <c r="D22" i="10"/>
  <c r="F22" i="10"/>
  <c r="F26" i="10"/>
  <c r="D27" i="10"/>
  <c r="F27" i="10"/>
  <c r="D28" i="10"/>
  <c r="F28" i="10"/>
  <c r="F29" i="10"/>
  <c r="F30" i="10"/>
  <c r="F31" i="10"/>
  <c r="D32" i="10"/>
  <c r="F32" i="10"/>
  <c r="F38" i="10"/>
  <c r="B16" i="2"/>
  <c r="C16" i="2" s="1"/>
  <c r="F33" i="10"/>
  <c r="F34" i="10"/>
  <c r="F35" i="10"/>
  <c r="F36" i="10"/>
  <c r="F37" i="10"/>
  <c r="F41" i="10"/>
  <c r="F42" i="10"/>
  <c r="D43" i="10"/>
  <c r="F43" i="10"/>
  <c r="F44" i="10" s="1"/>
  <c r="B14" i="2" s="1"/>
  <c r="F47" i="10"/>
  <c r="F48" i="10"/>
  <c r="D49" i="10"/>
  <c r="F49" i="10"/>
  <c r="D50" i="10"/>
  <c r="F50" i="10"/>
  <c r="F51" i="10"/>
  <c r="D52" i="10"/>
  <c r="F52" i="10"/>
  <c r="F53" i="10"/>
  <c r="F54" i="10"/>
  <c r="F55" i="10"/>
  <c r="F61" i="10" s="1"/>
  <c r="B19" i="2" s="1"/>
  <c r="C19" i="2" s="1"/>
  <c r="F56" i="10"/>
  <c r="F57" i="10"/>
  <c r="F58" i="10"/>
  <c r="F59" i="10"/>
  <c r="F60" i="10"/>
  <c r="F5" i="6"/>
  <c r="D6" i="6"/>
  <c r="F6" i="6"/>
  <c r="D7" i="6"/>
  <c r="F7" i="6"/>
  <c r="F25" i="6" s="1"/>
  <c r="B18" i="2" s="1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5" i="3"/>
  <c r="F6" i="3"/>
  <c r="F41" i="3" s="1"/>
  <c r="B23" i="2" s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G9" i="1"/>
  <c r="G10" i="1"/>
  <c r="G11" i="1"/>
  <c r="G12" i="1"/>
  <c r="H12" i="1"/>
  <c r="G13" i="1"/>
  <c r="H13" i="1"/>
  <c r="G14" i="1"/>
  <c r="H14" i="1"/>
  <c r="G15" i="1"/>
  <c r="H15" i="1"/>
  <c r="G16" i="1"/>
  <c r="H16" i="1"/>
  <c r="G18" i="1"/>
  <c r="H18" i="1"/>
  <c r="G21" i="1"/>
  <c r="H21" i="1"/>
  <c r="E23" i="1"/>
  <c r="H29" i="1"/>
  <c r="H30" i="1"/>
  <c r="H39" i="1"/>
  <c r="D6" i="9"/>
  <c r="F6" i="9"/>
  <c r="F7" i="9"/>
  <c r="F25" i="9" s="1"/>
  <c r="B30" i="2" s="1"/>
  <c r="D8" i="9"/>
  <c r="F8" i="9"/>
  <c r="D9" i="9"/>
  <c r="F9" i="9"/>
  <c r="F10" i="9"/>
  <c r="F11" i="9"/>
  <c r="D12" i="9"/>
  <c r="F12" i="9"/>
  <c r="F13" i="9"/>
  <c r="F14" i="9"/>
  <c r="D15" i="9"/>
  <c r="F15" i="9"/>
  <c r="F16" i="9"/>
  <c r="F17" i="9"/>
  <c r="F18" i="9"/>
  <c r="F19" i="9"/>
  <c r="D20" i="9"/>
  <c r="F20" i="9"/>
  <c r="F21" i="9"/>
  <c r="F22" i="9"/>
  <c r="D23" i="9"/>
  <c r="F23" i="9"/>
  <c r="F24" i="9"/>
  <c r="D19" i="2" l="1"/>
  <c r="C14" i="2"/>
  <c r="D14" i="2"/>
  <c r="D16" i="2"/>
  <c r="C15" i="2"/>
  <c r="D15" i="2" s="1"/>
  <c r="F9" i="10"/>
  <c r="F15" i="10" s="1"/>
  <c r="B17" i="2" s="1"/>
  <c r="C30" i="2"/>
  <c r="D30" i="2"/>
  <c r="C29" i="2"/>
  <c r="D29" i="2"/>
  <c r="B31" i="2"/>
  <c r="C28" i="2"/>
  <c r="C31" i="2" s="1"/>
  <c r="D28" i="2"/>
  <c r="D31" i="2" s="1"/>
  <c r="C24" i="2"/>
  <c r="D24" i="2"/>
  <c r="C18" i="2"/>
  <c r="D18" i="2"/>
  <c r="C23" i="2"/>
  <c r="C25" i="2" s="1"/>
  <c r="B25" i="2"/>
  <c r="D23" i="2"/>
  <c r="D25" i="2" s="1"/>
  <c r="C17" i="2" l="1"/>
  <c r="D17" i="2" s="1"/>
  <c r="D20" i="2" s="1"/>
  <c r="D34" i="2" s="1"/>
  <c r="B20" i="2"/>
  <c r="B34" i="2"/>
  <c r="C20" i="2" l="1"/>
  <c r="C34" i="2" s="1"/>
</calcChain>
</file>

<file path=xl/sharedStrings.xml><?xml version="1.0" encoding="utf-8"?>
<sst xmlns="http://schemas.openxmlformats.org/spreadsheetml/2006/main" count="564" uniqueCount="333">
  <si>
    <t>GRÜNER, s.r.o., Kamýcká 503/19a, 412 01 Litoměřice</t>
  </si>
  <si>
    <t>jed.</t>
  </si>
  <si>
    <t>počet</t>
  </si>
  <si>
    <t>ztratné</t>
  </si>
  <si>
    <t>celkem</t>
  </si>
  <si>
    <t>tuny</t>
  </si>
  <si>
    <t>Upravovaná plocha celkem</t>
  </si>
  <si>
    <t>m2</t>
  </si>
  <si>
    <t>zpevněná plocha hlinito písčitá</t>
  </si>
  <si>
    <t xml:space="preserve">dodávka zemin </t>
  </si>
  <si>
    <t>m3</t>
  </si>
  <si>
    <t>Zakládání trávníků celkem</t>
  </si>
  <si>
    <t xml:space="preserve">Dlažba kamenná </t>
  </si>
  <si>
    <t>Odkopávky pod zpevněné plochy</t>
  </si>
  <si>
    <t xml:space="preserve">Obrubníky sadové přesun hmot </t>
  </si>
  <si>
    <t>m</t>
  </si>
  <si>
    <t>Celkem výsadba keře</t>
  </si>
  <si>
    <t>ks</t>
  </si>
  <si>
    <t>Celkem výsadba stromy listnaté</t>
  </si>
  <si>
    <t>Celkem výsadba stromy jehličnaté-odrostky</t>
  </si>
  <si>
    <t>Travní směs parková</t>
  </si>
  <si>
    <t>kg</t>
  </si>
  <si>
    <t>Kůrový substrát - potřeba celkem</t>
  </si>
  <si>
    <t xml:space="preserve">m3 </t>
  </si>
  <si>
    <t>Plocha výsadeb  k mulčování celkem</t>
  </si>
  <si>
    <t>kůly soustružené,zašpičatělé celkem</t>
  </si>
  <si>
    <t>2,5 m</t>
  </si>
  <si>
    <t>3 x 3 ks/listnaté stromy/1 ks</t>
  </si>
  <si>
    <t>1x1 ks/jehličnaté/1 ks</t>
  </si>
  <si>
    <t>3 stromy spojky x 3 ks/listnaté stromy/</t>
  </si>
  <si>
    <t xml:space="preserve">úvazky- 3ks  x 1 strom listnatý </t>
  </si>
  <si>
    <t>úvazky jehličnaté stromy 1 strom/1 ks</t>
  </si>
  <si>
    <t>zálivka</t>
  </si>
  <si>
    <t>Přesun hmot celkem</t>
  </si>
  <si>
    <t>t</t>
  </si>
  <si>
    <t xml:space="preserve">přesun hmot SÚ </t>
  </si>
  <si>
    <t>Mobiliář</t>
  </si>
  <si>
    <t>Lavice s opěradlem 2m. + 2x ke stolu</t>
  </si>
  <si>
    <t xml:space="preserve">Stůl  piknikový </t>
  </si>
  <si>
    <t xml:space="preserve">Odpadkové koše </t>
  </si>
  <si>
    <t>Plastový obrubník</t>
  </si>
  <si>
    <t>Bourání stávající opěrné zdi/38x0,3x0,6/</t>
  </si>
  <si>
    <t xml:space="preserve">Odstranění kamenné zídky </t>
  </si>
  <si>
    <t>Skládkování materiálu z bourání</t>
  </si>
  <si>
    <t>Odvodnění zídky a dlažba</t>
  </si>
  <si>
    <t xml:space="preserve">Odvodňovací žlab betonový </t>
  </si>
  <si>
    <t xml:space="preserve">Silniční obrubník betonový </t>
  </si>
  <si>
    <t>Plocha žlabu</t>
  </si>
  <si>
    <t>Beton na usazení žlabu a obrubníku</t>
  </si>
  <si>
    <t>Materiál přesun hmot</t>
  </si>
  <si>
    <t>Objenatel:</t>
  </si>
  <si>
    <t>Město Třebenice</t>
  </si>
  <si>
    <t xml:space="preserve">     Rekapitulace nákladů</t>
  </si>
  <si>
    <t>Přípravné práce</t>
  </si>
  <si>
    <t>Cena s DPH, Kč</t>
  </si>
  <si>
    <t>Zpevněné povrchy hlinitopísčité</t>
  </si>
  <si>
    <t>Stavba opěrné zdi</t>
  </si>
  <si>
    <t>Silniční obrubník + odvodnění</t>
  </si>
  <si>
    <t>Dodávky a stav.práce</t>
  </si>
  <si>
    <t>Altán a oplocení</t>
  </si>
  <si>
    <t>Zastřešená pergola</t>
  </si>
  <si>
    <t>Sadovnické práce</t>
  </si>
  <si>
    <t>Dodávky RM</t>
  </si>
  <si>
    <t>Ostatní dodávky</t>
  </si>
  <si>
    <t>Zakládání zeleně</t>
  </si>
  <si>
    <t>Celkem náklady za objekt</t>
  </si>
  <si>
    <t>Vypracovala: Ing.A Grünerová aut,arch. Litoměřice</t>
  </si>
  <si>
    <t>č. položky</t>
  </si>
  <si>
    <t>práce</t>
  </si>
  <si>
    <t>mj</t>
  </si>
  <si>
    <t>cena/mj</t>
  </si>
  <si>
    <t>cena celkem</t>
  </si>
  <si>
    <t>rovné břevno</t>
  </si>
  <si>
    <t>šikmé břevno</t>
  </si>
  <si>
    <t>stojky</t>
  </si>
  <si>
    <t>pásky</t>
  </si>
  <si>
    <t>krokve</t>
  </si>
  <si>
    <t>střešní latě</t>
  </si>
  <si>
    <t xml:space="preserve">m </t>
  </si>
  <si>
    <t>kpl</t>
  </si>
  <si>
    <t xml:space="preserve">783 78-0010 </t>
  </si>
  <si>
    <t>kalk</t>
  </si>
  <si>
    <t xml:space="preserve">592 32539 </t>
  </si>
  <si>
    <t xml:space="preserve">787 41-1114 </t>
  </si>
  <si>
    <t xml:space="preserve">761 22-9141 </t>
  </si>
  <si>
    <t xml:space="preserve">998 76-2102 </t>
  </si>
  <si>
    <t>Pergola dodávka celkem bez DPH</t>
  </si>
  <si>
    <t>Zpracovatel: GRÜNER, s.r.o.Kamýcká 503/19A ,412 01 Litoměřice</t>
  </si>
  <si>
    <t xml:space="preserve">                   R O Z P O Č E T  S A D O V Ý C H  Ú P R A V</t>
  </si>
  <si>
    <r>
      <t xml:space="preserve">                                   </t>
    </r>
    <r>
      <rPr>
        <b/>
        <sz val="12"/>
        <rFont val="Arial CE"/>
        <family val="2"/>
        <charset val="238"/>
      </rPr>
      <t xml:space="preserve">   Obec</t>
    </r>
    <r>
      <rPr>
        <sz val="12"/>
        <rFont val="Arial CE"/>
        <family val="2"/>
        <charset val="238"/>
      </rPr>
      <t xml:space="preserve">   </t>
    </r>
    <r>
      <rPr>
        <b/>
        <sz val="12"/>
        <rFont val="Arial CE"/>
        <family val="2"/>
        <charset val="238"/>
      </rPr>
      <t xml:space="preserve">Mrsklesy </t>
    </r>
  </si>
  <si>
    <t xml:space="preserve">                       Rekonstrukce zeleně parcela č.673/1 </t>
  </si>
  <si>
    <t xml:space="preserve">    </t>
  </si>
  <si>
    <t>Opěrná zeď</t>
  </si>
  <si>
    <t>122 30-1101</t>
  </si>
  <si>
    <t>Odkopávky a prokopávky v hornině 1-4</t>
  </si>
  <si>
    <t>162 70-1101</t>
  </si>
  <si>
    <t>Vodorovné přemístění výkopku</t>
  </si>
  <si>
    <t>171 20-1201</t>
  </si>
  <si>
    <t>Uložení sypaniny na skládku</t>
  </si>
  <si>
    <t xml:space="preserve">274 32-1411 </t>
  </si>
  <si>
    <t xml:space="preserve">Železobeton základových pasů C 20/25 </t>
  </si>
  <si>
    <t>272 36-1821</t>
  </si>
  <si>
    <t>Výztuž základových konstrukcí z betonářské oceli</t>
  </si>
  <si>
    <t xml:space="preserve">311 20-0001 </t>
  </si>
  <si>
    <t>Zdivo z kamene, lícované, spárované, neopracovaný kámen , šíře 0,5 m</t>
  </si>
  <si>
    <t>materiál</t>
  </si>
  <si>
    <t xml:space="preserve">Výztuž zdiva betonářskou ocelí </t>
  </si>
  <si>
    <t>zhotovení betonového límce zdiva tl. 50 mm, šíře 600 mm</t>
  </si>
  <si>
    <t>beton pro límec C25/30</t>
  </si>
  <si>
    <t xml:space="preserve">417 35-1111 </t>
  </si>
  <si>
    <t xml:space="preserve">Bednění ztužujících věnců, obě strany - zřízení   </t>
  </si>
  <si>
    <t xml:space="preserve">417 35-1113 </t>
  </si>
  <si>
    <t xml:space="preserve">Bednění ztužujících věnců, obě strany - odstranění  </t>
  </si>
  <si>
    <t>fólie nopová 20</t>
  </si>
  <si>
    <t xml:space="preserve">711 13-2311 </t>
  </si>
  <si>
    <t>Provedení izolace nopovou fólií na ploše svislé</t>
  </si>
  <si>
    <t>Geotextílie 300 g/m2</t>
  </si>
  <si>
    <t xml:space="preserve">289 97-0111 </t>
  </si>
  <si>
    <t>vrstva geotextílie 300g/m2</t>
  </si>
  <si>
    <t xml:space="preserve">174 20-3301 </t>
  </si>
  <si>
    <t xml:space="preserve">Zásyp rýh pro dreny bez zhutnění, hl.do 1,10 m </t>
  </si>
  <si>
    <t xml:space="preserve">998 15-3131 </t>
  </si>
  <si>
    <t xml:space="preserve">Přesun hmot, zdi a valy samostatné zděné </t>
  </si>
  <si>
    <t>Celkem práce opěrná zeď bez DPH</t>
  </si>
  <si>
    <t>Bezpečnostní stěna dřevěná 33 m, celková výška 1,8 m</t>
  </si>
  <si>
    <t>Prkno 1700*89*18 mm</t>
  </si>
  <si>
    <t xml:space="preserve">Betonová patka s kotevním otvorem 300/300/800   </t>
  </si>
  <si>
    <t xml:space="preserve">767 91-5110 </t>
  </si>
  <si>
    <t xml:space="preserve">Montáž stěny průběž. z profilové oceli do15 kg   </t>
  </si>
  <si>
    <t xml:space="preserve">Nátěr truhlářských výrobků lazurovacím lakem, dvojnásobný </t>
  </si>
  <si>
    <t>Přesun hmot pro tesařské konstrukce</t>
  </si>
  <si>
    <t>Bezpečnostní stěna dodávka celkem bez DPH</t>
  </si>
  <si>
    <t>Nosník pole stěny bude ke sloupku uchycen z přední pohledové strany.</t>
  </si>
  <si>
    <t>Výdřeva bude montována též z pohledové strany, vcelku, bez pře-</t>
  </si>
  <si>
    <t xml:space="preserve">rušení polí. Prkna budou opatřeny impregnací proti hnilobě a následně </t>
  </si>
  <si>
    <t>Natřeny 2 x tenkovrstvou lazurou. Mezera mezi prkny 10 mm.</t>
  </si>
  <si>
    <t>Prkna budou montována svisle.</t>
  </si>
  <si>
    <t>Dodávka rostlinného materiálu</t>
  </si>
  <si>
    <t>Číslo</t>
  </si>
  <si>
    <t>Vědecký název rostliny</t>
  </si>
  <si>
    <t>velikost</t>
  </si>
  <si>
    <t>cena za ks v Kč.</t>
  </si>
  <si>
    <t xml:space="preserve">cena v Kč celkem </t>
  </si>
  <si>
    <t>Picea abies Cuprsessina</t>
  </si>
  <si>
    <t>80-100cm</t>
  </si>
  <si>
    <t>Taxus media Hisksii</t>
  </si>
  <si>
    <t>30-50 cm</t>
  </si>
  <si>
    <t>Pinus sylvestris Watereri</t>
  </si>
  <si>
    <t>80-100 cm</t>
  </si>
  <si>
    <t xml:space="preserve">Cornus mas        </t>
  </si>
  <si>
    <t>40-60 cm</t>
  </si>
  <si>
    <t xml:space="preserve">Corylus avellana    </t>
  </si>
  <si>
    <t>40-60cm</t>
  </si>
  <si>
    <t>Corylus avellana ´Red Majestic´</t>
  </si>
  <si>
    <t>7</t>
  </si>
  <si>
    <t>Parthenocissus tricuspidata</t>
  </si>
  <si>
    <t>Travní směs luční</t>
  </si>
  <si>
    <t>Celkem rostlinný materiál bez DPH</t>
  </si>
  <si>
    <t>Kůrový substrát</t>
  </si>
  <si>
    <t>dodávka zemin kompostních</t>
  </si>
  <si>
    <t>Plastový zahr.obrubník 60 mm</t>
  </si>
  <si>
    <t>hřeby na upev.pl.obruby 3/1m</t>
  </si>
  <si>
    <t>Broukoviště – hmyzí domek 1200*1600*240</t>
  </si>
  <si>
    <t>Ostatní dodávky celkem bez DPH</t>
  </si>
  <si>
    <t>Položka</t>
  </si>
  <si>
    <t>Název</t>
  </si>
  <si>
    <t>MJ</t>
  </si>
  <si>
    <t>Počet</t>
  </si>
  <si>
    <t>Cena/jed</t>
  </si>
  <si>
    <t>Cena celkem</t>
  </si>
  <si>
    <t>PŘÍPRAVNÉ PRÁCE</t>
  </si>
  <si>
    <t>183 40-3113</t>
  </si>
  <si>
    <t>Chemické ošetření plošné 2x</t>
  </si>
  <si>
    <r>
      <t>m</t>
    </r>
    <r>
      <rPr>
        <vertAlign val="superscript"/>
        <sz val="10"/>
        <rFont val="Arial CE"/>
        <family val="2"/>
        <charset val="238"/>
      </rPr>
      <t>2</t>
    </r>
  </si>
  <si>
    <t>183 40-3114</t>
  </si>
  <si>
    <t>Kultivátorování</t>
  </si>
  <si>
    <t>182 00-1111</t>
  </si>
  <si>
    <t>183 40-3153</t>
  </si>
  <si>
    <t>Hrabání v rovině</t>
  </si>
  <si>
    <t>180 40-2111</t>
  </si>
  <si>
    <t>Založení parkového trávníků výsevem</t>
  </si>
  <si>
    <r>
      <t>m</t>
    </r>
    <r>
      <rPr>
        <vertAlign val="superscript"/>
        <sz val="8"/>
        <rFont val="Arial CE"/>
        <family val="2"/>
        <charset val="238"/>
      </rPr>
      <t>2</t>
    </r>
  </si>
  <si>
    <t>180-40-0010</t>
  </si>
  <si>
    <t>Založení trávníku lučního v rovině výsevem</t>
  </si>
  <si>
    <t>183 40-3161</t>
  </si>
  <si>
    <t>Válení 2x</t>
  </si>
  <si>
    <t>183 10-1114</t>
  </si>
  <si>
    <r>
      <t>Hloubení jamek pro vysazování rostlin bez výměny půdy 0,125 m</t>
    </r>
    <r>
      <rPr>
        <b/>
        <vertAlign val="superscript"/>
        <sz val="8"/>
        <rFont val="Arial CE"/>
        <family val="2"/>
        <charset val="238"/>
      </rPr>
      <t>3</t>
    </r>
  </si>
  <si>
    <t>Ks</t>
  </si>
  <si>
    <t>183 10-1115</t>
  </si>
  <si>
    <r>
      <t>Hloubení jamek pro vysazování rostlin bez výměny půdy 0,40m</t>
    </r>
    <r>
      <rPr>
        <b/>
        <vertAlign val="superscript"/>
        <sz val="8"/>
        <rFont val="Arial CE"/>
        <family val="2"/>
        <charset val="238"/>
      </rPr>
      <t>3</t>
    </r>
  </si>
  <si>
    <t>184 10-2111</t>
  </si>
  <si>
    <t>Výsadba dřevin s balem D&lt;0,2 m do předem vyhloubené jamky se zalitím, v rovině</t>
  </si>
  <si>
    <t>184 10-2112</t>
  </si>
  <si>
    <t>Výsadba dřevin s balem D&lt;0,4 m do předem vyhloubené jamky se zalitím, v rovině</t>
  </si>
  <si>
    <t>184 92-1093</t>
  </si>
  <si>
    <t>Mulčování v rovině</t>
  </si>
  <si>
    <t>185 80-4311</t>
  </si>
  <si>
    <t>Zalití rostlin po výsadbě</t>
  </si>
  <si>
    <t>185 85-1111</t>
  </si>
  <si>
    <t>Dovoz vody pro zálivku rostlin do 6 km</t>
  </si>
  <si>
    <r>
      <t xml:space="preserve"> m</t>
    </r>
    <r>
      <rPr>
        <b/>
        <vertAlign val="superscript"/>
        <sz val="8"/>
        <rFont val="Arial CE"/>
        <family val="2"/>
        <charset val="238"/>
      </rPr>
      <t>3</t>
    </r>
  </si>
  <si>
    <t>026-0015</t>
  </si>
  <si>
    <t>Voda k zálivce</t>
  </si>
  <si>
    <t>Kalkulace</t>
  </si>
  <si>
    <t>Usazení plastového obrubníku ;+ hřeby</t>
  </si>
  <si>
    <t>99823-1311</t>
  </si>
  <si>
    <t>Přesun hmot pro sad. Úpravy</t>
  </si>
  <si>
    <t>Vytyčení ploch- pro zakládání zeleně</t>
  </si>
  <si>
    <t>ha</t>
  </si>
  <si>
    <t>montáž hmyzího domku</t>
  </si>
  <si>
    <t>Celkem zakládání zeleně bez DPH</t>
  </si>
  <si>
    <t>Materiál</t>
  </si>
  <si>
    <t>Lavičky parkové betonové  s opěradlem –  sedák dřevo</t>
  </si>
  <si>
    <t xml:space="preserve">Stoly betonové  </t>
  </si>
  <si>
    <t>Odpadkový koš dřevo, ocel se stříškou</t>
  </si>
  <si>
    <t>dodávka celkem</t>
  </si>
  <si>
    <t>Doprava mobiliáře – 20% z ceny materiálu</t>
  </si>
  <si>
    <t>Montáž mobiliáře</t>
  </si>
  <si>
    <t>936 12-4112</t>
  </si>
  <si>
    <t>Montáž lavice  s betonovou patkou</t>
  </si>
  <si>
    <t>Montáž košů se zabetonováním – patka 30*30*20 cm</t>
  </si>
  <si>
    <t>Montáž stolů s betonovou patkou</t>
  </si>
  <si>
    <t>Celkem montáž</t>
  </si>
  <si>
    <t>Celkem mobiliář bez DPH</t>
  </si>
  <si>
    <t>Cesty</t>
  </si>
  <si>
    <t>povrch hlinitopísčitý</t>
  </si>
  <si>
    <t>800-1</t>
  </si>
  <si>
    <t>Zemní práce:</t>
  </si>
  <si>
    <t>Celkem zemní práce bez DPH</t>
  </si>
  <si>
    <t>822-1</t>
  </si>
  <si>
    <t>Odpočívadla práce + dodávky</t>
  </si>
  <si>
    <t>564 75-1111</t>
  </si>
  <si>
    <t>Podklad z kameniva drceného, veli. 32/63mm, tl. 15 cm</t>
  </si>
  <si>
    <t>564 81-1111</t>
  </si>
  <si>
    <t>Podklad ze štěrkodrti tl. 5 cm</t>
  </si>
  <si>
    <t>564 83-1111</t>
  </si>
  <si>
    <t>Podklad ze štěrkodrti tl. 10 cm</t>
  </si>
  <si>
    <t>571 90-3111</t>
  </si>
  <si>
    <t>Kryt z kameniva drceného, zakaleného hlinitopísčitým materiálem</t>
  </si>
  <si>
    <t>571 90-5111</t>
  </si>
  <si>
    <t>Posyp krytu kamenivem těženým</t>
  </si>
  <si>
    <t>916 56-1111</t>
  </si>
  <si>
    <t>Osazení záhonového obrubníku s boční oporou z betonu</t>
  </si>
  <si>
    <t>Obrubníky betonové 250*50*500mm x 1,05 ztr.</t>
  </si>
  <si>
    <t>Dodávka betonu pro obrubníky MC20</t>
  </si>
  <si>
    <t>Divoká dlažba čedič</t>
  </si>
  <si>
    <t>Dodávka betonu pro dlažbu MC20</t>
  </si>
  <si>
    <t>594 51-1111</t>
  </si>
  <si>
    <t>Dlažba z lomového kamene do betonu</t>
  </si>
  <si>
    <t>998 23-1311</t>
  </si>
  <si>
    <t xml:space="preserve">Přesun hmot </t>
  </si>
  <si>
    <t>Celkem komunikace bez DPH</t>
  </si>
  <si>
    <t>801-3</t>
  </si>
  <si>
    <t>Bourací práce</t>
  </si>
  <si>
    <t>961 04-3111</t>
  </si>
  <si>
    <t>Bourání  stávající kamenné opěrné zdi</t>
  </si>
  <si>
    <t>979 08-1111</t>
  </si>
  <si>
    <t xml:space="preserve">Odvoz vybouraných hmot na skládku </t>
  </si>
  <si>
    <t>km</t>
  </si>
  <si>
    <t xml:space="preserve">Skládkování </t>
  </si>
  <si>
    <t>Celkem bourání bez DPH</t>
  </si>
  <si>
    <t>Usazení betonových žlabů  a silničního obrubníku</t>
  </si>
  <si>
    <t xml:space="preserve">599 00-0010 </t>
  </si>
  <si>
    <t>Rozebrání a oprava asfaltové komunikace šíře +-0,1 m / zaříznutí komunikace</t>
  </si>
  <si>
    <t>917 76-2114</t>
  </si>
  <si>
    <t>Osazení silníčního obrubníku s boční oporou z betonu</t>
  </si>
  <si>
    <t>Dodávka betonu pro obrubík MC20</t>
  </si>
  <si>
    <t>Silniční obrubník H 250x150x1000</t>
  </si>
  <si>
    <t xml:space="preserve">597 10-1114 </t>
  </si>
  <si>
    <t>Montáž odvodňovacího žlabu do betonu</t>
  </si>
  <si>
    <t>Žlabovka 60</t>
  </si>
  <si>
    <t>Dodávka betonu pro žlabovku C30/37 XF3</t>
  </si>
  <si>
    <t>demontáž a montáž stávajících kamenných patníků, včetně betonu</t>
  </si>
  <si>
    <t>998 22-3011</t>
  </si>
  <si>
    <t>Přesun hmot pro komunikace</t>
  </si>
  <si>
    <t>Celkem   odvodnění okraje komunikace bez DPH</t>
  </si>
  <si>
    <t>Mrsklesy parčík výkaz výměr</t>
  </si>
  <si>
    <t xml:space="preserve">                 Úprava venkovního prostoru na návsi v obci Mrsklesy</t>
  </si>
  <si>
    <t>Litoměřice III/2024</t>
  </si>
  <si>
    <t>Zastřešená odpočívadlo</t>
  </si>
  <si>
    <t>Odstranění opěrné zídky</t>
  </si>
  <si>
    <t>Zemní práce</t>
  </si>
  <si>
    <t>Kámen lomový soklový</t>
  </si>
  <si>
    <t>Beton pro vyzdívku C20/25</t>
  </si>
  <si>
    <t>Štěrk na drenážní zásyp 16/22</t>
  </si>
  <si>
    <t>Jackl pozink 60*40*2200 nosník oplocení 2ks/pole</t>
  </si>
  <si>
    <t>Sloupek kovový 60*60*2400 pozink</t>
  </si>
  <si>
    <t>Objímka sloupku</t>
  </si>
  <si>
    <t>Deska podhrabová 2450*200*50</t>
  </si>
  <si>
    <t>Držák podhrabové desky</t>
  </si>
  <si>
    <t>Šroub držáku</t>
  </si>
  <si>
    <t>Impregnace proti plísni</t>
  </si>
  <si>
    <t>Lazura tenkovrstvá</t>
  </si>
  <si>
    <t>Spojovací materiál</t>
  </si>
  <si>
    <t>Beton patky</t>
  </si>
  <si>
    <t>Montáž dřevěné stěny</t>
  </si>
  <si>
    <t>Plošná úprava</t>
  </si>
  <si>
    <t>Altán a stěna dřevěná</t>
  </si>
  <si>
    <t>Stěna dřevěná</t>
  </si>
  <si>
    <t>Hranol KVH 120*120 / 8400</t>
  </si>
  <si>
    <t>Hranol KVH 120*120 / 5200</t>
  </si>
  <si>
    <t>Hranol KVH 120*120 / 2700</t>
  </si>
  <si>
    <t>Hranol KVH 120*120 / 2900</t>
  </si>
  <si>
    <t>Hranol KVH 120*120 / 3000</t>
  </si>
  <si>
    <t>Hranol KVH 120*120 / 1200</t>
  </si>
  <si>
    <t>Hranol KVH 80*200 / 5400</t>
  </si>
  <si>
    <t>Hranol KVH 60*40 / 4400</t>
  </si>
  <si>
    <t>Patka kotvící ocelová pozink</t>
  </si>
  <si>
    <t>Žlab podokaní 333 / Fe/Zn</t>
  </si>
  <si>
    <t>Čelo žlabu 333 / Fe/Zn</t>
  </si>
  <si>
    <t>Kotlík žlabu / Fe/Zn</t>
  </si>
  <si>
    <t>Koleno / Fe/Zn</t>
  </si>
  <si>
    <t>Roura svodová 100 / Fe/ Zn</t>
  </si>
  <si>
    <t>Hák žlabový / Fe/Zn</t>
  </si>
  <si>
    <t>Objímka svodu Fe/Zn</t>
  </si>
  <si>
    <t>Polykarbonát komůrkový tl.10 mm š.210 mm</t>
  </si>
  <si>
    <t xml:space="preserve">Lišta krycí AL </t>
  </si>
  <si>
    <t>Gumové těsnění lišty</t>
  </si>
  <si>
    <t>Koncovky AL krycí lišty</t>
  </si>
  <si>
    <t>Spodní mikropryž šedá</t>
  </si>
  <si>
    <t>Profil AL U/F</t>
  </si>
  <si>
    <t>Páska uzavírací Al</t>
  </si>
  <si>
    <t>Vruty s těsněním</t>
  </si>
  <si>
    <t>Beton C20/25 patky</t>
  </si>
  <si>
    <t xml:space="preserve">Ipregnace tesařských konstrukcí   </t>
  </si>
  <si>
    <t xml:space="preserve">Prostorové vázané konstr. z řeziva plochy 224 cm2, pouze montáž, řezivo ve specifikaci   </t>
  </si>
  <si>
    <t xml:space="preserve">Betonová patka s kotevním otvorem 400/400/800   </t>
  </si>
  <si>
    <t xml:space="preserve">Montáž komůrkový polykarbonát čirý - desky, tl. 10 mm   </t>
  </si>
  <si>
    <t xml:space="preserve">Montáž spojek a uzávěrek lišt z polykarbonátu   </t>
  </si>
  <si>
    <t xml:space="preserve">Montáž žlabů Fe/Zn podokapních půlkruhových   </t>
  </si>
  <si>
    <t>Cena bez DPH, Kč</t>
  </si>
  <si>
    <t>Cena DPH,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</si>
</sst>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0&quot; Kč&quot;;[Red]\-#,##0.00&quot; Kč&quot;"/>
    <numFmt numFmtId="167" formatCode="#,##0.00&quot; Kč&quot;"/>
    <numFmt numFmtId="168" formatCode="#,##0.00\ [$Kč-405];[Red]\-#,##0.00\ [$Kč-405]"/>
  </numFmts>
  <fonts count="17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2"/>
      <name val="Arial CE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4"/>
      <name val="Arial CE"/>
      <family val="2"/>
      <charset val="238"/>
    </font>
    <font>
      <sz val="10"/>
      <name val="Arial"/>
      <family val="2"/>
      <charset val="1"/>
    </font>
    <font>
      <vertAlign val="superscript"/>
      <sz val="10"/>
      <name val="Arial CE"/>
      <family val="2"/>
      <charset val="238"/>
    </font>
    <font>
      <vertAlign val="superscript"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sz val="8"/>
      <color indexed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1" fontId="1" fillId="0" borderId="1" xfId="0" applyNumberFormat="1" applyFont="1" applyBorder="1" applyAlignment="1">
      <alignment vertical="center" shrinkToFit="1"/>
    </xf>
    <xf numFmtId="0" fontId="0" fillId="0" borderId="2" xfId="0" applyBorder="1"/>
    <xf numFmtId="0" fontId="2" fillId="0" borderId="2" xfId="0" applyFont="1" applyBorder="1"/>
    <xf numFmtId="0" fontId="0" fillId="0" borderId="2" xfId="0" applyFont="1" applyBorder="1"/>
    <xf numFmtId="2" fontId="2" fillId="0" borderId="2" xfId="0" applyNumberFormat="1" applyFont="1" applyBorder="1"/>
    <xf numFmtId="2" fontId="0" fillId="0" borderId="2" xfId="0" applyNumberFormat="1" applyBorder="1"/>
    <xf numFmtId="2" fontId="0" fillId="0" borderId="2" xfId="0" applyNumberFormat="1" applyFont="1" applyBorder="1"/>
    <xf numFmtId="0" fontId="0" fillId="0" borderId="2" xfId="0" applyFont="1" applyBorder="1" applyAlignment="1">
      <alignment wrapText="1"/>
    </xf>
    <xf numFmtId="0" fontId="0" fillId="0" borderId="0" xfId="0" applyNumberFormat="1" applyAlignment="1">
      <alignment horizontal="center"/>
    </xf>
    <xf numFmtId="49" fontId="0" fillId="0" borderId="2" xfId="0" applyNumberFormat="1" applyFont="1" applyBorder="1"/>
    <xf numFmtId="0" fontId="0" fillId="0" borderId="2" xfId="0" applyNumberFormat="1" applyFont="1" applyBorder="1" applyAlignment="1">
      <alignment horizontal="center"/>
    </xf>
    <xf numFmtId="49" fontId="2" fillId="0" borderId="2" xfId="0" applyNumberFormat="1" applyFont="1" applyBorder="1"/>
    <xf numFmtId="0" fontId="2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wrapText="1"/>
    </xf>
    <xf numFmtId="1" fontId="1" fillId="0" borderId="0" xfId="0" applyNumberFormat="1" applyFont="1" applyBorder="1" applyAlignment="1">
      <alignment vertical="center" shrinkToFit="1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2" xfId="0" applyFont="1" applyBorder="1"/>
    <xf numFmtId="166" fontId="0" fillId="0" borderId="2" xfId="0" applyNumberFormat="1" applyFont="1" applyBorder="1"/>
    <xf numFmtId="166" fontId="0" fillId="0" borderId="2" xfId="0" applyNumberFormat="1" applyBorder="1"/>
    <xf numFmtId="167" fontId="0" fillId="0" borderId="2" xfId="0" applyNumberFormat="1" applyFont="1" applyBorder="1"/>
    <xf numFmtId="168" fontId="0" fillId="0" borderId="0" xfId="0" applyNumberFormat="1"/>
    <xf numFmtId="166" fontId="0" fillId="0" borderId="2" xfId="0" applyNumberFormat="1" applyBorder="1" applyAlignment="1">
      <alignment horizontal="right"/>
    </xf>
    <xf numFmtId="167" fontId="2" fillId="0" borderId="2" xfId="0" applyNumberFormat="1" applyFont="1" applyBorder="1"/>
    <xf numFmtId="166" fontId="2" fillId="0" borderId="2" xfId="0" applyNumberFormat="1" applyFont="1" applyBorder="1"/>
    <xf numFmtId="167" fontId="0" fillId="0" borderId="2" xfId="0" applyNumberFormat="1" applyBorder="1"/>
    <xf numFmtId="0" fontId="2" fillId="0" borderId="0" xfId="0" applyFont="1"/>
    <xf numFmtId="0" fontId="0" fillId="0" borderId="3" xfId="0" applyBorder="1"/>
    <xf numFmtId="2" fontId="0" fillId="0" borderId="0" xfId="0" applyNumberFormat="1"/>
    <xf numFmtId="2" fontId="1" fillId="0" borderId="1" xfId="0" applyNumberFormat="1" applyFont="1" applyBorder="1" applyAlignment="1">
      <alignment vertical="center" shrinkToFit="1"/>
    </xf>
    <xf numFmtId="0" fontId="1" fillId="0" borderId="2" xfId="0" applyFont="1" applyBorder="1"/>
    <xf numFmtId="0" fontId="0" fillId="2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2" fontId="1" fillId="0" borderId="2" xfId="0" applyNumberFormat="1" applyFont="1" applyBorder="1"/>
    <xf numFmtId="166" fontId="1" fillId="0" borderId="2" xfId="0" applyNumberFormat="1" applyFont="1" applyBorder="1"/>
    <xf numFmtId="0" fontId="12" fillId="0" borderId="2" xfId="0" applyFont="1" applyBorder="1"/>
    <xf numFmtId="2" fontId="12" fillId="0" borderId="2" xfId="0" applyNumberFormat="1" applyFont="1" applyBorder="1"/>
    <xf numFmtId="0" fontId="12" fillId="0" borderId="2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49" fontId="0" fillId="0" borderId="0" xfId="0" applyNumberFormat="1"/>
    <xf numFmtId="49" fontId="5" fillId="0" borderId="0" xfId="0" applyNumberFormat="1" applyFont="1"/>
    <xf numFmtId="0" fontId="0" fillId="0" borderId="2" xfId="0" applyNumberFormat="1" applyFont="1" applyFill="1" applyBorder="1" applyAlignment="1">
      <alignment horizontal="center"/>
    </xf>
    <xf numFmtId="49" fontId="0" fillId="0" borderId="2" xfId="0" applyNumberFormat="1" applyFont="1" applyFill="1" applyBorder="1"/>
    <xf numFmtId="0" fontId="0" fillId="0" borderId="2" xfId="0" applyFont="1" applyFill="1" applyBorder="1" applyAlignment="1">
      <alignment wrapText="1"/>
    </xf>
    <xf numFmtId="168" fontId="0" fillId="0" borderId="2" xfId="0" applyNumberFormat="1" applyFont="1" applyFill="1" applyBorder="1" applyAlignment="1">
      <alignment wrapText="1"/>
    </xf>
    <xf numFmtId="0" fontId="0" fillId="0" borderId="0" xfId="0" applyFill="1"/>
    <xf numFmtId="49" fontId="0" fillId="0" borderId="2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8" fontId="0" fillId="0" borderId="2" xfId="0" applyNumberFormat="1" applyBorder="1"/>
    <xf numFmtId="49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8" fontId="2" fillId="0" borderId="2" xfId="0" applyNumberFormat="1" applyFont="1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167" fontId="0" fillId="0" borderId="0" xfId="0" applyNumberFormat="1"/>
    <xf numFmtId="1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67" fontId="1" fillId="0" borderId="4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167" fontId="1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vertical="center"/>
    </xf>
    <xf numFmtId="167" fontId="7" fillId="0" borderId="2" xfId="0" applyNumberFormat="1" applyFont="1" applyBorder="1" applyAlignment="1">
      <alignment horizontal="right" vertical="center"/>
    </xf>
    <xf numFmtId="1" fontId="7" fillId="0" borderId="2" xfId="0" applyNumberFormat="1" applyFont="1" applyBorder="1" applyAlignment="1">
      <alignment vertical="center"/>
    </xf>
    <xf numFmtId="49" fontId="7" fillId="0" borderId="2" xfId="0" applyNumberFormat="1" applyFont="1" applyFill="1" applyBorder="1" applyAlignment="1">
      <alignment vertical="center" wrapText="1"/>
    </xf>
    <xf numFmtId="167" fontId="7" fillId="0" borderId="2" xfId="0" applyNumberFormat="1" applyFont="1" applyBorder="1" applyAlignment="1">
      <alignment horizontal="right"/>
    </xf>
    <xf numFmtId="1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wrapText="1"/>
    </xf>
    <xf numFmtId="14" fontId="7" fillId="0" borderId="2" xfId="0" applyNumberFormat="1" applyFont="1" applyFill="1" applyBorder="1" applyAlignment="1">
      <alignment horizontal="center"/>
    </xf>
    <xf numFmtId="49" fontId="7" fillId="0" borderId="2" xfId="0" applyNumberFormat="1" applyFont="1" applyBorder="1" applyAlignment="1">
      <alignment vertical="center" wrapText="1"/>
    </xf>
    <xf numFmtId="2" fontId="1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49" fontId="16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wrapText="1"/>
    </xf>
    <xf numFmtId="0" fontId="0" fillId="0" borderId="0" xfId="0" applyFont="1"/>
    <xf numFmtId="167" fontId="1" fillId="0" borderId="2" xfId="0" applyNumberFormat="1" applyFont="1" applyBorder="1"/>
    <xf numFmtId="0" fontId="0" fillId="0" borderId="0" xfId="0" applyFont="1" applyAlignment="1">
      <alignment wrapText="1"/>
    </xf>
    <xf numFmtId="2" fontId="1" fillId="0" borderId="5" xfId="0" applyNumberFormat="1" applyFont="1" applyBorder="1"/>
    <xf numFmtId="0" fontId="0" fillId="0" borderId="6" xfId="0" applyBorder="1"/>
    <xf numFmtId="0" fontId="2" fillId="0" borderId="6" xfId="0" applyFont="1" applyBorder="1"/>
    <xf numFmtId="0" fontId="0" fillId="0" borderId="6" xfId="0" applyFont="1" applyBorder="1"/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/>
    <xf numFmtId="2" fontId="0" fillId="0" borderId="6" xfId="0" applyNumberFormat="1" applyBorder="1"/>
    <xf numFmtId="0" fontId="0" fillId="0" borderId="6" xfId="0" applyFont="1" applyBorder="1" applyAlignment="1">
      <alignment horizontal="center"/>
    </xf>
    <xf numFmtId="2" fontId="0" fillId="0" borderId="6" xfId="0" applyNumberFormat="1" applyFont="1" applyBorder="1"/>
    <xf numFmtId="0" fontId="0" fillId="0" borderId="6" xfId="0" applyFont="1" applyBorder="1" applyAlignment="1">
      <alignment wrapText="1"/>
    </xf>
    <xf numFmtId="0" fontId="0" fillId="0" borderId="6" xfId="0" applyNumberFormat="1" applyBorder="1" applyAlignment="1">
      <alignment horizontal="center"/>
    </xf>
    <xf numFmtId="49" fontId="0" fillId="0" borderId="6" xfId="0" applyNumberFormat="1" applyFont="1" applyBorder="1"/>
    <xf numFmtId="0" fontId="0" fillId="0" borderId="6" xfId="0" applyNumberFormat="1" applyFont="1" applyBorder="1" applyAlignment="1">
      <alignment horizontal="center"/>
    </xf>
    <xf numFmtId="49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49" fontId="0" fillId="0" borderId="6" xfId="0" applyNumberFormat="1" applyFont="1" applyBorder="1" applyAlignment="1">
      <alignment wrapText="1"/>
    </xf>
    <xf numFmtId="2" fontId="0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vertical="center" shrinkToFit="1"/>
    </xf>
    <xf numFmtId="1" fontId="3" fillId="0" borderId="1" xfId="0" applyNumberFormat="1" applyFont="1" applyBorder="1" applyAlignment="1">
      <alignment vertical="center" shrinkToFit="1"/>
    </xf>
    <xf numFmtId="1" fontId="1" fillId="0" borderId="0" xfId="0" applyNumberFormat="1" applyFont="1" applyBorder="1" applyAlignment="1">
      <alignment vertical="center" shrinkToFit="1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wrapText="1"/>
    </xf>
    <xf numFmtId="1" fontId="1" fillId="0" borderId="6" xfId="0" applyNumberFormat="1" applyFont="1" applyBorder="1" applyAlignment="1">
      <alignment vertical="center" shrinkToFit="1"/>
    </xf>
    <xf numFmtId="2" fontId="0" fillId="3" borderId="2" xfId="0" applyNumberFormat="1" applyFill="1" applyBorder="1"/>
    <xf numFmtId="2" fontId="0" fillId="3" borderId="2" xfId="0" applyNumberFormat="1" applyFont="1" applyFill="1" applyBorder="1"/>
    <xf numFmtId="2" fontId="12" fillId="3" borderId="2" xfId="0" applyNumberFormat="1" applyFont="1" applyFill="1" applyBorder="1"/>
    <xf numFmtId="2" fontId="7" fillId="3" borderId="2" xfId="0" applyNumberFormat="1" applyFont="1" applyFill="1" applyBorder="1" applyAlignment="1">
      <alignment vertical="center"/>
    </xf>
    <xf numFmtId="2" fontId="16" fillId="3" borderId="2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2647-9BFA-498B-ADC7-5D4CDC50B385}">
  <dimension ref="A1:N41"/>
  <sheetViews>
    <sheetView tabSelected="1" view="pageBreakPreview" topLeftCell="A25" zoomScale="150" zoomScaleNormal="150" zoomScaleSheetLayoutView="150" workbookViewId="0">
      <selection activeCell="A37" sqref="A37"/>
    </sheetView>
  </sheetViews>
  <sheetFormatPr defaultRowHeight="13.2" x14ac:dyDescent="0.25"/>
  <cols>
    <col min="1" max="1" width="25.6640625" customWidth="1"/>
    <col min="2" max="2" width="17.6640625" customWidth="1"/>
    <col min="3" max="3" width="15.5546875" customWidth="1"/>
    <col min="4" max="4" width="17.109375" customWidth="1"/>
  </cols>
  <sheetData>
    <row r="1" spans="1:6" x14ac:dyDescent="0.25">
      <c r="A1" s="137" t="s">
        <v>0</v>
      </c>
      <c r="B1" s="137"/>
      <c r="C1" s="137"/>
      <c r="D1" s="137"/>
      <c r="E1" s="137"/>
      <c r="F1" s="137"/>
    </row>
    <row r="3" spans="1:6" ht="15.6" x14ac:dyDescent="0.25">
      <c r="A3" s="138" t="s">
        <v>278</v>
      </c>
      <c r="B3" s="138"/>
      <c r="C3" s="138"/>
      <c r="D3" s="138"/>
      <c r="E3" s="138"/>
      <c r="F3" s="138"/>
    </row>
    <row r="4" spans="1:6" x14ac:dyDescent="0.25">
      <c r="A4" s="15"/>
      <c r="B4" s="15"/>
      <c r="C4" s="15"/>
      <c r="D4" s="15"/>
      <c r="E4" s="15"/>
      <c r="F4" s="15"/>
    </row>
    <row r="5" spans="1:6" x14ac:dyDescent="0.25">
      <c r="A5" s="15" t="s">
        <v>50</v>
      </c>
      <c r="B5" s="15" t="s">
        <v>51</v>
      </c>
      <c r="C5" s="15"/>
      <c r="D5" s="15"/>
      <c r="E5" s="15"/>
      <c r="F5" s="15"/>
    </row>
    <row r="6" spans="1:6" x14ac:dyDescent="0.25">
      <c r="D6" s="16"/>
      <c r="E6" s="16"/>
      <c r="F6" s="16"/>
    </row>
    <row r="7" spans="1:6" x14ac:dyDescent="0.25">
      <c r="A7" s="16"/>
    </row>
    <row r="9" spans="1:6" ht="17.399999999999999" x14ac:dyDescent="0.3">
      <c r="B9" s="17" t="s">
        <v>52</v>
      </c>
    </row>
    <row r="13" spans="1:6" ht="15.6" x14ac:dyDescent="0.3">
      <c r="A13" s="18" t="s">
        <v>53</v>
      </c>
      <c r="B13" s="3" t="s">
        <v>331</v>
      </c>
      <c r="C13" s="3" t="s">
        <v>332</v>
      </c>
      <c r="D13" s="3" t="s">
        <v>54</v>
      </c>
    </row>
    <row r="14" spans="1:6" x14ac:dyDescent="0.25">
      <c r="A14" s="4" t="s">
        <v>281</v>
      </c>
      <c r="B14" s="19">
        <f>SUM('Odpočívadla+Mobiliář'!F44)</f>
        <v>0</v>
      </c>
      <c r="C14" s="20">
        <f t="shared" ref="C14:C19" si="0">B14*0.21</f>
        <v>0</v>
      </c>
      <c r="D14" s="19">
        <f t="shared" ref="D14:D19" si="1">B14+C14</f>
        <v>0</v>
      </c>
    </row>
    <row r="15" spans="1:6" x14ac:dyDescent="0.25">
      <c r="A15" s="4" t="s">
        <v>282</v>
      </c>
      <c r="B15" s="19">
        <f>SUM('Odpočívadla+Mobiliář'!F23)</f>
        <v>0</v>
      </c>
      <c r="C15" s="20">
        <f t="shared" si="0"/>
        <v>0</v>
      </c>
      <c r="D15" s="19">
        <f t="shared" si="1"/>
        <v>0</v>
      </c>
    </row>
    <row r="16" spans="1:6" ht="26.4" x14ac:dyDescent="0.25">
      <c r="A16" s="8" t="s">
        <v>55</v>
      </c>
      <c r="B16" s="19">
        <f>SUM('Odpočívadla+Mobiliář'!F38)</f>
        <v>0</v>
      </c>
      <c r="C16" s="20">
        <f t="shared" si="0"/>
        <v>0</v>
      </c>
      <c r="D16" s="19">
        <f t="shared" si="1"/>
        <v>0</v>
      </c>
    </row>
    <row r="17" spans="1:4" x14ac:dyDescent="0.25">
      <c r="A17" s="4" t="s">
        <v>36</v>
      </c>
      <c r="B17" s="21">
        <f>SUM('Odpočívadla+Mobiliář'!F15)</f>
        <v>0</v>
      </c>
      <c r="C17" s="20">
        <f t="shared" si="0"/>
        <v>0</v>
      </c>
      <c r="D17" s="19">
        <f t="shared" si="1"/>
        <v>0</v>
      </c>
    </row>
    <row r="18" spans="1:4" x14ac:dyDescent="0.25">
      <c r="A18" s="4" t="s">
        <v>56</v>
      </c>
      <c r="B18" s="21">
        <f>SUM('opěrná zeď'!F25)</f>
        <v>0</v>
      </c>
      <c r="C18" s="22">
        <f t="shared" si="0"/>
        <v>0</v>
      </c>
      <c r="D18" s="19">
        <f t="shared" si="1"/>
        <v>0</v>
      </c>
    </row>
    <row r="19" spans="1:4" x14ac:dyDescent="0.25">
      <c r="A19" s="4" t="s">
        <v>57</v>
      </c>
      <c r="B19" s="21">
        <f>SUM('Odpočívadla+Mobiliář'!F61)</f>
        <v>0</v>
      </c>
      <c r="C19" s="23">
        <f t="shared" si="0"/>
        <v>0</v>
      </c>
      <c r="D19" s="19">
        <f t="shared" si="1"/>
        <v>0</v>
      </c>
    </row>
    <row r="20" spans="1:4" x14ac:dyDescent="0.25">
      <c r="A20" s="3" t="s">
        <v>58</v>
      </c>
      <c r="B20" s="24">
        <f>SUM(B14:B19)</f>
        <v>0</v>
      </c>
      <c r="C20" s="25">
        <f>SUM(C14:C19)</f>
        <v>0</v>
      </c>
      <c r="D20" s="25">
        <f>SUM(D14:D19)</f>
        <v>0</v>
      </c>
    </row>
    <row r="21" spans="1:4" x14ac:dyDescent="0.25">
      <c r="A21" s="3"/>
      <c r="B21" s="26"/>
      <c r="C21" s="20"/>
      <c r="D21" s="20"/>
    </row>
    <row r="22" spans="1:4" ht="15.6" x14ac:dyDescent="0.3">
      <c r="A22" s="18" t="s">
        <v>59</v>
      </c>
      <c r="B22" s="26"/>
      <c r="C22" s="20"/>
      <c r="D22" s="20"/>
    </row>
    <row r="23" spans="1:4" ht="12" customHeight="1" x14ac:dyDescent="0.25">
      <c r="A23" s="4" t="s">
        <v>60</v>
      </c>
      <c r="B23" s="26">
        <f>SUM(Pergola!F41)</f>
        <v>0</v>
      </c>
      <c r="C23" s="20">
        <f>B23*0.21</f>
        <v>0</v>
      </c>
      <c r="D23" s="19">
        <f>B23+C23</f>
        <v>0</v>
      </c>
    </row>
    <row r="24" spans="1:4" ht="12" customHeight="1" x14ac:dyDescent="0.25">
      <c r="A24" s="4" t="s">
        <v>299</v>
      </c>
      <c r="B24" s="26">
        <f>SUM('bezpečnostní stěna'!F21)</f>
        <v>0</v>
      </c>
      <c r="C24" s="20">
        <f>B24*0.21</f>
        <v>0</v>
      </c>
      <c r="D24" s="19">
        <f>B24+C24</f>
        <v>0</v>
      </c>
    </row>
    <row r="25" spans="1:4" ht="12.75" customHeight="1" x14ac:dyDescent="0.25">
      <c r="A25" s="3" t="s">
        <v>298</v>
      </c>
      <c r="B25" s="24">
        <f>SUM(B23:B24)</f>
        <v>0</v>
      </c>
      <c r="C25" s="25">
        <f>SUM(C23:C24)</f>
        <v>0</v>
      </c>
      <c r="D25" s="25">
        <f>SUM(D23:D24)</f>
        <v>0</v>
      </c>
    </row>
    <row r="26" spans="1:4" x14ac:dyDescent="0.25">
      <c r="A26" s="4"/>
      <c r="B26" s="26"/>
      <c r="C26" s="20"/>
      <c r="D26" s="20"/>
    </row>
    <row r="27" spans="1:4" ht="15.6" x14ac:dyDescent="0.3">
      <c r="A27" s="18" t="s">
        <v>61</v>
      </c>
      <c r="B27" s="2"/>
      <c r="C27" s="2"/>
      <c r="D27" s="2"/>
    </row>
    <row r="28" spans="1:4" x14ac:dyDescent="0.25">
      <c r="A28" s="4" t="s">
        <v>62</v>
      </c>
      <c r="B28" s="20">
        <f>SUM(Dodávky!F14)</f>
        <v>0</v>
      </c>
      <c r="C28" s="20">
        <f>B28*0.21</f>
        <v>0</v>
      </c>
      <c r="D28" s="20">
        <f>B28+C28</f>
        <v>0</v>
      </c>
    </row>
    <row r="29" spans="1:4" x14ac:dyDescent="0.25">
      <c r="A29" s="2" t="s">
        <v>63</v>
      </c>
      <c r="B29" s="20">
        <f>SUM(Dodávky!F22)</f>
        <v>0</v>
      </c>
      <c r="C29" s="20">
        <f>B29*0.21</f>
        <v>0</v>
      </c>
      <c r="D29" s="20">
        <f>B29+C29</f>
        <v>0</v>
      </c>
    </row>
    <row r="30" spans="1:4" x14ac:dyDescent="0.25">
      <c r="A30" s="2" t="s">
        <v>64</v>
      </c>
      <c r="B30" s="20">
        <f>SUM('Zakládání zeleně'!F25)</f>
        <v>0</v>
      </c>
      <c r="C30" s="20">
        <f>B30*0.21</f>
        <v>0</v>
      </c>
      <c r="D30" s="20">
        <f>B30+C30</f>
        <v>0</v>
      </c>
    </row>
    <row r="31" spans="1:4" x14ac:dyDescent="0.25">
      <c r="A31" s="3" t="s">
        <v>61</v>
      </c>
      <c r="B31" s="25">
        <f>SUM(B28:B30)</f>
        <v>0</v>
      </c>
      <c r="C31" s="25">
        <f>SUM(C28:C30)</f>
        <v>0</v>
      </c>
      <c r="D31" s="25">
        <f>SUM(D28:D30)</f>
        <v>0</v>
      </c>
    </row>
    <row r="32" spans="1:4" x14ac:dyDescent="0.25">
      <c r="A32" s="3"/>
      <c r="B32" s="25"/>
      <c r="C32" s="25"/>
      <c r="D32" s="25"/>
    </row>
    <row r="33" spans="1:14" x14ac:dyDescent="0.25">
      <c r="A33" s="3"/>
      <c r="B33" s="25"/>
      <c r="C33" s="25"/>
      <c r="D33" s="25"/>
    </row>
    <row r="34" spans="1:14" x14ac:dyDescent="0.25">
      <c r="A34" s="3" t="s">
        <v>65</v>
      </c>
      <c r="B34" s="25">
        <f>B20+B25+B31</f>
        <v>0</v>
      </c>
      <c r="C34" s="25">
        <f>C20+C25+C31</f>
        <v>0</v>
      </c>
      <c r="D34" s="25">
        <f>D20+D25+D31</f>
        <v>0</v>
      </c>
    </row>
    <row r="35" spans="1:14" x14ac:dyDescent="0.25">
      <c r="A35" s="3"/>
      <c r="B35" s="25"/>
      <c r="C35" s="25"/>
      <c r="D35" s="25"/>
    </row>
    <row r="37" spans="1:14" x14ac:dyDescent="0.25">
      <c r="A37" s="27"/>
    </row>
    <row r="39" spans="1:14" x14ac:dyDescent="0.25">
      <c r="A39" t="s">
        <v>279</v>
      </c>
    </row>
    <row r="40" spans="1:14" x14ac:dyDescent="0.25">
      <c r="A40" t="s">
        <v>66</v>
      </c>
    </row>
    <row r="41" spans="1:14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</sheetData>
  <sheetProtection selectLockedCells="1" selectUnlockedCells="1"/>
  <mergeCells count="2">
    <mergeCell ref="A1:F1"/>
    <mergeCell ref="A3:F3"/>
  </mergeCells>
  <pageMargins left="0.7" right="0.7" top="0.78749999999999998" bottom="0.78749999999999998" header="0.51180555555555551" footer="0.51180555555555551"/>
  <pageSetup paperSize="9" firstPageNumber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47BF-863A-43FD-BCC0-86C0591BA3F9}">
  <dimension ref="A1:H40"/>
  <sheetViews>
    <sheetView view="pageBreakPreview" topLeftCell="A25" zoomScale="150" zoomScaleNormal="150" zoomScaleSheetLayoutView="150" workbookViewId="0">
      <selection sqref="A1:H40"/>
    </sheetView>
  </sheetViews>
  <sheetFormatPr defaultRowHeight="13.2" x14ac:dyDescent="0.25"/>
  <cols>
    <col min="1" max="1" width="1.6640625" customWidth="1"/>
    <col min="2" max="2" width="34.6640625" customWidth="1"/>
    <col min="3" max="4" width="5.5546875" customWidth="1"/>
    <col min="5" max="5" width="6.5546875" customWidth="1"/>
    <col min="8" max="8" width="11.33203125" customWidth="1"/>
  </cols>
  <sheetData>
    <row r="1" spans="1:8" x14ac:dyDescent="0.25">
      <c r="A1" s="120"/>
      <c r="B1" s="142" t="s">
        <v>0</v>
      </c>
      <c r="C1" s="142"/>
      <c r="D1" s="142"/>
      <c r="E1" s="142"/>
      <c r="F1" s="142"/>
      <c r="G1" s="142"/>
      <c r="H1" s="120"/>
    </row>
    <row r="2" spans="1:8" x14ac:dyDescent="0.25">
      <c r="A2" s="120"/>
      <c r="B2" s="121"/>
      <c r="C2" s="120"/>
      <c r="D2" s="120"/>
      <c r="E2" s="120"/>
      <c r="F2" s="120"/>
      <c r="G2" s="120"/>
      <c r="H2" s="120"/>
    </row>
    <row r="3" spans="1:8" x14ac:dyDescent="0.25">
      <c r="A3" s="120"/>
      <c r="B3" s="121" t="s">
        <v>277</v>
      </c>
      <c r="C3" s="120"/>
      <c r="D3" s="120"/>
      <c r="E3" s="120"/>
      <c r="F3" s="120"/>
      <c r="G3" s="120"/>
      <c r="H3" s="120"/>
    </row>
    <row r="4" spans="1:8" x14ac:dyDescent="0.25">
      <c r="A4" s="120"/>
      <c r="B4" s="120"/>
      <c r="C4" s="120"/>
      <c r="D4" s="122" t="s">
        <v>1</v>
      </c>
      <c r="E4" s="122" t="s">
        <v>2</v>
      </c>
      <c r="F4" s="122" t="s">
        <v>3</v>
      </c>
      <c r="G4" s="122" t="s">
        <v>4</v>
      </c>
      <c r="H4" s="122" t="s">
        <v>5</v>
      </c>
    </row>
    <row r="5" spans="1:8" x14ac:dyDescent="0.25">
      <c r="A5" s="120"/>
      <c r="B5" s="121" t="s">
        <v>6</v>
      </c>
      <c r="C5" s="121"/>
      <c r="D5" s="123" t="s">
        <v>7</v>
      </c>
      <c r="E5" s="124">
        <v>584</v>
      </c>
      <c r="F5" s="120"/>
      <c r="G5" s="120"/>
      <c r="H5" s="125"/>
    </row>
    <row r="6" spans="1:8" x14ac:dyDescent="0.25">
      <c r="A6" s="120"/>
      <c r="B6" s="121" t="s">
        <v>8</v>
      </c>
      <c r="C6" s="121"/>
      <c r="D6" s="123" t="s">
        <v>7</v>
      </c>
      <c r="E6" s="124">
        <v>83</v>
      </c>
      <c r="F6" s="120"/>
      <c r="G6" s="120"/>
      <c r="H6" s="125"/>
    </row>
    <row r="7" spans="1:8" x14ac:dyDescent="0.25">
      <c r="A7" s="120"/>
      <c r="B7" s="122" t="s">
        <v>9</v>
      </c>
      <c r="C7" s="122"/>
      <c r="D7" s="126" t="s">
        <v>10</v>
      </c>
      <c r="E7" s="127">
        <v>75</v>
      </c>
      <c r="F7" s="122"/>
      <c r="G7" s="122"/>
      <c r="H7" s="127">
        <v>137</v>
      </c>
    </row>
    <row r="8" spans="1:8" x14ac:dyDescent="0.25">
      <c r="A8" s="120"/>
      <c r="B8" s="121" t="s">
        <v>11</v>
      </c>
      <c r="C8" s="121"/>
      <c r="D8" s="123" t="s">
        <v>7</v>
      </c>
      <c r="E8" s="124">
        <v>395</v>
      </c>
      <c r="F8" s="120"/>
      <c r="G8" s="120"/>
      <c r="H8" s="125"/>
    </row>
    <row r="9" spans="1:8" x14ac:dyDescent="0.25">
      <c r="A9" s="120"/>
      <c r="B9" s="121" t="s">
        <v>12</v>
      </c>
      <c r="C9" s="121"/>
      <c r="D9" s="123" t="s">
        <v>7</v>
      </c>
      <c r="E9" s="124">
        <v>4.5</v>
      </c>
      <c r="F9" s="122">
        <v>1.05</v>
      </c>
      <c r="G9" s="127">
        <f t="shared" ref="G9:G16" si="0">E9*F9</f>
        <v>4.7250000000000005</v>
      </c>
      <c r="H9" s="127">
        <v>3.0249999999999999</v>
      </c>
    </row>
    <row r="10" spans="1:8" x14ac:dyDescent="0.25">
      <c r="A10" s="120"/>
      <c r="B10" s="122" t="s">
        <v>13</v>
      </c>
      <c r="C10" s="122"/>
      <c r="D10" s="126" t="s">
        <v>10</v>
      </c>
      <c r="E10" s="127">
        <v>26.25</v>
      </c>
      <c r="F10" s="122">
        <v>1.05</v>
      </c>
      <c r="G10" s="127">
        <f t="shared" si="0"/>
        <v>27.5625</v>
      </c>
      <c r="H10" s="127">
        <v>8.4499999999999993</v>
      </c>
    </row>
    <row r="11" spans="1:8" x14ac:dyDescent="0.25">
      <c r="A11" s="120"/>
      <c r="B11" s="122" t="s">
        <v>14</v>
      </c>
      <c r="C11" s="122"/>
      <c r="D11" s="126" t="s">
        <v>15</v>
      </c>
      <c r="E11" s="127">
        <v>75</v>
      </c>
      <c r="F11" s="122">
        <v>1.05</v>
      </c>
      <c r="G11" s="127">
        <f t="shared" si="0"/>
        <v>78.75</v>
      </c>
      <c r="H11" s="127">
        <v>196.25</v>
      </c>
    </row>
    <row r="12" spans="1:8" x14ac:dyDescent="0.25">
      <c r="A12" s="120"/>
      <c r="B12" s="122" t="s">
        <v>16</v>
      </c>
      <c r="C12" s="121"/>
      <c r="D12" s="126" t="s">
        <v>17</v>
      </c>
      <c r="E12" s="127">
        <v>15</v>
      </c>
      <c r="F12" s="120">
        <v>1.05</v>
      </c>
      <c r="G12" s="125">
        <f t="shared" si="0"/>
        <v>15.75</v>
      </c>
      <c r="H12" s="125">
        <f>G12*0.0003</f>
        <v>4.7249999999999992E-3</v>
      </c>
    </row>
    <row r="13" spans="1:8" x14ac:dyDescent="0.25">
      <c r="A13" s="120"/>
      <c r="B13" s="122" t="s">
        <v>18</v>
      </c>
      <c r="C13" s="121"/>
      <c r="D13" s="126" t="s">
        <v>17</v>
      </c>
      <c r="E13" s="127">
        <v>0</v>
      </c>
      <c r="F13" s="120">
        <v>1.05</v>
      </c>
      <c r="G13" s="125">
        <f t="shared" si="0"/>
        <v>0</v>
      </c>
      <c r="H13" s="125">
        <f>G12:G13*0.028</f>
        <v>0</v>
      </c>
    </row>
    <row r="14" spans="1:8" ht="26.4" x14ac:dyDescent="0.25">
      <c r="A14" s="120"/>
      <c r="B14" s="128" t="s">
        <v>19</v>
      </c>
      <c r="C14" s="121"/>
      <c r="D14" s="126" t="s">
        <v>17</v>
      </c>
      <c r="E14" s="127">
        <v>2</v>
      </c>
      <c r="F14" s="120">
        <v>1.05</v>
      </c>
      <c r="G14" s="125">
        <f t="shared" si="0"/>
        <v>2.1</v>
      </c>
      <c r="H14" s="125">
        <f>G14*0.002</f>
        <v>4.2000000000000006E-3</v>
      </c>
    </row>
    <row r="15" spans="1:8" x14ac:dyDescent="0.25">
      <c r="A15" s="129"/>
      <c r="B15" s="130" t="s">
        <v>20</v>
      </c>
      <c r="C15" s="130"/>
      <c r="D15" s="131" t="s">
        <v>21</v>
      </c>
      <c r="E15" s="125">
        <v>8.9</v>
      </c>
      <c r="F15" s="120">
        <v>1.05</v>
      </c>
      <c r="G15" s="125">
        <f t="shared" si="0"/>
        <v>9.3450000000000006</v>
      </c>
      <c r="H15" s="125">
        <f>G15*0.0001</f>
        <v>9.3450000000000011E-4</v>
      </c>
    </row>
    <row r="16" spans="1:8" x14ac:dyDescent="0.25">
      <c r="A16" s="129"/>
      <c r="B16" s="130" t="s">
        <v>22</v>
      </c>
      <c r="C16" s="130"/>
      <c r="D16" s="131" t="s">
        <v>23</v>
      </c>
      <c r="E16" s="125">
        <v>1.6</v>
      </c>
      <c r="F16" s="120">
        <v>1.05</v>
      </c>
      <c r="G16" s="125">
        <f t="shared" si="0"/>
        <v>1.6800000000000002</v>
      </c>
      <c r="H16" s="125">
        <f>G16*0.9</f>
        <v>1.5120000000000002</v>
      </c>
    </row>
    <row r="17" spans="1:8" x14ac:dyDescent="0.25">
      <c r="A17" s="129"/>
      <c r="B17" s="132" t="s">
        <v>24</v>
      </c>
      <c r="C17" s="132"/>
      <c r="D17" s="133" t="s">
        <v>7</v>
      </c>
      <c r="E17" s="124">
        <v>14.2</v>
      </c>
      <c r="F17" s="120"/>
      <c r="G17" s="125"/>
      <c r="H17" s="125"/>
    </row>
    <row r="18" spans="1:8" ht="15" customHeight="1" x14ac:dyDescent="0.25">
      <c r="A18" s="129"/>
      <c r="B18" s="130" t="s">
        <v>25</v>
      </c>
      <c r="C18" s="130" t="s">
        <v>26</v>
      </c>
      <c r="D18" s="131" t="s">
        <v>17</v>
      </c>
      <c r="E18" s="125">
        <v>0</v>
      </c>
      <c r="F18" s="120">
        <v>1.05</v>
      </c>
      <c r="G18" s="125">
        <f>E18*F18</f>
        <v>0</v>
      </c>
      <c r="H18" s="125">
        <f>G18*0.0009</f>
        <v>0</v>
      </c>
    </row>
    <row r="19" spans="1:8" x14ac:dyDescent="0.25">
      <c r="A19" s="129"/>
      <c r="B19" s="130" t="s">
        <v>27</v>
      </c>
      <c r="C19" s="130"/>
      <c r="D19" s="131" t="s">
        <v>17</v>
      </c>
      <c r="E19" s="125">
        <v>0</v>
      </c>
      <c r="F19" s="120"/>
      <c r="G19" s="125"/>
      <c r="H19" s="125"/>
    </row>
    <row r="20" spans="1:8" x14ac:dyDescent="0.25">
      <c r="A20" s="129"/>
      <c r="B20" s="130" t="s">
        <v>28</v>
      </c>
      <c r="C20" s="130"/>
      <c r="D20" s="131" t="s">
        <v>17</v>
      </c>
      <c r="E20" s="125">
        <v>0</v>
      </c>
      <c r="F20" s="120"/>
      <c r="G20" s="125"/>
      <c r="H20" s="125"/>
    </row>
    <row r="21" spans="1:8" x14ac:dyDescent="0.25">
      <c r="A21" s="129"/>
      <c r="B21" s="130" t="s">
        <v>29</v>
      </c>
      <c r="C21" s="130"/>
      <c r="D21" s="131" t="s">
        <v>17</v>
      </c>
      <c r="E21" s="125">
        <v>0</v>
      </c>
      <c r="F21" s="120">
        <v>1.05</v>
      </c>
      <c r="G21" s="125">
        <f>E21*F21</f>
        <v>0</v>
      </c>
      <c r="H21" s="125">
        <f>G21*0.0001</f>
        <v>0</v>
      </c>
    </row>
    <row r="22" spans="1:8" x14ac:dyDescent="0.25">
      <c r="A22" s="129"/>
      <c r="B22" s="134" t="s">
        <v>30</v>
      </c>
      <c r="C22" s="130"/>
      <c r="D22" s="131" t="s">
        <v>17</v>
      </c>
      <c r="E22" s="125">
        <v>0</v>
      </c>
      <c r="F22" s="120"/>
      <c r="G22" s="125"/>
      <c r="H22" s="125"/>
    </row>
    <row r="23" spans="1:8" x14ac:dyDescent="0.25">
      <c r="A23" s="129"/>
      <c r="B23" s="134" t="s">
        <v>31</v>
      </c>
      <c r="C23" s="130"/>
      <c r="D23" s="131" t="s">
        <v>17</v>
      </c>
      <c r="E23" s="125">
        <f>E20</f>
        <v>0</v>
      </c>
      <c r="F23" s="120"/>
      <c r="G23" s="125"/>
      <c r="H23" s="125"/>
    </row>
    <row r="24" spans="1:8" x14ac:dyDescent="0.25">
      <c r="A24" s="129"/>
      <c r="B24" s="134" t="s">
        <v>32</v>
      </c>
      <c r="C24" s="130"/>
      <c r="D24" s="131" t="s">
        <v>10</v>
      </c>
      <c r="E24" s="125">
        <v>0.4</v>
      </c>
      <c r="F24" s="120"/>
      <c r="G24" s="125"/>
      <c r="H24" s="125">
        <v>0.56200000000000006</v>
      </c>
    </row>
    <row r="25" spans="1:8" x14ac:dyDescent="0.25">
      <c r="A25" s="129"/>
      <c r="B25" s="120" t="s">
        <v>33</v>
      </c>
      <c r="C25" s="132"/>
      <c r="D25" s="133" t="s">
        <v>34</v>
      </c>
      <c r="E25" s="124"/>
      <c r="F25" s="121"/>
      <c r="G25" s="124"/>
      <c r="H25" s="124">
        <v>352.89</v>
      </c>
    </row>
    <row r="26" spans="1:8" x14ac:dyDescent="0.25">
      <c r="A26" s="129"/>
      <c r="B26" s="120" t="s">
        <v>35</v>
      </c>
      <c r="C26" s="132"/>
      <c r="D26" s="133" t="s">
        <v>34</v>
      </c>
      <c r="E26" s="124"/>
      <c r="F26" s="121"/>
      <c r="G26" s="124"/>
      <c r="H26" s="124">
        <v>184.25</v>
      </c>
    </row>
    <row r="27" spans="1:8" x14ac:dyDescent="0.25">
      <c r="A27" s="120"/>
      <c r="B27" s="132" t="s">
        <v>36</v>
      </c>
      <c r="C27" s="120"/>
      <c r="D27" s="120"/>
      <c r="E27" s="125"/>
      <c r="F27" s="120"/>
      <c r="G27" s="125"/>
      <c r="H27" s="125"/>
    </row>
    <row r="28" spans="1:8" x14ac:dyDescent="0.25">
      <c r="A28" s="120"/>
      <c r="B28" s="130" t="s">
        <v>37</v>
      </c>
      <c r="C28" s="120"/>
      <c r="D28" s="131" t="s">
        <v>17</v>
      </c>
      <c r="E28" s="125">
        <v>3</v>
      </c>
      <c r="F28" s="120"/>
      <c r="G28" s="125"/>
      <c r="H28" s="125">
        <v>0.5</v>
      </c>
    </row>
    <row r="29" spans="1:8" x14ac:dyDescent="0.25">
      <c r="A29" s="120"/>
      <c r="B29" s="130" t="s">
        <v>38</v>
      </c>
      <c r="C29" s="120"/>
      <c r="D29" s="131" t="s">
        <v>17</v>
      </c>
      <c r="E29" s="125">
        <v>1</v>
      </c>
      <c r="F29" s="120"/>
      <c r="G29" s="125"/>
      <c r="H29" s="125">
        <f>E29*0.005</f>
        <v>5.0000000000000001E-3</v>
      </c>
    </row>
    <row r="30" spans="1:8" x14ac:dyDescent="0.25">
      <c r="A30" s="120"/>
      <c r="B30" s="130" t="s">
        <v>39</v>
      </c>
      <c r="C30" s="120"/>
      <c r="D30" s="131" t="s">
        <v>17</v>
      </c>
      <c r="E30" s="125">
        <v>2</v>
      </c>
      <c r="F30" s="120"/>
      <c r="G30" s="125"/>
      <c r="H30" s="125">
        <f>E30*0.002</f>
        <v>4.0000000000000001E-3</v>
      </c>
    </row>
    <row r="31" spans="1:8" x14ac:dyDescent="0.25">
      <c r="A31" s="120"/>
      <c r="B31" s="130" t="s">
        <v>40</v>
      </c>
      <c r="C31" s="120"/>
      <c r="D31" s="131" t="s">
        <v>15</v>
      </c>
      <c r="E31" s="125">
        <v>46</v>
      </c>
      <c r="F31" s="120"/>
      <c r="G31" s="125"/>
      <c r="H31" s="125"/>
    </row>
    <row r="32" spans="1:8" x14ac:dyDescent="0.25">
      <c r="A32" s="120"/>
      <c r="B32" s="130" t="s">
        <v>41</v>
      </c>
      <c r="C32" s="120"/>
      <c r="D32" s="131" t="s">
        <v>15</v>
      </c>
      <c r="E32" s="125">
        <v>38</v>
      </c>
      <c r="F32" s="120"/>
      <c r="G32" s="125"/>
      <c r="H32" s="125">
        <v>30.4</v>
      </c>
    </row>
    <row r="33" spans="1:8" x14ac:dyDescent="0.25">
      <c r="A33" s="120"/>
      <c r="B33" s="130" t="s">
        <v>42</v>
      </c>
      <c r="C33" s="120"/>
      <c r="D33" s="131" t="s">
        <v>10</v>
      </c>
      <c r="E33" s="125">
        <v>9.1199999999999992</v>
      </c>
      <c r="F33" s="120"/>
      <c r="G33" s="125"/>
      <c r="H33" s="125">
        <v>7.3</v>
      </c>
    </row>
    <row r="34" spans="1:8" x14ac:dyDescent="0.25">
      <c r="A34" s="120"/>
      <c r="B34" s="130" t="s">
        <v>43</v>
      </c>
      <c r="C34" s="120"/>
      <c r="D34" s="131" t="s">
        <v>10</v>
      </c>
      <c r="E34" s="125">
        <v>9.1199999999999992</v>
      </c>
      <c r="F34" s="120"/>
      <c r="G34" s="125"/>
      <c r="H34" s="125"/>
    </row>
    <row r="35" spans="1:8" x14ac:dyDescent="0.25">
      <c r="A35" s="120"/>
      <c r="B35" s="132" t="s">
        <v>44</v>
      </c>
      <c r="C35" s="120"/>
      <c r="D35" s="131"/>
      <c r="E35" s="125"/>
      <c r="F35" s="120"/>
      <c r="G35" s="125"/>
      <c r="H35" s="135">
        <v>24</v>
      </c>
    </row>
    <row r="36" spans="1:8" x14ac:dyDescent="0.25">
      <c r="A36" s="120"/>
      <c r="B36" s="122" t="s">
        <v>45</v>
      </c>
      <c r="C36" s="120"/>
      <c r="D36" s="126" t="s">
        <v>15</v>
      </c>
      <c r="E36" s="125">
        <v>45</v>
      </c>
      <c r="F36" s="120"/>
      <c r="G36" s="125"/>
      <c r="H36" s="125">
        <v>4.4999999999999998E-2</v>
      </c>
    </row>
    <row r="37" spans="1:8" x14ac:dyDescent="0.25">
      <c r="A37" s="120"/>
      <c r="B37" s="122" t="s">
        <v>46</v>
      </c>
      <c r="C37" s="120"/>
      <c r="D37" s="126" t="s">
        <v>15</v>
      </c>
      <c r="E37" s="125">
        <v>42</v>
      </c>
      <c r="F37" s="120"/>
      <c r="G37" s="125"/>
      <c r="H37" s="125"/>
    </row>
    <row r="38" spans="1:8" x14ac:dyDescent="0.25">
      <c r="A38" s="120"/>
      <c r="B38" s="121" t="s">
        <v>47</v>
      </c>
      <c r="C38" s="121"/>
      <c r="D38" s="123" t="s">
        <v>7</v>
      </c>
      <c r="E38" s="124">
        <v>27</v>
      </c>
      <c r="F38" s="121"/>
      <c r="G38" s="124"/>
      <c r="H38" s="124"/>
    </row>
    <row r="39" spans="1:8" x14ac:dyDescent="0.25">
      <c r="A39" s="120"/>
      <c r="B39" s="122" t="s">
        <v>48</v>
      </c>
      <c r="C39" s="120"/>
      <c r="D39" s="126" t="s">
        <v>10</v>
      </c>
      <c r="E39" s="125">
        <v>11</v>
      </c>
      <c r="F39" s="120"/>
      <c r="G39" s="125"/>
      <c r="H39" s="125">
        <f>E28*0.003</f>
        <v>9.0000000000000011E-3</v>
      </c>
    </row>
    <row r="40" spans="1:8" x14ac:dyDescent="0.25">
      <c r="A40" s="120"/>
      <c r="B40" s="132" t="s">
        <v>49</v>
      </c>
      <c r="C40" s="120"/>
      <c r="D40" s="131" t="s">
        <v>34</v>
      </c>
      <c r="E40" s="125"/>
      <c r="F40" s="120"/>
      <c r="G40" s="125"/>
      <c r="H40" s="136">
        <v>62.262999999999998</v>
      </c>
    </row>
  </sheetData>
  <sheetProtection selectLockedCells="1" selectUnlockedCells="1"/>
  <mergeCells count="1">
    <mergeCell ref="B1:G1"/>
  </mergeCells>
  <pageMargins left="0.78749999999999998" right="0.78749999999999998" top="0.98472222222222228" bottom="0.98402777777777772" header="0.49236111111111114" footer="0.51180555555555551"/>
  <pageSetup paperSize="9" firstPageNumber="0" orientation="portrait" horizontalDpi="300" verticalDpi="300" r:id="rId1"/>
  <headerFooter alignWithMargins="0">
    <oddHeader xml:space="preserve">&amp;L  
Zpracovatel: GRÜNER, s.r.o.Kamýcká 503/19A, Litoměřice, www.gruner.cz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159C-F962-4F1E-A952-D75393CAAF58}">
  <dimension ref="A1:F41"/>
  <sheetViews>
    <sheetView view="pageBreakPreview" zoomScale="150" zoomScaleNormal="150" zoomScaleSheetLayoutView="150" workbookViewId="0">
      <selection activeCell="E40" sqref="E5:E40"/>
    </sheetView>
  </sheetViews>
  <sheetFormatPr defaultRowHeight="13.2" x14ac:dyDescent="0.25"/>
  <cols>
    <col min="1" max="1" width="11.5546875" customWidth="1"/>
    <col min="2" max="2" width="35.33203125" customWidth="1"/>
    <col min="3" max="3" width="3.88671875" customWidth="1"/>
    <col min="4" max="4" width="8.33203125" style="29" customWidth="1"/>
    <col min="5" max="5" width="11.109375" style="29" customWidth="1"/>
    <col min="6" max="6" width="18.109375" customWidth="1"/>
  </cols>
  <sheetData>
    <row r="1" spans="1:6" x14ac:dyDescent="0.25">
      <c r="A1" s="137" t="s">
        <v>0</v>
      </c>
      <c r="B1" s="137"/>
      <c r="C1" s="137"/>
      <c r="D1" s="137"/>
      <c r="E1" s="137"/>
      <c r="F1" s="137"/>
    </row>
    <row r="2" spans="1:6" x14ac:dyDescent="0.25">
      <c r="B2" s="1"/>
      <c r="C2" s="1"/>
      <c r="D2" s="30"/>
      <c r="E2" s="30"/>
      <c r="F2" s="1"/>
    </row>
    <row r="3" spans="1:6" x14ac:dyDescent="0.25">
      <c r="A3" s="2"/>
      <c r="B3" s="31" t="s">
        <v>280</v>
      </c>
      <c r="C3" s="2"/>
      <c r="D3" s="6"/>
      <c r="E3" s="6"/>
      <c r="F3" s="2"/>
    </row>
    <row r="4" spans="1:6" x14ac:dyDescent="0.25">
      <c r="A4" s="3" t="s">
        <v>67</v>
      </c>
      <c r="B4" s="3" t="s">
        <v>68</v>
      </c>
      <c r="C4" s="3" t="s">
        <v>69</v>
      </c>
      <c r="D4" s="5" t="s">
        <v>2</v>
      </c>
      <c r="E4" s="5" t="s">
        <v>70</v>
      </c>
      <c r="F4" s="3" t="s">
        <v>71</v>
      </c>
    </row>
    <row r="5" spans="1:6" x14ac:dyDescent="0.25">
      <c r="A5" s="8" t="s">
        <v>72</v>
      </c>
      <c r="B5" s="32" t="s">
        <v>300</v>
      </c>
      <c r="C5" s="4" t="s">
        <v>17</v>
      </c>
      <c r="D5" s="7">
        <v>2</v>
      </c>
      <c r="E5" s="143"/>
      <c r="F5" s="21">
        <f t="shared" ref="F5:F40" si="0">D5*E5</f>
        <v>0</v>
      </c>
    </row>
    <row r="6" spans="1:6" ht="26.4" x14ac:dyDescent="0.25">
      <c r="A6" s="8" t="s">
        <v>73</v>
      </c>
      <c r="B6" s="32" t="s">
        <v>301</v>
      </c>
      <c r="C6" s="4" t="s">
        <v>17</v>
      </c>
      <c r="D6" s="7">
        <v>2</v>
      </c>
      <c r="E6" s="143"/>
      <c r="F6" s="21">
        <f t="shared" si="0"/>
        <v>0</v>
      </c>
    </row>
    <row r="7" spans="1:6" x14ac:dyDescent="0.25">
      <c r="A7" s="4" t="s">
        <v>74</v>
      </c>
      <c r="B7" s="32" t="s">
        <v>302</v>
      </c>
      <c r="C7" s="4" t="s">
        <v>17</v>
      </c>
      <c r="D7" s="7">
        <v>4</v>
      </c>
      <c r="E7" s="143"/>
      <c r="F7" s="21">
        <f t="shared" si="0"/>
        <v>0</v>
      </c>
    </row>
    <row r="8" spans="1:6" x14ac:dyDescent="0.25">
      <c r="A8" s="4"/>
      <c r="B8" s="32" t="s">
        <v>303</v>
      </c>
      <c r="C8" s="4" t="s">
        <v>17</v>
      </c>
      <c r="D8" s="7">
        <v>2</v>
      </c>
      <c r="E8" s="143"/>
      <c r="F8" s="21">
        <f t="shared" si="0"/>
        <v>0</v>
      </c>
    </row>
    <row r="9" spans="1:6" x14ac:dyDescent="0.25">
      <c r="A9" s="4"/>
      <c r="B9" s="32" t="s">
        <v>304</v>
      </c>
      <c r="C9" s="4" t="s">
        <v>17</v>
      </c>
      <c r="D9" s="7">
        <v>4</v>
      </c>
      <c r="E9" s="143"/>
      <c r="F9" s="21">
        <f t="shared" si="0"/>
        <v>0</v>
      </c>
    </row>
    <row r="10" spans="1:6" x14ac:dyDescent="0.25">
      <c r="A10" s="4" t="s">
        <v>75</v>
      </c>
      <c r="B10" s="32" t="s">
        <v>305</v>
      </c>
      <c r="C10" s="4" t="s">
        <v>17</v>
      </c>
      <c r="D10" s="7">
        <v>20</v>
      </c>
      <c r="E10" s="143"/>
      <c r="F10" s="21">
        <f t="shared" si="0"/>
        <v>0</v>
      </c>
    </row>
    <row r="11" spans="1:6" x14ac:dyDescent="0.25">
      <c r="A11" s="4" t="s">
        <v>76</v>
      </c>
      <c r="B11" s="32" t="s">
        <v>306</v>
      </c>
      <c r="C11" s="4" t="s">
        <v>17</v>
      </c>
      <c r="D11" s="7">
        <v>13</v>
      </c>
      <c r="E11" s="143"/>
      <c r="F11" s="21">
        <f t="shared" si="0"/>
        <v>0</v>
      </c>
    </row>
    <row r="12" spans="1:6" x14ac:dyDescent="0.25">
      <c r="A12" s="4" t="s">
        <v>77</v>
      </c>
      <c r="B12" s="32" t="s">
        <v>307</v>
      </c>
      <c r="C12" s="4" t="s">
        <v>17</v>
      </c>
      <c r="D12" s="7">
        <v>34</v>
      </c>
      <c r="E12" s="143"/>
      <c r="F12" s="21">
        <f t="shared" si="0"/>
        <v>0</v>
      </c>
    </row>
    <row r="13" spans="1:6" x14ac:dyDescent="0.25">
      <c r="A13" s="4"/>
      <c r="B13" s="8" t="s">
        <v>308</v>
      </c>
      <c r="C13" s="4" t="s">
        <v>17</v>
      </c>
      <c r="D13" s="7">
        <v>10</v>
      </c>
      <c r="E13" s="143"/>
      <c r="F13" s="21">
        <f t="shared" si="0"/>
        <v>0</v>
      </c>
    </row>
    <row r="14" spans="1:6" x14ac:dyDescent="0.25">
      <c r="A14" s="4"/>
      <c r="B14" s="8" t="s">
        <v>309</v>
      </c>
      <c r="C14" s="4" t="s">
        <v>78</v>
      </c>
      <c r="D14" s="7">
        <v>8.4</v>
      </c>
      <c r="E14" s="143"/>
      <c r="F14" s="21">
        <f t="shared" si="0"/>
        <v>0</v>
      </c>
    </row>
    <row r="15" spans="1:6" x14ac:dyDescent="0.25">
      <c r="A15" s="4"/>
      <c r="B15" s="8" t="s">
        <v>310</v>
      </c>
      <c r="C15" s="4" t="s">
        <v>17</v>
      </c>
      <c r="D15" s="7">
        <v>2</v>
      </c>
      <c r="E15" s="143"/>
      <c r="F15" s="21">
        <f t="shared" si="0"/>
        <v>0</v>
      </c>
    </row>
    <row r="16" spans="1:6" x14ac:dyDescent="0.25">
      <c r="A16" s="4"/>
      <c r="B16" s="8" t="s">
        <v>311</v>
      </c>
      <c r="C16" s="4" t="s">
        <v>17</v>
      </c>
      <c r="D16" s="7">
        <v>1</v>
      </c>
      <c r="E16" s="143"/>
      <c r="F16" s="21">
        <f t="shared" si="0"/>
        <v>0</v>
      </c>
    </row>
    <row r="17" spans="1:6" x14ac:dyDescent="0.25">
      <c r="A17" s="4"/>
      <c r="B17" s="8" t="s">
        <v>312</v>
      </c>
      <c r="C17" s="4" t="s">
        <v>17</v>
      </c>
      <c r="D17" s="7">
        <v>3</v>
      </c>
      <c r="E17" s="143"/>
      <c r="F17" s="21">
        <f t="shared" si="0"/>
        <v>0</v>
      </c>
    </row>
    <row r="18" spans="1:6" x14ac:dyDescent="0.25">
      <c r="A18" s="4"/>
      <c r="B18" s="8" t="s">
        <v>313</v>
      </c>
      <c r="C18" s="4" t="s">
        <v>78</v>
      </c>
      <c r="D18" s="7">
        <v>3</v>
      </c>
      <c r="E18" s="143"/>
      <c r="F18" s="21">
        <f t="shared" si="0"/>
        <v>0</v>
      </c>
    </row>
    <row r="19" spans="1:6" x14ac:dyDescent="0.25">
      <c r="A19" s="4"/>
      <c r="B19" s="8" t="s">
        <v>314</v>
      </c>
      <c r="C19" s="4" t="s">
        <v>17</v>
      </c>
      <c r="D19" s="7">
        <v>7</v>
      </c>
      <c r="E19" s="143"/>
      <c r="F19" s="21">
        <f t="shared" si="0"/>
        <v>0</v>
      </c>
    </row>
    <row r="20" spans="1:6" x14ac:dyDescent="0.25">
      <c r="A20" s="4"/>
      <c r="B20" s="8" t="s">
        <v>315</v>
      </c>
      <c r="C20" s="4" t="s">
        <v>17</v>
      </c>
      <c r="D20" s="7">
        <v>2</v>
      </c>
      <c r="E20" s="143"/>
      <c r="F20" s="21">
        <f t="shared" si="0"/>
        <v>0</v>
      </c>
    </row>
    <row r="21" spans="1:6" ht="26.4" x14ac:dyDescent="0.25">
      <c r="A21" s="4"/>
      <c r="B21" s="8" t="s">
        <v>316</v>
      </c>
      <c r="C21" s="4" t="s">
        <v>7</v>
      </c>
      <c r="D21" s="7">
        <v>47.6</v>
      </c>
      <c r="E21" s="143"/>
      <c r="F21" s="21">
        <f t="shared" si="0"/>
        <v>0</v>
      </c>
    </row>
    <row r="22" spans="1:6" x14ac:dyDescent="0.25">
      <c r="A22" s="4"/>
      <c r="B22" s="8" t="s">
        <v>317</v>
      </c>
      <c r="C22" s="4" t="s">
        <v>78</v>
      </c>
      <c r="D22" s="7">
        <v>72</v>
      </c>
      <c r="E22" s="143"/>
      <c r="F22" s="21">
        <f t="shared" si="0"/>
        <v>0</v>
      </c>
    </row>
    <row r="23" spans="1:6" x14ac:dyDescent="0.25">
      <c r="A23" s="4"/>
      <c r="B23" s="8" t="s">
        <v>318</v>
      </c>
      <c r="C23" s="4" t="s">
        <v>78</v>
      </c>
      <c r="D23" s="7">
        <v>144</v>
      </c>
      <c r="E23" s="143"/>
      <c r="F23" s="21">
        <f t="shared" si="0"/>
        <v>0</v>
      </c>
    </row>
    <row r="24" spans="1:6" x14ac:dyDescent="0.25">
      <c r="A24" s="4"/>
      <c r="B24" s="8" t="s">
        <v>319</v>
      </c>
      <c r="C24" s="4" t="s">
        <v>17</v>
      </c>
      <c r="D24" s="7">
        <v>26</v>
      </c>
      <c r="E24" s="143"/>
      <c r="F24" s="21">
        <f t="shared" si="0"/>
        <v>0</v>
      </c>
    </row>
    <row r="25" spans="1:6" x14ac:dyDescent="0.25">
      <c r="A25" s="4"/>
      <c r="B25" s="8" t="s">
        <v>320</v>
      </c>
      <c r="C25" s="4" t="s">
        <v>78</v>
      </c>
      <c r="D25" s="7">
        <v>215</v>
      </c>
      <c r="E25" s="143"/>
      <c r="F25" s="21">
        <f t="shared" si="0"/>
        <v>0</v>
      </c>
    </row>
    <row r="26" spans="1:6" x14ac:dyDescent="0.25">
      <c r="A26" s="4"/>
      <c r="B26" s="8" t="s">
        <v>321</v>
      </c>
      <c r="C26" s="4" t="s">
        <v>78</v>
      </c>
      <c r="D26" s="7">
        <v>28.9</v>
      </c>
      <c r="E26" s="143"/>
      <c r="F26" s="21">
        <f t="shared" si="0"/>
        <v>0</v>
      </c>
    </row>
    <row r="27" spans="1:6" x14ac:dyDescent="0.25">
      <c r="A27" s="4"/>
      <c r="B27" s="8" t="s">
        <v>322</v>
      </c>
      <c r="C27" s="4" t="s">
        <v>78</v>
      </c>
      <c r="D27" s="7">
        <v>30</v>
      </c>
      <c r="E27" s="143"/>
      <c r="F27" s="21">
        <f t="shared" si="0"/>
        <v>0</v>
      </c>
    </row>
    <row r="28" spans="1:6" x14ac:dyDescent="0.25">
      <c r="A28" s="4"/>
      <c r="B28" s="8" t="s">
        <v>323</v>
      </c>
      <c r="C28" s="4" t="s">
        <v>79</v>
      </c>
      <c r="D28" s="7">
        <v>1</v>
      </c>
      <c r="E28" s="143"/>
      <c r="F28" s="21">
        <f t="shared" si="0"/>
        <v>0</v>
      </c>
    </row>
    <row r="29" spans="1:6" x14ac:dyDescent="0.25">
      <c r="A29" s="4"/>
      <c r="B29" s="8" t="s">
        <v>324</v>
      </c>
      <c r="C29" s="4" t="s">
        <v>10</v>
      </c>
      <c r="D29" s="7">
        <v>1.2</v>
      </c>
      <c r="E29" s="143"/>
      <c r="F29" s="21">
        <f t="shared" si="0"/>
        <v>0</v>
      </c>
    </row>
    <row r="30" spans="1:6" x14ac:dyDescent="0.25">
      <c r="A30" s="4"/>
      <c r="B30" s="8" t="s">
        <v>294</v>
      </c>
      <c r="C30" s="4" t="s">
        <v>79</v>
      </c>
      <c r="D30" s="7">
        <v>1</v>
      </c>
      <c r="E30" s="143"/>
      <c r="F30" s="21">
        <f t="shared" si="0"/>
        <v>0</v>
      </c>
    </row>
    <row r="31" spans="1:6" x14ac:dyDescent="0.25">
      <c r="A31" s="4"/>
      <c r="B31" s="8" t="s">
        <v>292</v>
      </c>
      <c r="C31" s="4" t="s">
        <v>79</v>
      </c>
      <c r="D31" s="7">
        <v>1</v>
      </c>
      <c r="E31" s="143"/>
      <c r="F31" s="21">
        <f t="shared" si="0"/>
        <v>0</v>
      </c>
    </row>
    <row r="32" spans="1:6" x14ac:dyDescent="0.25">
      <c r="A32" s="4"/>
      <c r="B32" s="8" t="s">
        <v>293</v>
      </c>
      <c r="C32" s="4" t="s">
        <v>79</v>
      </c>
      <c r="D32" s="7">
        <v>1</v>
      </c>
      <c r="E32" s="143"/>
      <c r="F32" s="21">
        <f t="shared" si="0"/>
        <v>0</v>
      </c>
    </row>
    <row r="33" spans="1:6" x14ac:dyDescent="0.25">
      <c r="A33" s="33" t="s">
        <v>80</v>
      </c>
      <c r="B33" s="4" t="s">
        <v>325</v>
      </c>
      <c r="C33" s="4" t="s">
        <v>7</v>
      </c>
      <c r="D33" s="7">
        <v>98</v>
      </c>
      <c r="E33" s="143"/>
      <c r="F33" s="21">
        <f t="shared" si="0"/>
        <v>0</v>
      </c>
    </row>
    <row r="34" spans="1:6" ht="26.4" x14ac:dyDescent="0.25">
      <c r="A34" s="4" t="s">
        <v>81</v>
      </c>
      <c r="B34" s="8" t="s">
        <v>129</v>
      </c>
      <c r="C34" s="4" t="s">
        <v>7</v>
      </c>
      <c r="D34" s="7">
        <v>98</v>
      </c>
      <c r="E34" s="143"/>
      <c r="F34" s="21">
        <f t="shared" si="0"/>
        <v>0</v>
      </c>
    </row>
    <row r="35" spans="1:6" ht="39.6" x14ac:dyDescent="0.25">
      <c r="A35" s="33" t="s">
        <v>81</v>
      </c>
      <c r="B35" s="8" t="s">
        <v>326</v>
      </c>
      <c r="C35" s="4" t="s">
        <v>78</v>
      </c>
      <c r="D35" s="7">
        <v>150</v>
      </c>
      <c r="E35" s="143"/>
      <c r="F35" s="21">
        <f t="shared" si="0"/>
        <v>0</v>
      </c>
    </row>
    <row r="36" spans="1:6" ht="26.4" x14ac:dyDescent="0.25">
      <c r="A36" s="33" t="s">
        <v>82</v>
      </c>
      <c r="B36" s="8" t="s">
        <v>327</v>
      </c>
      <c r="C36" s="4" t="s">
        <v>17</v>
      </c>
      <c r="D36" s="7">
        <v>10</v>
      </c>
      <c r="E36" s="143"/>
      <c r="F36" s="21">
        <f t="shared" si="0"/>
        <v>0</v>
      </c>
    </row>
    <row r="37" spans="1:6" ht="22.95" customHeight="1" x14ac:dyDescent="0.25">
      <c r="A37" s="33" t="s">
        <v>83</v>
      </c>
      <c r="B37" s="8" t="s">
        <v>328</v>
      </c>
      <c r="C37" s="4" t="s">
        <v>7</v>
      </c>
      <c r="D37" s="7">
        <v>45.4</v>
      </c>
      <c r="E37" s="143"/>
      <c r="F37" s="21">
        <f t="shared" si="0"/>
        <v>0</v>
      </c>
    </row>
    <row r="38" spans="1:6" ht="26.4" x14ac:dyDescent="0.25">
      <c r="A38" s="33" t="s">
        <v>84</v>
      </c>
      <c r="B38" s="8" t="s">
        <v>329</v>
      </c>
      <c r="C38" s="4" t="s">
        <v>78</v>
      </c>
      <c r="D38" s="7">
        <v>70.2</v>
      </c>
      <c r="E38" s="143"/>
      <c r="F38" s="21">
        <f t="shared" si="0"/>
        <v>0</v>
      </c>
    </row>
    <row r="39" spans="1:6" ht="26.4" x14ac:dyDescent="0.25">
      <c r="A39" s="33" t="s">
        <v>81</v>
      </c>
      <c r="B39" s="8" t="s">
        <v>330</v>
      </c>
      <c r="C39" s="4" t="s">
        <v>78</v>
      </c>
      <c r="D39" s="7">
        <v>8.4</v>
      </c>
      <c r="E39" s="143"/>
      <c r="F39" s="21">
        <f t="shared" si="0"/>
        <v>0</v>
      </c>
    </row>
    <row r="40" spans="1:6" x14ac:dyDescent="0.25">
      <c r="A40" s="33" t="s">
        <v>85</v>
      </c>
      <c r="B40" s="8" t="s">
        <v>130</v>
      </c>
      <c r="C40" s="4" t="s">
        <v>34</v>
      </c>
      <c r="D40" s="7">
        <v>8.5</v>
      </c>
      <c r="E40" s="143"/>
      <c r="F40" s="21">
        <f t="shared" si="0"/>
        <v>0</v>
      </c>
    </row>
    <row r="41" spans="1:6" x14ac:dyDescent="0.25">
      <c r="A41" s="4"/>
      <c r="B41" s="3" t="s">
        <v>86</v>
      </c>
      <c r="C41" s="3"/>
      <c r="D41" s="5"/>
      <c r="E41" s="5"/>
      <c r="F41" s="24">
        <f>SUM(F5:F40)</f>
        <v>0</v>
      </c>
    </row>
  </sheetData>
  <sheetProtection selectLockedCells="1" selectUnlockedCells="1"/>
  <mergeCells count="1">
    <mergeCell ref="A1:F1"/>
  </mergeCells>
  <pageMargins left="0.7" right="0.7" top="0.78749999999999998" bottom="0.78749999999999998" header="0.51180555555555551" footer="0.51180555555555551"/>
  <pageSetup paperSize="9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727D-F664-4C5C-904E-D20DA72D6EFB}">
  <dimension ref="A2:M13"/>
  <sheetViews>
    <sheetView view="pageBreakPreview" zoomScale="150" zoomScaleNormal="150" zoomScaleSheetLayoutView="150" workbookViewId="0">
      <selection activeCell="D8" sqref="D8"/>
    </sheetView>
  </sheetViews>
  <sheetFormatPr defaultRowHeight="13.2" x14ac:dyDescent="0.25"/>
  <cols>
    <col min="2" max="2" width="7.33203125" customWidth="1"/>
    <col min="3" max="3" width="0" hidden="1" customWidth="1"/>
    <col min="4" max="4" width="67.6640625" customWidth="1"/>
    <col min="5" max="5" width="49.109375" customWidth="1"/>
  </cols>
  <sheetData>
    <row r="2" spans="1:13" x14ac:dyDescent="0.25">
      <c r="A2" s="34"/>
      <c r="B2" s="35"/>
      <c r="C2" s="36"/>
      <c r="D2" s="37"/>
      <c r="E2" s="38"/>
    </row>
    <row r="3" spans="1:13" ht="15.6" x14ac:dyDescent="0.25">
      <c r="A3" s="39"/>
      <c r="B3" s="40"/>
      <c r="C3" s="139" t="s">
        <v>87</v>
      </c>
      <c r="D3" s="139"/>
      <c r="E3" s="139"/>
      <c r="F3" s="139"/>
      <c r="G3" s="139"/>
      <c r="H3" s="139"/>
      <c r="I3" s="139"/>
    </row>
    <row r="4" spans="1:13" x14ac:dyDescent="0.25">
      <c r="A4" s="41"/>
      <c r="B4" s="42"/>
      <c r="C4" s="43"/>
      <c r="D4" s="44"/>
      <c r="E4" s="45"/>
    </row>
    <row r="5" spans="1:13" x14ac:dyDescent="0.25">
      <c r="A5" s="41"/>
      <c r="B5" s="42"/>
      <c r="C5" s="43"/>
      <c r="D5" s="46"/>
      <c r="E5" s="46"/>
    </row>
    <row r="6" spans="1:13" x14ac:dyDescent="0.25">
      <c r="A6" s="41"/>
      <c r="B6" s="47"/>
      <c r="C6" s="43"/>
      <c r="D6" s="44"/>
      <c r="E6" s="44"/>
    </row>
    <row r="7" spans="1:13" x14ac:dyDescent="0.25">
      <c r="A7" s="41"/>
      <c r="B7" s="42"/>
      <c r="C7" s="43"/>
      <c r="D7" s="46"/>
      <c r="E7" s="46"/>
    </row>
    <row r="8" spans="1:13" x14ac:dyDescent="0.25">
      <c r="A8" s="41"/>
      <c r="B8" s="42"/>
      <c r="C8" s="43"/>
      <c r="D8" s="48"/>
      <c r="E8" s="46"/>
    </row>
    <row r="9" spans="1:13" ht="20.399999999999999" x14ac:dyDescent="0.25">
      <c r="A9" s="140" t="s">
        <v>88</v>
      </c>
      <c r="B9" s="140"/>
      <c r="C9" s="140"/>
      <c r="D9" s="140"/>
      <c r="E9" s="140"/>
      <c r="F9" s="50"/>
      <c r="G9" s="50"/>
      <c r="H9" s="50"/>
      <c r="I9" s="50"/>
      <c r="J9" s="50"/>
      <c r="K9" s="50"/>
      <c r="L9" s="50"/>
      <c r="M9" s="50"/>
    </row>
    <row r="10" spans="1:13" ht="20.399999999999999" x14ac:dyDescent="0.25">
      <c r="A10" s="49"/>
      <c r="B10" s="49"/>
      <c r="C10" s="49"/>
      <c r="D10" s="49"/>
      <c r="E10" s="49"/>
      <c r="F10" s="50"/>
      <c r="G10" s="50"/>
      <c r="H10" s="50"/>
      <c r="I10" s="50"/>
      <c r="J10" s="50"/>
      <c r="K10" s="50"/>
      <c r="L10" s="50"/>
      <c r="M10" s="50"/>
    </row>
    <row r="11" spans="1:13" ht="15.6" x14ac:dyDescent="0.25">
      <c r="A11" s="42"/>
      <c r="B11" s="42"/>
      <c r="C11" s="51"/>
      <c r="D11" s="52" t="s">
        <v>89</v>
      </c>
      <c r="E11" s="52"/>
    </row>
    <row r="12" spans="1:13" ht="15.6" x14ac:dyDescent="0.25">
      <c r="A12" s="42"/>
      <c r="B12" s="42"/>
      <c r="C12" s="53"/>
      <c r="D12" s="54" t="s">
        <v>90</v>
      </c>
      <c r="E12" s="55"/>
    </row>
    <row r="13" spans="1:13" ht="18" customHeight="1" x14ac:dyDescent="0.3">
      <c r="A13" s="141"/>
      <c r="B13" s="141"/>
      <c r="C13" s="141"/>
      <c r="D13" s="141"/>
      <c r="E13" s="141"/>
      <c r="H13" t="s">
        <v>91</v>
      </c>
    </row>
  </sheetData>
  <sheetProtection selectLockedCells="1" selectUnlockedCells="1"/>
  <mergeCells count="3">
    <mergeCell ref="C3:I3"/>
    <mergeCell ref="A9:E9"/>
    <mergeCell ref="A13:E13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B5A0-918C-4913-A32D-1B57403837EE}">
  <dimension ref="A1"/>
  <sheetViews>
    <sheetView view="pageBreakPreview" zoomScale="150" zoomScaleNormal="150" zoomScaleSheetLayoutView="150" workbookViewId="0">
      <selection activeCell="B3" sqref="B3"/>
    </sheetView>
  </sheetViews>
  <sheetFormatPr defaultColWidth="11.44140625" defaultRowHeight="13.2" x14ac:dyDescent="0.25"/>
  <cols>
    <col min="1" max="5" width="11.44140625" customWidth="1"/>
    <col min="6" max="6" width="13.44140625" customWidth="1"/>
  </cols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Roman,obyčejné"&amp;12&amp;A</oddHeader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4406-1A97-4F74-9DB4-286746F02B59}">
  <dimension ref="A1:F26"/>
  <sheetViews>
    <sheetView view="pageBreakPreview" zoomScale="150" zoomScaleNormal="150" zoomScaleSheetLayoutView="150" workbookViewId="0">
      <selection activeCell="E5" sqref="E5:E24"/>
    </sheetView>
  </sheetViews>
  <sheetFormatPr defaultColWidth="11.44140625" defaultRowHeight="13.2" x14ac:dyDescent="0.25"/>
  <cols>
    <col min="1" max="1" width="11.44140625" customWidth="1"/>
    <col min="2" max="2" width="38" customWidth="1"/>
    <col min="3" max="3" width="3.6640625" customWidth="1"/>
    <col min="4" max="5" width="11.44140625" customWidth="1"/>
    <col min="6" max="6" width="16.6640625" customWidth="1"/>
  </cols>
  <sheetData>
    <row r="1" spans="1:6" x14ac:dyDescent="0.25">
      <c r="A1" s="137" t="s">
        <v>0</v>
      </c>
      <c r="B1" s="137"/>
      <c r="C1" s="137"/>
      <c r="D1" s="137"/>
      <c r="E1" s="137"/>
      <c r="F1" s="137"/>
    </row>
    <row r="2" spans="1:6" x14ac:dyDescent="0.25">
      <c r="B2" s="1"/>
      <c r="C2" s="1"/>
      <c r="D2" s="1"/>
      <c r="E2" s="1"/>
      <c r="F2" s="1"/>
    </row>
    <row r="3" spans="1:6" x14ac:dyDescent="0.25">
      <c r="A3" s="2"/>
      <c r="B3" s="31" t="s">
        <v>92</v>
      </c>
      <c r="C3" s="2"/>
      <c r="D3" s="2"/>
      <c r="E3" s="2"/>
      <c r="F3" s="2"/>
    </row>
    <row r="4" spans="1:6" x14ac:dyDescent="0.25">
      <c r="A4" s="3" t="s">
        <v>67</v>
      </c>
      <c r="B4" s="3" t="s">
        <v>68</v>
      </c>
      <c r="C4" s="3" t="s">
        <v>69</v>
      </c>
      <c r="D4" s="3" t="s">
        <v>2</v>
      </c>
      <c r="E4" s="5" t="s">
        <v>70</v>
      </c>
      <c r="F4" s="3" t="s">
        <v>71</v>
      </c>
    </row>
    <row r="5" spans="1:6" x14ac:dyDescent="0.25">
      <c r="A5" s="2" t="s">
        <v>93</v>
      </c>
      <c r="B5" s="2" t="s">
        <v>94</v>
      </c>
      <c r="C5" s="2" t="s">
        <v>10</v>
      </c>
      <c r="D5" s="6">
        <v>16.5</v>
      </c>
      <c r="E5" s="143"/>
      <c r="F5" s="21">
        <f t="shared" ref="F5:F24" si="0">D5*E5</f>
        <v>0</v>
      </c>
    </row>
    <row r="6" spans="1:6" x14ac:dyDescent="0.25">
      <c r="A6" s="2" t="s">
        <v>95</v>
      </c>
      <c r="B6" s="2" t="s">
        <v>96</v>
      </c>
      <c r="C6" s="2" t="s">
        <v>10</v>
      </c>
      <c r="D6" s="6">
        <f>D5</f>
        <v>16.5</v>
      </c>
      <c r="E6" s="143"/>
      <c r="F6" s="21">
        <f t="shared" si="0"/>
        <v>0</v>
      </c>
    </row>
    <row r="7" spans="1:6" x14ac:dyDescent="0.25">
      <c r="A7" s="2" t="s">
        <v>97</v>
      </c>
      <c r="B7" s="2" t="s">
        <v>98</v>
      </c>
      <c r="C7" s="2" t="s">
        <v>10</v>
      </c>
      <c r="D7" s="6">
        <f>D5</f>
        <v>16.5</v>
      </c>
      <c r="E7" s="143"/>
      <c r="F7" s="21">
        <f t="shared" si="0"/>
        <v>0</v>
      </c>
    </row>
    <row r="8" spans="1:6" x14ac:dyDescent="0.25">
      <c r="A8" s="8" t="s">
        <v>99</v>
      </c>
      <c r="B8" s="4" t="s">
        <v>100</v>
      </c>
      <c r="C8" s="4" t="s">
        <v>10</v>
      </c>
      <c r="D8" s="7">
        <v>15.9</v>
      </c>
      <c r="E8" s="144"/>
      <c r="F8" s="21">
        <f t="shared" si="0"/>
        <v>0</v>
      </c>
    </row>
    <row r="9" spans="1:6" ht="26.4" x14ac:dyDescent="0.25">
      <c r="A9" s="4" t="s">
        <v>101</v>
      </c>
      <c r="B9" s="8" t="s">
        <v>102</v>
      </c>
      <c r="C9" s="4" t="s">
        <v>34</v>
      </c>
      <c r="D9" s="7">
        <v>0.09</v>
      </c>
      <c r="E9" s="144"/>
      <c r="F9" s="21">
        <f t="shared" si="0"/>
        <v>0</v>
      </c>
    </row>
    <row r="10" spans="1:6" ht="26.4" x14ac:dyDescent="0.25">
      <c r="A10" s="8" t="s">
        <v>103</v>
      </c>
      <c r="B10" s="8" t="s">
        <v>104</v>
      </c>
      <c r="C10" s="4" t="s">
        <v>10</v>
      </c>
      <c r="D10" s="7">
        <v>11.6</v>
      </c>
      <c r="E10" s="144"/>
      <c r="F10" s="21">
        <f t="shared" si="0"/>
        <v>0</v>
      </c>
    </row>
    <row r="11" spans="1:6" x14ac:dyDescent="0.25">
      <c r="A11" s="4" t="s">
        <v>105</v>
      </c>
      <c r="B11" s="4" t="s">
        <v>283</v>
      </c>
      <c r="C11" s="4" t="s">
        <v>10</v>
      </c>
      <c r="D11" s="7">
        <v>11.6</v>
      </c>
      <c r="E11" s="144"/>
      <c r="F11" s="21">
        <f t="shared" si="0"/>
        <v>0</v>
      </c>
    </row>
    <row r="12" spans="1:6" x14ac:dyDescent="0.25">
      <c r="A12" s="4" t="s">
        <v>105</v>
      </c>
      <c r="B12" s="4" t="s">
        <v>284</v>
      </c>
      <c r="C12" s="4" t="s">
        <v>10</v>
      </c>
      <c r="D12" s="7">
        <v>6</v>
      </c>
      <c r="E12" s="144"/>
      <c r="F12" s="21">
        <f t="shared" si="0"/>
        <v>0</v>
      </c>
    </row>
    <row r="13" spans="1:6" x14ac:dyDescent="0.25">
      <c r="A13" s="4" t="s">
        <v>105</v>
      </c>
      <c r="B13" s="4" t="s">
        <v>106</v>
      </c>
      <c r="C13" s="4" t="s">
        <v>34</v>
      </c>
      <c r="D13" s="7">
        <v>0.05</v>
      </c>
      <c r="E13" s="144"/>
      <c r="F13" s="21">
        <f t="shared" si="0"/>
        <v>0</v>
      </c>
    </row>
    <row r="14" spans="1:6" ht="26.4" x14ac:dyDescent="0.25">
      <c r="A14" s="4" t="s">
        <v>81</v>
      </c>
      <c r="B14" s="8" t="s">
        <v>107</v>
      </c>
      <c r="C14" s="4" t="s">
        <v>7</v>
      </c>
      <c r="D14" s="7">
        <v>19.8</v>
      </c>
      <c r="E14" s="144"/>
      <c r="F14" s="21">
        <f t="shared" si="0"/>
        <v>0</v>
      </c>
    </row>
    <row r="15" spans="1:6" x14ac:dyDescent="0.25">
      <c r="A15" s="4" t="s">
        <v>105</v>
      </c>
      <c r="B15" s="4" t="s">
        <v>108</v>
      </c>
      <c r="C15" s="4" t="s">
        <v>10</v>
      </c>
      <c r="D15" s="7">
        <v>1</v>
      </c>
      <c r="E15" s="144"/>
      <c r="F15" s="21">
        <f t="shared" si="0"/>
        <v>0</v>
      </c>
    </row>
    <row r="16" spans="1:6" ht="26.4" x14ac:dyDescent="0.25">
      <c r="A16" s="8" t="s">
        <v>109</v>
      </c>
      <c r="B16" s="8" t="s">
        <v>110</v>
      </c>
      <c r="C16" s="4" t="s">
        <v>78</v>
      </c>
      <c r="D16" s="7">
        <v>33</v>
      </c>
      <c r="E16" s="144"/>
      <c r="F16" s="21">
        <f t="shared" si="0"/>
        <v>0</v>
      </c>
    </row>
    <row r="17" spans="1:6" ht="26.4" x14ac:dyDescent="0.25">
      <c r="A17" s="8" t="s">
        <v>111</v>
      </c>
      <c r="B17" s="8" t="s">
        <v>112</v>
      </c>
      <c r="C17" s="4" t="s">
        <v>78</v>
      </c>
      <c r="D17" s="7">
        <v>33</v>
      </c>
      <c r="E17" s="144"/>
      <c r="F17" s="21">
        <f t="shared" si="0"/>
        <v>0</v>
      </c>
    </row>
    <row r="18" spans="1:6" x14ac:dyDescent="0.25">
      <c r="A18" s="4"/>
      <c r="B18" s="4" t="s">
        <v>113</v>
      </c>
      <c r="C18" s="4" t="s">
        <v>7</v>
      </c>
      <c r="D18" s="7">
        <v>33</v>
      </c>
      <c r="E18" s="144"/>
      <c r="F18" s="21">
        <f t="shared" si="0"/>
        <v>0</v>
      </c>
    </row>
    <row r="19" spans="1:6" ht="26.4" x14ac:dyDescent="0.25">
      <c r="A19" s="8" t="s">
        <v>114</v>
      </c>
      <c r="B19" s="8" t="s">
        <v>115</v>
      </c>
      <c r="C19" s="4" t="s">
        <v>7</v>
      </c>
      <c r="D19" s="7">
        <v>33</v>
      </c>
      <c r="E19" s="144"/>
      <c r="F19" s="21">
        <f t="shared" si="0"/>
        <v>0</v>
      </c>
    </row>
    <row r="20" spans="1:6" x14ac:dyDescent="0.25">
      <c r="A20" s="8" t="s">
        <v>105</v>
      </c>
      <c r="B20" s="8" t="s">
        <v>116</v>
      </c>
      <c r="C20" s="4" t="s">
        <v>7</v>
      </c>
      <c r="D20" s="7">
        <v>33</v>
      </c>
      <c r="E20" s="144"/>
      <c r="F20" s="21">
        <f t="shared" si="0"/>
        <v>0</v>
      </c>
    </row>
    <row r="21" spans="1:6" x14ac:dyDescent="0.25">
      <c r="A21" s="8" t="s">
        <v>117</v>
      </c>
      <c r="B21" s="8" t="s">
        <v>118</v>
      </c>
      <c r="C21" s="4" t="s">
        <v>7</v>
      </c>
      <c r="D21" s="7">
        <v>33</v>
      </c>
      <c r="E21" s="144"/>
      <c r="F21" s="21">
        <f t="shared" si="0"/>
        <v>0</v>
      </c>
    </row>
    <row r="22" spans="1:6" ht="26.4" x14ac:dyDescent="0.25">
      <c r="A22" s="8" t="s">
        <v>119</v>
      </c>
      <c r="B22" s="8" t="s">
        <v>120</v>
      </c>
      <c r="C22" s="4" t="s">
        <v>78</v>
      </c>
      <c r="D22" s="7">
        <v>33</v>
      </c>
      <c r="E22" s="144"/>
      <c r="F22" s="21">
        <f t="shared" si="0"/>
        <v>0</v>
      </c>
    </row>
    <row r="23" spans="1:6" x14ac:dyDescent="0.25">
      <c r="A23" s="4" t="s">
        <v>105</v>
      </c>
      <c r="B23" s="4" t="s">
        <v>285</v>
      </c>
      <c r="C23" s="4" t="s">
        <v>10</v>
      </c>
      <c r="D23" s="7">
        <v>4.7</v>
      </c>
      <c r="E23" s="144"/>
      <c r="F23" s="21">
        <f t="shared" si="0"/>
        <v>0</v>
      </c>
    </row>
    <row r="24" spans="1:6" x14ac:dyDescent="0.25">
      <c r="A24" s="8" t="s">
        <v>121</v>
      </c>
      <c r="B24" s="2" t="s">
        <v>122</v>
      </c>
      <c r="C24" s="2" t="s">
        <v>34</v>
      </c>
      <c r="D24" s="7">
        <v>133</v>
      </c>
      <c r="E24" s="143"/>
      <c r="F24" s="21">
        <f t="shared" si="0"/>
        <v>0</v>
      </c>
    </row>
    <row r="25" spans="1:6" x14ac:dyDescent="0.25">
      <c r="A25" s="4"/>
      <c r="B25" s="31" t="s">
        <v>123</v>
      </c>
      <c r="C25" s="31"/>
      <c r="D25" s="31"/>
      <c r="E25" s="56"/>
      <c r="F25" s="57">
        <f>SUM(F5:F24)</f>
        <v>0</v>
      </c>
    </row>
    <row r="26" spans="1:6" x14ac:dyDescent="0.25">
      <c r="A26" s="2"/>
      <c r="E26" s="29"/>
    </row>
  </sheetData>
  <sheetProtection selectLockedCells="1" selectUnlockedCells="1"/>
  <mergeCells count="1">
    <mergeCell ref="A1:F1"/>
  </mergeCells>
  <pageMargins left="0.78749999999999998" right="0.78749999999999998" top="1.0527777777777778" bottom="1.0527777777777778" header="0.78749999999999998" footer="0.78749999999999998"/>
  <pageSetup paperSize="9" scale="92" firstPageNumber="0" orientation="portrait" r:id="rId1"/>
  <headerFooter alignWithMargins="0">
    <oddHeader>&amp;C&amp;"Times New Roman,obyčejné"&amp;12&amp;A</oddHeader>
    <oddFooter>&amp;C&amp;"Times New Roman,obyčejné"&amp;12Stránka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A296-896E-4331-AD61-A8B831EF5CC6}">
  <dimension ref="A1:F27"/>
  <sheetViews>
    <sheetView view="pageBreakPreview" zoomScale="150" zoomScaleNormal="150" zoomScaleSheetLayoutView="150" workbookViewId="0">
      <selection activeCell="E5" sqref="E5:E20"/>
    </sheetView>
  </sheetViews>
  <sheetFormatPr defaultColWidth="11.44140625" defaultRowHeight="13.2" x14ac:dyDescent="0.25"/>
  <cols>
    <col min="1" max="1" width="11.44140625" customWidth="1"/>
    <col min="2" max="2" width="38" customWidth="1"/>
    <col min="3" max="3" width="3.109375" customWidth="1"/>
    <col min="4" max="4" width="8.33203125" style="29" customWidth="1"/>
    <col min="5" max="5" width="11.109375" style="29" customWidth="1"/>
    <col min="6" max="6" width="17.6640625" customWidth="1"/>
  </cols>
  <sheetData>
    <row r="1" spans="1:6" x14ac:dyDescent="0.25">
      <c r="A1" s="137" t="s">
        <v>0</v>
      </c>
      <c r="B1" s="137"/>
      <c r="C1" s="137"/>
      <c r="D1" s="137"/>
      <c r="E1" s="137"/>
      <c r="F1" s="137"/>
    </row>
    <row r="2" spans="1:6" x14ac:dyDescent="0.25">
      <c r="B2" s="1"/>
      <c r="C2" s="1"/>
      <c r="D2" s="30"/>
      <c r="E2" s="30"/>
      <c r="F2" s="1"/>
    </row>
    <row r="3" spans="1:6" x14ac:dyDescent="0.25">
      <c r="A3" s="2"/>
      <c r="B3" s="31" t="s">
        <v>124</v>
      </c>
      <c r="C3" s="2"/>
      <c r="D3" s="6"/>
      <c r="E3" s="6"/>
      <c r="F3" s="2"/>
    </row>
    <row r="4" spans="1:6" x14ac:dyDescent="0.25">
      <c r="A4" s="3" t="s">
        <v>67</v>
      </c>
      <c r="B4" s="3" t="s">
        <v>68</v>
      </c>
      <c r="C4" s="3" t="s">
        <v>69</v>
      </c>
      <c r="D4" s="5" t="s">
        <v>2</v>
      </c>
      <c r="E4" s="5" t="s">
        <v>70</v>
      </c>
      <c r="F4" s="3" t="s">
        <v>71</v>
      </c>
    </row>
    <row r="5" spans="1:6" x14ac:dyDescent="0.25">
      <c r="A5" s="58"/>
      <c r="B5" s="58" t="s">
        <v>125</v>
      </c>
      <c r="C5" s="58" t="s">
        <v>17</v>
      </c>
      <c r="D5" s="59">
        <v>341</v>
      </c>
      <c r="E5" s="145"/>
      <c r="F5" s="21">
        <f t="shared" ref="F5:F20" si="0">D5*E5</f>
        <v>0</v>
      </c>
    </row>
    <row r="6" spans="1:6" ht="26.4" x14ac:dyDescent="0.25">
      <c r="A6" s="58"/>
      <c r="B6" s="60" t="s">
        <v>286</v>
      </c>
      <c r="C6" s="58" t="s">
        <v>17</v>
      </c>
      <c r="D6" s="59">
        <v>32</v>
      </c>
      <c r="E6" s="145"/>
      <c r="F6" s="21">
        <f t="shared" si="0"/>
        <v>0</v>
      </c>
    </row>
    <row r="7" spans="1:6" x14ac:dyDescent="0.25">
      <c r="A7" s="58"/>
      <c r="B7" s="58" t="s">
        <v>287</v>
      </c>
      <c r="C7" s="58" t="s">
        <v>17</v>
      </c>
      <c r="D7" s="59">
        <v>17</v>
      </c>
      <c r="E7" s="145"/>
      <c r="F7" s="21">
        <f t="shared" si="0"/>
        <v>0</v>
      </c>
    </row>
    <row r="8" spans="1:6" x14ac:dyDescent="0.25">
      <c r="A8" s="58"/>
      <c r="B8" s="58" t="s">
        <v>288</v>
      </c>
      <c r="C8" s="58" t="s">
        <v>17</v>
      </c>
      <c r="D8" s="59">
        <v>68</v>
      </c>
      <c r="E8" s="145"/>
      <c r="F8" s="21">
        <f t="shared" si="0"/>
        <v>0</v>
      </c>
    </row>
    <row r="9" spans="1:6" x14ac:dyDescent="0.25">
      <c r="A9" s="58"/>
      <c r="B9" s="58" t="s">
        <v>289</v>
      </c>
      <c r="C9" s="58" t="s">
        <v>17</v>
      </c>
      <c r="D9" s="59">
        <v>16</v>
      </c>
      <c r="E9" s="145"/>
      <c r="F9" s="21">
        <f t="shared" si="0"/>
        <v>0</v>
      </c>
    </row>
    <row r="10" spans="1:6" x14ac:dyDescent="0.25">
      <c r="A10" s="58"/>
      <c r="B10" s="58" t="s">
        <v>290</v>
      </c>
      <c r="C10" s="58" t="s">
        <v>17</v>
      </c>
      <c r="D10" s="59">
        <v>32</v>
      </c>
      <c r="E10" s="145"/>
      <c r="F10" s="21">
        <f t="shared" si="0"/>
        <v>0</v>
      </c>
    </row>
    <row r="11" spans="1:6" x14ac:dyDescent="0.25">
      <c r="A11" s="58"/>
      <c r="B11" s="58" t="s">
        <v>291</v>
      </c>
      <c r="C11" s="58" t="s">
        <v>17</v>
      </c>
      <c r="D11" s="59">
        <v>64</v>
      </c>
      <c r="E11" s="145"/>
      <c r="F11" s="21">
        <f t="shared" si="0"/>
        <v>0</v>
      </c>
    </row>
    <row r="12" spans="1:6" x14ac:dyDescent="0.25">
      <c r="A12" s="58"/>
      <c r="B12" s="60" t="s">
        <v>292</v>
      </c>
      <c r="C12" s="58" t="s">
        <v>79</v>
      </c>
      <c r="D12" s="59">
        <v>1</v>
      </c>
      <c r="E12" s="145"/>
      <c r="F12" s="21">
        <f t="shared" si="0"/>
        <v>0</v>
      </c>
    </row>
    <row r="13" spans="1:6" x14ac:dyDescent="0.25">
      <c r="A13" s="58"/>
      <c r="B13" s="60" t="s">
        <v>293</v>
      </c>
      <c r="C13" s="58" t="s">
        <v>79</v>
      </c>
      <c r="D13" s="59">
        <v>1</v>
      </c>
      <c r="E13" s="145"/>
      <c r="F13" s="21">
        <f t="shared" si="0"/>
        <v>0</v>
      </c>
    </row>
    <row r="14" spans="1:6" x14ac:dyDescent="0.25">
      <c r="A14" s="58"/>
      <c r="B14" s="58" t="s">
        <v>294</v>
      </c>
      <c r="C14" s="58" t="s">
        <v>79</v>
      </c>
      <c r="D14" s="59">
        <v>1</v>
      </c>
      <c r="E14" s="145"/>
      <c r="F14" s="21">
        <f t="shared" si="0"/>
        <v>0</v>
      </c>
    </row>
    <row r="15" spans="1:6" ht="26.4" x14ac:dyDescent="0.25">
      <c r="A15" s="60" t="s">
        <v>82</v>
      </c>
      <c r="B15" s="60" t="s">
        <v>126</v>
      </c>
      <c r="C15" s="58" t="s">
        <v>17</v>
      </c>
      <c r="D15" s="59">
        <v>17</v>
      </c>
      <c r="E15" s="145"/>
      <c r="F15" s="21">
        <f t="shared" si="0"/>
        <v>0</v>
      </c>
    </row>
    <row r="16" spans="1:6" x14ac:dyDescent="0.25">
      <c r="A16" s="58"/>
      <c r="B16" s="58" t="s">
        <v>295</v>
      </c>
      <c r="C16" s="58" t="s">
        <v>10</v>
      </c>
      <c r="D16" s="59">
        <v>1.2</v>
      </c>
      <c r="E16" s="145"/>
      <c r="F16" s="21">
        <f t="shared" si="0"/>
        <v>0</v>
      </c>
    </row>
    <row r="17" spans="1:6" ht="26.4" x14ac:dyDescent="0.25">
      <c r="A17" s="61" t="s">
        <v>127</v>
      </c>
      <c r="B17" s="60" t="s">
        <v>128</v>
      </c>
      <c r="C17" s="58" t="s">
        <v>78</v>
      </c>
      <c r="D17" s="59">
        <v>65</v>
      </c>
      <c r="E17" s="145"/>
      <c r="F17" s="21">
        <f t="shared" si="0"/>
        <v>0</v>
      </c>
    </row>
    <row r="18" spans="1:6" x14ac:dyDescent="0.25">
      <c r="A18" s="58" t="s">
        <v>81</v>
      </c>
      <c r="B18" s="62" t="s">
        <v>296</v>
      </c>
      <c r="C18" s="58" t="s">
        <v>78</v>
      </c>
      <c r="D18" s="59">
        <v>32.5</v>
      </c>
      <c r="E18" s="145"/>
      <c r="F18" s="21">
        <f t="shared" si="0"/>
        <v>0</v>
      </c>
    </row>
    <row r="19" spans="1:6" ht="26.4" x14ac:dyDescent="0.25">
      <c r="A19" s="58" t="s">
        <v>81</v>
      </c>
      <c r="B19" s="60" t="s">
        <v>129</v>
      </c>
      <c r="C19" s="58" t="s">
        <v>7</v>
      </c>
      <c r="D19" s="59">
        <v>202.8</v>
      </c>
      <c r="E19" s="145"/>
      <c r="F19" s="21">
        <f t="shared" si="0"/>
        <v>0</v>
      </c>
    </row>
    <row r="20" spans="1:6" x14ac:dyDescent="0.25">
      <c r="A20" s="58"/>
      <c r="B20" s="60" t="s">
        <v>130</v>
      </c>
      <c r="C20" s="58" t="s">
        <v>34</v>
      </c>
      <c r="D20" s="59">
        <v>10.1</v>
      </c>
      <c r="E20" s="145"/>
      <c r="F20" s="21">
        <f t="shared" si="0"/>
        <v>0</v>
      </c>
    </row>
    <row r="21" spans="1:6" x14ac:dyDescent="0.25">
      <c r="A21" s="4"/>
      <c r="B21" s="3" t="s">
        <v>131</v>
      </c>
      <c r="C21" s="3"/>
      <c r="D21" s="5"/>
      <c r="E21" s="5"/>
      <c r="F21" s="24">
        <f>SUM(F5:F20)</f>
        <v>0</v>
      </c>
    </row>
    <row r="23" spans="1:6" x14ac:dyDescent="0.25">
      <c r="B23" t="s">
        <v>132</v>
      </c>
    </row>
    <row r="24" spans="1:6" x14ac:dyDescent="0.25">
      <c r="B24" t="s">
        <v>133</v>
      </c>
    </row>
    <row r="25" spans="1:6" x14ac:dyDescent="0.25">
      <c r="B25" t="s">
        <v>134</v>
      </c>
    </row>
    <row r="26" spans="1:6" x14ac:dyDescent="0.25">
      <c r="B26" t="s">
        <v>135</v>
      </c>
    </row>
    <row r="27" spans="1:6" x14ac:dyDescent="0.25">
      <c r="B27" t="s">
        <v>136</v>
      </c>
    </row>
  </sheetData>
  <sheetProtection selectLockedCells="1" selectUnlockedCells="1"/>
  <mergeCells count="1">
    <mergeCell ref="A1:F1"/>
  </mergeCells>
  <pageMargins left="0.78749999999999998" right="0.78749999999999998" top="1.0527777777777778" bottom="1.0527777777777778" header="0.78749999999999998" footer="0.78749999999999998"/>
  <pageSetup paperSize="9" scale="97" firstPageNumber="0" orientation="portrait" r:id="rId1"/>
  <headerFooter alignWithMargins="0">
    <oddHeader>&amp;C&amp;"Times New Roman,obyčejné"&amp;12&amp;A</oddHeader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ADF2-74DC-4C69-9F9C-508679E99FA2}">
  <dimension ref="A1:G22"/>
  <sheetViews>
    <sheetView view="pageBreakPreview" zoomScale="150" zoomScaleNormal="150" zoomScaleSheetLayoutView="150" workbookViewId="0">
      <selection activeCell="E17" sqref="E17:E21"/>
    </sheetView>
  </sheetViews>
  <sheetFormatPr defaultRowHeight="13.2" x14ac:dyDescent="0.25"/>
  <cols>
    <col min="1" max="1" width="5.33203125" style="9" customWidth="1"/>
    <col min="2" max="2" width="27.109375" style="63" customWidth="1"/>
    <col min="3" max="3" width="11.44140625" style="63" customWidth="1"/>
    <col min="4" max="4" width="6.88671875" style="9" customWidth="1"/>
    <col min="5" max="5" width="10" customWidth="1"/>
    <col min="6" max="6" width="14.109375" style="22" customWidth="1"/>
  </cols>
  <sheetData>
    <row r="1" spans="1:7" ht="12.9" customHeight="1" x14ac:dyDescent="0.25">
      <c r="B1" s="137" t="s">
        <v>0</v>
      </c>
      <c r="C1" s="137"/>
      <c r="D1" s="137"/>
      <c r="E1" s="137"/>
      <c r="F1" s="137"/>
      <c r="G1" s="137"/>
    </row>
    <row r="2" spans="1:7" ht="12.9" customHeight="1" x14ac:dyDescent="0.3">
      <c r="B2" s="64"/>
    </row>
    <row r="3" spans="1:7" ht="16.5" customHeight="1" x14ac:dyDescent="0.3">
      <c r="B3" s="64" t="s">
        <v>137</v>
      </c>
    </row>
    <row r="4" spans="1:7" s="69" customFormat="1" ht="22.5" customHeight="1" x14ac:dyDescent="0.25">
      <c r="A4" s="65" t="s">
        <v>138</v>
      </c>
      <c r="B4" s="66" t="s">
        <v>139</v>
      </c>
      <c r="C4" s="66" t="s">
        <v>140</v>
      </c>
      <c r="D4" s="65" t="s">
        <v>2</v>
      </c>
      <c r="E4" s="67" t="s">
        <v>141</v>
      </c>
      <c r="F4" s="68" t="s">
        <v>142</v>
      </c>
    </row>
    <row r="5" spans="1:7" x14ac:dyDescent="0.25">
      <c r="A5" s="11">
        <v>1</v>
      </c>
      <c r="B5" s="10" t="s">
        <v>143</v>
      </c>
      <c r="C5" s="70" t="s">
        <v>144</v>
      </c>
      <c r="D5" s="71">
        <v>1</v>
      </c>
      <c r="E5" s="143"/>
      <c r="F5" s="72">
        <f t="shared" ref="F5:F13" si="0">D5*E5</f>
        <v>0</v>
      </c>
    </row>
    <row r="6" spans="1:7" x14ac:dyDescent="0.25">
      <c r="A6" s="11">
        <v>2</v>
      </c>
      <c r="B6" s="10" t="s">
        <v>145</v>
      </c>
      <c r="C6" s="70" t="s">
        <v>146</v>
      </c>
      <c r="D6" s="71">
        <v>7</v>
      </c>
      <c r="E6" s="143"/>
      <c r="F6" s="72">
        <f t="shared" si="0"/>
        <v>0</v>
      </c>
    </row>
    <row r="7" spans="1:7" x14ac:dyDescent="0.25">
      <c r="A7" s="11">
        <v>3</v>
      </c>
      <c r="B7" s="10" t="s">
        <v>147</v>
      </c>
      <c r="C7" s="70" t="s">
        <v>148</v>
      </c>
      <c r="D7" s="71">
        <v>1</v>
      </c>
      <c r="E7" s="143"/>
      <c r="F7" s="72">
        <f t="shared" si="0"/>
        <v>0</v>
      </c>
    </row>
    <row r="8" spans="1:7" x14ac:dyDescent="0.25">
      <c r="A8" s="11">
        <v>5</v>
      </c>
      <c r="B8" s="10" t="s">
        <v>149</v>
      </c>
      <c r="C8" s="70" t="s">
        <v>150</v>
      </c>
      <c r="D8" s="71">
        <v>1</v>
      </c>
      <c r="E8" s="143"/>
      <c r="F8" s="72">
        <f t="shared" si="0"/>
        <v>0</v>
      </c>
    </row>
    <row r="9" spans="1:7" x14ac:dyDescent="0.25">
      <c r="A9" s="11">
        <v>5</v>
      </c>
      <c r="B9" s="10" t="s">
        <v>151</v>
      </c>
      <c r="C9" s="70" t="s">
        <v>152</v>
      </c>
      <c r="D9" s="71">
        <v>1</v>
      </c>
      <c r="E9" s="143"/>
      <c r="F9" s="72">
        <f t="shared" si="0"/>
        <v>0</v>
      </c>
    </row>
    <row r="10" spans="1:7" x14ac:dyDescent="0.25">
      <c r="A10" s="11">
        <v>6</v>
      </c>
      <c r="B10" s="10" t="s">
        <v>153</v>
      </c>
      <c r="C10" s="70" t="s">
        <v>152</v>
      </c>
      <c r="D10" s="71">
        <v>1</v>
      </c>
      <c r="E10" s="143"/>
      <c r="F10" s="72">
        <f t="shared" si="0"/>
        <v>0</v>
      </c>
    </row>
    <row r="11" spans="1:7" x14ac:dyDescent="0.25">
      <c r="A11" s="70" t="s">
        <v>154</v>
      </c>
      <c r="B11" s="10" t="s">
        <v>155</v>
      </c>
      <c r="C11" s="70" t="s">
        <v>150</v>
      </c>
      <c r="D11" s="71">
        <v>5</v>
      </c>
      <c r="E11" s="143"/>
      <c r="F11" s="72">
        <f t="shared" si="0"/>
        <v>0</v>
      </c>
    </row>
    <row r="12" spans="1:7" x14ac:dyDescent="0.25">
      <c r="A12" s="2"/>
      <c r="B12" s="10" t="s">
        <v>20</v>
      </c>
      <c r="C12" s="70" t="s">
        <v>21</v>
      </c>
      <c r="D12" s="71">
        <v>8.9</v>
      </c>
      <c r="E12" s="143"/>
      <c r="F12" s="72">
        <f t="shared" si="0"/>
        <v>0</v>
      </c>
    </row>
    <row r="13" spans="1:7" x14ac:dyDescent="0.25">
      <c r="A13" s="2"/>
      <c r="B13" s="10" t="s">
        <v>156</v>
      </c>
      <c r="C13" s="70" t="s">
        <v>21</v>
      </c>
      <c r="D13" s="71">
        <v>7</v>
      </c>
      <c r="E13" s="143"/>
      <c r="F13" s="72">
        <f t="shared" si="0"/>
        <v>0</v>
      </c>
    </row>
    <row r="14" spans="1:7" x14ac:dyDescent="0.25">
      <c r="A14" s="11"/>
      <c r="B14" s="12" t="s">
        <v>157</v>
      </c>
      <c r="C14" s="73"/>
      <c r="D14" s="74"/>
      <c r="E14" s="5"/>
      <c r="F14" s="75">
        <f>SUM(F5:F13)</f>
        <v>0</v>
      </c>
    </row>
    <row r="15" spans="1:7" s="50" customFormat="1" x14ac:dyDescent="0.25">
      <c r="A15" s="76"/>
      <c r="B15" s="77"/>
      <c r="C15" s="78"/>
      <c r="D15" s="71"/>
      <c r="E15" s="6"/>
      <c r="F15" s="72"/>
    </row>
    <row r="16" spans="1:7" x14ac:dyDescent="0.25">
      <c r="A16" s="11"/>
      <c r="B16" s="12" t="s">
        <v>63</v>
      </c>
      <c r="C16" s="70"/>
      <c r="D16" s="71"/>
      <c r="E16" s="6"/>
      <c r="F16" s="72"/>
    </row>
    <row r="17" spans="1:6" x14ac:dyDescent="0.25">
      <c r="A17" s="11"/>
      <c r="B17" s="10" t="s">
        <v>158</v>
      </c>
      <c r="C17" s="70" t="s">
        <v>10</v>
      </c>
      <c r="D17" s="79">
        <v>1.7000000000000002</v>
      </c>
      <c r="E17" s="143"/>
      <c r="F17" s="72">
        <f>D17*E17</f>
        <v>0</v>
      </c>
    </row>
    <row r="18" spans="1:6" x14ac:dyDescent="0.25">
      <c r="A18" s="11"/>
      <c r="B18" s="10" t="s">
        <v>159</v>
      </c>
      <c r="C18" s="70" t="s">
        <v>10</v>
      </c>
      <c r="D18" s="79">
        <v>75</v>
      </c>
      <c r="E18" s="143"/>
      <c r="F18" s="72">
        <f>D18*E18</f>
        <v>0</v>
      </c>
    </row>
    <row r="19" spans="1:6" x14ac:dyDescent="0.25">
      <c r="A19" s="11"/>
      <c r="B19" s="10" t="s">
        <v>160</v>
      </c>
      <c r="C19" s="70" t="s">
        <v>15</v>
      </c>
      <c r="D19" s="79">
        <v>33</v>
      </c>
      <c r="E19" s="143"/>
      <c r="F19" s="72">
        <f>D19*E19</f>
        <v>0</v>
      </c>
    </row>
    <row r="20" spans="1:6" x14ac:dyDescent="0.25">
      <c r="A20" s="11"/>
      <c r="B20" s="10" t="s">
        <v>161</v>
      </c>
      <c r="C20" s="70" t="s">
        <v>17</v>
      </c>
      <c r="D20" s="79">
        <v>102</v>
      </c>
      <c r="E20" s="143"/>
      <c r="F20" s="72">
        <f>D20*E20</f>
        <v>0</v>
      </c>
    </row>
    <row r="21" spans="1:6" ht="26.4" x14ac:dyDescent="0.25">
      <c r="A21" s="11"/>
      <c r="B21" s="14" t="s">
        <v>162</v>
      </c>
      <c r="C21" s="70" t="s">
        <v>17</v>
      </c>
      <c r="D21" s="71">
        <v>1</v>
      </c>
      <c r="E21" s="143"/>
      <c r="F21" s="6">
        <f>D21*E21</f>
        <v>0</v>
      </c>
    </row>
    <row r="22" spans="1:6" x14ac:dyDescent="0.25">
      <c r="A22" s="11"/>
      <c r="B22" s="12" t="s">
        <v>163</v>
      </c>
      <c r="C22" s="12"/>
      <c r="D22" s="13"/>
      <c r="E22" s="3"/>
      <c r="F22" s="75">
        <f>SUM(F17:F21)</f>
        <v>0</v>
      </c>
    </row>
  </sheetData>
  <sheetProtection selectLockedCells="1" selectUnlockedCells="1"/>
  <mergeCells count="1">
    <mergeCell ref="B1:G1"/>
  </mergeCells>
  <pageMargins left="0.78749999999999998" right="0.78749999999999998" top="0.98472222222222228" bottom="0.98402777777777772" header="0.49236111111111114" footer="0.51180555555555551"/>
  <pageSetup paperSize="9" firstPageNumber="0" orientation="portrait" r:id="rId1"/>
  <headerFooter alignWithMargins="0">
    <oddHeader xml:space="preserve">&amp;L 
Zpracovatel: GRÜNER, s.r.o.Kamýcká 503/19A, Litoměřice, www.gruner.cz    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E091-C4D1-47D6-BBAE-E982471BFEB4}">
  <dimension ref="A1:F25"/>
  <sheetViews>
    <sheetView view="pageBreakPreview" topLeftCell="A16" zoomScale="150" zoomScaleNormal="150" zoomScaleSheetLayoutView="150" workbookViewId="0">
      <selection activeCell="E6" sqref="E6:E24"/>
    </sheetView>
  </sheetViews>
  <sheetFormatPr defaultRowHeight="13.2" x14ac:dyDescent="0.25"/>
  <cols>
    <col min="1" max="1" width="9.5546875" customWidth="1"/>
    <col min="2" max="2" width="31.6640625" customWidth="1"/>
    <col min="3" max="3" width="4" customWidth="1"/>
    <col min="4" max="4" width="6.6640625" style="29" customWidth="1"/>
    <col min="5" max="5" width="8.33203125" style="29" customWidth="1"/>
    <col min="6" max="6" width="14.88671875" style="80" customWidth="1"/>
  </cols>
  <sheetData>
    <row r="1" spans="1:6" x14ac:dyDescent="0.25">
      <c r="A1" s="137" t="s">
        <v>0</v>
      </c>
      <c r="B1" s="137"/>
      <c r="C1" s="137"/>
      <c r="D1" s="137"/>
      <c r="E1" s="137"/>
      <c r="F1" s="137"/>
    </row>
    <row r="2" spans="1:6" x14ac:dyDescent="0.25">
      <c r="A2" s="81"/>
      <c r="B2" s="82"/>
      <c r="C2" s="83"/>
      <c r="D2" s="84"/>
      <c r="E2" s="84"/>
      <c r="F2" s="85"/>
    </row>
    <row r="3" spans="1:6" x14ac:dyDescent="0.25">
      <c r="A3" s="81" t="s">
        <v>164</v>
      </c>
      <c r="B3" s="82" t="s">
        <v>165</v>
      </c>
      <c r="C3" s="83" t="s">
        <v>166</v>
      </c>
      <c r="D3" s="84" t="s">
        <v>167</v>
      </c>
      <c r="E3" s="84" t="s">
        <v>168</v>
      </c>
      <c r="F3" s="85" t="s">
        <v>169</v>
      </c>
    </row>
    <row r="4" spans="1:6" ht="14.25" customHeight="1" x14ac:dyDescent="0.25">
      <c r="A4" s="86"/>
      <c r="B4" s="87" t="s">
        <v>170</v>
      </c>
      <c r="C4" s="88"/>
      <c r="D4" s="89"/>
      <c r="E4" s="90"/>
      <c r="F4" s="91"/>
    </row>
    <row r="5" spans="1:6" ht="16.5" customHeight="1" x14ac:dyDescent="0.25">
      <c r="A5" s="92"/>
      <c r="B5" s="87" t="s">
        <v>64</v>
      </c>
      <c r="C5" s="93"/>
      <c r="D5" s="94"/>
      <c r="E5" s="95"/>
      <c r="F5" s="96"/>
    </row>
    <row r="6" spans="1:6" ht="16.5" customHeight="1" x14ac:dyDescent="0.25">
      <c r="A6" s="97" t="s">
        <v>171</v>
      </c>
      <c r="B6" s="98" t="s">
        <v>172</v>
      </c>
      <c r="C6" s="93" t="s">
        <v>173</v>
      </c>
      <c r="D6" s="94">
        <f>'Výkaz výměr'!E5*2</f>
        <v>1168</v>
      </c>
      <c r="E6" s="146"/>
      <c r="F6" s="99">
        <f t="shared" ref="F6:F24" si="0">D6*E6</f>
        <v>0</v>
      </c>
    </row>
    <row r="7" spans="1:6" ht="17.25" customHeight="1" x14ac:dyDescent="0.25">
      <c r="A7" s="97" t="s">
        <v>174</v>
      </c>
      <c r="B7" s="98" t="s">
        <v>175</v>
      </c>
      <c r="C7" s="93" t="s">
        <v>173</v>
      </c>
      <c r="D7" s="94">
        <v>448</v>
      </c>
      <c r="E7" s="146"/>
      <c r="F7" s="99">
        <f t="shared" si="0"/>
        <v>0</v>
      </c>
    </row>
    <row r="8" spans="1:6" ht="17.25" customHeight="1" x14ac:dyDescent="0.25">
      <c r="A8" s="97" t="s">
        <v>176</v>
      </c>
      <c r="B8" s="98" t="s">
        <v>297</v>
      </c>
      <c r="C8" s="93" t="s">
        <v>173</v>
      </c>
      <c r="D8" s="94">
        <f>D7</f>
        <v>448</v>
      </c>
      <c r="E8" s="146"/>
      <c r="F8" s="99">
        <f t="shared" si="0"/>
        <v>0</v>
      </c>
    </row>
    <row r="9" spans="1:6" ht="15.6" x14ac:dyDescent="0.25">
      <c r="A9" s="97" t="s">
        <v>177</v>
      </c>
      <c r="B9" s="98" t="s">
        <v>178</v>
      </c>
      <c r="C9" s="93" t="s">
        <v>173</v>
      </c>
      <c r="D9" s="94">
        <f>D7</f>
        <v>448</v>
      </c>
      <c r="E9" s="146"/>
      <c r="F9" s="99">
        <f t="shared" si="0"/>
        <v>0</v>
      </c>
    </row>
    <row r="10" spans="1:6" x14ac:dyDescent="0.25">
      <c r="A10" s="97" t="s">
        <v>179</v>
      </c>
      <c r="B10" s="98" t="s">
        <v>180</v>
      </c>
      <c r="C10" s="93" t="s">
        <v>181</v>
      </c>
      <c r="D10" s="94">
        <v>282</v>
      </c>
      <c r="E10" s="146"/>
      <c r="F10" s="99">
        <f t="shared" si="0"/>
        <v>0</v>
      </c>
    </row>
    <row r="11" spans="1:6" x14ac:dyDescent="0.25">
      <c r="A11" s="97" t="s">
        <v>182</v>
      </c>
      <c r="B11" s="98" t="s">
        <v>183</v>
      </c>
      <c r="C11" s="93" t="s">
        <v>7</v>
      </c>
      <c r="D11" s="94">
        <v>166</v>
      </c>
      <c r="E11" s="146"/>
      <c r="F11" s="99">
        <f t="shared" si="0"/>
        <v>0</v>
      </c>
    </row>
    <row r="12" spans="1:6" x14ac:dyDescent="0.25">
      <c r="A12" s="97" t="s">
        <v>184</v>
      </c>
      <c r="B12" s="98" t="s">
        <v>185</v>
      </c>
      <c r="C12" s="93" t="s">
        <v>181</v>
      </c>
      <c r="D12" s="94">
        <f>'Výkaz výměr'!E8*2</f>
        <v>790</v>
      </c>
      <c r="E12" s="146"/>
      <c r="F12" s="99">
        <f t="shared" si="0"/>
        <v>0</v>
      </c>
    </row>
    <row r="13" spans="1:6" ht="21.6" x14ac:dyDescent="0.25">
      <c r="A13" s="100" t="s">
        <v>186</v>
      </c>
      <c r="B13" s="101" t="s">
        <v>187</v>
      </c>
      <c r="C13" s="102" t="s">
        <v>188</v>
      </c>
      <c r="D13" s="94">
        <v>15</v>
      </c>
      <c r="E13" s="146"/>
      <c r="F13" s="99">
        <f t="shared" si="0"/>
        <v>0</v>
      </c>
    </row>
    <row r="14" spans="1:6" ht="21.6" x14ac:dyDescent="0.25">
      <c r="A14" s="100" t="s">
        <v>189</v>
      </c>
      <c r="B14" s="101" t="s">
        <v>190</v>
      </c>
      <c r="C14" s="102" t="s">
        <v>188</v>
      </c>
      <c r="D14" s="94">
        <v>2</v>
      </c>
      <c r="E14" s="146"/>
      <c r="F14" s="99">
        <f t="shared" si="0"/>
        <v>0</v>
      </c>
    </row>
    <row r="15" spans="1:6" ht="24.75" customHeight="1" x14ac:dyDescent="0.25">
      <c r="A15" s="103" t="s">
        <v>191</v>
      </c>
      <c r="B15" s="104" t="s">
        <v>192</v>
      </c>
      <c r="C15" s="105" t="s">
        <v>188</v>
      </c>
      <c r="D15" s="94">
        <f>D13</f>
        <v>15</v>
      </c>
      <c r="E15" s="146"/>
      <c r="F15" s="99">
        <f t="shared" si="0"/>
        <v>0</v>
      </c>
    </row>
    <row r="16" spans="1:6" ht="24.75" customHeight="1" x14ac:dyDescent="0.25">
      <c r="A16" s="103" t="s">
        <v>193</v>
      </c>
      <c r="B16" s="104" t="s">
        <v>194</v>
      </c>
      <c r="C16" s="105" t="s">
        <v>17</v>
      </c>
      <c r="D16" s="94">
        <v>2</v>
      </c>
      <c r="E16" s="146"/>
      <c r="F16" s="99">
        <f t="shared" si="0"/>
        <v>0</v>
      </c>
    </row>
    <row r="17" spans="1:6" x14ac:dyDescent="0.25">
      <c r="A17" s="97" t="s">
        <v>195</v>
      </c>
      <c r="B17" s="98" t="s">
        <v>196</v>
      </c>
      <c r="C17" s="93" t="s">
        <v>181</v>
      </c>
      <c r="D17" s="94">
        <v>14.2</v>
      </c>
      <c r="E17" s="146"/>
      <c r="F17" s="99">
        <f t="shared" si="0"/>
        <v>0</v>
      </c>
    </row>
    <row r="18" spans="1:6" x14ac:dyDescent="0.25">
      <c r="A18" s="92" t="s">
        <v>197</v>
      </c>
      <c r="B18" s="106" t="s">
        <v>198</v>
      </c>
      <c r="C18" s="93" t="s">
        <v>17</v>
      </c>
      <c r="D18" s="107">
        <v>12</v>
      </c>
      <c r="E18" s="146"/>
      <c r="F18" s="99">
        <f t="shared" si="0"/>
        <v>0</v>
      </c>
    </row>
    <row r="19" spans="1:6" x14ac:dyDescent="0.25">
      <c r="A19" s="92" t="s">
        <v>199</v>
      </c>
      <c r="B19" s="108" t="s">
        <v>200</v>
      </c>
      <c r="C19" s="93" t="s">
        <v>201</v>
      </c>
      <c r="D19" s="107">
        <v>0.4</v>
      </c>
      <c r="E19" s="147"/>
      <c r="F19" s="99">
        <f t="shared" si="0"/>
        <v>0</v>
      </c>
    </row>
    <row r="20" spans="1:6" x14ac:dyDescent="0.25">
      <c r="A20" s="92" t="s">
        <v>202</v>
      </c>
      <c r="B20" s="108" t="s">
        <v>203</v>
      </c>
      <c r="C20" s="93" t="s">
        <v>201</v>
      </c>
      <c r="D20" s="107">
        <f>D19</f>
        <v>0.4</v>
      </c>
      <c r="E20" s="146"/>
      <c r="F20" s="99">
        <f t="shared" si="0"/>
        <v>0</v>
      </c>
    </row>
    <row r="21" spans="1:6" x14ac:dyDescent="0.25">
      <c r="A21" s="92" t="s">
        <v>204</v>
      </c>
      <c r="B21" s="108" t="s">
        <v>205</v>
      </c>
      <c r="C21" s="93" t="s">
        <v>15</v>
      </c>
      <c r="D21" s="107">
        <v>27.5</v>
      </c>
      <c r="E21" s="146"/>
      <c r="F21" s="99">
        <f t="shared" si="0"/>
        <v>0</v>
      </c>
    </row>
    <row r="22" spans="1:6" x14ac:dyDescent="0.25">
      <c r="A22" s="92" t="s">
        <v>206</v>
      </c>
      <c r="B22" s="109" t="s">
        <v>207</v>
      </c>
      <c r="C22" s="93" t="s">
        <v>34</v>
      </c>
      <c r="D22" s="107">
        <v>125</v>
      </c>
      <c r="E22" s="146"/>
      <c r="F22" s="99">
        <f t="shared" si="0"/>
        <v>0</v>
      </c>
    </row>
    <row r="23" spans="1:6" x14ac:dyDescent="0.25">
      <c r="A23" s="93">
        <v>99991112</v>
      </c>
      <c r="B23" s="110" t="s">
        <v>208</v>
      </c>
      <c r="C23" s="93" t="s">
        <v>209</v>
      </c>
      <c r="D23" s="94">
        <f>'Výkaz výměr'!E5*0.0001</f>
        <v>5.8400000000000001E-2</v>
      </c>
      <c r="E23" s="146"/>
      <c r="F23" s="99">
        <f t="shared" si="0"/>
        <v>0</v>
      </c>
    </row>
    <row r="24" spans="1:6" x14ac:dyDescent="0.25">
      <c r="A24" s="93"/>
      <c r="B24" s="110" t="s">
        <v>210</v>
      </c>
      <c r="C24" s="93" t="s">
        <v>79</v>
      </c>
      <c r="D24" s="94">
        <v>1</v>
      </c>
      <c r="E24" s="146"/>
      <c r="F24" s="99">
        <f t="shared" si="0"/>
        <v>0</v>
      </c>
    </row>
    <row r="25" spans="1:6" x14ac:dyDescent="0.25">
      <c r="A25" s="86"/>
      <c r="B25" s="111" t="s">
        <v>211</v>
      </c>
      <c r="C25" s="112"/>
      <c r="D25" s="113"/>
      <c r="E25" s="114"/>
      <c r="F25" s="91">
        <f>SUM(F6:F24)</f>
        <v>0</v>
      </c>
    </row>
  </sheetData>
  <sheetProtection selectLockedCells="1" selectUnlockedCells="1"/>
  <mergeCells count="1">
    <mergeCell ref="A1:F1"/>
  </mergeCells>
  <pageMargins left="0.78749999999999998" right="0.78749999999999998" top="0.98472222222222228" bottom="0.98402777777777772" header="0.49236111111111114" footer="0.51180555555555551"/>
  <pageSetup paperSize="9" firstPageNumber="0" orientation="portrait" r:id="rId1"/>
  <headerFooter alignWithMargins="0">
    <oddHeader xml:space="preserve">&amp;L  
Zpracovatel: GRÜNER, s.r.o.Kamýcká 503/19A, Litoměřice, www.gruner.cz    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1289-E480-4D05-B396-923543CA3F7E}">
  <dimension ref="A1:G61"/>
  <sheetViews>
    <sheetView view="pageBreakPreview" topLeftCell="A49" zoomScale="150" zoomScaleNormal="150" zoomScaleSheetLayoutView="150" workbookViewId="0">
      <selection activeCell="E51" sqref="E51:E60"/>
    </sheetView>
  </sheetViews>
  <sheetFormatPr defaultRowHeight="13.2" x14ac:dyDescent="0.25"/>
  <cols>
    <col min="1" max="1" width="11.5546875" customWidth="1"/>
    <col min="2" max="2" width="38" customWidth="1"/>
    <col min="3" max="3" width="4" customWidth="1"/>
    <col min="4" max="4" width="8.33203125" style="29" customWidth="1"/>
    <col min="5" max="5" width="11.109375" style="29" customWidth="1"/>
    <col min="6" max="6" width="18.109375" customWidth="1"/>
    <col min="7" max="7" width="10.44140625" customWidth="1"/>
  </cols>
  <sheetData>
    <row r="1" spans="1:7" x14ac:dyDescent="0.25">
      <c r="A1" s="137" t="s">
        <v>0</v>
      </c>
      <c r="B1" s="137"/>
      <c r="C1" s="137"/>
      <c r="D1" s="137"/>
      <c r="E1" s="137"/>
      <c r="F1" s="137"/>
    </row>
    <row r="2" spans="1:7" x14ac:dyDescent="0.25">
      <c r="B2" s="1"/>
      <c r="C2" s="1"/>
      <c r="D2" s="30"/>
      <c r="E2" s="30"/>
      <c r="F2" s="1"/>
    </row>
    <row r="3" spans="1:7" x14ac:dyDescent="0.25">
      <c r="A3" s="2"/>
      <c r="B3" s="31" t="s">
        <v>36</v>
      </c>
      <c r="C3" s="2"/>
      <c r="D3" s="6"/>
      <c r="E3" s="6"/>
      <c r="F3" s="2"/>
    </row>
    <row r="4" spans="1:7" x14ac:dyDescent="0.25">
      <c r="A4" s="3" t="s">
        <v>67</v>
      </c>
      <c r="B4" s="3" t="s">
        <v>68</v>
      </c>
      <c r="C4" s="3" t="s">
        <v>69</v>
      </c>
      <c r="D4" s="5" t="s">
        <v>2</v>
      </c>
      <c r="E4" s="5" t="s">
        <v>70</v>
      </c>
      <c r="F4" s="3" t="s">
        <v>71</v>
      </c>
    </row>
    <row r="5" spans="1:7" ht="24.75" customHeight="1" x14ac:dyDescent="0.25">
      <c r="A5" s="4" t="s">
        <v>212</v>
      </c>
      <c r="B5" s="8" t="s">
        <v>213</v>
      </c>
      <c r="C5" s="4" t="s">
        <v>17</v>
      </c>
      <c r="D5" s="7">
        <f>'Výkaz výměr'!E28</f>
        <v>3</v>
      </c>
      <c r="E5" s="144"/>
      <c r="F5" s="21">
        <f>D5*E5</f>
        <v>0</v>
      </c>
    </row>
    <row r="6" spans="1:7" x14ac:dyDescent="0.25">
      <c r="A6" s="4" t="s">
        <v>212</v>
      </c>
      <c r="B6" s="4" t="s">
        <v>214</v>
      </c>
      <c r="C6" s="4" t="s">
        <v>17</v>
      </c>
      <c r="D6" s="7">
        <f>'Výkaz výměr'!E29</f>
        <v>1</v>
      </c>
      <c r="E6" s="144"/>
      <c r="F6" s="21">
        <f>D6*E6</f>
        <v>0</v>
      </c>
    </row>
    <row r="7" spans="1:7" x14ac:dyDescent="0.25">
      <c r="A7" s="4"/>
      <c r="B7" s="4" t="s">
        <v>215</v>
      </c>
      <c r="C7" s="4" t="s">
        <v>17</v>
      </c>
      <c r="D7" s="7">
        <f>'Výkaz výměr'!E30</f>
        <v>2</v>
      </c>
      <c r="E7" s="144"/>
      <c r="F7" s="21">
        <f>D7*E7</f>
        <v>0</v>
      </c>
    </row>
    <row r="8" spans="1:7" x14ac:dyDescent="0.25">
      <c r="A8" s="4"/>
      <c r="B8" s="3" t="s">
        <v>216</v>
      </c>
      <c r="C8" s="3"/>
      <c r="D8" s="5"/>
      <c r="E8" s="5"/>
      <c r="F8" s="24">
        <f>SUM(F5:F7)</f>
        <v>0</v>
      </c>
    </row>
    <row r="9" spans="1:7" ht="29.25" customHeight="1" x14ac:dyDescent="0.25">
      <c r="A9" s="4"/>
      <c r="B9" s="115" t="s">
        <v>217</v>
      </c>
      <c r="C9" s="3"/>
      <c r="D9" s="5"/>
      <c r="E9" s="5"/>
      <c r="F9" s="24">
        <f>F8*0.2</f>
        <v>0</v>
      </c>
    </row>
    <row r="10" spans="1:7" x14ac:dyDescent="0.25">
      <c r="A10" s="4"/>
      <c r="B10" s="3" t="s">
        <v>218</v>
      </c>
      <c r="C10" s="4"/>
      <c r="D10" s="7"/>
      <c r="E10" s="7"/>
      <c r="F10" s="21"/>
      <c r="G10" s="116"/>
    </row>
    <row r="11" spans="1:7" x14ac:dyDescent="0.25">
      <c r="A11" s="4" t="s">
        <v>219</v>
      </c>
      <c r="B11" s="4" t="s">
        <v>220</v>
      </c>
      <c r="C11" s="4" t="s">
        <v>17</v>
      </c>
      <c r="D11" s="7">
        <f>D5</f>
        <v>3</v>
      </c>
      <c r="E11" s="144"/>
      <c r="F11" s="21">
        <f>D11*E11</f>
        <v>0</v>
      </c>
    </row>
    <row r="12" spans="1:7" ht="25.5" customHeight="1" x14ac:dyDescent="0.25">
      <c r="A12" s="4"/>
      <c r="B12" s="8" t="s">
        <v>221</v>
      </c>
      <c r="C12" s="4" t="s">
        <v>17</v>
      </c>
      <c r="D12" s="7">
        <f>D7</f>
        <v>2</v>
      </c>
      <c r="E12" s="144"/>
      <c r="F12" s="21">
        <f>D12*E12</f>
        <v>0</v>
      </c>
    </row>
    <row r="13" spans="1:7" ht="14.25" customHeight="1" x14ac:dyDescent="0.25">
      <c r="A13" s="4"/>
      <c r="B13" s="8" t="s">
        <v>222</v>
      </c>
      <c r="C13" s="4" t="s">
        <v>17</v>
      </c>
      <c r="D13" s="7">
        <f>D6</f>
        <v>1</v>
      </c>
      <c r="E13" s="144"/>
      <c r="F13" s="21">
        <f>D13*E13</f>
        <v>0</v>
      </c>
    </row>
    <row r="14" spans="1:7" ht="18" customHeight="1" x14ac:dyDescent="0.25">
      <c r="A14" s="4"/>
      <c r="B14" s="31" t="s">
        <v>223</v>
      </c>
      <c r="C14" s="31"/>
      <c r="D14" s="56"/>
      <c r="E14" s="56"/>
      <c r="F14" s="117">
        <f>SUM(F11:F13)</f>
        <v>0</v>
      </c>
    </row>
    <row r="15" spans="1:7" x14ac:dyDescent="0.25">
      <c r="A15" s="2"/>
      <c r="B15" s="3" t="s">
        <v>224</v>
      </c>
      <c r="C15" s="3"/>
      <c r="D15" s="5"/>
      <c r="E15" s="5"/>
      <c r="F15" s="24">
        <f>F8+F9+F14</f>
        <v>0</v>
      </c>
    </row>
    <row r="17" spans="1:6" x14ac:dyDescent="0.25">
      <c r="A17" s="2"/>
      <c r="B17" s="31" t="s">
        <v>225</v>
      </c>
      <c r="C17" s="2"/>
      <c r="D17" s="6"/>
      <c r="E17" s="6"/>
      <c r="F17" s="2"/>
    </row>
    <row r="18" spans="1:6" x14ac:dyDescent="0.25">
      <c r="A18" s="2"/>
      <c r="B18" s="4" t="s">
        <v>226</v>
      </c>
      <c r="C18" s="2"/>
      <c r="D18" s="6"/>
      <c r="E18" s="6"/>
      <c r="F18" s="20"/>
    </row>
    <row r="19" spans="1:6" x14ac:dyDescent="0.25">
      <c r="A19" s="2" t="s">
        <v>227</v>
      </c>
      <c r="B19" s="31" t="s">
        <v>228</v>
      </c>
      <c r="C19" s="2"/>
      <c r="D19" s="6"/>
      <c r="E19" s="6"/>
      <c r="F19" s="2"/>
    </row>
    <row r="20" spans="1:6" x14ac:dyDescent="0.25">
      <c r="A20" s="2" t="s">
        <v>93</v>
      </c>
      <c r="B20" s="2" t="s">
        <v>94</v>
      </c>
      <c r="C20" s="2" t="s">
        <v>10</v>
      </c>
      <c r="D20" s="6">
        <v>26.25</v>
      </c>
      <c r="E20" s="143"/>
      <c r="F20" s="21">
        <f>D20*E20</f>
        <v>0</v>
      </c>
    </row>
    <row r="21" spans="1:6" x14ac:dyDescent="0.25">
      <c r="A21" s="2" t="s">
        <v>95</v>
      </c>
      <c r="B21" s="2" t="s">
        <v>96</v>
      </c>
      <c r="C21" s="2" t="s">
        <v>10</v>
      </c>
      <c r="D21" s="6">
        <f>D20</f>
        <v>26.25</v>
      </c>
      <c r="E21" s="143"/>
      <c r="F21" s="21">
        <f>D21*E21</f>
        <v>0</v>
      </c>
    </row>
    <row r="22" spans="1:6" x14ac:dyDescent="0.25">
      <c r="A22" s="2" t="s">
        <v>97</v>
      </c>
      <c r="B22" s="2" t="s">
        <v>98</v>
      </c>
      <c r="C22" s="2" t="s">
        <v>10</v>
      </c>
      <c r="D22" s="6">
        <f>D20</f>
        <v>26.25</v>
      </c>
      <c r="E22" s="143"/>
      <c r="F22" s="21">
        <f>D22*E22</f>
        <v>0</v>
      </c>
    </row>
    <row r="23" spans="1:6" x14ac:dyDescent="0.25">
      <c r="A23" s="2"/>
      <c r="B23" s="31" t="s">
        <v>229</v>
      </c>
      <c r="C23" s="31"/>
      <c r="D23" s="56"/>
      <c r="E23" s="56"/>
      <c r="F23" s="57">
        <f>SUM(F20:F22)</f>
        <v>0</v>
      </c>
    </row>
    <row r="24" spans="1:6" x14ac:dyDescent="0.25">
      <c r="A24" s="2"/>
      <c r="B24" s="31"/>
      <c r="C24" s="31"/>
      <c r="D24" s="56"/>
      <c r="E24" s="56"/>
      <c r="F24" s="57"/>
    </row>
    <row r="25" spans="1:6" x14ac:dyDescent="0.25">
      <c r="A25" s="2" t="s">
        <v>230</v>
      </c>
      <c r="B25" s="31" t="s">
        <v>231</v>
      </c>
      <c r="C25" s="2"/>
      <c r="D25" s="6"/>
      <c r="E25" s="6"/>
      <c r="F25" s="2"/>
    </row>
    <row r="26" spans="1:6" ht="26.4" x14ac:dyDescent="0.25">
      <c r="A26" s="2" t="s">
        <v>232</v>
      </c>
      <c r="B26" s="8" t="s">
        <v>233</v>
      </c>
      <c r="C26" s="2" t="s">
        <v>7</v>
      </c>
      <c r="D26" s="6">
        <v>87.5</v>
      </c>
      <c r="E26" s="143"/>
      <c r="F26" s="21">
        <f t="shared" ref="F26:F37" si="0">D26*E26</f>
        <v>0</v>
      </c>
    </row>
    <row r="27" spans="1:6" x14ac:dyDescent="0.25">
      <c r="A27" s="2" t="s">
        <v>234</v>
      </c>
      <c r="B27" s="2" t="s">
        <v>235</v>
      </c>
      <c r="C27" s="2" t="s">
        <v>7</v>
      </c>
      <c r="D27" s="6">
        <f>D26</f>
        <v>87.5</v>
      </c>
      <c r="E27" s="143"/>
      <c r="F27" s="21">
        <f t="shared" si="0"/>
        <v>0</v>
      </c>
    </row>
    <row r="28" spans="1:6" x14ac:dyDescent="0.25">
      <c r="A28" s="2" t="s">
        <v>236</v>
      </c>
      <c r="B28" s="2" t="s">
        <v>237</v>
      </c>
      <c r="C28" s="2" t="s">
        <v>7</v>
      </c>
      <c r="D28" s="6">
        <f>D26</f>
        <v>87.5</v>
      </c>
      <c r="E28" s="143"/>
      <c r="F28" s="21">
        <f t="shared" si="0"/>
        <v>0</v>
      </c>
    </row>
    <row r="29" spans="1:6" ht="26.4" x14ac:dyDescent="0.25">
      <c r="A29" s="2" t="s">
        <v>238</v>
      </c>
      <c r="B29" s="8" t="s">
        <v>239</v>
      </c>
      <c r="C29" s="2" t="s">
        <v>7</v>
      </c>
      <c r="D29" s="6">
        <v>83</v>
      </c>
      <c r="E29" s="143"/>
      <c r="F29" s="21">
        <f t="shared" si="0"/>
        <v>0</v>
      </c>
    </row>
    <row r="30" spans="1:6" x14ac:dyDescent="0.25">
      <c r="A30" s="2" t="s">
        <v>240</v>
      </c>
      <c r="B30" s="2" t="s">
        <v>241</v>
      </c>
      <c r="C30" s="2" t="s">
        <v>7</v>
      </c>
      <c r="D30" s="6">
        <v>83</v>
      </c>
      <c r="E30" s="143"/>
      <c r="F30" s="21">
        <f t="shared" si="0"/>
        <v>0</v>
      </c>
    </row>
    <row r="31" spans="1:6" ht="26.4" x14ac:dyDescent="0.25">
      <c r="A31" s="2" t="s">
        <v>242</v>
      </c>
      <c r="B31" s="8" t="s">
        <v>243</v>
      </c>
      <c r="C31" s="4" t="s">
        <v>78</v>
      </c>
      <c r="D31" s="7">
        <v>93</v>
      </c>
      <c r="E31" s="144"/>
      <c r="F31" s="21">
        <f t="shared" si="0"/>
        <v>0</v>
      </c>
    </row>
    <row r="32" spans="1:6" ht="29.25" customHeight="1" x14ac:dyDescent="0.25">
      <c r="A32" s="2" t="s">
        <v>212</v>
      </c>
      <c r="B32" s="8" t="s">
        <v>244</v>
      </c>
      <c r="C32" s="2" t="s">
        <v>78</v>
      </c>
      <c r="D32" s="6">
        <f>D31</f>
        <v>93</v>
      </c>
      <c r="E32" s="143"/>
      <c r="F32" s="21">
        <f t="shared" si="0"/>
        <v>0</v>
      </c>
    </row>
    <row r="33" spans="1:7" ht="29.25" customHeight="1" x14ac:dyDescent="0.25">
      <c r="A33" s="2" t="s">
        <v>212</v>
      </c>
      <c r="B33" s="2" t="s">
        <v>245</v>
      </c>
      <c r="C33" s="2" t="s">
        <v>10</v>
      </c>
      <c r="D33" s="6">
        <v>8.5</v>
      </c>
      <c r="E33" s="143"/>
      <c r="F33" s="21">
        <f t="shared" si="0"/>
        <v>0</v>
      </c>
    </row>
    <row r="34" spans="1:7" x14ac:dyDescent="0.25">
      <c r="A34" s="2" t="s">
        <v>212</v>
      </c>
      <c r="B34" s="8" t="s">
        <v>246</v>
      </c>
      <c r="C34" s="2" t="s">
        <v>7</v>
      </c>
      <c r="D34" s="6">
        <v>4.5</v>
      </c>
      <c r="E34" s="143"/>
      <c r="F34" s="21">
        <f t="shared" si="0"/>
        <v>0</v>
      </c>
    </row>
    <row r="35" spans="1:7" x14ac:dyDescent="0.25">
      <c r="A35" s="2" t="s">
        <v>212</v>
      </c>
      <c r="B35" s="2" t="s">
        <v>247</v>
      </c>
      <c r="C35" s="2" t="s">
        <v>10</v>
      </c>
      <c r="D35" s="6">
        <v>0.8</v>
      </c>
      <c r="E35" s="143"/>
      <c r="F35" s="21">
        <f t="shared" si="0"/>
        <v>0</v>
      </c>
    </row>
    <row r="36" spans="1:7" x14ac:dyDescent="0.25">
      <c r="A36" s="118" t="s">
        <v>248</v>
      </c>
      <c r="B36" s="2" t="s">
        <v>249</v>
      </c>
      <c r="C36" s="2" t="s">
        <v>7</v>
      </c>
      <c r="D36" s="6">
        <v>4.5</v>
      </c>
      <c r="E36" s="143"/>
      <c r="F36" s="21">
        <f t="shared" si="0"/>
        <v>0</v>
      </c>
    </row>
    <row r="37" spans="1:7" x14ac:dyDescent="0.25">
      <c r="A37" s="2" t="s">
        <v>250</v>
      </c>
      <c r="B37" s="2" t="s">
        <v>251</v>
      </c>
      <c r="C37" s="2" t="s">
        <v>34</v>
      </c>
      <c r="D37" s="6">
        <v>101</v>
      </c>
      <c r="E37" s="143"/>
      <c r="F37" s="21">
        <f t="shared" si="0"/>
        <v>0</v>
      </c>
    </row>
    <row r="38" spans="1:7" x14ac:dyDescent="0.25">
      <c r="A38" s="2"/>
      <c r="B38" s="31" t="s">
        <v>252</v>
      </c>
      <c r="C38" s="31"/>
      <c r="D38" s="6"/>
      <c r="E38" s="56"/>
      <c r="F38" s="57">
        <f>SUM(F26:F37)</f>
        <v>0</v>
      </c>
    </row>
    <row r="39" spans="1:7" x14ac:dyDescent="0.25">
      <c r="D39" s="119"/>
    </row>
    <row r="40" spans="1:7" x14ac:dyDescent="0.25">
      <c r="A40" s="2" t="s">
        <v>253</v>
      </c>
      <c r="B40" s="3" t="s">
        <v>254</v>
      </c>
      <c r="C40" s="2"/>
      <c r="D40" s="6"/>
      <c r="E40" s="6"/>
      <c r="F40" s="2"/>
    </row>
    <row r="41" spans="1:7" x14ac:dyDescent="0.25">
      <c r="A41" s="2" t="s">
        <v>255</v>
      </c>
      <c r="B41" s="8" t="s">
        <v>256</v>
      </c>
      <c r="C41" s="2" t="s">
        <v>10</v>
      </c>
      <c r="D41" s="6">
        <v>9.1199999999999992</v>
      </c>
      <c r="E41" s="143"/>
      <c r="F41" s="21">
        <f>D41*E41</f>
        <v>0</v>
      </c>
    </row>
    <row r="42" spans="1:7" x14ac:dyDescent="0.25">
      <c r="A42" s="2" t="s">
        <v>257</v>
      </c>
      <c r="B42" s="2" t="s">
        <v>258</v>
      </c>
      <c r="C42" s="2" t="s">
        <v>259</v>
      </c>
      <c r="D42" s="6">
        <v>86</v>
      </c>
      <c r="E42" s="143"/>
      <c r="F42" s="21">
        <f>D42*E42</f>
        <v>0</v>
      </c>
    </row>
    <row r="43" spans="1:7" x14ac:dyDescent="0.25">
      <c r="A43" s="2"/>
      <c r="B43" s="2" t="s">
        <v>260</v>
      </c>
      <c r="C43" s="2" t="s">
        <v>34</v>
      </c>
      <c r="D43" s="6">
        <f>'Výkaz výměr'!H32+'Výkaz výměr'!H33</f>
        <v>37.699999999999996</v>
      </c>
      <c r="E43" s="143"/>
      <c r="F43" s="21">
        <f>D43*E43</f>
        <v>0</v>
      </c>
    </row>
    <row r="44" spans="1:7" x14ac:dyDescent="0.25">
      <c r="A44" s="2"/>
      <c r="B44" s="3" t="s">
        <v>261</v>
      </c>
      <c r="C44" s="3"/>
      <c r="D44" s="5"/>
      <c r="E44" s="5"/>
      <c r="F44" s="25">
        <f>SUM(F41:F43)</f>
        <v>0</v>
      </c>
    </row>
    <row r="45" spans="1:7" x14ac:dyDescent="0.25">
      <c r="A45" s="2"/>
      <c r="B45" s="2"/>
      <c r="C45" s="2"/>
      <c r="D45" s="6"/>
      <c r="E45" s="6"/>
      <c r="F45" s="2"/>
    </row>
    <row r="46" spans="1:7" x14ac:dyDescent="0.25">
      <c r="A46" s="2"/>
      <c r="B46" s="3" t="s">
        <v>262</v>
      </c>
      <c r="C46" s="2"/>
      <c r="D46" s="6"/>
      <c r="E46" s="6"/>
      <c r="F46" s="2"/>
    </row>
    <row r="47" spans="1:7" ht="26.4" x14ac:dyDescent="0.25">
      <c r="A47" s="8" t="s">
        <v>263</v>
      </c>
      <c r="B47" s="8" t="s">
        <v>264</v>
      </c>
      <c r="C47" s="2" t="s">
        <v>7</v>
      </c>
      <c r="D47" s="6">
        <v>4.4000000000000004</v>
      </c>
      <c r="E47" s="143"/>
      <c r="F47" s="20">
        <f t="shared" ref="F47:F60" si="1">D47*E47</f>
        <v>0</v>
      </c>
    </row>
    <row r="48" spans="1:7" x14ac:dyDescent="0.25">
      <c r="A48" s="2" t="s">
        <v>93</v>
      </c>
      <c r="B48" s="2" t="s">
        <v>94</v>
      </c>
      <c r="C48" s="2" t="s">
        <v>10</v>
      </c>
      <c r="D48" s="6">
        <v>3.45</v>
      </c>
      <c r="E48" s="143"/>
      <c r="F48" s="20">
        <f t="shared" si="1"/>
        <v>0</v>
      </c>
      <c r="G48" s="50"/>
    </row>
    <row r="49" spans="1:7" x14ac:dyDescent="0.25">
      <c r="A49" s="2" t="s">
        <v>95</v>
      </c>
      <c r="B49" s="2" t="s">
        <v>96</v>
      </c>
      <c r="C49" s="2" t="s">
        <v>10</v>
      </c>
      <c r="D49" s="6">
        <f>D48</f>
        <v>3.45</v>
      </c>
      <c r="E49" s="143"/>
      <c r="F49" s="20">
        <f t="shared" si="1"/>
        <v>0</v>
      </c>
      <c r="G49" s="50"/>
    </row>
    <row r="50" spans="1:7" x14ac:dyDescent="0.25">
      <c r="A50" s="2" t="s">
        <v>97</v>
      </c>
      <c r="B50" s="2" t="s">
        <v>98</v>
      </c>
      <c r="C50" s="2" t="s">
        <v>10</v>
      </c>
      <c r="D50" s="6">
        <f>D48</f>
        <v>3.45</v>
      </c>
      <c r="E50" s="143"/>
      <c r="F50" s="20">
        <f t="shared" si="1"/>
        <v>0</v>
      </c>
      <c r="G50" s="50"/>
    </row>
    <row r="51" spans="1:7" ht="26.4" x14ac:dyDescent="0.25">
      <c r="A51" s="2" t="s">
        <v>232</v>
      </c>
      <c r="B51" s="8" t="s">
        <v>233</v>
      </c>
      <c r="C51" s="2" t="s">
        <v>7</v>
      </c>
      <c r="D51" s="6">
        <v>33.6</v>
      </c>
      <c r="E51" s="143"/>
      <c r="F51" s="20">
        <f t="shared" si="1"/>
        <v>0</v>
      </c>
    </row>
    <row r="52" spans="1:7" x14ac:dyDescent="0.25">
      <c r="A52" s="2" t="s">
        <v>234</v>
      </c>
      <c r="B52" s="2" t="s">
        <v>235</v>
      </c>
      <c r="C52" s="2" t="s">
        <v>7</v>
      </c>
      <c r="D52" s="6">
        <f>D51</f>
        <v>33.6</v>
      </c>
      <c r="E52" s="143"/>
      <c r="F52" s="20">
        <f t="shared" si="1"/>
        <v>0</v>
      </c>
    </row>
    <row r="53" spans="1:7" ht="26.4" x14ac:dyDescent="0.25">
      <c r="A53" s="2" t="s">
        <v>265</v>
      </c>
      <c r="B53" s="8" t="s">
        <v>266</v>
      </c>
      <c r="C53" s="4" t="s">
        <v>78</v>
      </c>
      <c r="D53" s="7">
        <v>5</v>
      </c>
      <c r="E53" s="144"/>
      <c r="F53" s="19">
        <f t="shared" si="1"/>
        <v>0</v>
      </c>
    </row>
    <row r="54" spans="1:7" x14ac:dyDescent="0.25">
      <c r="A54" s="2" t="s">
        <v>212</v>
      </c>
      <c r="B54" s="8" t="s">
        <v>267</v>
      </c>
      <c r="C54" s="4" t="s">
        <v>10</v>
      </c>
      <c r="D54" s="7">
        <v>0.8</v>
      </c>
      <c r="E54" s="144"/>
      <c r="F54" s="19">
        <f t="shared" si="1"/>
        <v>0</v>
      </c>
    </row>
    <row r="55" spans="1:7" x14ac:dyDescent="0.25">
      <c r="A55" s="2" t="s">
        <v>212</v>
      </c>
      <c r="B55" s="8" t="s">
        <v>268</v>
      </c>
      <c r="C55" s="2" t="s">
        <v>78</v>
      </c>
      <c r="D55" s="6">
        <v>5</v>
      </c>
      <c r="E55" s="143"/>
      <c r="F55" s="20">
        <f t="shared" si="1"/>
        <v>0</v>
      </c>
    </row>
    <row r="56" spans="1:7" x14ac:dyDescent="0.25">
      <c r="A56" s="8" t="s">
        <v>269</v>
      </c>
      <c r="B56" s="8" t="s">
        <v>270</v>
      </c>
      <c r="C56" s="4" t="s">
        <v>78</v>
      </c>
      <c r="D56" s="7">
        <v>42</v>
      </c>
      <c r="E56" s="144"/>
      <c r="F56" s="19">
        <f t="shared" si="1"/>
        <v>0</v>
      </c>
    </row>
    <row r="57" spans="1:7" x14ac:dyDescent="0.25">
      <c r="A57" s="2" t="s">
        <v>212</v>
      </c>
      <c r="B57" s="8" t="s">
        <v>271</v>
      </c>
      <c r="C57" s="2" t="s">
        <v>17</v>
      </c>
      <c r="D57" s="6">
        <v>135</v>
      </c>
      <c r="E57" s="143"/>
      <c r="F57" s="20">
        <f t="shared" si="1"/>
        <v>0</v>
      </c>
    </row>
    <row r="58" spans="1:7" x14ac:dyDescent="0.25">
      <c r="A58" s="2" t="s">
        <v>212</v>
      </c>
      <c r="B58" s="2" t="s">
        <v>272</v>
      </c>
      <c r="C58" s="2" t="s">
        <v>10</v>
      </c>
      <c r="D58" s="6">
        <v>4.2</v>
      </c>
      <c r="E58" s="143"/>
      <c r="F58" s="20">
        <f t="shared" si="1"/>
        <v>0</v>
      </c>
    </row>
    <row r="59" spans="1:7" ht="26.4" x14ac:dyDescent="0.25">
      <c r="A59" s="2"/>
      <c r="B59" s="8" t="s">
        <v>273</v>
      </c>
      <c r="C59" s="2" t="s">
        <v>17</v>
      </c>
      <c r="D59" s="6">
        <v>6</v>
      </c>
      <c r="E59" s="143"/>
      <c r="F59" s="20">
        <f t="shared" si="1"/>
        <v>0</v>
      </c>
    </row>
    <row r="60" spans="1:7" x14ac:dyDescent="0.25">
      <c r="A60" s="2" t="s">
        <v>274</v>
      </c>
      <c r="B60" s="2" t="s">
        <v>275</v>
      </c>
      <c r="C60" s="2" t="s">
        <v>34</v>
      </c>
      <c r="D60" s="6">
        <v>36.200000000000003</v>
      </c>
      <c r="E60" s="143"/>
      <c r="F60" s="20">
        <f t="shared" si="1"/>
        <v>0</v>
      </c>
    </row>
    <row r="61" spans="1:7" x14ac:dyDescent="0.25">
      <c r="A61" s="2"/>
      <c r="B61" s="3" t="s">
        <v>276</v>
      </c>
      <c r="C61" s="3"/>
      <c r="D61" s="5"/>
      <c r="E61" s="5"/>
      <c r="F61" s="25">
        <f>SUM(F47:F60)</f>
        <v>0</v>
      </c>
    </row>
  </sheetData>
  <sheetProtection selectLockedCells="1" selectUnlockedCells="1"/>
  <mergeCells count="1">
    <mergeCell ref="A1:F1"/>
  </mergeCells>
  <pageMargins left="0.7" right="0.7" top="0.78749999999999998" bottom="0.78749999999999998" header="0.51180555555555551" footer="0.51180555555555551"/>
  <pageSetup paperSize="9" scale="98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3</vt:i4>
      </vt:variant>
    </vt:vector>
  </HeadingPairs>
  <TitlesOfParts>
    <vt:vector size="13" baseType="lpstr">
      <vt:lpstr>Rekapitulace</vt:lpstr>
      <vt:lpstr>Pergola</vt:lpstr>
      <vt:lpstr>List1</vt:lpstr>
      <vt:lpstr>List8</vt:lpstr>
      <vt:lpstr>opěrná zeď</vt:lpstr>
      <vt:lpstr>bezpečnostní stěna</vt:lpstr>
      <vt:lpstr>Dodávky</vt:lpstr>
      <vt:lpstr>Zakládání zeleně</vt:lpstr>
      <vt:lpstr>Odpočívadla+Mobiliář</vt:lpstr>
      <vt:lpstr>Výkaz výměr</vt:lpstr>
      <vt:lpstr>Dodávky!Názvy_tisku</vt:lpstr>
      <vt:lpstr>Dodávky!Oblast_tisku</vt:lpstr>
      <vt:lpstr>Rekapitulace!Oblast_tisku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SMS Sluzby</cp:lastModifiedBy>
  <cp:lastPrinted>2024-03-21T15:37:57Z</cp:lastPrinted>
  <dcterms:created xsi:type="dcterms:W3CDTF">2025-12-30T21:26:52Z</dcterms:created>
  <dcterms:modified xsi:type="dcterms:W3CDTF">2025-12-30T21:26:52Z</dcterms:modified>
</cp:coreProperties>
</file>