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OEM\Desktop\ZEMNÍ PRÁCE\"/>
    </mc:Choice>
  </mc:AlternateContent>
  <xr:revisionPtr revIDLastSave="0" documentId="13_ncr:1_{C83A0C51-AF8A-4064-8C58-8B129DF88DF5}" xr6:coauthVersionLast="47" xr6:coauthVersionMax="47" xr10:uidLastSave="{00000000-0000-0000-0000-000000000000}"/>
  <workbookProtection workbookAlgorithmName="SHA-512" workbookHashValue="rLT5uNWlSdVKM1WtPwjDx6WTc+HWadXcHM90dYeXC1/woCluE3eoDak3ztyk7SzdtigTm4N/e4aq6dgEn1XWQQ==" workbookSaltValue="IThiR0s0FxrBailUTlu2wA==" workbookSpinCount="100000" lockStructure="1"/>
  <bookViews>
    <workbookView xWindow="-120" yWindow="-120" windowWidth="38640" windowHeight="21120" activeTab="2" xr2:uid="{00000000-000D-0000-FFFF-FFFF00000000}"/>
  </bookViews>
  <sheets>
    <sheet name="01 - ZÁKLADY PRO FOTBALOV..." sheetId="2" r:id="rId1"/>
    <sheet name="02 - VEDLEJŠÍ ROZPOČTOVÉ ..." sheetId="4" r:id="rId2"/>
    <sheet name="Pokyny pro vyplnění" sheetId="5" r:id="rId3"/>
  </sheets>
  <definedNames>
    <definedName name="_xlnm._FilterDatabase" localSheetId="0" hidden="1">'01 - ZÁKLADY PRO FOTBALOV...'!$C$86:$K$143</definedName>
    <definedName name="_xlnm._FilterDatabase" localSheetId="1" hidden="1">'02 - VEDLEJŠÍ ROZPOČTOVÉ ...'!$C$81:$K$93</definedName>
    <definedName name="_xlnm.Print_Titles" localSheetId="0">'01 - ZÁKLADY PRO FOTBALOV...'!$86:$86</definedName>
    <definedName name="_xlnm.Print_Titles" localSheetId="1">'02 - VEDLEJŠÍ ROZPOČTOVÉ ...'!$81:$81</definedName>
    <definedName name="_xlnm.Print_Area" localSheetId="0">'01 - ZÁKLADY PRO FOTBALOV...'!$C$4:$J$39,'01 - ZÁKLADY PRO FOTBALOV...'!$C$45:$J$68,'01 - ZÁKLADY PRO FOTBALOV...'!$C$74:$K$143</definedName>
    <definedName name="_xlnm.Print_Area" localSheetId="1">'02 - VEDLEJŠÍ ROZPOČTOVÉ ...'!$C$4:$J$39,'02 - VEDLEJŠÍ ROZPOČTOVÉ ...'!$C$45:$J$63,'02 - VEDLEJŠÍ ROZPOČTOVÉ ...'!$C$69:$K$93</definedName>
    <definedName name="_xlnm.Print_Area" localSheetId="2">'Pokyny pro vyplnění'!$B$2:$K$71,'Pokyny pro vyplnění'!$B$74:$K$118,'Pokyny pro vyplnění'!$B$121:$K$161,'Pokyny pro vyplnění'!$B$164:$K$219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J35" i="4"/>
  <c r="BI92" i="4"/>
  <c r="BH92" i="4"/>
  <c r="BG92" i="4"/>
  <c r="BF92" i="4"/>
  <c r="T92" i="4"/>
  <c r="T91" i="4"/>
  <c r="R92" i="4"/>
  <c r="R91" i="4"/>
  <c r="P92" i="4"/>
  <c r="P91" i="4" s="1"/>
  <c r="BI89" i="4"/>
  <c r="BH89" i="4"/>
  <c r="BG89" i="4"/>
  <c r="BF89" i="4"/>
  <c r="T89" i="4"/>
  <c r="R89" i="4"/>
  <c r="P89" i="4"/>
  <c r="BI87" i="4"/>
  <c r="BH87" i="4"/>
  <c r="BG87" i="4"/>
  <c r="BF87" i="4"/>
  <c r="T87" i="4"/>
  <c r="R87" i="4"/>
  <c r="P87" i="4"/>
  <c r="BI85" i="4"/>
  <c r="BH85" i="4"/>
  <c r="BG85" i="4"/>
  <c r="BF85" i="4"/>
  <c r="T85" i="4"/>
  <c r="R85" i="4"/>
  <c r="P85" i="4"/>
  <c r="J79" i="4"/>
  <c r="J78" i="4"/>
  <c r="F78" i="4"/>
  <c r="F76" i="4"/>
  <c r="E74" i="4"/>
  <c r="J55" i="4"/>
  <c r="J54" i="4"/>
  <c r="F54" i="4"/>
  <c r="F52" i="4"/>
  <c r="E50" i="4"/>
  <c r="J52" i="4"/>
  <c r="E72" i="4"/>
  <c r="J37" i="2"/>
  <c r="J36" i="2"/>
  <c r="J35" i="2"/>
  <c r="BI142" i="2"/>
  <c r="BH142" i="2"/>
  <c r="BG142" i="2"/>
  <c r="BF142" i="2"/>
  <c r="T142" i="2"/>
  <c r="T141" i="2"/>
  <c r="R142" i="2"/>
  <c r="R141" i="2"/>
  <c r="P142" i="2"/>
  <c r="P141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BI125" i="2"/>
  <c r="BH125" i="2"/>
  <c r="BG125" i="2"/>
  <c r="BF125" i="2"/>
  <c r="T125" i="2"/>
  <c r="R125" i="2"/>
  <c r="P125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R113" i="2"/>
  <c r="P113" i="2"/>
  <c r="BI111" i="2"/>
  <c r="BH111" i="2"/>
  <c r="BG111" i="2"/>
  <c r="BF111" i="2"/>
  <c r="T111" i="2"/>
  <c r="R111" i="2"/>
  <c r="P111" i="2"/>
  <c r="BI106" i="2"/>
  <c r="BH106" i="2"/>
  <c r="BG106" i="2"/>
  <c r="BF106" i="2"/>
  <c r="T106" i="2"/>
  <c r="R106" i="2"/>
  <c r="P106" i="2"/>
  <c r="BI102" i="2"/>
  <c r="BH102" i="2"/>
  <c r="BG102" i="2"/>
  <c r="BF102" i="2"/>
  <c r="T102" i="2"/>
  <c r="R102" i="2"/>
  <c r="P102" i="2"/>
  <c r="BI99" i="2"/>
  <c r="BH99" i="2"/>
  <c r="BG99" i="2"/>
  <c r="BF99" i="2"/>
  <c r="T99" i="2"/>
  <c r="R99" i="2"/>
  <c r="P99" i="2"/>
  <c r="BI95" i="2"/>
  <c r="BH95" i="2"/>
  <c r="BG95" i="2"/>
  <c r="BF95" i="2"/>
  <c r="T95" i="2"/>
  <c r="T94" i="2"/>
  <c r="R95" i="2"/>
  <c r="R94" i="2"/>
  <c r="P95" i="2"/>
  <c r="P94" i="2"/>
  <c r="BI91" i="2"/>
  <c r="BH91" i="2"/>
  <c r="BG91" i="2"/>
  <c r="BF91" i="2"/>
  <c r="T91" i="2"/>
  <c r="T90" i="2"/>
  <c r="R91" i="2"/>
  <c r="R90" i="2"/>
  <c r="P91" i="2"/>
  <c r="P90" i="2"/>
  <c r="J84" i="2"/>
  <c r="J83" i="2"/>
  <c r="F83" i="2"/>
  <c r="F81" i="2"/>
  <c r="E79" i="2"/>
  <c r="J55" i="2"/>
  <c r="J54" i="2"/>
  <c r="F54" i="2"/>
  <c r="F52" i="2"/>
  <c r="E50" i="2"/>
  <c r="F84" i="2"/>
  <c r="J81" i="2"/>
  <c r="E77" i="2"/>
  <c r="J87" i="4"/>
  <c r="J92" i="4"/>
  <c r="BK99" i="2"/>
  <c r="J91" i="2"/>
  <c r="BK113" i="2"/>
  <c r="BK87" i="4"/>
  <c r="J85" i="4"/>
  <c r="J111" i="2"/>
  <c r="BK118" i="2"/>
  <c r="BK111" i="2"/>
  <c r="BK106" i="2"/>
  <c r="BK89" i="4"/>
  <c r="BK85" i="4"/>
  <c r="J95" i="2"/>
  <c r="BK95" i="2"/>
  <c r="BK92" i="4"/>
  <c r="J130" i="2"/>
  <c r="BK120" i="2"/>
  <c r="BK133" i="2"/>
  <c r="J116" i="2"/>
  <c r="J125" i="2"/>
  <c r="J120" i="2"/>
  <c r="BK136" i="2"/>
  <c r="BK91" i="2"/>
  <c r="J113" i="2"/>
  <c r="J89" i="4"/>
  <c r="BK116" i="2"/>
  <c r="BK125" i="2"/>
  <c r="J136" i="2"/>
  <c r="J102" i="2"/>
  <c r="J99" i="2"/>
  <c r="J139" i="2"/>
  <c r="BK139" i="2"/>
  <c r="J133" i="2"/>
  <c r="J106" i="2"/>
  <c r="BK102" i="2"/>
  <c r="J142" i="2"/>
  <c r="BK142" i="2"/>
  <c r="BK130" i="2"/>
  <c r="J118" i="2"/>
  <c r="R105" i="2" l="1"/>
  <c r="R89" i="2" s="1"/>
  <c r="R88" i="2" s="1"/>
  <c r="R87" i="2" s="1"/>
  <c r="BK105" i="2"/>
  <c r="J105" i="2"/>
  <c r="J65" i="2"/>
  <c r="R132" i="2"/>
  <c r="P105" i="2"/>
  <c r="P89" i="2" s="1"/>
  <c r="P88" i="2" s="1"/>
  <c r="P87" i="2" s="1"/>
  <c r="T132" i="2"/>
  <c r="R84" i="4"/>
  <c r="R83" i="4" s="1"/>
  <c r="R82" i="4" s="1"/>
  <c r="BK98" i="2"/>
  <c r="J98" i="2"/>
  <c r="J64" i="2" s="1"/>
  <c r="R98" i="2"/>
  <c r="BK132" i="2"/>
  <c r="J132" i="2"/>
  <c r="J66" i="2"/>
  <c r="BK84" i="4"/>
  <c r="J84" i="4" s="1"/>
  <c r="J61" i="4" s="1"/>
  <c r="T84" i="4"/>
  <c r="T83" i="4" s="1"/>
  <c r="T82" i="4" s="1"/>
  <c r="P98" i="2"/>
  <c r="T98" i="2"/>
  <c r="P132" i="2"/>
  <c r="T105" i="2"/>
  <c r="P84" i="4"/>
  <c r="P83" i="4"/>
  <c r="P82" i="4" s="1"/>
  <c r="BK90" i="2"/>
  <c r="J90" i="2" s="1"/>
  <c r="J62" i="2" s="1"/>
  <c r="BK94" i="2"/>
  <c r="J94" i="2"/>
  <c r="J63" i="2" s="1"/>
  <c r="BK91" i="4"/>
  <c r="J91" i="4"/>
  <c r="J62" i="4"/>
  <c r="BK141" i="2"/>
  <c r="J141" i="2" s="1"/>
  <c r="J67" i="2" s="1"/>
  <c r="BE89" i="4"/>
  <c r="E48" i="4"/>
  <c r="F55" i="4"/>
  <c r="BE85" i="4"/>
  <c r="BE92" i="4"/>
  <c r="BE87" i="4"/>
  <c r="J52" i="2"/>
  <c r="BE106" i="2"/>
  <c r="BE113" i="2"/>
  <c r="BE120" i="2"/>
  <c r="BE95" i="2"/>
  <c r="BE130" i="2"/>
  <c r="F55" i="2"/>
  <c r="BE102" i="2"/>
  <c r="BE136" i="2"/>
  <c r="BE116" i="2"/>
  <c r="BE125" i="2"/>
  <c r="BE142" i="2"/>
  <c r="BE99" i="2"/>
  <c r="BE139" i="2"/>
  <c r="E48" i="2"/>
  <c r="BE91" i="2"/>
  <c r="BE111" i="2"/>
  <c r="BE118" i="2"/>
  <c r="BE133" i="2"/>
  <c r="F37" i="4"/>
  <c r="J34" i="2"/>
  <c r="F37" i="2"/>
  <c r="F35" i="2"/>
  <c r="F35" i="4"/>
  <c r="J34" i="4"/>
  <c r="F34" i="2"/>
  <c r="F34" i="4"/>
  <c r="F36" i="4"/>
  <c r="F36" i="2"/>
  <c r="T89" i="2" l="1"/>
  <c r="T88" i="2"/>
  <c r="T87" i="2" s="1"/>
  <c r="BK89" i="2"/>
  <c r="BK88" i="2" s="1"/>
  <c r="J88" i="2" s="1"/>
  <c r="J60" i="2" s="1"/>
  <c r="BK83" i="4"/>
  <c r="J83" i="4"/>
  <c r="J60" i="4" s="1"/>
  <c r="J33" i="4"/>
  <c r="F33" i="4"/>
  <c r="F33" i="2"/>
  <c r="J33" i="2"/>
  <c r="BK82" i="4" l="1"/>
  <c r="J82" i="4" s="1"/>
  <c r="J59" i="4" s="1"/>
  <c r="J89" i="2"/>
  <c r="J61" i="2"/>
  <c r="BK87" i="2"/>
  <c r="J87" i="2"/>
  <c r="J59" i="2"/>
  <c r="J30" i="4" l="1"/>
  <c r="J30" i="2"/>
  <c r="J39" i="2" l="1"/>
  <c r="J39" i="4"/>
</calcChain>
</file>

<file path=xl/sharedStrings.xml><?xml version="1.0" encoding="utf-8"?>
<sst xmlns="http://schemas.openxmlformats.org/spreadsheetml/2006/main" count="1331" uniqueCount="401">
  <si>
    <t>False</t>
  </si>
  <si>
    <t>12</t>
  </si>
  <si>
    <t>v ---  níže se nacházejí doplnkové a pomocné údaje k sestavám  --- v</t>
  </si>
  <si>
    <t>Stavba:</t>
  </si>
  <si>
    <t>KSO:</t>
  </si>
  <si>
    <t/>
  </si>
  <si>
    <t>CC-CZ:</t>
  </si>
  <si>
    <t>Místo:</t>
  </si>
  <si>
    <t>MALŠOVICE</t>
  </si>
  <si>
    <t>Datum:</t>
  </si>
  <si>
    <t>Zadavatel:</t>
  </si>
  <si>
    <t>IČ:</t>
  </si>
  <si>
    <t>OBEC MALŠOVICE</t>
  </si>
  <si>
    <t>DIČ:</t>
  </si>
  <si>
    <t>Účastník:</t>
  </si>
  <si>
    <t>Projektant:</t>
  </si>
  <si>
    <t>Ing. J. Demuth Děčín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</si>
  <si>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</si>
  <si>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</si>
  <si>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</si>
  <si>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</si>
  <si>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</si>
  <si>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</si>
  <si>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</si>
  <si>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</si>
  <si>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</si>
  <si>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</si>
  <si>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</si>
  <si>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</si>
  <si>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</si>
  <si>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</si>
  <si>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</si>
  <si>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</si>
  <si>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</si>
  <si>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Kód</t>
  </si>
  <si>
    <t>Popis</t>
  </si>
  <si>
    <t>Typ</t>
  </si>
  <si>
    <t>Náklady stavby celkem</t>
  </si>
  <si>
    <t>D</t>
  </si>
  <si>
    <t>0</t>
  </si>
  <si>
    <t>STA</t>
  </si>
  <si>
    <t>1</t>
  </si>
  <si>
    <t>{9160ea73-b5b9-4cbd-a71f-736339407933}</t>
  </si>
  <si>
    <t>2</t>
  </si>
  <si>
    <t>VON</t>
  </si>
  <si>
    <t>{9f54b3fb-8040-4855-a9e8-a53a6648fe61}</t>
  </si>
  <si>
    <t>KRYCÍ LIST SOUPISU PRACÍ</t>
  </si>
  <si>
    <t>Objekt:</t>
  </si>
  <si>
    <t>01 - ZÁKLADY PRO FOTBALOVOU TRIBUNU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</si>
  <si>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</si>
  <si>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</si>
  <si>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</si>
  <si>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</si>
  <si>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</si>
  <si>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</si>
  <si>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12 - Odkopávky a prokopávky</t>
  </si>
  <si>
    <t xml:space="preserve">      13 - Hloubené vykopávky</t>
  </si>
  <si>
    <t xml:space="preserve">      16 - Přemístění výkopku</t>
  </si>
  <si>
    <t xml:space="preserve">      18 - Povrchové úpravy terénu</t>
  </si>
  <si>
    <t xml:space="preserve">    271 - Zakládání - základy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</si>
  <si>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</si>
  <si>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</si>
  <si>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</si>
  <si>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</si>
  <si>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</si>
  <si>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</si>
  <si>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</si>
  <si>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</si>
  <si>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</si>
  <si>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</si>
  <si>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</si>
  <si>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</si>
  <si>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</si>
  <si>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</si>
  <si>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</si>
  <si>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</si>
  <si>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</si>
  <si>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</si>
  <si>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Zemní práce</t>
  </si>
  <si>
    <t>Odkopávky a prokopávky</t>
  </si>
  <si>
    <t>K</t>
  </si>
  <si>
    <t>122251101</t>
  </si>
  <si>
    <t>Odkopávky a prokopávky nezapažené strojně v hornině třídy těžitelnosti I skupiny 3 do 20 m3</t>
  </si>
  <si>
    <t>m3</t>
  </si>
  <si>
    <t>CS ÚRS 2025 01</t>
  </si>
  <si>
    <t>4</t>
  </si>
  <si>
    <t>3</t>
  </si>
  <si>
    <t>-1849393566</t>
  </si>
  <si>
    <t>Online PSC</t>
  </si>
  <si>
    <t>https://podminky.urs.cz/item/CS_URS_2025_01/122251101</t>
  </si>
  <si>
    <t>VV</t>
  </si>
  <si>
    <t>11,35*3,20*0,10</t>
  </si>
  <si>
    <t>13</t>
  </si>
  <si>
    <t>Hloubené vykopávky</t>
  </si>
  <si>
    <t>132251101</t>
  </si>
  <si>
    <t>Hloubení nezapažených rýh šířky do 800 mm strojně s urovnáním dna do předepsaného profilu a spádu v hornině třídy těžitelnosti I skupiny 3 do 20 m3</t>
  </si>
  <si>
    <t>1295699831</t>
  </si>
  <si>
    <t>https://podminky.urs.cz/item/CS_URS_2025_01/132251101</t>
  </si>
  <si>
    <t>0,35*1,10*3,20* 8</t>
  </si>
  <si>
    <t>16</t>
  </si>
  <si>
    <t>Přemístění výkopku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</si>
  <si>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</si>
  <si>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</si>
  <si>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548755546</t>
  </si>
  <si>
    <t>https://podminky.urs.cz/item/CS_URS_2025_01/162651112</t>
  </si>
  <si>
    <t>3,632+9,856</t>
  </si>
  <si>
    <t>171201231</t>
  </si>
  <si>
    <t>Poplatek za uložení stavebního odpadu na recyklační skládce (skládkovné) zeminy a kamení zatříděného do Katalogu odpadů pod kódem 17 05 04</t>
  </si>
  <si>
    <t>t</t>
  </si>
  <si>
    <t>790880268</t>
  </si>
  <si>
    <t>https://podminky.urs.cz/item/CS_URS_2025_01/171201231</t>
  </si>
  <si>
    <t>13,488*1,7</t>
  </si>
  <si>
    <t>18</t>
  </si>
  <si>
    <t>Povrchové úpravy terénu</t>
  </si>
  <si>
    <t>5</t>
  </si>
  <si>
    <t>184911311</t>
  </si>
  <si>
    <t>Položení mulčovací textilie proti prorůstání plevelů kolem vysázených rostlin v rovině nebo na svahu do 1:5</t>
  </si>
  <si>
    <t>m2</t>
  </si>
  <si>
    <t>528798489</t>
  </si>
  <si>
    <t>https://podminky.urs.cz/item/CS_URS_2025_01/184911311</t>
  </si>
  <si>
    <t>11,35*3,20</t>
  </si>
  <si>
    <t>-0,35*3,20*8</t>
  </si>
  <si>
    <t>Součet</t>
  </si>
  <si>
    <t>6</t>
  </si>
  <si>
    <t>M</t>
  </si>
  <si>
    <t>69311006</t>
  </si>
  <si>
    <t>geotextilie tkaná separační, filtrační, výztužná PP pevnost v tahu 15kN/m</t>
  </si>
  <si>
    <t>8</t>
  </si>
  <si>
    <t>-711352122</t>
  </si>
  <si>
    <t>27,36*1,1</t>
  </si>
  <si>
    <t>7</t>
  </si>
  <si>
    <t>916371212</t>
  </si>
  <si>
    <t>Osazení skrytého zahradního obrubníku jednostranným odkopáním kovového</t>
  </si>
  <si>
    <t>m</t>
  </si>
  <si>
    <t>-259672177</t>
  </si>
  <si>
    <t>https://podminky.urs.cz/item/CS_URS_2025_01/916371212</t>
  </si>
  <si>
    <t>1,15*12+1,65*2   " mezi pasy - u kačírku"</t>
  </si>
  <si>
    <t>13824001</t>
  </si>
  <si>
    <t>obrubník zahradní PZ 1195x130mm</t>
  </si>
  <si>
    <t>-1102703823</t>
  </si>
  <si>
    <t>17,10*1,02</t>
  </si>
  <si>
    <t>9</t>
  </si>
  <si>
    <t>63712111.r01</t>
  </si>
  <si>
    <t>Úprava plochy z kameniva s udusáním a urovnáním povrchu z kačírku tl. 100 mm</t>
  </si>
  <si>
    <t>-1135938578</t>
  </si>
  <si>
    <t>11,38*3,20</t>
  </si>
  <si>
    <t>10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</si>
  <si>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</si>
  <si>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</si>
  <si>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-834048214</t>
  </si>
  <si>
    <t>https://podminky.urs.cz/item/CS_URS_2025_01/181111111</t>
  </si>
  <si>
    <t>(11,35+1,70*2)*1,60</t>
  </si>
  <si>
    <t>3,20*1,70*2</t>
  </si>
  <si>
    <t>11</t>
  </si>
  <si>
    <t>181411141</t>
  </si>
  <si>
    <t>Založení trávníku na půdě předem připravené plochy do 1000 m2 výsevem včetně utažení parterového v rovině nebo na svahu do 1:5</t>
  </si>
  <si>
    <t>2018516466</t>
  </si>
  <si>
    <t>https://podminky.urs.cz/item/CS_URS_2025_01/181411141</t>
  </si>
  <si>
    <t>00572410</t>
  </si>
  <si>
    <t>osivo směs travní parková</t>
  </si>
  <si>
    <t>kg</t>
  </si>
  <si>
    <t>2125579924</t>
  </si>
  <si>
    <t>34,48*0,02</t>
  </si>
  <si>
    <t>271</t>
  </si>
  <si>
    <t>Zakládání - základy</t>
  </si>
  <si>
    <t>274313611</t>
  </si>
  <si>
    <t>Základy z betonu prostého pasy betonu kamenem neprokládaného tř. C 16/20</t>
  </si>
  <si>
    <t>1458567383</t>
  </si>
  <si>
    <t>https://podminky.urs.cz/item/CS_URS_2025_01/274313611</t>
  </si>
  <si>
    <t>0,35*1,20*3,20*8 *1,035  "betonáž do výkopu"</t>
  </si>
  <si>
    <t>14</t>
  </si>
  <si>
    <t>274351121</t>
  </si>
  <si>
    <t>Bednění základů pasů rovné zřízení</t>
  </si>
  <si>
    <t>-809053004</t>
  </si>
  <si>
    <t>https://podminky.urs.cz/item/CS_URS_2025_01/274351121</t>
  </si>
  <si>
    <t xml:space="preserve">(0,35*2+3,20*2)*0,10 *8 </t>
  </si>
  <si>
    <t>15</t>
  </si>
  <si>
    <t>274351122</t>
  </si>
  <si>
    <t>Bednění základů pasů rovné odstranění</t>
  </si>
  <si>
    <t>-857087327</t>
  </si>
  <si>
    <t>https://podminky.urs.cz/item/CS_URS_2025_01/274351122</t>
  </si>
  <si>
    <t>998</t>
  </si>
  <si>
    <t>Přesun hmot</t>
  </si>
  <si>
    <t>998014211</t>
  </si>
  <si>
    <t>Přesun hmot pro budovy a haly občanské výstavby, bydlení, výrobu a služby s nosnou svislou konstrukcí montovanou z dílců kovových vodorovná dopravní vzdálenost do 100 m, pro budovy a haly jednopodlažní</t>
  </si>
  <si>
    <t>-1979867478</t>
  </si>
  <si>
    <t>https://podminky.urs.cz/item/CS_URS_2025_01/998014211</t>
  </si>
  <si>
    <t>03 - VEDLEJŠÍ ROZPOČTOVÉ NÁKLADY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</si>
  <si>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</si>
  <si>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</si>
  <si>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</si>
  <si>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>VRN</t>
  </si>
  <si>
    <t>Vedlejší rozpočtové náklady</t>
  </si>
  <si>
    <t>VRN1</t>
  </si>
  <si>
    <t>Průzkumné, zeměměřičské a projektové práce</t>
  </si>
  <si>
    <t>012344000</t>
  </si>
  <si>
    <t>1024</t>
  </si>
  <si>
    <t>567343273</t>
  </si>
  <si>
    <t>https://podminky.urs.cz/item/CS_URS_2025_01/012344000</t>
  </si>
  <si>
    <t>012203000</t>
  </si>
  <si>
    <t>Zeměměřičské práce před výstavbou</t>
  </si>
  <si>
    <t>1676423353</t>
  </si>
  <si>
    <t>https://podminky.urs.cz/item/CS_URS_2025_01/012203000</t>
  </si>
  <si>
    <t>012403000</t>
  </si>
  <si>
    <t>Zeměměřičské práce po výstavbě</t>
  </si>
  <si>
    <t>506258229</t>
  </si>
  <si>
    <t>https://podminky.urs.cz/item/CS_URS_2025_01/012403000</t>
  </si>
  <si>
    <t>VRN3</t>
  </si>
  <si>
    <t>Zařízení staveniště</t>
  </si>
  <si>
    <t>030001000</t>
  </si>
  <si>
    <t>-1741766026</t>
  </si>
  <si>
    <t>https://podminky.urs.cz/item/CS_URS_2025_01/030001000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</si>
  <si>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</si>
  <si>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</si>
  <si>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</si>
  <si>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</si>
  <si>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</si>
  <si>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</si>
  <si>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</si>
  <si>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</si>
  <si>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</si>
  <si>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</si>
  <si>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</si>
  <si>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</si>
  <si>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</si>
  <si>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</si>
  <si>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</si>
  <si>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</si>
  <si>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</si>
  <si>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</si>
  <si>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</si>
  <si>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</si>
  <si>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</si>
  <si>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</si>
  <si>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</si>
  <si>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</si>
  <si>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</si>
  <si>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</si>
  <si>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</si>
  <si>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</si>
  <si>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</si>
  <si>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</si>
  <si>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</si>
  <si>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</si>
  <si>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</si>
  <si>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</si>
  <si>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</si>
  <si>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</si>
  <si>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</si>
  <si>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</si>
  <si>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</si>
  <si>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</si>
  <si>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</si>
  <si>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</si>
  <si>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</si>
  <si>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</si>
  <si>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</si>
  <si>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</si>
  <si>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</si>
  <si>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</si>
  <si>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</si>
  <si>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</si>
  <si>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</si>
  <si>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</si>
  <si>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</si>
  <si>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</si>
  <si>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</si>
  <si>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</si>
  <si>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</si>
  <si>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</si>
  <si>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</si>
  <si>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</si>
  <si>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</si>
  <si>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</si>
  <si>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</si>
  <si>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</si>
  <si>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</si>
  <si>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</si>
  <si>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</si>
  <si>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</si>
  <si>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</si>
  <si>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</si>
  <si>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</si>
  <si>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</si>
  <si>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</si>
  <si>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</si>
  <si>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</si>
  <si>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</si>
  <si>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</si>
  <si>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</si>
  <si>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</si>
  <si>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</si>
  <si>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</si>
  <si>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</si>
  <si>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</si>
  <si>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</si>
  <si>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</si>
  <si>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</si>
  <si>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</si>
  <si>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</si>
  <si>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</si>
  <si>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</si>
  <si>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</si>
  <si>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</si>
  <si>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</si>
  <si>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</si>
  <si>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</si>
  <si>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</si>
  <si>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</si>
  <si>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</si>
  <si>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</si>
  <si>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</si>
  <si>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</si>
  <si>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</si>
  <si>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</si>
  <si>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</si>
  <si>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</si>
  <si>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</si>
  <si>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</si>
  <si>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</si>
  <si>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</si>
  <si>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</si>
  <si>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</si>
  <si>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</si>
  <si>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</si>
  <si>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</si>
  <si>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</si>
  <si>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</si>
  <si>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</si>
  <si>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</si>
  <si>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</si>
  <si>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</si>
  <si>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</si>
  <si>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</si>
  <si>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</si>
  <si>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</si>
  <si>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</si>
  <si>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</si>
  <si>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</si>
  <si>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</si>
  <si>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</si>
  <si>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</si>
  <si>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</si>
  <si>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</si>
  <si>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</si>
  <si>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</si>
  <si>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</si>
  <si>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</si>
  <si>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</si>
  <si>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</si>
  <si>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</si>
  <si>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</si>
  <si>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</si>
  <si>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</si>
  <si>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</si>
  <si>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</si>
  <si>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</si>
  <si>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</si>
  <si>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</si>
  <si>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</si>
  <si>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</si>
  <si>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</si>
  <si>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</si>
  <si>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</si>
  <si>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</si>
  <si>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</si>
  <si>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</si>
  <si>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</si>
  <si>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</si>
  <si>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</si>
  <si>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</si>
  <si>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</si>
  <si>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</si>
  <si>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</si>
  <si>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</si>
  <si>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</si>
  <si>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</si>
  <si>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</si>
  <si>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</si>
  <si>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</si>
  <si>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</si>
  <si>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</si>
  <si>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</si>
  <si>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</si>
  <si>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</si>
  <si>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</si>
  <si>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</si>
  <si>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</si>
  <si>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</si>
  <si>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</si>
  <si>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</si>
  <si>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</si>
  <si>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</si>
  <si>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</si>
  <si>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</si>
  <si>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</si>
  <si>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</si>
  <si>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</si>
  <si>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</si>
  <si>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kpl.</t>
  </si>
  <si>
    <t>Vytyčovací práce+zpracování DIO včetně vydání rozhodnutí o částečné uzavírce přilehlé komunikace a opatření obecné povahy o dočasné úpravě dopravního značení + umístění dopravního značení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</si>
</sst>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b/>
      <sz val="14"/>
      <name val="Arial CE"/>
    </font>
    <font>
      <b/>
      <sz val="10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3" borderId="6" xfId="0" applyFill="1" applyBorder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4" fontId="15" fillId="0" borderId="0" xfId="0" applyNumberFormat="1" applyFont="1"/>
    <xf numFmtId="166" fontId="18" fillId="0" borderId="11" xfId="0" applyNumberFormat="1" applyFont="1" applyBorder="1"/>
    <xf numFmtId="4" fontId="19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5" fillId="0" borderId="0" xfId="0" applyNumberFormat="1" applyFont="1"/>
    <xf numFmtId="0" fontId="7" fillId="0" borderId="13" xfId="0" applyFont="1" applyBorder="1"/>
    <xf numFmtId="166" fontId="7" fillId="0" borderId="0" xfId="0" applyNumberFormat="1" applyFont="1"/>
    <xf numFmtId="0" fontId="7" fillId="0" borderId="14" xfId="0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13" fillId="0" borderId="21" xfId="0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167" fontId="13" fillId="0" borderId="21" xfId="0" applyNumberFormat="1" applyFont="1" applyBorder="1" applyAlignment="1">
      <alignment vertical="center"/>
    </xf>
    <xf numFmtId="4" fontId="13" fillId="2" borderId="21" xfId="0" applyNumberFormat="1" applyFont="1" applyFill="1" applyBorder="1" applyAlignment="1" applyProtection="1">
      <alignment vertical="center"/>
      <protection locked="0"/>
    </xf>
    <xf numFmtId="4" fontId="13" fillId="0" borderId="21" xfId="0" applyNumberFormat="1" applyFont="1" applyBorder="1" applyAlignment="1">
      <alignment vertical="center"/>
    </xf>
    <xf numFmtId="0" fontId="14" fillId="2" borderId="1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23" fillId="0" borderId="21" xfId="0" applyFont="1" applyBorder="1" applyAlignment="1">
      <alignment horizontal="center" vertical="center"/>
    </xf>
    <xf numFmtId="49" fontId="23" fillId="0" borderId="21" xfId="0" applyNumberFormat="1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4" fontId="23" fillId="2" borderId="21" xfId="0" applyNumberFormat="1" applyFont="1" applyFill="1" applyBorder="1" applyAlignment="1" applyProtection="1">
      <alignment vertical="center"/>
      <protection locked="0"/>
    </xf>
    <xf numFmtId="4" fontId="23" fillId="0" borderId="21" xfId="0" applyNumberFormat="1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3" fillId="2" borderId="13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vertical="top"/>
    </xf>
    <xf numFmtId="0" fontId="25" fillId="0" borderId="22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5" fillId="0" borderId="28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1" xfId="0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0" fontId="27" fillId="0" borderId="27" xfId="0" applyFont="1" applyBorder="1" applyAlignment="1">
      <alignment horizontal="center" vertical="center"/>
    </xf>
    <xf numFmtId="0" fontId="31" fillId="0" borderId="27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25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30" fillId="0" borderId="27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29" fillId="0" borderId="27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6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 wrapText="1"/>
    </xf>
    <xf numFmtId="0" fontId="29" fillId="0" borderId="27" xfId="0" applyFont="1" applyBorder="1" applyAlignment="1">
      <alignment horizontal="left" vertical="center" wrapText="1"/>
    </xf>
    <xf numFmtId="0" fontId="29" fillId="0" borderId="29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center" vertical="top"/>
    </xf>
    <xf numFmtId="0" fontId="29" fillId="0" borderId="28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0" fontId="29" fillId="0" borderId="1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1" xfId="0" applyFont="1" applyBorder="1" applyAlignment="1">
      <alignment vertical="center"/>
    </xf>
    <xf numFmtId="0" fontId="31" fillId="0" borderId="27" xfId="0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28" fillId="0" borderId="1" xfId="0" applyFont="1" applyBorder="1" applyAlignment="1">
      <alignment vertical="top"/>
    </xf>
    <xf numFmtId="49" fontId="28" fillId="0" borderId="1" xfId="0" applyNumberFormat="1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35" fillId="0" borderId="1" xfId="0" applyFont="1" applyBorder="1" applyAlignment="1">
      <alignment vertical="top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0" fillId="0" borderId="27" xfId="0" applyBorder="1" applyAlignment="1">
      <alignment vertical="top"/>
    </xf>
    <xf numFmtId="0" fontId="27" fillId="0" borderId="27" xfId="0" applyFont="1" applyBorder="1" applyAlignment="1">
      <alignment horizontal="left"/>
    </xf>
    <xf numFmtId="0" fontId="31" fillId="0" borderId="27" xfId="0" applyFont="1" applyBorder="1"/>
    <xf numFmtId="0" fontId="25" fillId="0" borderId="25" xfId="0" applyFont="1" applyBorder="1" applyAlignment="1">
      <alignment vertical="top"/>
    </xf>
    <xf numFmtId="0" fontId="25" fillId="0" borderId="26" xfId="0" applyFont="1" applyBorder="1" applyAlignment="1">
      <alignment vertical="top"/>
    </xf>
    <xf numFmtId="0" fontId="25" fillId="0" borderId="28" xfId="0" applyFont="1" applyBorder="1" applyAlignment="1">
      <alignment vertical="top"/>
    </xf>
    <xf numFmtId="0" fontId="25" fillId="0" borderId="27" xfId="0" applyFont="1" applyBorder="1" applyAlignment="1">
      <alignment vertical="top"/>
    </xf>
    <xf numFmtId="0" fontId="25" fillId="0" borderId="29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left"/>
    </xf>
    <xf numFmtId="0" fontId="26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7" fillId="0" borderId="27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81411141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podminky.urs.cz/item/CS_URS_2025_01/162651112" TargetMode="External"/><Relationship Id="rId7" Type="http://schemas.openxmlformats.org/officeDocument/2006/relationships/hyperlink" Target="https://podminky.urs.cz/item/CS_URS_2025_01/181111111" TargetMode="External"/><Relationship Id="rId12" Type="http://schemas.openxmlformats.org/officeDocument/2006/relationships/hyperlink" Target="https://podminky.urs.cz/item/CS_URS_2025_01/998014211" TargetMode="External"/><Relationship Id="rId2" Type="http://schemas.openxmlformats.org/officeDocument/2006/relationships/hyperlink" Target="https://podminky.urs.cz/item/CS_URS_2025_01/132251101" TargetMode="External"/><Relationship Id="rId1" Type="http://schemas.openxmlformats.org/officeDocument/2006/relationships/hyperlink" Target="https://podminky.urs.cz/item/CS_URS_2025_01/122251101" TargetMode="External"/><Relationship Id="rId6" Type="http://schemas.openxmlformats.org/officeDocument/2006/relationships/hyperlink" Target="https://podminky.urs.cz/item/CS_URS_2025_01/916371212" TargetMode="External"/><Relationship Id="rId11" Type="http://schemas.openxmlformats.org/officeDocument/2006/relationships/hyperlink" Target="https://podminky.urs.cz/item/CS_URS_2025_01/274351122" TargetMode="External"/><Relationship Id="rId5" Type="http://schemas.openxmlformats.org/officeDocument/2006/relationships/hyperlink" Target="https://podminky.urs.cz/item/CS_URS_2025_01/184911311" TargetMode="External"/><Relationship Id="rId10" Type="http://schemas.openxmlformats.org/officeDocument/2006/relationships/hyperlink" Target="https://podminky.urs.cz/item/CS_URS_2025_01/274351121" TargetMode="Externa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27431361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012403000" TargetMode="External"/><Relationship Id="rId2" Type="http://schemas.openxmlformats.org/officeDocument/2006/relationships/hyperlink" Target="https://podminky.urs.cz/item/CS_URS_2025_01/012203000" TargetMode="External"/><Relationship Id="rId1" Type="http://schemas.openxmlformats.org/officeDocument/2006/relationships/hyperlink" Target="https://podminky.urs.cz/item/CS_URS_2025_01/012344000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podminky.urs.cz/item/CS_URS_2025_01/03000100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4"/>
  <sheetViews>
    <sheetView showGridLines="0" workbookViewId="0">
      <selection activeCell="J14" sqref="J1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0" t="s">
        <v>42</v>
      </c>
    </row>
    <row r="3" spans="2:46" ht="6.95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AT3" s="10" t="s">
        <v>43</v>
      </c>
    </row>
    <row r="4" spans="2:46" ht="24.95" customHeight="1" x14ac:dyDescent="0.2">
      <c r="B4" s="13"/>
      <c r="D4" s="14" t="s">
        <v>46</v>
      </c>
      <c r="L4" s="13"/>
      <c r="M4" s="35" t="s">
        <v>2</v>
      </c>
      <c r="AT4" s="10" t="s">
        <v>0</v>
      </c>
    </row>
    <row r="5" spans="2:46" ht="6.95" customHeight="1" x14ac:dyDescent="0.2">
      <c r="B5" s="13"/>
      <c r="L5" s="13"/>
    </row>
    <row r="6" spans="2:46" ht="12" customHeight="1" x14ac:dyDescent="0.2">
      <c r="B6" s="13"/>
      <c r="D6" s="16" t="s">
        <v>3</v>
      </c>
      <c r="L6" s="13"/>
    </row>
    <row r="7" spans="2:46" ht="16.5" customHeight="1" x14ac:dyDescent="0.2">
      <c r="B7" s="13"/>
      <c r="E7" s="210"/>
      <c r="F7" s="211"/>
      <c r="G7" s="211"/>
      <c r="H7" s="211"/>
      <c r="L7" s="13"/>
    </row>
    <row r="8" spans="2:46" s="1" customFormat="1" ht="12" customHeight="1" x14ac:dyDescent="0.2">
      <c r="B8" s="19"/>
      <c r="D8" s="16" t="s">
        <v>47</v>
      </c>
      <c r="L8" s="19"/>
    </row>
    <row r="9" spans="2:46" s="1" customFormat="1" ht="16.5" customHeight="1" x14ac:dyDescent="0.2">
      <c r="B9" s="19"/>
      <c r="E9" s="208" t="s">
        <v>48</v>
      </c>
      <c r="F9" s="209"/>
      <c r="G9" s="209"/>
      <c r="H9" s="209"/>
      <c r="L9" s="19"/>
    </row>
    <row r="10" spans="2:46" s="1" customFormat="1" x14ac:dyDescent="0.2">
      <c r="B10" s="19"/>
      <c r="L10" s="19"/>
    </row>
    <row r="11" spans="2:46" s="1" customFormat="1" ht="12" customHeight="1" x14ac:dyDescent="0.2">
      <c r="B11" s="19"/>
      <c r="D11" s="16" t="s">
        <v>4</v>
      </c>
      <c r="F11" s="15" t="s">
        <v>5</v>
      </c>
      <c r="I11" s="16" t="s">
        <v>6</v>
      </c>
      <c r="J11" s="15" t="s">
        <v>5</v>
      </c>
      <c r="L11" s="19"/>
    </row>
    <row r="12" spans="2:46" s="1" customFormat="1" ht="12" customHeight="1" x14ac:dyDescent="0.2">
      <c r="B12" s="19"/>
      <c r="D12" s="16" t="s">
        <v>7</v>
      </c>
      <c r="F12" s="15" t="s">
        <v>8</v>
      </c>
      <c r="I12" s="16" t="s">
        <v>9</v>
      </c>
      <c r="J12" s="24"/>
      <c r="L12" s="19"/>
    </row>
    <row r="13" spans="2:46" s="1" customFormat="1" ht="10.9" customHeight="1" x14ac:dyDescent="0.2">
      <c r="B13" s="19"/>
      <c r="L13" s="19"/>
    </row>
    <row r="14" spans="2:46" s="1" customFormat="1" ht="12" customHeight="1" x14ac:dyDescent="0.2">
      <c r="B14" s="19"/>
      <c r="D14" s="16" t="s">
        <v>10</v>
      </c>
      <c r="I14" s="16" t="s">
        <v>11</v>
      </c>
      <c r="J14" s="15" t="s">
        <v>5</v>
      </c>
      <c r="L14" s="19"/>
    </row>
    <row r="15" spans="2:46" s="1" customFormat="1" ht="18" customHeight="1" x14ac:dyDescent="0.2">
      <c r="B15" s="19"/>
      <c r="E15" s="15" t="s">
        <v>12</v>
      </c>
      <c r="I15" s="16" t="s">
        <v>13</v>
      </c>
      <c r="J15" s="15" t="s">
        <v>5</v>
      </c>
      <c r="L15" s="19"/>
    </row>
    <row r="16" spans="2:46" s="1" customFormat="1" ht="6.95" customHeight="1" x14ac:dyDescent="0.2">
      <c r="B16" s="19"/>
      <c r="L16" s="19"/>
    </row>
    <row r="17" spans="2:12" s="1" customFormat="1" ht="12" customHeight="1" x14ac:dyDescent="0.2">
      <c r="B17" s="19"/>
      <c r="D17" s="16" t="s">
        <v>14</v>
      </c>
      <c r="I17" s="16" t="s">
        <v>11</v>
      </c>
      <c r="J17" s="17"/>
      <c r="L17" s="19"/>
    </row>
    <row r="18" spans="2:12" s="1" customFormat="1" ht="18" customHeight="1" x14ac:dyDescent="0.2">
      <c r="B18" s="19"/>
      <c r="E18" s="213"/>
      <c r="F18" s="214"/>
      <c r="G18" s="214"/>
      <c r="H18" s="214"/>
      <c r="I18" s="16" t="s">
        <v>13</v>
      </c>
      <c r="J18" s="17"/>
      <c r="L18" s="19"/>
    </row>
    <row r="19" spans="2:12" s="1" customFormat="1" ht="6.95" customHeight="1" x14ac:dyDescent="0.2">
      <c r="B19" s="19"/>
      <c r="L19" s="19"/>
    </row>
    <row r="20" spans="2:12" s="1" customFormat="1" ht="12" customHeight="1" x14ac:dyDescent="0.2">
      <c r="B20" s="19"/>
      <c r="D20" s="16" t="s">
        <v>15</v>
      </c>
      <c r="I20" s="16" t="s">
        <v>11</v>
      </c>
      <c r="J20" s="15" t="s">
        <v>5</v>
      </c>
      <c r="L20" s="19"/>
    </row>
    <row r="21" spans="2:12" s="1" customFormat="1" ht="18" customHeight="1" x14ac:dyDescent="0.2">
      <c r="B21" s="19"/>
      <c r="E21" s="15" t="s">
        <v>16</v>
      </c>
      <c r="I21" s="16" t="s">
        <v>13</v>
      </c>
      <c r="J21" s="15" t="s">
        <v>5</v>
      </c>
      <c r="L21" s="19"/>
    </row>
    <row r="22" spans="2:12" s="1" customFormat="1" ht="6.95" customHeight="1" x14ac:dyDescent="0.2">
      <c r="B22" s="19"/>
      <c r="L22" s="19"/>
    </row>
    <row r="23" spans="2:12" s="1" customFormat="1" ht="12" customHeight="1" x14ac:dyDescent="0.2">
      <c r="B23" s="19"/>
      <c r="D23" s="16" t="s">
        <v>18</v>
      </c>
      <c r="I23" s="16" t="s">
        <v>11</v>
      </c>
      <c r="J23" s="15" t="s">
        <v>5</v>
      </c>
      <c r="L23" s="19"/>
    </row>
    <row r="24" spans="2:12" s="1" customFormat="1" ht="18" customHeight="1" x14ac:dyDescent="0.2">
      <c r="B24" s="19"/>
      <c r="E24" s="15"/>
      <c r="I24" s="16" t="s">
        <v>13</v>
      </c>
      <c r="J24" s="15" t="s">
        <v>5</v>
      </c>
      <c r="L24" s="19"/>
    </row>
    <row r="25" spans="2:12" s="1" customFormat="1" ht="6.95" customHeight="1" x14ac:dyDescent="0.2">
      <c r="B25" s="19"/>
      <c r="L25" s="19"/>
    </row>
    <row r="26" spans="2:12" s="1" customFormat="1" ht="12" customHeight="1" x14ac:dyDescent="0.2">
      <c r="B26" s="19"/>
      <c r="D26" s="16" t="s">
        <v>19</v>
      </c>
      <c r="L26" s="19"/>
    </row>
    <row r="27" spans="2:12" s="2" customFormat="1" ht="47.25" customHeight="1" x14ac:dyDescent="0.2">
      <c r="B27" s="36"/>
      <c r="E27" s="215" t="s">
        <v>20</v>
      </c>
      <c r="F27" s="215"/>
      <c r="G27" s="215"/>
      <c r="H27" s="215"/>
      <c r="L27" s="36"/>
    </row>
    <row r="28" spans="2:12" s="1" customFormat="1" ht="6.95" customHeight="1" x14ac:dyDescent="0.2">
      <c r="B28" s="19"/>
      <c r="L28" s="19"/>
    </row>
    <row r="29" spans="2:12" s="1" customFormat="1" ht="6.95" customHeight="1" x14ac:dyDescent="0.2">
      <c r="B29" s="19"/>
      <c r="D29" s="25"/>
      <c r="E29" s="25"/>
      <c r="F29" s="25"/>
      <c r="G29" s="25"/>
      <c r="H29" s="25"/>
      <c r="I29" s="25"/>
      <c r="J29" s="25"/>
      <c r="K29" s="25"/>
      <c r="L29" s="19"/>
    </row>
    <row r="30" spans="2:12" s="1" customFormat="1" ht="25.35" customHeight="1" x14ac:dyDescent="0.2">
      <c r="B30" s="19"/>
      <c r="D30" s="37" t="s">
        <v>21</v>
      </c>
      <c r="J30" s="34">
        <f>ROUND(J87, 1)</f>
        <v>0</v>
      </c>
      <c r="L30" s="19"/>
    </row>
    <row r="31" spans="2:12" s="1" customFormat="1" ht="6.95" customHeight="1" x14ac:dyDescent="0.2">
      <c r="B31" s="19"/>
      <c r="D31" s="25"/>
      <c r="E31" s="25"/>
      <c r="F31" s="25"/>
      <c r="G31" s="25"/>
      <c r="H31" s="25"/>
      <c r="I31" s="25"/>
      <c r="J31" s="25"/>
      <c r="K31" s="25"/>
      <c r="L31" s="19"/>
    </row>
    <row r="32" spans="2:12" s="1" customFormat="1" ht="14.45" customHeight="1" x14ac:dyDescent="0.2">
      <c r="B32" s="19"/>
      <c r="F32" s="38" t="s">
        <v>23</v>
      </c>
      <c r="I32" s="38" t="s">
        <v>22</v>
      </c>
      <c r="J32" s="38" t="s">
        <v>24</v>
      </c>
      <c r="L32" s="19"/>
    </row>
    <row r="33" spans="2:12" s="1" customFormat="1" ht="14.45" customHeight="1" x14ac:dyDescent="0.2">
      <c r="B33" s="19"/>
      <c r="D33" s="39" t="s">
        <v>25</v>
      </c>
      <c r="E33" s="16" t="s">
        <v>26</v>
      </c>
      <c r="F33" s="40">
        <f>ROUND((SUM(BE87:BE143)),  1)</f>
        <v>0</v>
      </c>
      <c r="I33" s="41">
        <v>0.21</v>
      </c>
      <c r="J33" s="40">
        <f>ROUND(((SUM(BE87:BE143))*I33),  1)</f>
        <v>0</v>
      </c>
      <c r="L33" s="19"/>
    </row>
    <row r="34" spans="2:12" s="1" customFormat="1" ht="14.45" customHeight="1" x14ac:dyDescent="0.2">
      <c r="B34" s="19"/>
      <c r="E34" s="16" t="s">
        <v>27</v>
      </c>
      <c r="F34" s="40">
        <f>ROUND((SUM(BF87:BF143)),  1)</f>
        <v>0</v>
      </c>
      <c r="I34" s="41">
        <v>0.12</v>
      </c>
      <c r="J34" s="40">
        <f>ROUND(((SUM(BF87:BF143))*I34),  1)</f>
        <v>0</v>
      </c>
      <c r="L34" s="19"/>
    </row>
    <row r="35" spans="2:12" s="1" customFormat="1" ht="14.45" hidden="1" customHeight="1" x14ac:dyDescent="0.2">
      <c r="B35" s="19"/>
      <c r="E35" s="16" t="s">
        <v>28</v>
      </c>
      <c r="F35" s="40">
        <f>ROUND((SUM(BG87:BG143)),  1)</f>
        <v>0</v>
      </c>
      <c r="I35" s="41">
        <v>0.21</v>
      </c>
      <c r="J35" s="40">
        <f>0</f>
        <v>0</v>
      </c>
      <c r="L35" s="19"/>
    </row>
    <row r="36" spans="2:12" s="1" customFormat="1" ht="14.45" hidden="1" customHeight="1" x14ac:dyDescent="0.2">
      <c r="B36" s="19"/>
      <c r="E36" s="16" t="s">
        <v>29</v>
      </c>
      <c r="F36" s="40">
        <f>ROUND((SUM(BH87:BH143)),  1)</f>
        <v>0</v>
      </c>
      <c r="I36" s="41">
        <v>0.12</v>
      </c>
      <c r="J36" s="40">
        <f>0</f>
        <v>0</v>
      </c>
      <c r="L36" s="19"/>
    </row>
    <row r="37" spans="2:12" s="1" customFormat="1" ht="14.45" hidden="1" customHeight="1" x14ac:dyDescent="0.2">
      <c r="B37" s="19"/>
      <c r="E37" s="16" t="s">
        <v>30</v>
      </c>
      <c r="F37" s="40">
        <f>ROUND((SUM(BI87:BI143)),  1)</f>
        <v>0</v>
      </c>
      <c r="I37" s="41">
        <v>0</v>
      </c>
      <c r="J37" s="40">
        <f>0</f>
        <v>0</v>
      </c>
      <c r="L37" s="19"/>
    </row>
    <row r="38" spans="2:12" s="1" customFormat="1" ht="6.95" customHeight="1" x14ac:dyDescent="0.2">
      <c r="B38" s="19"/>
      <c r="L38" s="19"/>
    </row>
    <row r="39" spans="2:12" s="1" customFormat="1" ht="25.35" customHeight="1" x14ac:dyDescent="0.2">
      <c r="B39" s="19"/>
      <c r="C39" s="42"/>
      <c r="D39" s="43" t="s">
        <v>31</v>
      </c>
      <c r="E39" s="28"/>
      <c r="F39" s="28"/>
      <c r="G39" s="44" t="s">
        <v>32</v>
      </c>
      <c r="H39" s="45" t="s">
        <v>33</v>
      </c>
      <c r="I39" s="28"/>
      <c r="J39" s="46">
        <f>SUM(J30:J37)</f>
        <v>0</v>
      </c>
      <c r="K39" s="47"/>
      <c r="L39" s="19"/>
    </row>
    <row r="40" spans="2:12" s="1" customFormat="1" ht="14.45" customHeight="1" x14ac:dyDescent="0.2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19"/>
    </row>
    <row r="44" spans="2:12" s="1" customFormat="1" ht="6.95" customHeight="1" x14ac:dyDescent="0.2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19"/>
    </row>
    <row r="45" spans="2:12" s="1" customFormat="1" ht="24.95" customHeight="1" x14ac:dyDescent="0.2">
      <c r="B45" s="19"/>
      <c r="C45" s="14" t="s">
        <v>49</v>
      </c>
      <c r="L45" s="19"/>
    </row>
    <row r="46" spans="2:12" s="1" customFormat="1" ht="6.95" customHeight="1" x14ac:dyDescent="0.2">
      <c r="B46" s="19"/>
      <c r="L46" s="19"/>
    </row>
    <row r="47" spans="2:12" s="1" customFormat="1" ht="12" customHeight="1" x14ac:dyDescent="0.2">
      <c r="B47" s="19"/>
      <c r="C47" s="16" t="s">
        <v>3</v>
      </c>
      <c r="L47" s="19"/>
    </row>
    <row r="48" spans="2:12" s="1" customFormat="1" ht="16.5" customHeight="1" x14ac:dyDescent="0.2">
      <c r="B48" s="19"/>
      <c r="E48" s="210">
        <f>E7</f>
        <v>0</v>
      </c>
      <c r="F48" s="211"/>
      <c r="G48" s="211"/>
      <c r="H48" s="211"/>
      <c r="L48" s="19"/>
    </row>
    <row r="49" spans="2:47" s="1" customFormat="1" ht="12" customHeight="1" x14ac:dyDescent="0.2">
      <c r="B49" s="19"/>
      <c r="C49" s="16" t="s">
        <v>47</v>
      </c>
      <c r="L49" s="19"/>
    </row>
    <row r="50" spans="2:47" s="1" customFormat="1" ht="16.5" customHeight="1" x14ac:dyDescent="0.2">
      <c r="B50" s="19"/>
      <c r="E50" s="208" t="str">
        <f>E9</f>
        <v>01 - ZÁKLADY PRO FOTBALOVOU TRIBUNU</v>
      </c>
      <c r="F50" s="209"/>
      <c r="G50" s="209"/>
      <c r="H50" s="209"/>
      <c r="L50" s="19"/>
    </row>
    <row r="51" spans="2:47" s="1" customFormat="1" ht="6.95" customHeight="1" x14ac:dyDescent="0.2">
      <c r="B51" s="19"/>
      <c r="L51" s="19"/>
    </row>
    <row r="52" spans="2:47" s="1" customFormat="1" ht="12" customHeight="1" x14ac:dyDescent="0.2">
      <c r="B52" s="19"/>
      <c r="C52" s="16" t="s">
        <v>7</v>
      </c>
      <c r="F52" s="15" t="str">
        <f>F12</f>
        <v>MALŠOVICE</v>
      </c>
      <c r="I52" s="16" t="s">
        <v>9</v>
      </c>
      <c r="J52" s="24" t="str">
        <f>IF(J12="","",J12)</f>
        <v/>
      </c>
      <c r="L52" s="19"/>
    </row>
    <row r="53" spans="2:47" s="1" customFormat="1" ht="6.95" customHeight="1" x14ac:dyDescent="0.2">
      <c r="B53" s="19"/>
      <c r="L53" s="19"/>
    </row>
    <row r="54" spans="2:47" s="1" customFormat="1" ht="15.2" customHeight="1" x14ac:dyDescent="0.2">
      <c r="B54" s="19"/>
      <c r="C54" s="16" t="s">
        <v>10</v>
      </c>
      <c r="F54" s="15" t="str">
        <f>E15</f>
        <v>OBEC MALŠOVICE</v>
      </c>
      <c r="I54" s="16" t="s">
        <v>15</v>
      </c>
      <c r="J54" s="18" t="str">
        <f>E21</f>
        <v>Ing. J. Demuth Děčín</v>
      </c>
      <c r="L54" s="19"/>
    </row>
    <row r="55" spans="2:47" s="1" customFormat="1" ht="15.2" customHeight="1" x14ac:dyDescent="0.2">
      <c r="B55" s="19"/>
      <c r="C55" s="16" t="s">
        <v>14</v>
      </c>
      <c r="F55" s="15" t="str">
        <f>IF(E18="","",E18)</f>
        <v/>
      </c>
      <c r="I55" s="16" t="s">
        <v>18</v>
      </c>
      <c r="J55" s="18">
        <f>E24</f>
        <v>0</v>
      </c>
      <c r="L55" s="19"/>
    </row>
    <row r="56" spans="2:47" s="1" customFormat="1" ht="10.35" customHeight="1" x14ac:dyDescent="0.2">
      <c r="B56" s="19"/>
      <c r="L56" s="19"/>
    </row>
    <row r="57" spans="2:47" s="1" customFormat="1" ht="29.25" customHeight="1" x14ac:dyDescent="0.2">
      <c r="B57" s="19"/>
      <c r="C57" s="48" t="s">
        <v>50</v>
      </c>
      <c r="D57" s="42"/>
      <c r="E57" s="42"/>
      <c r="F57" s="42"/>
      <c r="G57" s="42"/>
      <c r="H57" s="42"/>
      <c r="I57" s="42"/>
      <c r="J57" s="49" t="s">
        <v>51</v>
      </c>
      <c r="K57" s="42"/>
      <c r="L57" s="19"/>
    </row>
    <row r="58" spans="2:47" s="1" customFormat="1" ht="10.35" customHeight="1" x14ac:dyDescent="0.2">
      <c r="B58" s="19"/>
      <c r="L58" s="19"/>
    </row>
    <row r="59" spans="2:47" s="1" customFormat="1" ht="22.9" customHeight="1" x14ac:dyDescent="0.2">
      <c r="B59" s="19"/>
      <c r="C59" s="50" t="s">
        <v>37</v>
      </c>
      <c r="J59" s="34">
        <f>J87</f>
        <v>0</v>
      </c>
      <c r="L59" s="19"/>
      <c r="AU59" s="10" t="s">
        <v>52</v>
      </c>
    </row>
    <row r="60" spans="2:47" s="3" customFormat="1" ht="24.95" customHeight="1" x14ac:dyDescent="0.2">
      <c r="B60" s="51"/>
      <c r="D60" s="52" t="s">
        <v>53</v>
      </c>
      <c r="E60" s="53"/>
      <c r="F60" s="53"/>
      <c r="G60" s="53"/>
      <c r="H60" s="53"/>
      <c r="I60" s="53"/>
      <c r="J60" s="54">
        <f>J88</f>
        <v>0</v>
      </c>
      <c r="L60" s="51"/>
    </row>
    <row r="61" spans="2:47" s="4" customFormat="1" ht="19.899999999999999" customHeight="1" x14ac:dyDescent="0.2">
      <c r="B61" s="55"/>
      <c r="D61" s="56" t="s">
        <v>54</v>
      </c>
      <c r="E61" s="57"/>
      <c r="F61" s="57"/>
      <c r="G61" s="57"/>
      <c r="H61" s="57"/>
      <c r="I61" s="57"/>
      <c r="J61" s="58">
        <f>J89</f>
        <v>0</v>
      </c>
      <c r="L61" s="55"/>
    </row>
    <row r="62" spans="2:47" s="4" customFormat="1" ht="14.85" customHeight="1" x14ac:dyDescent="0.2">
      <c r="B62" s="55"/>
      <c r="D62" s="56" t="s">
        <v>55</v>
      </c>
      <c r="E62" s="57"/>
      <c r="F62" s="57"/>
      <c r="G62" s="57"/>
      <c r="H62" s="57"/>
      <c r="I62" s="57"/>
      <c r="J62" s="58">
        <f>J90</f>
        <v>0</v>
      </c>
      <c r="L62" s="55"/>
    </row>
    <row r="63" spans="2:47" s="4" customFormat="1" ht="14.85" customHeight="1" x14ac:dyDescent="0.2">
      <c r="B63" s="55"/>
      <c r="D63" s="56" t="s">
        <v>56</v>
      </c>
      <c r="E63" s="57"/>
      <c r="F63" s="57"/>
      <c r="G63" s="57"/>
      <c r="H63" s="57"/>
      <c r="I63" s="57"/>
      <c r="J63" s="58">
        <f>J94</f>
        <v>0</v>
      </c>
      <c r="L63" s="55"/>
    </row>
    <row r="64" spans="2:47" s="4" customFormat="1" ht="14.85" customHeight="1" x14ac:dyDescent="0.2">
      <c r="B64" s="55"/>
      <c r="D64" s="56" t="s">
        <v>57</v>
      </c>
      <c r="E64" s="57"/>
      <c r="F64" s="57"/>
      <c r="G64" s="57"/>
      <c r="H64" s="57"/>
      <c r="I64" s="57"/>
      <c r="J64" s="58">
        <f>J98</f>
        <v>0</v>
      </c>
      <c r="L64" s="55"/>
    </row>
    <row r="65" spans="2:12" s="4" customFormat="1" ht="14.85" customHeight="1" x14ac:dyDescent="0.2">
      <c r="B65" s="55"/>
      <c r="D65" s="56" t="s">
        <v>58</v>
      </c>
      <c r="E65" s="57"/>
      <c r="F65" s="57"/>
      <c r="G65" s="57"/>
      <c r="H65" s="57"/>
      <c r="I65" s="57"/>
      <c r="J65" s="58">
        <f>J105</f>
        <v>0</v>
      </c>
      <c r="L65" s="55"/>
    </row>
    <row r="66" spans="2:12" s="4" customFormat="1" ht="19.899999999999999" customHeight="1" x14ac:dyDescent="0.2">
      <c r="B66" s="55"/>
      <c r="D66" s="56" t="s">
        <v>59</v>
      </c>
      <c r="E66" s="57"/>
      <c r="F66" s="57"/>
      <c r="G66" s="57"/>
      <c r="H66" s="57"/>
      <c r="I66" s="57"/>
      <c r="J66" s="58">
        <f>J132</f>
        <v>0</v>
      </c>
      <c r="L66" s="55"/>
    </row>
    <row r="67" spans="2:12" s="4" customFormat="1" ht="19.899999999999999" customHeight="1" x14ac:dyDescent="0.2">
      <c r="B67" s="55"/>
      <c r="D67" s="56" t="s">
        <v>60</v>
      </c>
      <c r="E67" s="57"/>
      <c r="F67" s="57"/>
      <c r="G67" s="57"/>
      <c r="H67" s="57"/>
      <c r="I67" s="57"/>
      <c r="J67" s="58">
        <f>J141</f>
        <v>0</v>
      </c>
      <c r="L67" s="55"/>
    </row>
    <row r="68" spans="2:12" s="1" customFormat="1" ht="21.75" customHeight="1" x14ac:dyDescent="0.2">
      <c r="B68" s="19"/>
      <c r="L68" s="19"/>
    </row>
    <row r="69" spans="2:12" s="1" customFormat="1" ht="6.95" customHeight="1" x14ac:dyDescent="0.2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19"/>
    </row>
    <row r="73" spans="2:12" s="1" customFormat="1" ht="6.95" customHeight="1" x14ac:dyDescent="0.2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19"/>
    </row>
    <row r="74" spans="2:12" s="1" customFormat="1" ht="24.95" customHeight="1" x14ac:dyDescent="0.2">
      <c r="B74" s="19"/>
      <c r="C74" s="14" t="s">
        <v>61</v>
      </c>
      <c r="L74" s="19"/>
    </row>
    <row r="75" spans="2:12" s="1" customFormat="1" ht="6.95" customHeight="1" x14ac:dyDescent="0.2">
      <c r="B75" s="19"/>
      <c r="L75" s="19"/>
    </row>
    <row r="76" spans="2:12" s="1" customFormat="1" ht="12" customHeight="1" x14ac:dyDescent="0.2">
      <c r="B76" s="19"/>
      <c r="C76" s="16" t="s">
        <v>3</v>
      </c>
      <c r="L76" s="19"/>
    </row>
    <row r="77" spans="2:12" s="1" customFormat="1" ht="16.5" customHeight="1" x14ac:dyDescent="0.2">
      <c r="B77" s="19"/>
      <c r="E77" s="210">
        <f>E7</f>
        <v>0</v>
      </c>
      <c r="F77" s="211"/>
      <c r="G77" s="211"/>
      <c r="H77" s="211"/>
      <c r="L77" s="19"/>
    </row>
    <row r="78" spans="2:12" s="1" customFormat="1" ht="12" customHeight="1" x14ac:dyDescent="0.2">
      <c r="B78" s="19"/>
      <c r="C78" s="16" t="s">
        <v>47</v>
      </c>
      <c r="L78" s="19"/>
    </row>
    <row r="79" spans="2:12" s="1" customFormat="1" ht="16.5" customHeight="1" x14ac:dyDescent="0.2">
      <c r="B79" s="19"/>
      <c r="E79" s="208" t="str">
        <f>E9</f>
        <v>01 - ZÁKLADY PRO FOTBALOVOU TRIBUNU</v>
      </c>
      <c r="F79" s="209"/>
      <c r="G79" s="209"/>
      <c r="H79" s="209"/>
      <c r="L79" s="19"/>
    </row>
    <row r="80" spans="2:12" s="1" customFormat="1" ht="6.95" customHeight="1" x14ac:dyDescent="0.2">
      <c r="B80" s="19"/>
      <c r="L80" s="19"/>
    </row>
    <row r="81" spans="2:65" s="1" customFormat="1" ht="12" customHeight="1" x14ac:dyDescent="0.2">
      <c r="B81" s="19"/>
      <c r="C81" s="16" t="s">
        <v>7</v>
      </c>
      <c r="F81" s="15" t="str">
        <f>F12</f>
        <v>MALŠOVICE</v>
      </c>
      <c r="I81" s="16" t="s">
        <v>9</v>
      </c>
      <c r="J81" s="24" t="str">
        <f>IF(J12="","",J12)</f>
        <v/>
      </c>
      <c r="L81" s="19"/>
    </row>
    <row r="82" spans="2:65" s="1" customFormat="1" ht="6.95" customHeight="1" x14ac:dyDescent="0.2">
      <c r="B82" s="19"/>
      <c r="L82" s="19"/>
    </row>
    <row r="83" spans="2:65" s="1" customFormat="1" ht="15.2" customHeight="1" x14ac:dyDescent="0.2">
      <c r="B83" s="19"/>
      <c r="C83" s="16" t="s">
        <v>10</v>
      </c>
      <c r="F83" s="15" t="str">
        <f>E15</f>
        <v>OBEC MALŠOVICE</v>
      </c>
      <c r="I83" s="16" t="s">
        <v>15</v>
      </c>
      <c r="J83" s="18" t="str">
        <f>E21</f>
        <v>Ing. J. Demuth Děčín</v>
      </c>
      <c r="L83" s="19"/>
    </row>
    <row r="84" spans="2:65" s="1" customFormat="1" ht="15.2" customHeight="1" x14ac:dyDescent="0.2">
      <c r="B84" s="19"/>
      <c r="C84" s="16" t="s">
        <v>14</v>
      </c>
      <c r="F84" s="15" t="str">
        <f>IF(E18="","",E18)</f>
        <v/>
      </c>
      <c r="I84" s="16" t="s">
        <v>18</v>
      </c>
      <c r="J84" s="18">
        <f>E24</f>
        <v>0</v>
      </c>
      <c r="L84" s="19"/>
    </row>
    <row r="85" spans="2:65" s="1" customFormat="1" ht="10.35" customHeight="1" x14ac:dyDescent="0.2">
      <c r="B85" s="19"/>
      <c r="L85" s="19"/>
    </row>
    <row r="86" spans="2:65" s="5" customFormat="1" ht="29.25" customHeight="1" x14ac:dyDescent="0.2">
      <c r="B86" s="59"/>
      <c r="C86" s="60" t="s">
        <v>62</v>
      </c>
      <c r="D86" s="61" t="s">
        <v>36</v>
      </c>
      <c r="E86" s="61" t="s">
        <v>34</v>
      </c>
      <c r="F86" s="61" t="s">
        <v>35</v>
      </c>
      <c r="G86" s="61" t="s">
        <v>63</v>
      </c>
      <c r="H86" s="61" t="s">
        <v>64</v>
      </c>
      <c r="I86" s="61" t="s">
        <v>65</v>
      </c>
      <c r="J86" s="61" t="s">
        <v>51</v>
      </c>
      <c r="K86" s="62" t="s">
        <v>66</v>
      </c>
      <c r="L86" s="59"/>
      <c r="M86" s="29" t="s">
        <v>5</v>
      </c>
      <c r="N86" s="30" t="s">
        <v>25</v>
      </c>
      <c r="O86" s="30" t="s">
        <v>67</v>
      </c>
      <c r="P86" s="30" t="s">
        <v>68</v>
      </c>
      <c r="Q86" s="30" t="s">
        <v>69</v>
      </c>
      <c r="R86" s="30" t="s">
        <v>70</v>
      </c>
      <c r="S86" s="30" t="s">
        <v>71</v>
      </c>
      <c r="T86" s="30" t="s">
        <v>72</v>
      </c>
      <c r="U86" s="31" t="s">
        <v>73</v>
      </c>
    </row>
    <row r="87" spans="2:65" s="1" customFormat="1" ht="22.9" customHeight="1" x14ac:dyDescent="0.25">
      <c r="B87" s="19"/>
      <c r="C87" s="33" t="s">
        <v>74</v>
      </c>
      <c r="J87" s="63">
        <f>BK87</f>
        <v>0</v>
      </c>
      <c r="L87" s="19"/>
      <c r="M87" s="32"/>
      <c r="N87" s="25"/>
      <c r="O87" s="25"/>
      <c r="P87" s="64">
        <f>P88</f>
        <v>0</v>
      </c>
      <c r="Q87" s="25"/>
      <c r="R87" s="64">
        <f>R88</f>
        <v>32.332474559999994</v>
      </c>
      <c r="S87" s="25"/>
      <c r="T87" s="64">
        <f>T88</f>
        <v>0</v>
      </c>
      <c r="U87" s="26"/>
      <c r="AT87" s="10" t="s">
        <v>38</v>
      </c>
      <c r="AU87" s="10" t="s">
        <v>52</v>
      </c>
      <c r="BK87" s="65">
        <f>BK88</f>
        <v>0</v>
      </c>
    </row>
    <row r="88" spans="2:65" s="6" customFormat="1" ht="25.9" customHeight="1" x14ac:dyDescent="0.2">
      <c r="B88" s="66"/>
      <c r="D88" s="67" t="s">
        <v>38</v>
      </c>
      <c r="E88" s="68" t="s">
        <v>75</v>
      </c>
      <c r="F88" s="68" t="s">
        <v>76</v>
      </c>
      <c r="I88" s="69"/>
      <c r="J88" s="70">
        <f>BK88</f>
        <v>0</v>
      </c>
      <c r="L88" s="66"/>
      <c r="M88" s="71"/>
      <c r="P88" s="72">
        <f>P89+P132+P141</f>
        <v>0</v>
      </c>
      <c r="R88" s="72">
        <f>R89+R132+R141</f>
        <v>32.332474559999994</v>
      </c>
      <c r="T88" s="72">
        <f>T89+T132+T141</f>
        <v>0</v>
      </c>
      <c r="U88" s="73"/>
      <c r="AR88" s="67" t="s">
        <v>41</v>
      </c>
      <c r="AT88" s="74" t="s">
        <v>38</v>
      </c>
      <c r="AU88" s="74" t="s">
        <v>39</v>
      </c>
      <c r="AY88" s="67" t="s">
        <v>77</v>
      </c>
      <c r="BK88" s="75">
        <f>BK89+BK132+BK141</f>
        <v>0</v>
      </c>
    </row>
    <row r="89" spans="2:65" s="6" customFormat="1" ht="22.9" customHeight="1" x14ac:dyDescent="0.2">
      <c r="B89" s="66"/>
      <c r="D89" s="67" t="s">
        <v>38</v>
      </c>
      <c r="E89" s="76" t="s">
        <v>41</v>
      </c>
      <c r="F89" s="76" t="s">
        <v>78</v>
      </c>
      <c r="I89" s="69"/>
      <c r="J89" s="77">
        <f>BK89</f>
        <v>0</v>
      </c>
      <c r="L89" s="66"/>
      <c r="M89" s="71"/>
      <c r="P89" s="72">
        <f>P90+P94+P98+P105</f>
        <v>0</v>
      </c>
      <c r="R89" s="72">
        <f>R90+R94+R98+R105</f>
        <v>6.7114447999999989</v>
      </c>
      <c r="T89" s="72">
        <f>T90+T94+T98+T105</f>
        <v>0</v>
      </c>
      <c r="U89" s="73"/>
      <c r="AR89" s="67" t="s">
        <v>41</v>
      </c>
      <c r="AT89" s="74" t="s">
        <v>38</v>
      </c>
      <c r="AU89" s="74" t="s">
        <v>41</v>
      </c>
      <c r="AY89" s="67" t="s">
        <v>77</v>
      </c>
      <c r="BK89" s="75">
        <f>BK90+BK94+BK98+BK105</f>
        <v>0</v>
      </c>
    </row>
    <row r="90" spans="2:65" s="6" customFormat="1" ht="20.85" customHeight="1" x14ac:dyDescent="0.2">
      <c r="B90" s="66"/>
      <c r="D90" s="67" t="s">
        <v>38</v>
      </c>
      <c r="E90" s="76" t="s">
        <v>1</v>
      </c>
      <c r="F90" s="76" t="s">
        <v>79</v>
      </c>
      <c r="I90" s="69"/>
      <c r="J90" s="77">
        <f>BK90</f>
        <v>0</v>
      </c>
      <c r="L90" s="66"/>
      <c r="M90" s="71"/>
      <c r="P90" s="72">
        <f>SUM(P91:P93)</f>
        <v>0</v>
      </c>
      <c r="R90" s="72">
        <f>SUM(R91:R93)</f>
        <v>0</v>
      </c>
      <c r="T90" s="72">
        <f>SUM(T91:T93)</f>
        <v>0</v>
      </c>
      <c r="U90" s="73"/>
      <c r="AR90" s="67" t="s">
        <v>41</v>
      </c>
      <c r="AT90" s="74" t="s">
        <v>38</v>
      </c>
      <c r="AU90" s="74" t="s">
        <v>43</v>
      </c>
      <c r="AY90" s="67" t="s">
        <v>77</v>
      </c>
      <c r="BK90" s="75">
        <f>SUM(BK91:BK93)</f>
        <v>0</v>
      </c>
    </row>
    <row r="91" spans="2:65" s="1" customFormat="1" ht="16.5" customHeight="1" x14ac:dyDescent="0.2">
      <c r="B91" s="19"/>
      <c r="C91" s="78" t="s">
        <v>41</v>
      </c>
      <c r="D91" s="78" t="s">
        <v>80</v>
      </c>
      <c r="E91" s="79" t="s">
        <v>81</v>
      </c>
      <c r="F91" s="80" t="s">
        <v>82</v>
      </c>
      <c r="G91" s="81" t="s">
        <v>83</v>
      </c>
      <c r="H91" s="82">
        <v>3.6320000000000001</v>
      </c>
      <c r="I91" s="83"/>
      <c r="J91" s="84">
        <f>ROUND(I91*H91,1)</f>
        <v>0</v>
      </c>
      <c r="K91" s="80" t="s">
        <v>84</v>
      </c>
      <c r="L91" s="19"/>
      <c r="M91" s="85" t="s">
        <v>5</v>
      </c>
      <c r="N91" s="86" t="s">
        <v>26</v>
      </c>
      <c r="P91" s="87">
        <f>O91*H91</f>
        <v>0</v>
      </c>
      <c r="Q91" s="87">
        <v>0</v>
      </c>
      <c r="R91" s="87">
        <f>Q91*H91</f>
        <v>0</v>
      </c>
      <c r="S91" s="87">
        <v>0</v>
      </c>
      <c r="T91" s="87">
        <f>S91*H91</f>
        <v>0</v>
      </c>
      <c r="U91" s="88" t="s">
        <v>5</v>
      </c>
      <c r="AR91" s="89" t="s">
        <v>85</v>
      </c>
      <c r="AT91" s="89" t="s">
        <v>80</v>
      </c>
      <c r="AU91" s="89" t="s">
        <v>86</v>
      </c>
      <c r="AY91" s="10" t="s">
        <v>77</v>
      </c>
      <c r="BE91" s="90">
        <f>IF(N91="základní",J91,0)</f>
        <v>0</v>
      </c>
      <c r="BF91" s="90">
        <f>IF(N91="snížená",J91,0)</f>
        <v>0</v>
      </c>
      <c r="BG91" s="90">
        <f>IF(N91="zákl. přenesená",J91,0)</f>
        <v>0</v>
      </c>
      <c r="BH91" s="90">
        <f>IF(N91="sníž. přenesená",J91,0)</f>
        <v>0</v>
      </c>
      <c r="BI91" s="90">
        <f>IF(N91="nulová",J91,0)</f>
        <v>0</v>
      </c>
      <c r="BJ91" s="10" t="s">
        <v>41</v>
      </c>
      <c r="BK91" s="90">
        <f>ROUND(I91*H91,1)</f>
        <v>0</v>
      </c>
      <c r="BL91" s="10" t="s">
        <v>85</v>
      </c>
      <c r="BM91" s="89" t="s">
        <v>87</v>
      </c>
    </row>
    <row r="92" spans="2:65" s="1" customFormat="1" x14ac:dyDescent="0.2">
      <c r="B92" s="19"/>
      <c r="D92" s="91" t="s">
        <v>88</v>
      </c>
      <c r="F92" s="92" t="s">
        <v>89</v>
      </c>
      <c r="I92" s="93"/>
      <c r="L92" s="19"/>
      <c r="M92" s="94"/>
      <c r="U92" s="27"/>
      <c r="AT92" s="10" t="s">
        <v>88</v>
      </c>
      <c r="AU92" s="10" t="s">
        <v>86</v>
      </c>
    </row>
    <row r="93" spans="2:65" s="7" customFormat="1" x14ac:dyDescent="0.2">
      <c r="B93" s="95"/>
      <c r="D93" s="96" t="s">
        <v>90</v>
      </c>
      <c r="E93" s="97" t="s">
        <v>5</v>
      </c>
      <c r="F93" s="98" t="s">
        <v>91</v>
      </c>
      <c r="H93" s="99">
        <v>3.6320000000000001</v>
      </c>
      <c r="I93" s="100"/>
      <c r="L93" s="95"/>
      <c r="M93" s="101"/>
      <c r="U93" s="102"/>
      <c r="AT93" s="97" t="s">
        <v>90</v>
      </c>
      <c r="AU93" s="97" t="s">
        <v>86</v>
      </c>
      <c r="AV93" s="7" t="s">
        <v>43</v>
      </c>
      <c r="AW93" s="7" t="s">
        <v>17</v>
      </c>
      <c r="AX93" s="7" t="s">
        <v>41</v>
      </c>
      <c r="AY93" s="97" t="s">
        <v>77</v>
      </c>
    </row>
    <row r="94" spans="2:65" s="6" customFormat="1" ht="20.85" customHeight="1" x14ac:dyDescent="0.2">
      <c r="B94" s="66"/>
      <c r="D94" s="67" t="s">
        <v>38</v>
      </c>
      <c r="E94" s="76" t="s">
        <v>92</v>
      </c>
      <c r="F94" s="76" t="s">
        <v>93</v>
      </c>
      <c r="I94" s="69"/>
      <c r="J94" s="77">
        <f>BK94</f>
        <v>0</v>
      </c>
      <c r="L94" s="66"/>
      <c r="M94" s="71"/>
      <c r="P94" s="72">
        <f>SUM(P95:P97)</f>
        <v>0</v>
      </c>
      <c r="R94" s="72">
        <f>SUM(R95:R97)</f>
        <v>0</v>
      </c>
      <c r="T94" s="72">
        <f>SUM(T95:T97)</f>
        <v>0</v>
      </c>
      <c r="U94" s="73"/>
      <c r="AR94" s="67" t="s">
        <v>41</v>
      </c>
      <c r="AT94" s="74" t="s">
        <v>38</v>
      </c>
      <c r="AU94" s="74" t="s">
        <v>43</v>
      </c>
      <c r="AY94" s="67" t="s">
        <v>77</v>
      </c>
      <c r="BK94" s="75">
        <f>SUM(BK95:BK97)</f>
        <v>0</v>
      </c>
    </row>
    <row r="95" spans="2:65" s="1" customFormat="1" ht="24.2" customHeight="1" x14ac:dyDescent="0.2">
      <c r="B95" s="19"/>
      <c r="C95" s="78" t="s">
        <v>43</v>
      </c>
      <c r="D95" s="78" t="s">
        <v>80</v>
      </c>
      <c r="E95" s="79" t="s">
        <v>94</v>
      </c>
      <c r="F95" s="80" t="s">
        <v>95</v>
      </c>
      <c r="G95" s="81" t="s">
        <v>83</v>
      </c>
      <c r="H95" s="82">
        <v>9.8559999999999999</v>
      </c>
      <c r="I95" s="83"/>
      <c r="J95" s="84">
        <f>ROUND(I95*H95,1)</f>
        <v>0</v>
      </c>
      <c r="K95" s="80" t="s">
        <v>84</v>
      </c>
      <c r="L95" s="19"/>
      <c r="M95" s="85" t="s">
        <v>5</v>
      </c>
      <c r="N95" s="86" t="s">
        <v>26</v>
      </c>
      <c r="P95" s="87">
        <f>O95*H95</f>
        <v>0</v>
      </c>
      <c r="Q95" s="87">
        <v>0</v>
      </c>
      <c r="R95" s="87">
        <f>Q95*H95</f>
        <v>0</v>
      </c>
      <c r="S95" s="87">
        <v>0</v>
      </c>
      <c r="T95" s="87">
        <f>S95*H95</f>
        <v>0</v>
      </c>
      <c r="U95" s="88" t="s">
        <v>5</v>
      </c>
      <c r="AR95" s="89" t="s">
        <v>85</v>
      </c>
      <c r="AT95" s="89" t="s">
        <v>80</v>
      </c>
      <c r="AU95" s="89" t="s">
        <v>86</v>
      </c>
      <c r="AY95" s="10" t="s">
        <v>77</v>
      </c>
      <c r="BE95" s="90">
        <f>IF(N95="základní",J95,0)</f>
        <v>0</v>
      </c>
      <c r="BF95" s="90">
        <f>IF(N95="snížená",J95,0)</f>
        <v>0</v>
      </c>
      <c r="BG95" s="90">
        <f>IF(N95="zákl. přenesená",J95,0)</f>
        <v>0</v>
      </c>
      <c r="BH95" s="90">
        <f>IF(N95="sníž. přenesená",J95,0)</f>
        <v>0</v>
      </c>
      <c r="BI95" s="90">
        <f>IF(N95="nulová",J95,0)</f>
        <v>0</v>
      </c>
      <c r="BJ95" s="10" t="s">
        <v>41</v>
      </c>
      <c r="BK95" s="90">
        <f>ROUND(I95*H95,1)</f>
        <v>0</v>
      </c>
      <c r="BL95" s="10" t="s">
        <v>85</v>
      </c>
      <c r="BM95" s="89" t="s">
        <v>96</v>
      </c>
    </row>
    <row r="96" spans="2:65" s="1" customFormat="1" x14ac:dyDescent="0.2">
      <c r="B96" s="19"/>
      <c r="D96" s="91" t="s">
        <v>88</v>
      </c>
      <c r="F96" s="92" t="s">
        <v>97</v>
      </c>
      <c r="I96" s="93"/>
      <c r="L96" s="19"/>
      <c r="M96" s="94"/>
      <c r="U96" s="27"/>
      <c r="AT96" s="10" t="s">
        <v>88</v>
      </c>
      <c r="AU96" s="10" t="s">
        <v>86</v>
      </c>
    </row>
    <row r="97" spans="2:65" s="7" customFormat="1" x14ac:dyDescent="0.2">
      <c r="B97" s="95"/>
      <c r="D97" s="96" t="s">
        <v>90</v>
      </c>
      <c r="E97" s="97" t="s">
        <v>5</v>
      </c>
      <c r="F97" s="98" t="s">
        <v>98</v>
      </c>
      <c r="H97" s="99">
        <v>9.8559999999999999</v>
      </c>
      <c r="I97" s="100"/>
      <c r="L97" s="95"/>
      <c r="M97" s="101"/>
      <c r="U97" s="102"/>
      <c r="AT97" s="97" t="s">
        <v>90</v>
      </c>
      <c r="AU97" s="97" t="s">
        <v>86</v>
      </c>
      <c r="AV97" s="7" t="s">
        <v>43</v>
      </c>
      <c r="AW97" s="7" t="s">
        <v>17</v>
      </c>
      <c r="AX97" s="7" t="s">
        <v>41</v>
      </c>
      <c r="AY97" s="97" t="s">
        <v>77</v>
      </c>
    </row>
    <row r="98" spans="2:65" s="6" customFormat="1" ht="20.85" customHeight="1" x14ac:dyDescent="0.2">
      <c r="B98" s="66"/>
      <c r="D98" s="67" t="s">
        <v>38</v>
      </c>
      <c r="E98" s="76" t="s">
        <v>99</v>
      </c>
      <c r="F98" s="76" t="s">
        <v>100</v>
      </c>
      <c r="I98" s="69"/>
      <c r="J98" s="77">
        <f>BK98</f>
        <v>0</v>
      </c>
      <c r="L98" s="66"/>
      <c r="M98" s="71"/>
      <c r="P98" s="72">
        <f>SUM(P99:P104)</f>
        <v>0</v>
      </c>
      <c r="R98" s="72">
        <f>SUM(R99:R104)</f>
        <v>0</v>
      </c>
      <c r="T98" s="72">
        <f>SUM(T99:T104)</f>
        <v>0</v>
      </c>
      <c r="U98" s="73"/>
      <c r="AR98" s="67" t="s">
        <v>41</v>
      </c>
      <c r="AT98" s="74" t="s">
        <v>38</v>
      </c>
      <c r="AU98" s="74" t="s">
        <v>43</v>
      </c>
      <c r="AY98" s="67" t="s">
        <v>77</v>
      </c>
      <c r="BK98" s="75">
        <f>SUM(BK99:BK104)</f>
        <v>0</v>
      </c>
    </row>
    <row r="99" spans="2:65" s="1" customFormat="1" ht="37.9" customHeight="1" x14ac:dyDescent="0.2">
      <c r="B99" s="19"/>
      <c r="C99" s="78" t="s">
        <v>86</v>
      </c>
      <c r="D99" s="78" t="s">
        <v>80</v>
      </c>
      <c r="E99" s="79" t="s">
        <v>101</v>
      </c>
      <c r="F99" s="80" t="s">
        <v>102</v>
      </c>
      <c r="G99" s="81" t="s">
        <v>83</v>
      </c>
      <c r="H99" s="82">
        <v>13.488</v>
      </c>
      <c r="I99" s="83"/>
      <c r="J99" s="84">
        <f>ROUND(I99*H99,1)</f>
        <v>0</v>
      </c>
      <c r="K99" s="80" t="s">
        <v>84</v>
      </c>
      <c r="L99" s="19"/>
      <c r="M99" s="85" t="s">
        <v>5</v>
      </c>
      <c r="N99" s="86" t="s">
        <v>26</v>
      </c>
      <c r="P99" s="87">
        <f>O99*H99</f>
        <v>0</v>
      </c>
      <c r="Q99" s="87">
        <v>0</v>
      </c>
      <c r="R99" s="87">
        <f>Q99*H99</f>
        <v>0</v>
      </c>
      <c r="S99" s="87">
        <v>0</v>
      </c>
      <c r="T99" s="87">
        <f>S99*H99</f>
        <v>0</v>
      </c>
      <c r="U99" s="88" t="s">
        <v>5</v>
      </c>
      <c r="AR99" s="89" t="s">
        <v>85</v>
      </c>
      <c r="AT99" s="89" t="s">
        <v>80</v>
      </c>
      <c r="AU99" s="89" t="s">
        <v>86</v>
      </c>
      <c r="AY99" s="10" t="s">
        <v>77</v>
      </c>
      <c r="BE99" s="90">
        <f>IF(N99="základní",J99,0)</f>
        <v>0</v>
      </c>
      <c r="BF99" s="90">
        <f>IF(N99="snížená",J99,0)</f>
        <v>0</v>
      </c>
      <c r="BG99" s="90">
        <f>IF(N99="zákl. přenesená",J99,0)</f>
        <v>0</v>
      </c>
      <c r="BH99" s="90">
        <f>IF(N99="sníž. přenesená",J99,0)</f>
        <v>0</v>
      </c>
      <c r="BI99" s="90">
        <f>IF(N99="nulová",J99,0)</f>
        <v>0</v>
      </c>
      <c r="BJ99" s="10" t="s">
        <v>41</v>
      </c>
      <c r="BK99" s="90">
        <f>ROUND(I99*H99,1)</f>
        <v>0</v>
      </c>
      <c r="BL99" s="10" t="s">
        <v>85</v>
      </c>
      <c r="BM99" s="89" t="s">
        <v>103</v>
      </c>
    </row>
    <row r="100" spans="2:65" s="1" customFormat="1" x14ac:dyDescent="0.2">
      <c r="B100" s="19"/>
      <c r="D100" s="91" t="s">
        <v>88</v>
      </c>
      <c r="F100" s="92" t="s">
        <v>104</v>
      </c>
      <c r="I100" s="93"/>
      <c r="L100" s="19"/>
      <c r="M100" s="94"/>
      <c r="U100" s="27"/>
      <c r="AT100" s="10" t="s">
        <v>88</v>
      </c>
      <c r="AU100" s="10" t="s">
        <v>86</v>
      </c>
    </row>
    <row r="101" spans="2:65" s="7" customFormat="1" x14ac:dyDescent="0.2">
      <c r="B101" s="95"/>
      <c r="D101" s="96" t="s">
        <v>90</v>
      </c>
      <c r="E101" s="97" t="s">
        <v>5</v>
      </c>
      <c r="F101" s="98" t="s">
        <v>105</v>
      </c>
      <c r="H101" s="99">
        <v>13.488</v>
      </c>
      <c r="I101" s="100"/>
      <c r="L101" s="95"/>
      <c r="M101" s="101"/>
      <c r="U101" s="102"/>
      <c r="AT101" s="97" t="s">
        <v>90</v>
      </c>
      <c r="AU101" s="97" t="s">
        <v>86</v>
      </c>
      <c r="AV101" s="7" t="s">
        <v>43</v>
      </c>
      <c r="AW101" s="7" t="s">
        <v>17</v>
      </c>
      <c r="AX101" s="7" t="s">
        <v>41</v>
      </c>
      <c r="AY101" s="97" t="s">
        <v>77</v>
      </c>
    </row>
    <row r="102" spans="2:65" s="1" customFormat="1" ht="24.2" customHeight="1" x14ac:dyDescent="0.2">
      <c r="B102" s="19"/>
      <c r="C102" s="78" t="s">
        <v>85</v>
      </c>
      <c r="D102" s="78" t="s">
        <v>80</v>
      </c>
      <c r="E102" s="79" t="s">
        <v>106</v>
      </c>
      <c r="F102" s="80" t="s">
        <v>107</v>
      </c>
      <c r="G102" s="81" t="s">
        <v>108</v>
      </c>
      <c r="H102" s="82">
        <v>22.93</v>
      </c>
      <c r="I102" s="83"/>
      <c r="J102" s="84">
        <f>ROUND(I102*H102,1)</f>
        <v>0</v>
      </c>
      <c r="K102" s="80" t="s">
        <v>84</v>
      </c>
      <c r="L102" s="19"/>
      <c r="M102" s="85" t="s">
        <v>5</v>
      </c>
      <c r="N102" s="86" t="s">
        <v>26</v>
      </c>
      <c r="P102" s="87">
        <f>O102*H102</f>
        <v>0</v>
      </c>
      <c r="Q102" s="87">
        <v>0</v>
      </c>
      <c r="R102" s="87">
        <f>Q102*H102</f>
        <v>0</v>
      </c>
      <c r="S102" s="87">
        <v>0</v>
      </c>
      <c r="T102" s="87">
        <f>S102*H102</f>
        <v>0</v>
      </c>
      <c r="U102" s="88" t="s">
        <v>5</v>
      </c>
      <c r="AR102" s="89" t="s">
        <v>85</v>
      </c>
      <c r="AT102" s="89" t="s">
        <v>80</v>
      </c>
      <c r="AU102" s="89" t="s">
        <v>86</v>
      </c>
      <c r="AY102" s="10" t="s">
        <v>77</v>
      </c>
      <c r="BE102" s="90">
        <f>IF(N102="základní",J102,0)</f>
        <v>0</v>
      </c>
      <c r="BF102" s="90">
        <f>IF(N102="snížená",J102,0)</f>
        <v>0</v>
      </c>
      <c r="BG102" s="90">
        <f>IF(N102="zákl. přenesená",J102,0)</f>
        <v>0</v>
      </c>
      <c r="BH102" s="90">
        <f>IF(N102="sníž. přenesená",J102,0)</f>
        <v>0</v>
      </c>
      <c r="BI102" s="90">
        <f>IF(N102="nulová",J102,0)</f>
        <v>0</v>
      </c>
      <c r="BJ102" s="10" t="s">
        <v>41</v>
      </c>
      <c r="BK102" s="90">
        <f>ROUND(I102*H102,1)</f>
        <v>0</v>
      </c>
      <c r="BL102" s="10" t="s">
        <v>85</v>
      </c>
      <c r="BM102" s="89" t="s">
        <v>109</v>
      </c>
    </row>
    <row r="103" spans="2:65" s="1" customFormat="1" x14ac:dyDescent="0.2">
      <c r="B103" s="19"/>
      <c r="D103" s="91" t="s">
        <v>88</v>
      </c>
      <c r="F103" s="92" t="s">
        <v>110</v>
      </c>
      <c r="I103" s="93"/>
      <c r="L103" s="19"/>
      <c r="M103" s="94"/>
      <c r="U103" s="27"/>
      <c r="AT103" s="10" t="s">
        <v>88</v>
      </c>
      <c r="AU103" s="10" t="s">
        <v>86</v>
      </c>
    </row>
    <row r="104" spans="2:65" s="7" customFormat="1" x14ac:dyDescent="0.2">
      <c r="B104" s="95"/>
      <c r="D104" s="96" t="s">
        <v>90</v>
      </c>
      <c r="E104" s="97" t="s">
        <v>5</v>
      </c>
      <c r="F104" s="98" t="s">
        <v>111</v>
      </c>
      <c r="H104" s="99">
        <v>22.93</v>
      </c>
      <c r="I104" s="100"/>
      <c r="L104" s="95"/>
      <c r="M104" s="101"/>
      <c r="U104" s="102"/>
      <c r="AT104" s="97" t="s">
        <v>90</v>
      </c>
      <c r="AU104" s="97" t="s">
        <v>86</v>
      </c>
      <c r="AV104" s="7" t="s">
        <v>43</v>
      </c>
      <c r="AW104" s="7" t="s">
        <v>17</v>
      </c>
      <c r="AX104" s="7" t="s">
        <v>41</v>
      </c>
      <c r="AY104" s="97" t="s">
        <v>77</v>
      </c>
    </row>
    <row r="105" spans="2:65" s="6" customFormat="1" ht="20.85" customHeight="1" x14ac:dyDescent="0.2">
      <c r="B105" s="66"/>
      <c r="D105" s="67" t="s">
        <v>38</v>
      </c>
      <c r="E105" s="76" t="s">
        <v>112</v>
      </c>
      <c r="F105" s="76" t="s">
        <v>113</v>
      </c>
      <c r="I105" s="69"/>
      <c r="J105" s="77">
        <f>BK105</f>
        <v>0</v>
      </c>
      <c r="L105" s="66"/>
      <c r="M105" s="71"/>
      <c r="P105" s="72">
        <f>SUM(P106:P131)</f>
        <v>0</v>
      </c>
      <c r="R105" s="72">
        <f>SUM(R106:R131)</f>
        <v>6.7114447999999989</v>
      </c>
      <c r="T105" s="72">
        <f>SUM(T106:T131)</f>
        <v>0</v>
      </c>
      <c r="U105" s="73"/>
      <c r="AR105" s="67" t="s">
        <v>41</v>
      </c>
      <c r="AT105" s="74" t="s">
        <v>38</v>
      </c>
      <c r="AU105" s="74" t="s">
        <v>43</v>
      </c>
      <c r="AY105" s="67" t="s">
        <v>77</v>
      </c>
      <c r="BK105" s="75">
        <f>SUM(BK106:BK131)</f>
        <v>0</v>
      </c>
    </row>
    <row r="106" spans="2:65" s="1" customFormat="1" ht="21.75" customHeight="1" x14ac:dyDescent="0.2">
      <c r="B106" s="19"/>
      <c r="C106" s="78" t="s">
        <v>114</v>
      </c>
      <c r="D106" s="78" t="s">
        <v>80</v>
      </c>
      <c r="E106" s="79" t="s">
        <v>115</v>
      </c>
      <c r="F106" s="80" t="s">
        <v>116</v>
      </c>
      <c r="G106" s="81" t="s">
        <v>117</v>
      </c>
      <c r="H106" s="82">
        <v>27.36</v>
      </c>
      <c r="I106" s="83"/>
      <c r="J106" s="84">
        <f>ROUND(I106*H106,1)</f>
        <v>0</v>
      </c>
      <c r="K106" s="80" t="s">
        <v>84</v>
      </c>
      <c r="L106" s="19"/>
      <c r="M106" s="85" t="s">
        <v>5</v>
      </c>
      <c r="N106" s="86" t="s">
        <v>26</v>
      </c>
      <c r="P106" s="87">
        <f>O106*H106</f>
        <v>0</v>
      </c>
      <c r="Q106" s="87">
        <v>0</v>
      </c>
      <c r="R106" s="87">
        <f>Q106*H106</f>
        <v>0</v>
      </c>
      <c r="S106" s="87">
        <v>0</v>
      </c>
      <c r="T106" s="87">
        <f>S106*H106</f>
        <v>0</v>
      </c>
      <c r="U106" s="88" t="s">
        <v>5</v>
      </c>
      <c r="AR106" s="89" t="s">
        <v>85</v>
      </c>
      <c r="AT106" s="89" t="s">
        <v>80</v>
      </c>
      <c r="AU106" s="89" t="s">
        <v>86</v>
      </c>
      <c r="AY106" s="10" t="s">
        <v>77</v>
      </c>
      <c r="BE106" s="90">
        <f>IF(N106="základní",J106,0)</f>
        <v>0</v>
      </c>
      <c r="BF106" s="90">
        <f>IF(N106="snížená",J106,0)</f>
        <v>0</v>
      </c>
      <c r="BG106" s="90">
        <f>IF(N106="zákl. přenesená",J106,0)</f>
        <v>0</v>
      </c>
      <c r="BH106" s="90">
        <f>IF(N106="sníž. přenesená",J106,0)</f>
        <v>0</v>
      </c>
      <c r="BI106" s="90">
        <f>IF(N106="nulová",J106,0)</f>
        <v>0</v>
      </c>
      <c r="BJ106" s="10" t="s">
        <v>41</v>
      </c>
      <c r="BK106" s="90">
        <f>ROUND(I106*H106,1)</f>
        <v>0</v>
      </c>
      <c r="BL106" s="10" t="s">
        <v>85</v>
      </c>
      <c r="BM106" s="89" t="s">
        <v>118</v>
      </c>
    </row>
    <row r="107" spans="2:65" s="1" customFormat="1" x14ac:dyDescent="0.2">
      <c r="B107" s="19"/>
      <c r="D107" s="91" t="s">
        <v>88</v>
      </c>
      <c r="F107" s="92" t="s">
        <v>119</v>
      </c>
      <c r="I107" s="93"/>
      <c r="L107" s="19"/>
      <c r="M107" s="94"/>
      <c r="U107" s="27"/>
      <c r="AT107" s="10" t="s">
        <v>88</v>
      </c>
      <c r="AU107" s="10" t="s">
        <v>86</v>
      </c>
    </row>
    <row r="108" spans="2:65" s="7" customFormat="1" x14ac:dyDescent="0.2">
      <c r="B108" s="95"/>
      <c r="D108" s="96" t="s">
        <v>90</v>
      </c>
      <c r="E108" s="97" t="s">
        <v>5</v>
      </c>
      <c r="F108" s="98" t="s">
        <v>120</v>
      </c>
      <c r="H108" s="99">
        <v>36.32</v>
      </c>
      <c r="I108" s="100"/>
      <c r="L108" s="95"/>
      <c r="M108" s="101"/>
      <c r="U108" s="102"/>
      <c r="AT108" s="97" t="s">
        <v>90</v>
      </c>
      <c r="AU108" s="97" t="s">
        <v>86</v>
      </c>
      <c r="AV108" s="7" t="s">
        <v>43</v>
      </c>
      <c r="AW108" s="7" t="s">
        <v>17</v>
      </c>
      <c r="AX108" s="7" t="s">
        <v>39</v>
      </c>
      <c r="AY108" s="97" t="s">
        <v>77</v>
      </c>
    </row>
    <row r="109" spans="2:65" s="7" customFormat="1" x14ac:dyDescent="0.2">
      <c r="B109" s="95"/>
      <c r="D109" s="96" t="s">
        <v>90</v>
      </c>
      <c r="E109" s="97" t="s">
        <v>5</v>
      </c>
      <c r="F109" s="98" t="s">
        <v>121</v>
      </c>
      <c r="H109" s="99">
        <v>-8.9600000000000009</v>
      </c>
      <c r="I109" s="100"/>
      <c r="L109" s="95"/>
      <c r="M109" s="101"/>
      <c r="U109" s="102"/>
      <c r="AT109" s="97" t="s">
        <v>90</v>
      </c>
      <c r="AU109" s="97" t="s">
        <v>86</v>
      </c>
      <c r="AV109" s="7" t="s">
        <v>43</v>
      </c>
      <c r="AW109" s="7" t="s">
        <v>17</v>
      </c>
      <c r="AX109" s="7" t="s">
        <v>39</v>
      </c>
      <c r="AY109" s="97" t="s">
        <v>77</v>
      </c>
    </row>
    <row r="110" spans="2:65" s="8" customFormat="1" x14ac:dyDescent="0.2">
      <c r="B110" s="103"/>
      <c r="D110" s="96" t="s">
        <v>90</v>
      </c>
      <c r="E110" s="104" t="s">
        <v>5</v>
      </c>
      <c r="F110" s="105" t="s">
        <v>122</v>
      </c>
      <c r="H110" s="106">
        <v>27.36</v>
      </c>
      <c r="I110" s="107"/>
      <c r="L110" s="103"/>
      <c r="M110" s="108"/>
      <c r="U110" s="109"/>
      <c r="AT110" s="104" t="s">
        <v>90</v>
      </c>
      <c r="AU110" s="104" t="s">
        <v>86</v>
      </c>
      <c r="AV110" s="8" t="s">
        <v>85</v>
      </c>
      <c r="AW110" s="8" t="s">
        <v>17</v>
      </c>
      <c r="AX110" s="8" t="s">
        <v>41</v>
      </c>
      <c r="AY110" s="104" t="s">
        <v>77</v>
      </c>
    </row>
    <row r="111" spans="2:65" s="1" customFormat="1" ht="16.5" customHeight="1" x14ac:dyDescent="0.2">
      <c r="B111" s="19"/>
      <c r="C111" s="110" t="s">
        <v>123</v>
      </c>
      <c r="D111" s="110" t="s">
        <v>124</v>
      </c>
      <c r="E111" s="111" t="s">
        <v>125</v>
      </c>
      <c r="F111" s="112" t="s">
        <v>126</v>
      </c>
      <c r="G111" s="113" t="s">
        <v>117</v>
      </c>
      <c r="H111" s="114">
        <v>30.096</v>
      </c>
      <c r="I111" s="115"/>
      <c r="J111" s="116">
        <f>ROUND(I111*H111,1)</f>
        <v>0</v>
      </c>
      <c r="K111" s="112" t="s">
        <v>84</v>
      </c>
      <c r="L111" s="117"/>
      <c r="M111" s="118" t="s">
        <v>5</v>
      </c>
      <c r="N111" s="119" t="s">
        <v>26</v>
      </c>
      <c r="P111" s="87">
        <f>O111*H111</f>
        <v>0</v>
      </c>
      <c r="Q111" s="87">
        <v>1E-4</v>
      </c>
      <c r="R111" s="87">
        <f>Q111*H111</f>
        <v>3.0096000000000003E-3</v>
      </c>
      <c r="S111" s="87">
        <v>0</v>
      </c>
      <c r="T111" s="87">
        <f>S111*H111</f>
        <v>0</v>
      </c>
      <c r="U111" s="88" t="s">
        <v>5</v>
      </c>
      <c r="AR111" s="89" t="s">
        <v>127</v>
      </c>
      <c r="AT111" s="89" t="s">
        <v>124</v>
      </c>
      <c r="AU111" s="89" t="s">
        <v>86</v>
      </c>
      <c r="AY111" s="10" t="s">
        <v>77</v>
      </c>
      <c r="BE111" s="90">
        <f>IF(N111="základní",J111,0)</f>
        <v>0</v>
      </c>
      <c r="BF111" s="90">
        <f>IF(N111="snížená",J111,0)</f>
        <v>0</v>
      </c>
      <c r="BG111" s="90">
        <f>IF(N111="zákl. přenesená",J111,0)</f>
        <v>0</v>
      </c>
      <c r="BH111" s="90">
        <f>IF(N111="sníž. přenesená",J111,0)</f>
        <v>0</v>
      </c>
      <c r="BI111" s="90">
        <f>IF(N111="nulová",J111,0)</f>
        <v>0</v>
      </c>
      <c r="BJ111" s="10" t="s">
        <v>41</v>
      </c>
      <c r="BK111" s="90">
        <f>ROUND(I111*H111,1)</f>
        <v>0</v>
      </c>
      <c r="BL111" s="10" t="s">
        <v>85</v>
      </c>
      <c r="BM111" s="89" t="s">
        <v>128</v>
      </c>
    </row>
    <row r="112" spans="2:65" s="7" customFormat="1" x14ac:dyDescent="0.2">
      <c r="B112" s="95"/>
      <c r="D112" s="96" t="s">
        <v>90</v>
      </c>
      <c r="E112" s="97" t="s">
        <v>5</v>
      </c>
      <c r="F112" s="98" t="s">
        <v>129</v>
      </c>
      <c r="H112" s="99">
        <v>30.096</v>
      </c>
      <c r="I112" s="100"/>
      <c r="L112" s="95"/>
      <c r="M112" s="101"/>
      <c r="U112" s="102"/>
      <c r="AT112" s="97" t="s">
        <v>90</v>
      </c>
      <c r="AU112" s="97" t="s">
        <v>86</v>
      </c>
      <c r="AV112" s="7" t="s">
        <v>43</v>
      </c>
      <c r="AW112" s="7" t="s">
        <v>17</v>
      </c>
      <c r="AX112" s="7" t="s">
        <v>41</v>
      </c>
      <c r="AY112" s="97" t="s">
        <v>77</v>
      </c>
    </row>
    <row r="113" spans="2:65" s="1" customFormat="1" ht="16.5" customHeight="1" x14ac:dyDescent="0.2">
      <c r="B113" s="19"/>
      <c r="C113" s="78" t="s">
        <v>130</v>
      </c>
      <c r="D113" s="78" t="s">
        <v>80</v>
      </c>
      <c r="E113" s="79" t="s">
        <v>131</v>
      </c>
      <c r="F113" s="80" t="s">
        <v>132</v>
      </c>
      <c r="G113" s="81" t="s">
        <v>133</v>
      </c>
      <c r="H113" s="82">
        <v>17.100000000000001</v>
      </c>
      <c r="I113" s="83"/>
      <c r="J113" s="84">
        <f>ROUND(I113*H113,1)</f>
        <v>0</v>
      </c>
      <c r="K113" s="80" t="s">
        <v>84</v>
      </c>
      <c r="L113" s="19"/>
      <c r="M113" s="85" t="s">
        <v>5</v>
      </c>
      <c r="N113" s="86" t="s">
        <v>26</v>
      </c>
      <c r="P113" s="87">
        <f>O113*H113</f>
        <v>0</v>
      </c>
      <c r="Q113" s="87">
        <v>4.0000000000000003E-5</v>
      </c>
      <c r="R113" s="87">
        <f>Q113*H113</f>
        <v>6.8400000000000015E-4</v>
      </c>
      <c r="S113" s="87">
        <v>0</v>
      </c>
      <c r="T113" s="87">
        <f>S113*H113</f>
        <v>0</v>
      </c>
      <c r="U113" s="88" t="s">
        <v>5</v>
      </c>
      <c r="AR113" s="89" t="s">
        <v>85</v>
      </c>
      <c r="AT113" s="89" t="s">
        <v>80</v>
      </c>
      <c r="AU113" s="89" t="s">
        <v>86</v>
      </c>
      <c r="AY113" s="10" t="s">
        <v>77</v>
      </c>
      <c r="BE113" s="90">
        <f>IF(N113="základní",J113,0)</f>
        <v>0</v>
      </c>
      <c r="BF113" s="90">
        <f>IF(N113="snížená",J113,0)</f>
        <v>0</v>
      </c>
      <c r="BG113" s="90">
        <f>IF(N113="zákl. přenesená",J113,0)</f>
        <v>0</v>
      </c>
      <c r="BH113" s="90">
        <f>IF(N113="sníž. přenesená",J113,0)</f>
        <v>0</v>
      </c>
      <c r="BI113" s="90">
        <f>IF(N113="nulová",J113,0)</f>
        <v>0</v>
      </c>
      <c r="BJ113" s="10" t="s">
        <v>41</v>
      </c>
      <c r="BK113" s="90">
        <f>ROUND(I113*H113,1)</f>
        <v>0</v>
      </c>
      <c r="BL113" s="10" t="s">
        <v>85</v>
      </c>
      <c r="BM113" s="89" t="s">
        <v>134</v>
      </c>
    </row>
    <row r="114" spans="2:65" s="1" customFormat="1" x14ac:dyDescent="0.2">
      <c r="B114" s="19"/>
      <c r="D114" s="91" t="s">
        <v>88</v>
      </c>
      <c r="F114" s="92" t="s">
        <v>135</v>
      </c>
      <c r="I114" s="93"/>
      <c r="L114" s="19"/>
      <c r="M114" s="94"/>
      <c r="U114" s="27"/>
      <c r="AT114" s="10" t="s">
        <v>88</v>
      </c>
      <c r="AU114" s="10" t="s">
        <v>86</v>
      </c>
    </row>
    <row r="115" spans="2:65" s="7" customFormat="1" x14ac:dyDescent="0.2">
      <c r="B115" s="95"/>
      <c r="D115" s="96" t="s">
        <v>90</v>
      </c>
      <c r="E115" s="97" t="s">
        <v>5</v>
      </c>
      <c r="F115" s="98" t="s">
        <v>136</v>
      </c>
      <c r="H115" s="99">
        <v>17.100000000000001</v>
      </c>
      <c r="I115" s="100"/>
      <c r="L115" s="95"/>
      <c r="M115" s="101"/>
      <c r="U115" s="102"/>
      <c r="AT115" s="97" t="s">
        <v>90</v>
      </c>
      <c r="AU115" s="97" t="s">
        <v>86</v>
      </c>
      <c r="AV115" s="7" t="s">
        <v>43</v>
      </c>
      <c r="AW115" s="7" t="s">
        <v>17</v>
      </c>
      <c r="AX115" s="7" t="s">
        <v>41</v>
      </c>
      <c r="AY115" s="97" t="s">
        <v>77</v>
      </c>
    </row>
    <row r="116" spans="2:65" s="1" customFormat="1" ht="16.5" customHeight="1" x14ac:dyDescent="0.2">
      <c r="B116" s="19"/>
      <c r="C116" s="110" t="s">
        <v>127</v>
      </c>
      <c r="D116" s="110" t="s">
        <v>124</v>
      </c>
      <c r="E116" s="111" t="s">
        <v>137</v>
      </c>
      <c r="F116" s="112" t="s">
        <v>138</v>
      </c>
      <c r="G116" s="113" t="s">
        <v>133</v>
      </c>
      <c r="H116" s="114">
        <v>17.442</v>
      </c>
      <c r="I116" s="115"/>
      <c r="J116" s="116">
        <f>ROUND(I116*H116,1)</f>
        <v>0</v>
      </c>
      <c r="K116" s="112" t="s">
        <v>84</v>
      </c>
      <c r="L116" s="117"/>
      <c r="M116" s="118" t="s">
        <v>5</v>
      </c>
      <c r="N116" s="119" t="s">
        <v>26</v>
      </c>
      <c r="P116" s="87">
        <f>O116*H116</f>
        <v>0</v>
      </c>
      <c r="Q116" s="87">
        <v>1E-3</v>
      </c>
      <c r="R116" s="87">
        <f>Q116*H116</f>
        <v>1.7441999999999999E-2</v>
      </c>
      <c r="S116" s="87">
        <v>0</v>
      </c>
      <c r="T116" s="87">
        <f>S116*H116</f>
        <v>0</v>
      </c>
      <c r="U116" s="88" t="s">
        <v>5</v>
      </c>
      <c r="AR116" s="89" t="s">
        <v>127</v>
      </c>
      <c r="AT116" s="89" t="s">
        <v>124</v>
      </c>
      <c r="AU116" s="89" t="s">
        <v>86</v>
      </c>
      <c r="AY116" s="10" t="s">
        <v>77</v>
      </c>
      <c r="BE116" s="90">
        <f>IF(N116="základní",J116,0)</f>
        <v>0</v>
      </c>
      <c r="BF116" s="90">
        <f>IF(N116="snížená",J116,0)</f>
        <v>0</v>
      </c>
      <c r="BG116" s="90">
        <f>IF(N116="zákl. přenesená",J116,0)</f>
        <v>0</v>
      </c>
      <c r="BH116" s="90">
        <f>IF(N116="sníž. přenesená",J116,0)</f>
        <v>0</v>
      </c>
      <c r="BI116" s="90">
        <f>IF(N116="nulová",J116,0)</f>
        <v>0</v>
      </c>
      <c r="BJ116" s="10" t="s">
        <v>41</v>
      </c>
      <c r="BK116" s="90">
        <f>ROUND(I116*H116,1)</f>
        <v>0</v>
      </c>
      <c r="BL116" s="10" t="s">
        <v>85</v>
      </c>
      <c r="BM116" s="89" t="s">
        <v>139</v>
      </c>
    </row>
    <row r="117" spans="2:65" s="7" customFormat="1" x14ac:dyDescent="0.2">
      <c r="B117" s="95"/>
      <c r="D117" s="96" t="s">
        <v>90</v>
      </c>
      <c r="E117" s="97" t="s">
        <v>5</v>
      </c>
      <c r="F117" s="98" t="s">
        <v>140</v>
      </c>
      <c r="H117" s="99">
        <v>17.442</v>
      </c>
      <c r="I117" s="100"/>
      <c r="L117" s="95"/>
      <c r="M117" s="101"/>
      <c r="U117" s="102"/>
      <c r="AT117" s="97" t="s">
        <v>90</v>
      </c>
      <c r="AU117" s="97" t="s">
        <v>86</v>
      </c>
      <c r="AV117" s="7" t="s">
        <v>43</v>
      </c>
      <c r="AW117" s="7" t="s">
        <v>17</v>
      </c>
      <c r="AX117" s="7" t="s">
        <v>41</v>
      </c>
      <c r="AY117" s="97" t="s">
        <v>77</v>
      </c>
    </row>
    <row r="118" spans="2:65" s="1" customFormat="1" ht="16.5" customHeight="1" x14ac:dyDescent="0.2">
      <c r="B118" s="19"/>
      <c r="C118" s="78" t="s">
        <v>141</v>
      </c>
      <c r="D118" s="78" t="s">
        <v>80</v>
      </c>
      <c r="E118" s="79" t="s">
        <v>142</v>
      </c>
      <c r="F118" s="80" t="s">
        <v>143</v>
      </c>
      <c r="G118" s="81" t="s">
        <v>117</v>
      </c>
      <c r="H118" s="82">
        <v>36.415999999999997</v>
      </c>
      <c r="I118" s="83"/>
      <c r="J118" s="84">
        <f>ROUND(I118*H118,1)</f>
        <v>0</v>
      </c>
      <c r="K118" s="80" t="s">
        <v>5</v>
      </c>
      <c r="L118" s="19"/>
      <c r="M118" s="85" t="s">
        <v>5</v>
      </c>
      <c r="N118" s="86" t="s">
        <v>26</v>
      </c>
      <c r="P118" s="87">
        <f>O118*H118</f>
        <v>0</v>
      </c>
      <c r="Q118" s="87">
        <v>0.1837</v>
      </c>
      <c r="R118" s="87">
        <f>Q118*H118</f>
        <v>6.6896191999999992</v>
      </c>
      <c r="S118" s="87">
        <v>0</v>
      </c>
      <c r="T118" s="87">
        <f>S118*H118</f>
        <v>0</v>
      </c>
      <c r="U118" s="88" t="s">
        <v>5</v>
      </c>
      <c r="AR118" s="89" t="s">
        <v>85</v>
      </c>
      <c r="AT118" s="89" t="s">
        <v>80</v>
      </c>
      <c r="AU118" s="89" t="s">
        <v>86</v>
      </c>
      <c r="AY118" s="10" t="s">
        <v>77</v>
      </c>
      <c r="BE118" s="90">
        <f>IF(N118="základní",J118,0)</f>
        <v>0</v>
      </c>
      <c r="BF118" s="90">
        <f>IF(N118="snížená",J118,0)</f>
        <v>0</v>
      </c>
      <c r="BG118" s="90">
        <f>IF(N118="zákl. přenesená",J118,0)</f>
        <v>0</v>
      </c>
      <c r="BH118" s="90">
        <f>IF(N118="sníž. přenesená",J118,0)</f>
        <v>0</v>
      </c>
      <c r="BI118" s="90">
        <f>IF(N118="nulová",J118,0)</f>
        <v>0</v>
      </c>
      <c r="BJ118" s="10" t="s">
        <v>41</v>
      </c>
      <c r="BK118" s="90">
        <f>ROUND(I118*H118,1)</f>
        <v>0</v>
      </c>
      <c r="BL118" s="10" t="s">
        <v>85</v>
      </c>
      <c r="BM118" s="89" t="s">
        <v>144</v>
      </c>
    </row>
    <row r="119" spans="2:65" s="7" customFormat="1" x14ac:dyDescent="0.2">
      <c r="B119" s="95"/>
      <c r="D119" s="96" t="s">
        <v>90</v>
      </c>
      <c r="E119" s="97" t="s">
        <v>5</v>
      </c>
      <c r="F119" s="98" t="s">
        <v>145</v>
      </c>
      <c r="H119" s="99">
        <v>36.415999999999997</v>
      </c>
      <c r="I119" s="100"/>
      <c r="L119" s="95"/>
      <c r="M119" s="101"/>
      <c r="U119" s="102"/>
      <c r="AT119" s="97" t="s">
        <v>90</v>
      </c>
      <c r="AU119" s="97" t="s">
        <v>86</v>
      </c>
      <c r="AV119" s="7" t="s">
        <v>43</v>
      </c>
      <c r="AW119" s="7" t="s">
        <v>17</v>
      </c>
      <c r="AX119" s="7" t="s">
        <v>41</v>
      </c>
      <c r="AY119" s="97" t="s">
        <v>77</v>
      </c>
    </row>
    <row r="120" spans="2:65" s="1" customFormat="1" ht="33" customHeight="1" x14ac:dyDescent="0.2">
      <c r="B120" s="19"/>
      <c r="C120" s="78" t="s">
        <v>146</v>
      </c>
      <c r="D120" s="78" t="s">
        <v>80</v>
      </c>
      <c r="E120" s="79" t="s">
        <v>147</v>
      </c>
      <c r="F120" s="80" t="s">
        <v>148</v>
      </c>
      <c r="G120" s="81" t="s">
        <v>117</v>
      </c>
      <c r="H120" s="82">
        <v>34.479999999999997</v>
      </c>
      <c r="I120" s="83"/>
      <c r="J120" s="84">
        <f>ROUND(I120*H120,1)</f>
        <v>0</v>
      </c>
      <c r="K120" s="80" t="s">
        <v>84</v>
      </c>
      <c r="L120" s="19"/>
      <c r="M120" s="85" t="s">
        <v>5</v>
      </c>
      <c r="N120" s="86" t="s">
        <v>26</v>
      </c>
      <c r="P120" s="87">
        <f>O120*H120</f>
        <v>0</v>
      </c>
      <c r="Q120" s="87">
        <v>0</v>
      </c>
      <c r="R120" s="87">
        <f>Q120*H120</f>
        <v>0</v>
      </c>
      <c r="S120" s="87">
        <v>0</v>
      </c>
      <c r="T120" s="87">
        <f>S120*H120</f>
        <v>0</v>
      </c>
      <c r="U120" s="88" t="s">
        <v>5</v>
      </c>
      <c r="AR120" s="89" t="s">
        <v>85</v>
      </c>
      <c r="AT120" s="89" t="s">
        <v>80</v>
      </c>
      <c r="AU120" s="89" t="s">
        <v>86</v>
      </c>
      <c r="AY120" s="10" t="s">
        <v>77</v>
      </c>
      <c r="BE120" s="90">
        <f>IF(N120="základní",J120,0)</f>
        <v>0</v>
      </c>
      <c r="BF120" s="90">
        <f>IF(N120="snížená",J120,0)</f>
        <v>0</v>
      </c>
      <c r="BG120" s="90">
        <f>IF(N120="zákl. přenesená",J120,0)</f>
        <v>0</v>
      </c>
      <c r="BH120" s="90">
        <f>IF(N120="sníž. přenesená",J120,0)</f>
        <v>0</v>
      </c>
      <c r="BI120" s="90">
        <f>IF(N120="nulová",J120,0)</f>
        <v>0</v>
      </c>
      <c r="BJ120" s="10" t="s">
        <v>41</v>
      </c>
      <c r="BK120" s="90">
        <f>ROUND(I120*H120,1)</f>
        <v>0</v>
      </c>
      <c r="BL120" s="10" t="s">
        <v>85</v>
      </c>
      <c r="BM120" s="89" t="s">
        <v>149</v>
      </c>
    </row>
    <row r="121" spans="2:65" s="1" customFormat="1" x14ac:dyDescent="0.2">
      <c r="B121" s="19"/>
      <c r="D121" s="91" t="s">
        <v>88</v>
      </c>
      <c r="F121" s="92" t="s">
        <v>150</v>
      </c>
      <c r="I121" s="93"/>
      <c r="L121" s="19"/>
      <c r="M121" s="94"/>
      <c r="U121" s="27"/>
      <c r="AT121" s="10" t="s">
        <v>88</v>
      </c>
      <c r="AU121" s="10" t="s">
        <v>86</v>
      </c>
    </row>
    <row r="122" spans="2:65" s="7" customFormat="1" x14ac:dyDescent="0.2">
      <c r="B122" s="95"/>
      <c r="D122" s="96" t="s">
        <v>90</v>
      </c>
      <c r="E122" s="97" t="s">
        <v>5</v>
      </c>
      <c r="F122" s="98" t="s">
        <v>151</v>
      </c>
      <c r="H122" s="99">
        <v>23.6</v>
      </c>
      <c r="I122" s="100"/>
      <c r="L122" s="95"/>
      <c r="M122" s="101"/>
      <c r="U122" s="102"/>
      <c r="AT122" s="97" t="s">
        <v>90</v>
      </c>
      <c r="AU122" s="97" t="s">
        <v>86</v>
      </c>
      <c r="AV122" s="7" t="s">
        <v>43</v>
      </c>
      <c r="AW122" s="7" t="s">
        <v>17</v>
      </c>
      <c r="AX122" s="7" t="s">
        <v>39</v>
      </c>
      <c r="AY122" s="97" t="s">
        <v>77</v>
      </c>
    </row>
    <row r="123" spans="2:65" s="7" customFormat="1" x14ac:dyDescent="0.2">
      <c r="B123" s="95"/>
      <c r="D123" s="96" t="s">
        <v>90</v>
      </c>
      <c r="E123" s="97" t="s">
        <v>5</v>
      </c>
      <c r="F123" s="98" t="s">
        <v>152</v>
      </c>
      <c r="H123" s="99">
        <v>10.88</v>
      </c>
      <c r="I123" s="100"/>
      <c r="L123" s="95"/>
      <c r="M123" s="101"/>
      <c r="U123" s="102"/>
      <c r="AT123" s="97" t="s">
        <v>90</v>
      </c>
      <c r="AU123" s="97" t="s">
        <v>86</v>
      </c>
      <c r="AV123" s="7" t="s">
        <v>43</v>
      </c>
      <c r="AW123" s="7" t="s">
        <v>17</v>
      </c>
      <c r="AX123" s="7" t="s">
        <v>39</v>
      </c>
      <c r="AY123" s="97" t="s">
        <v>77</v>
      </c>
    </row>
    <row r="124" spans="2:65" s="8" customFormat="1" x14ac:dyDescent="0.2">
      <c r="B124" s="103"/>
      <c r="D124" s="96" t="s">
        <v>90</v>
      </c>
      <c r="E124" s="104" t="s">
        <v>5</v>
      </c>
      <c r="F124" s="105" t="s">
        <v>122</v>
      </c>
      <c r="H124" s="106">
        <v>34.480000000000004</v>
      </c>
      <c r="I124" s="107"/>
      <c r="L124" s="103"/>
      <c r="M124" s="108"/>
      <c r="U124" s="109"/>
      <c r="AT124" s="104" t="s">
        <v>90</v>
      </c>
      <c r="AU124" s="104" t="s">
        <v>86</v>
      </c>
      <c r="AV124" s="8" t="s">
        <v>85</v>
      </c>
      <c r="AW124" s="8" t="s">
        <v>17</v>
      </c>
      <c r="AX124" s="8" t="s">
        <v>41</v>
      </c>
      <c r="AY124" s="104" t="s">
        <v>77</v>
      </c>
    </row>
    <row r="125" spans="2:65" s="1" customFormat="1" ht="24.2" customHeight="1" x14ac:dyDescent="0.2">
      <c r="B125" s="19"/>
      <c r="C125" s="78" t="s">
        <v>153</v>
      </c>
      <c r="D125" s="78" t="s">
        <v>80</v>
      </c>
      <c r="E125" s="79" t="s">
        <v>154</v>
      </c>
      <c r="F125" s="80" t="s">
        <v>155</v>
      </c>
      <c r="G125" s="81" t="s">
        <v>117</v>
      </c>
      <c r="H125" s="82">
        <v>34.479999999999997</v>
      </c>
      <c r="I125" s="83"/>
      <c r="J125" s="84">
        <f>ROUND(I125*H125,1)</f>
        <v>0</v>
      </c>
      <c r="K125" s="80" t="s">
        <v>84</v>
      </c>
      <c r="L125" s="19"/>
      <c r="M125" s="85" t="s">
        <v>5</v>
      </c>
      <c r="N125" s="86" t="s">
        <v>26</v>
      </c>
      <c r="P125" s="87">
        <f>O125*H125</f>
        <v>0</v>
      </c>
      <c r="Q125" s="87">
        <v>0</v>
      </c>
      <c r="R125" s="87">
        <f>Q125*H125</f>
        <v>0</v>
      </c>
      <c r="S125" s="87">
        <v>0</v>
      </c>
      <c r="T125" s="87">
        <f>S125*H125</f>
        <v>0</v>
      </c>
      <c r="U125" s="88" t="s">
        <v>5</v>
      </c>
      <c r="AR125" s="89" t="s">
        <v>85</v>
      </c>
      <c r="AT125" s="89" t="s">
        <v>80</v>
      </c>
      <c r="AU125" s="89" t="s">
        <v>86</v>
      </c>
      <c r="AY125" s="10" t="s">
        <v>77</v>
      </c>
      <c r="BE125" s="90">
        <f>IF(N125="základní",J125,0)</f>
        <v>0</v>
      </c>
      <c r="BF125" s="90">
        <f>IF(N125="snížená",J125,0)</f>
        <v>0</v>
      </c>
      <c r="BG125" s="90">
        <f>IF(N125="zákl. přenesená",J125,0)</f>
        <v>0</v>
      </c>
      <c r="BH125" s="90">
        <f>IF(N125="sníž. přenesená",J125,0)</f>
        <v>0</v>
      </c>
      <c r="BI125" s="90">
        <f>IF(N125="nulová",J125,0)</f>
        <v>0</v>
      </c>
      <c r="BJ125" s="10" t="s">
        <v>41</v>
      </c>
      <c r="BK125" s="90">
        <f>ROUND(I125*H125,1)</f>
        <v>0</v>
      </c>
      <c r="BL125" s="10" t="s">
        <v>85</v>
      </c>
      <c r="BM125" s="89" t="s">
        <v>156</v>
      </c>
    </row>
    <row r="126" spans="2:65" s="1" customFormat="1" x14ac:dyDescent="0.2">
      <c r="B126" s="19"/>
      <c r="D126" s="91" t="s">
        <v>88</v>
      </c>
      <c r="F126" s="92" t="s">
        <v>157</v>
      </c>
      <c r="I126" s="93"/>
      <c r="L126" s="19"/>
      <c r="M126" s="94"/>
      <c r="U126" s="27"/>
      <c r="AT126" s="10" t="s">
        <v>88</v>
      </c>
      <c r="AU126" s="10" t="s">
        <v>86</v>
      </c>
    </row>
    <row r="127" spans="2:65" s="7" customFormat="1" x14ac:dyDescent="0.2">
      <c r="B127" s="95"/>
      <c r="D127" s="96" t="s">
        <v>90</v>
      </c>
      <c r="E127" s="97" t="s">
        <v>5</v>
      </c>
      <c r="F127" s="98" t="s">
        <v>151</v>
      </c>
      <c r="H127" s="99">
        <v>23.6</v>
      </c>
      <c r="I127" s="100"/>
      <c r="L127" s="95"/>
      <c r="M127" s="101"/>
      <c r="U127" s="102"/>
      <c r="AT127" s="97" t="s">
        <v>90</v>
      </c>
      <c r="AU127" s="97" t="s">
        <v>86</v>
      </c>
      <c r="AV127" s="7" t="s">
        <v>43</v>
      </c>
      <c r="AW127" s="7" t="s">
        <v>17</v>
      </c>
      <c r="AX127" s="7" t="s">
        <v>39</v>
      </c>
      <c r="AY127" s="97" t="s">
        <v>77</v>
      </c>
    </row>
    <row r="128" spans="2:65" s="7" customFormat="1" x14ac:dyDescent="0.2">
      <c r="B128" s="95"/>
      <c r="D128" s="96" t="s">
        <v>90</v>
      </c>
      <c r="E128" s="97" t="s">
        <v>5</v>
      </c>
      <c r="F128" s="98" t="s">
        <v>152</v>
      </c>
      <c r="H128" s="99">
        <v>10.88</v>
      </c>
      <c r="I128" s="100"/>
      <c r="L128" s="95"/>
      <c r="M128" s="101"/>
      <c r="U128" s="102"/>
      <c r="AT128" s="97" t="s">
        <v>90</v>
      </c>
      <c r="AU128" s="97" t="s">
        <v>86</v>
      </c>
      <c r="AV128" s="7" t="s">
        <v>43</v>
      </c>
      <c r="AW128" s="7" t="s">
        <v>17</v>
      </c>
      <c r="AX128" s="7" t="s">
        <v>39</v>
      </c>
      <c r="AY128" s="97" t="s">
        <v>77</v>
      </c>
    </row>
    <row r="129" spans="2:65" s="8" customFormat="1" x14ac:dyDescent="0.2">
      <c r="B129" s="103"/>
      <c r="D129" s="96" t="s">
        <v>90</v>
      </c>
      <c r="E129" s="104" t="s">
        <v>5</v>
      </c>
      <c r="F129" s="105" t="s">
        <v>122</v>
      </c>
      <c r="H129" s="106">
        <v>34.480000000000004</v>
      </c>
      <c r="I129" s="107"/>
      <c r="L129" s="103"/>
      <c r="M129" s="108"/>
      <c r="U129" s="109"/>
      <c r="AT129" s="104" t="s">
        <v>90</v>
      </c>
      <c r="AU129" s="104" t="s">
        <v>86</v>
      </c>
      <c r="AV129" s="8" t="s">
        <v>85</v>
      </c>
      <c r="AW129" s="8" t="s">
        <v>17</v>
      </c>
      <c r="AX129" s="8" t="s">
        <v>41</v>
      </c>
      <c r="AY129" s="104" t="s">
        <v>77</v>
      </c>
    </row>
    <row r="130" spans="2:65" s="1" customFormat="1" ht="16.5" customHeight="1" x14ac:dyDescent="0.2">
      <c r="B130" s="19"/>
      <c r="C130" s="110" t="s">
        <v>1</v>
      </c>
      <c r="D130" s="110" t="s">
        <v>124</v>
      </c>
      <c r="E130" s="111" t="s">
        <v>158</v>
      </c>
      <c r="F130" s="112" t="s">
        <v>159</v>
      </c>
      <c r="G130" s="113" t="s">
        <v>160</v>
      </c>
      <c r="H130" s="114">
        <v>0.69</v>
      </c>
      <c r="I130" s="115"/>
      <c r="J130" s="116">
        <f>ROUND(I130*H130,1)</f>
        <v>0</v>
      </c>
      <c r="K130" s="112" t="s">
        <v>84</v>
      </c>
      <c r="L130" s="117"/>
      <c r="M130" s="118" t="s">
        <v>5</v>
      </c>
      <c r="N130" s="119" t="s">
        <v>26</v>
      </c>
      <c r="P130" s="87">
        <f>O130*H130</f>
        <v>0</v>
      </c>
      <c r="Q130" s="87">
        <v>1E-3</v>
      </c>
      <c r="R130" s="87">
        <f>Q130*H130</f>
        <v>6.8999999999999997E-4</v>
      </c>
      <c r="S130" s="87">
        <v>0</v>
      </c>
      <c r="T130" s="87">
        <f>S130*H130</f>
        <v>0</v>
      </c>
      <c r="U130" s="88" t="s">
        <v>5</v>
      </c>
      <c r="AR130" s="89" t="s">
        <v>127</v>
      </c>
      <c r="AT130" s="89" t="s">
        <v>124</v>
      </c>
      <c r="AU130" s="89" t="s">
        <v>86</v>
      </c>
      <c r="AY130" s="10" t="s">
        <v>77</v>
      </c>
      <c r="BE130" s="90">
        <f>IF(N130="základní",J130,0)</f>
        <v>0</v>
      </c>
      <c r="BF130" s="90">
        <f>IF(N130="snížená",J130,0)</f>
        <v>0</v>
      </c>
      <c r="BG130" s="90">
        <f>IF(N130="zákl. přenesená",J130,0)</f>
        <v>0</v>
      </c>
      <c r="BH130" s="90">
        <f>IF(N130="sníž. přenesená",J130,0)</f>
        <v>0</v>
      </c>
      <c r="BI130" s="90">
        <f>IF(N130="nulová",J130,0)</f>
        <v>0</v>
      </c>
      <c r="BJ130" s="10" t="s">
        <v>41</v>
      </c>
      <c r="BK130" s="90">
        <f>ROUND(I130*H130,1)</f>
        <v>0</v>
      </c>
      <c r="BL130" s="10" t="s">
        <v>85</v>
      </c>
      <c r="BM130" s="89" t="s">
        <v>161</v>
      </c>
    </row>
    <row r="131" spans="2:65" s="7" customFormat="1" x14ac:dyDescent="0.2">
      <c r="B131" s="95"/>
      <c r="D131" s="96" t="s">
        <v>90</v>
      </c>
      <c r="E131" s="97" t="s">
        <v>5</v>
      </c>
      <c r="F131" s="98" t="s">
        <v>162</v>
      </c>
      <c r="H131" s="99">
        <v>0.69</v>
      </c>
      <c r="I131" s="100"/>
      <c r="L131" s="95"/>
      <c r="M131" s="101"/>
      <c r="U131" s="102"/>
      <c r="AT131" s="97" t="s">
        <v>90</v>
      </c>
      <c r="AU131" s="97" t="s">
        <v>86</v>
      </c>
      <c r="AV131" s="7" t="s">
        <v>43</v>
      </c>
      <c r="AW131" s="7" t="s">
        <v>17</v>
      </c>
      <c r="AX131" s="7" t="s">
        <v>41</v>
      </c>
      <c r="AY131" s="97" t="s">
        <v>77</v>
      </c>
    </row>
    <row r="132" spans="2:65" s="6" customFormat="1" ht="22.9" customHeight="1" x14ac:dyDescent="0.2">
      <c r="B132" s="66"/>
      <c r="D132" s="67" t="s">
        <v>38</v>
      </c>
      <c r="E132" s="76" t="s">
        <v>163</v>
      </c>
      <c r="F132" s="76" t="s">
        <v>164</v>
      </c>
      <c r="I132" s="69"/>
      <c r="J132" s="77">
        <f>BK132</f>
        <v>0</v>
      </c>
      <c r="L132" s="66"/>
      <c r="M132" s="71"/>
      <c r="P132" s="72">
        <f>SUM(P133:P140)</f>
        <v>0</v>
      </c>
      <c r="R132" s="72">
        <f>SUM(R133:R140)</f>
        <v>25.621029759999995</v>
      </c>
      <c r="T132" s="72">
        <f>SUM(T133:T140)</f>
        <v>0</v>
      </c>
      <c r="U132" s="73"/>
      <c r="AR132" s="67" t="s">
        <v>41</v>
      </c>
      <c r="AT132" s="74" t="s">
        <v>38</v>
      </c>
      <c r="AU132" s="74" t="s">
        <v>41</v>
      </c>
      <c r="AY132" s="67" t="s">
        <v>77</v>
      </c>
      <c r="BK132" s="75">
        <f>SUM(BK133:BK140)</f>
        <v>0</v>
      </c>
    </row>
    <row r="133" spans="2:65" s="1" customFormat="1" ht="16.5" customHeight="1" x14ac:dyDescent="0.2">
      <c r="B133" s="19"/>
      <c r="C133" s="78" t="s">
        <v>92</v>
      </c>
      <c r="D133" s="78" t="s">
        <v>80</v>
      </c>
      <c r="E133" s="79" t="s">
        <v>165</v>
      </c>
      <c r="F133" s="80" t="s">
        <v>166</v>
      </c>
      <c r="G133" s="81" t="s">
        <v>83</v>
      </c>
      <c r="H133" s="82">
        <v>11.128</v>
      </c>
      <c r="I133" s="83"/>
      <c r="J133" s="84">
        <f>ROUND(I133*H133,1)</f>
        <v>0</v>
      </c>
      <c r="K133" s="80" t="s">
        <v>84</v>
      </c>
      <c r="L133" s="19"/>
      <c r="M133" s="85" t="s">
        <v>5</v>
      </c>
      <c r="N133" s="86" t="s">
        <v>26</v>
      </c>
      <c r="P133" s="87">
        <f>O133*H133</f>
        <v>0</v>
      </c>
      <c r="Q133" s="87">
        <v>2.3010199999999998</v>
      </c>
      <c r="R133" s="87">
        <f>Q133*H133</f>
        <v>25.605750559999997</v>
      </c>
      <c r="S133" s="87">
        <v>0</v>
      </c>
      <c r="T133" s="87">
        <f>S133*H133</f>
        <v>0</v>
      </c>
      <c r="U133" s="88" t="s">
        <v>5</v>
      </c>
      <c r="AR133" s="89" t="s">
        <v>85</v>
      </c>
      <c r="AT133" s="89" t="s">
        <v>80</v>
      </c>
      <c r="AU133" s="89" t="s">
        <v>43</v>
      </c>
      <c r="AY133" s="10" t="s">
        <v>77</v>
      </c>
      <c r="BE133" s="90">
        <f>IF(N133="základní",J133,0)</f>
        <v>0</v>
      </c>
      <c r="BF133" s="90">
        <f>IF(N133="snížená",J133,0)</f>
        <v>0</v>
      </c>
      <c r="BG133" s="90">
        <f>IF(N133="zákl. přenesená",J133,0)</f>
        <v>0</v>
      </c>
      <c r="BH133" s="90">
        <f>IF(N133="sníž. přenesená",J133,0)</f>
        <v>0</v>
      </c>
      <c r="BI133" s="90">
        <f>IF(N133="nulová",J133,0)</f>
        <v>0</v>
      </c>
      <c r="BJ133" s="10" t="s">
        <v>41</v>
      </c>
      <c r="BK133" s="90">
        <f>ROUND(I133*H133,1)</f>
        <v>0</v>
      </c>
      <c r="BL133" s="10" t="s">
        <v>85</v>
      </c>
      <c r="BM133" s="89" t="s">
        <v>167</v>
      </c>
    </row>
    <row r="134" spans="2:65" s="1" customFormat="1" x14ac:dyDescent="0.2">
      <c r="B134" s="19"/>
      <c r="D134" s="91" t="s">
        <v>88</v>
      </c>
      <c r="F134" s="92" t="s">
        <v>168</v>
      </c>
      <c r="I134" s="93"/>
      <c r="L134" s="19"/>
      <c r="M134" s="94"/>
      <c r="U134" s="27"/>
      <c r="AT134" s="10" t="s">
        <v>88</v>
      </c>
      <c r="AU134" s="10" t="s">
        <v>43</v>
      </c>
    </row>
    <row r="135" spans="2:65" s="7" customFormat="1" x14ac:dyDescent="0.2">
      <c r="B135" s="95"/>
      <c r="D135" s="96" t="s">
        <v>90</v>
      </c>
      <c r="E135" s="97" t="s">
        <v>5</v>
      </c>
      <c r="F135" s="98" t="s">
        <v>169</v>
      </c>
      <c r="H135" s="99">
        <v>11.128</v>
      </c>
      <c r="I135" s="100"/>
      <c r="L135" s="95"/>
      <c r="M135" s="101"/>
      <c r="U135" s="102"/>
      <c r="AT135" s="97" t="s">
        <v>90</v>
      </c>
      <c r="AU135" s="97" t="s">
        <v>43</v>
      </c>
      <c r="AV135" s="7" t="s">
        <v>43</v>
      </c>
      <c r="AW135" s="7" t="s">
        <v>17</v>
      </c>
      <c r="AX135" s="7" t="s">
        <v>41</v>
      </c>
      <c r="AY135" s="97" t="s">
        <v>77</v>
      </c>
    </row>
    <row r="136" spans="2:65" s="1" customFormat="1" ht="16.5" customHeight="1" x14ac:dyDescent="0.2">
      <c r="B136" s="19"/>
      <c r="C136" s="78" t="s">
        <v>170</v>
      </c>
      <c r="D136" s="78" t="s">
        <v>80</v>
      </c>
      <c r="E136" s="79" t="s">
        <v>171</v>
      </c>
      <c r="F136" s="80" t="s">
        <v>172</v>
      </c>
      <c r="G136" s="81" t="s">
        <v>117</v>
      </c>
      <c r="H136" s="82">
        <v>5.68</v>
      </c>
      <c r="I136" s="83"/>
      <c r="J136" s="84">
        <f>ROUND(I136*H136,1)</f>
        <v>0</v>
      </c>
      <c r="K136" s="80" t="s">
        <v>84</v>
      </c>
      <c r="L136" s="19"/>
      <c r="M136" s="85" t="s">
        <v>5</v>
      </c>
      <c r="N136" s="86" t="s">
        <v>26</v>
      </c>
      <c r="P136" s="87">
        <f>O136*H136</f>
        <v>0</v>
      </c>
      <c r="Q136" s="87">
        <v>2.6900000000000001E-3</v>
      </c>
      <c r="R136" s="87">
        <f>Q136*H136</f>
        <v>1.52792E-2</v>
      </c>
      <c r="S136" s="87">
        <v>0</v>
      </c>
      <c r="T136" s="87">
        <f>S136*H136</f>
        <v>0</v>
      </c>
      <c r="U136" s="88" t="s">
        <v>5</v>
      </c>
      <c r="AR136" s="89" t="s">
        <v>85</v>
      </c>
      <c r="AT136" s="89" t="s">
        <v>80</v>
      </c>
      <c r="AU136" s="89" t="s">
        <v>43</v>
      </c>
      <c r="AY136" s="10" t="s">
        <v>77</v>
      </c>
      <c r="BE136" s="90">
        <f>IF(N136="základní",J136,0)</f>
        <v>0</v>
      </c>
      <c r="BF136" s="90">
        <f>IF(N136="snížená",J136,0)</f>
        <v>0</v>
      </c>
      <c r="BG136" s="90">
        <f>IF(N136="zákl. přenesená",J136,0)</f>
        <v>0</v>
      </c>
      <c r="BH136" s="90">
        <f>IF(N136="sníž. přenesená",J136,0)</f>
        <v>0</v>
      </c>
      <c r="BI136" s="90">
        <f>IF(N136="nulová",J136,0)</f>
        <v>0</v>
      </c>
      <c r="BJ136" s="10" t="s">
        <v>41</v>
      </c>
      <c r="BK136" s="90">
        <f>ROUND(I136*H136,1)</f>
        <v>0</v>
      </c>
      <c r="BL136" s="10" t="s">
        <v>85</v>
      </c>
      <c r="BM136" s="89" t="s">
        <v>173</v>
      </c>
    </row>
    <row r="137" spans="2:65" s="1" customFormat="1" x14ac:dyDescent="0.2">
      <c r="B137" s="19"/>
      <c r="D137" s="91" t="s">
        <v>88</v>
      </c>
      <c r="F137" s="92" t="s">
        <v>174</v>
      </c>
      <c r="I137" s="93"/>
      <c r="L137" s="19"/>
      <c r="M137" s="94"/>
      <c r="U137" s="27"/>
      <c r="AT137" s="10" t="s">
        <v>88</v>
      </c>
      <c r="AU137" s="10" t="s">
        <v>43</v>
      </c>
    </row>
    <row r="138" spans="2:65" s="7" customFormat="1" x14ac:dyDescent="0.2">
      <c r="B138" s="95"/>
      <c r="D138" s="96" t="s">
        <v>90</v>
      </c>
      <c r="E138" s="97" t="s">
        <v>5</v>
      </c>
      <c r="F138" s="98" t="s">
        <v>175</v>
      </c>
      <c r="H138" s="99">
        <v>5.68</v>
      </c>
      <c r="I138" s="100"/>
      <c r="L138" s="95"/>
      <c r="M138" s="101"/>
      <c r="U138" s="102"/>
      <c r="AT138" s="97" t="s">
        <v>90</v>
      </c>
      <c r="AU138" s="97" t="s">
        <v>43</v>
      </c>
      <c r="AV138" s="7" t="s">
        <v>43</v>
      </c>
      <c r="AW138" s="7" t="s">
        <v>17</v>
      </c>
      <c r="AX138" s="7" t="s">
        <v>41</v>
      </c>
      <c r="AY138" s="97" t="s">
        <v>77</v>
      </c>
    </row>
    <row r="139" spans="2:65" s="1" customFormat="1" ht="16.5" customHeight="1" x14ac:dyDescent="0.2">
      <c r="B139" s="19"/>
      <c r="C139" s="78" t="s">
        <v>176</v>
      </c>
      <c r="D139" s="78" t="s">
        <v>80</v>
      </c>
      <c r="E139" s="79" t="s">
        <v>177</v>
      </c>
      <c r="F139" s="80" t="s">
        <v>178</v>
      </c>
      <c r="G139" s="81" t="s">
        <v>117</v>
      </c>
      <c r="H139" s="82">
        <v>5.68</v>
      </c>
      <c r="I139" s="83"/>
      <c r="J139" s="84">
        <f>ROUND(I139*H139,1)</f>
        <v>0</v>
      </c>
      <c r="K139" s="80" t="s">
        <v>84</v>
      </c>
      <c r="L139" s="19"/>
      <c r="M139" s="85" t="s">
        <v>5</v>
      </c>
      <c r="N139" s="86" t="s">
        <v>26</v>
      </c>
      <c r="P139" s="87">
        <f>O139*H139</f>
        <v>0</v>
      </c>
      <c r="Q139" s="87">
        <v>0</v>
      </c>
      <c r="R139" s="87">
        <f>Q139*H139</f>
        <v>0</v>
      </c>
      <c r="S139" s="87">
        <v>0</v>
      </c>
      <c r="T139" s="87">
        <f>S139*H139</f>
        <v>0</v>
      </c>
      <c r="U139" s="88" t="s">
        <v>5</v>
      </c>
      <c r="AR139" s="89" t="s">
        <v>85</v>
      </c>
      <c r="AT139" s="89" t="s">
        <v>80</v>
      </c>
      <c r="AU139" s="89" t="s">
        <v>43</v>
      </c>
      <c r="AY139" s="10" t="s">
        <v>77</v>
      </c>
      <c r="BE139" s="90">
        <f>IF(N139="základní",J139,0)</f>
        <v>0</v>
      </c>
      <c r="BF139" s="90">
        <f>IF(N139="snížená",J139,0)</f>
        <v>0</v>
      </c>
      <c r="BG139" s="90">
        <f>IF(N139="zákl. přenesená",J139,0)</f>
        <v>0</v>
      </c>
      <c r="BH139" s="90">
        <f>IF(N139="sníž. přenesená",J139,0)</f>
        <v>0</v>
      </c>
      <c r="BI139" s="90">
        <f>IF(N139="nulová",J139,0)</f>
        <v>0</v>
      </c>
      <c r="BJ139" s="10" t="s">
        <v>41</v>
      </c>
      <c r="BK139" s="90">
        <f>ROUND(I139*H139,1)</f>
        <v>0</v>
      </c>
      <c r="BL139" s="10" t="s">
        <v>85</v>
      </c>
      <c r="BM139" s="89" t="s">
        <v>179</v>
      </c>
    </row>
    <row r="140" spans="2:65" s="1" customFormat="1" x14ac:dyDescent="0.2">
      <c r="B140" s="19"/>
      <c r="D140" s="91" t="s">
        <v>88</v>
      </c>
      <c r="F140" s="92" t="s">
        <v>180</v>
      </c>
      <c r="I140" s="93"/>
      <c r="L140" s="19"/>
      <c r="M140" s="94"/>
      <c r="U140" s="27"/>
      <c r="AT140" s="10" t="s">
        <v>88</v>
      </c>
      <c r="AU140" s="10" t="s">
        <v>43</v>
      </c>
    </row>
    <row r="141" spans="2:65" s="6" customFormat="1" ht="22.9" customHeight="1" x14ac:dyDescent="0.2">
      <c r="B141" s="66"/>
      <c r="D141" s="67" t="s">
        <v>38</v>
      </c>
      <c r="E141" s="76" t="s">
        <v>181</v>
      </c>
      <c r="F141" s="76" t="s">
        <v>182</v>
      </c>
      <c r="I141" s="69"/>
      <c r="J141" s="77">
        <f>BK141</f>
        <v>0</v>
      </c>
      <c r="L141" s="66"/>
      <c r="M141" s="71"/>
      <c r="P141" s="72">
        <f>SUM(P142:P143)</f>
        <v>0</v>
      </c>
      <c r="R141" s="72">
        <f>SUM(R142:R143)</f>
        <v>0</v>
      </c>
      <c r="T141" s="72">
        <f>SUM(T142:T143)</f>
        <v>0</v>
      </c>
      <c r="U141" s="73"/>
      <c r="AR141" s="67" t="s">
        <v>41</v>
      </c>
      <c r="AT141" s="74" t="s">
        <v>38</v>
      </c>
      <c r="AU141" s="74" t="s">
        <v>41</v>
      </c>
      <c r="AY141" s="67" t="s">
        <v>77</v>
      </c>
      <c r="BK141" s="75">
        <f>SUM(BK142:BK143)</f>
        <v>0</v>
      </c>
    </row>
    <row r="142" spans="2:65" s="1" customFormat="1" ht="33" customHeight="1" x14ac:dyDescent="0.2">
      <c r="B142" s="19"/>
      <c r="C142" s="78" t="s">
        <v>99</v>
      </c>
      <c r="D142" s="78" t="s">
        <v>80</v>
      </c>
      <c r="E142" s="79" t="s">
        <v>183</v>
      </c>
      <c r="F142" s="80" t="s">
        <v>184</v>
      </c>
      <c r="G142" s="81" t="s">
        <v>108</v>
      </c>
      <c r="H142" s="82">
        <v>32.332000000000001</v>
      </c>
      <c r="I142" s="83"/>
      <c r="J142" s="84">
        <f>ROUND(I142*H142,1)</f>
        <v>0</v>
      </c>
      <c r="K142" s="80" t="s">
        <v>84</v>
      </c>
      <c r="L142" s="19"/>
      <c r="M142" s="85" t="s">
        <v>5</v>
      </c>
      <c r="N142" s="86" t="s">
        <v>26</v>
      </c>
      <c r="P142" s="87">
        <f>O142*H142</f>
        <v>0</v>
      </c>
      <c r="Q142" s="87">
        <v>0</v>
      </c>
      <c r="R142" s="87">
        <f>Q142*H142</f>
        <v>0</v>
      </c>
      <c r="S142" s="87">
        <v>0</v>
      </c>
      <c r="T142" s="87">
        <f>S142*H142</f>
        <v>0</v>
      </c>
      <c r="U142" s="88" t="s">
        <v>5</v>
      </c>
      <c r="AR142" s="89" t="s">
        <v>85</v>
      </c>
      <c r="AT142" s="89" t="s">
        <v>80</v>
      </c>
      <c r="AU142" s="89" t="s">
        <v>43</v>
      </c>
      <c r="AY142" s="10" t="s">
        <v>77</v>
      </c>
      <c r="BE142" s="90">
        <f>IF(N142="základní",J142,0)</f>
        <v>0</v>
      </c>
      <c r="BF142" s="90">
        <f>IF(N142="snížená",J142,0)</f>
        <v>0</v>
      </c>
      <c r="BG142" s="90">
        <f>IF(N142="zákl. přenesená",J142,0)</f>
        <v>0</v>
      </c>
      <c r="BH142" s="90">
        <f>IF(N142="sníž. přenesená",J142,0)</f>
        <v>0</v>
      </c>
      <c r="BI142" s="90">
        <f>IF(N142="nulová",J142,0)</f>
        <v>0</v>
      </c>
      <c r="BJ142" s="10" t="s">
        <v>41</v>
      </c>
      <c r="BK142" s="90">
        <f>ROUND(I142*H142,1)</f>
        <v>0</v>
      </c>
      <c r="BL142" s="10" t="s">
        <v>85</v>
      </c>
      <c r="BM142" s="89" t="s">
        <v>185</v>
      </c>
    </row>
    <row r="143" spans="2:65" s="1" customFormat="1" x14ac:dyDescent="0.2">
      <c r="B143" s="19"/>
      <c r="D143" s="91" t="s">
        <v>88</v>
      </c>
      <c r="F143" s="92" t="s">
        <v>186</v>
      </c>
      <c r="I143" s="93"/>
      <c r="L143" s="19"/>
      <c r="M143" s="120"/>
      <c r="N143" s="121"/>
      <c r="O143" s="121"/>
      <c r="P143" s="121"/>
      <c r="Q143" s="121"/>
      <c r="R143" s="121"/>
      <c r="S143" s="121"/>
      <c r="T143" s="121"/>
      <c r="U143" s="122"/>
      <c r="AT143" s="10" t="s">
        <v>88</v>
      </c>
      <c r="AU143" s="10" t="s">
        <v>43</v>
      </c>
    </row>
    <row r="144" spans="2:65" s="1" customFormat="1" ht="6.95" customHeight="1" x14ac:dyDescent="0.2">
      <c r="B144" s="20"/>
      <c r="C144" s="21"/>
      <c r="D144" s="21"/>
      <c r="E144" s="21"/>
      <c r="F144" s="21"/>
      <c r="G144" s="21"/>
      <c r="H144" s="21"/>
      <c r="I144" s="21"/>
      <c r="J144" s="21"/>
      <c r="K144" s="21"/>
      <c r="L144" s="19"/>
    </row>
  </sheetData>
  <sheetProtection sheet="1" formatColumns="0" formatRows="0" autoFilter="0"/>
  <autoFilter ref="C86:K143" xr:uid="{00000000-0009-0000-0000-000001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100-000000000000}"/>
    <hyperlink ref="F96" r:id="rId2" xr:uid="{00000000-0004-0000-0100-000001000000}"/>
    <hyperlink ref="F100" r:id="rId3" xr:uid="{00000000-0004-0000-0100-000002000000}"/>
    <hyperlink ref="F103" r:id="rId4" xr:uid="{00000000-0004-0000-0100-000003000000}"/>
    <hyperlink ref="F107" r:id="rId5" xr:uid="{00000000-0004-0000-0100-000004000000}"/>
    <hyperlink ref="F114" r:id="rId6" xr:uid="{00000000-0004-0000-0100-000005000000}"/>
    <hyperlink ref="F121" r:id="rId7" xr:uid="{00000000-0004-0000-0100-000006000000}"/>
    <hyperlink ref="F126" r:id="rId8" xr:uid="{00000000-0004-0000-0100-000007000000}"/>
    <hyperlink ref="F134" r:id="rId9" xr:uid="{00000000-0004-0000-0100-000008000000}"/>
    <hyperlink ref="F137" r:id="rId10" xr:uid="{00000000-0004-0000-0100-000009000000}"/>
    <hyperlink ref="F140" r:id="rId11" xr:uid="{00000000-0004-0000-0100-00000A000000}"/>
    <hyperlink ref="F143" r:id="rId12" xr:uid="{00000000-0004-0000-01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94"/>
  <sheetViews>
    <sheetView showGridLines="0" workbookViewId="0">
      <selection activeCell="K39" sqref="K3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0" t="s">
        <v>45</v>
      </c>
    </row>
    <row r="3" spans="2:46" ht="6.95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AT3" s="10" t="s">
        <v>43</v>
      </c>
    </row>
    <row r="4" spans="2:46" ht="24.95" customHeight="1" x14ac:dyDescent="0.2">
      <c r="B4" s="13"/>
      <c r="D4" s="14" t="s">
        <v>46</v>
      </c>
      <c r="L4" s="13"/>
      <c r="M4" s="35" t="s">
        <v>2</v>
      </c>
      <c r="AT4" s="10" t="s">
        <v>0</v>
      </c>
    </row>
    <row r="5" spans="2:46" ht="6.95" customHeight="1" x14ac:dyDescent="0.2">
      <c r="B5" s="13"/>
      <c r="L5" s="13"/>
    </row>
    <row r="6" spans="2:46" ht="12" customHeight="1" x14ac:dyDescent="0.2">
      <c r="B6" s="13"/>
      <c r="D6" s="16" t="s">
        <v>3</v>
      </c>
      <c r="L6" s="13"/>
    </row>
    <row r="7" spans="2:46" ht="16.5" customHeight="1" x14ac:dyDescent="0.2">
      <c r="B7" s="13"/>
      <c r="E7" s="210"/>
      <c r="F7" s="211"/>
      <c r="G7" s="211"/>
      <c r="H7" s="211"/>
      <c r="L7" s="13"/>
    </row>
    <row r="8" spans="2:46" s="1" customFormat="1" ht="12" customHeight="1" x14ac:dyDescent="0.2">
      <c r="B8" s="19"/>
      <c r="D8" s="16" t="s">
        <v>47</v>
      </c>
      <c r="L8" s="19"/>
    </row>
    <row r="9" spans="2:46" s="1" customFormat="1" ht="16.5" customHeight="1" x14ac:dyDescent="0.2">
      <c r="B9" s="19"/>
      <c r="E9" s="208" t="s">
        <v>187</v>
      </c>
      <c r="F9" s="209"/>
      <c r="G9" s="209"/>
      <c r="H9" s="209"/>
      <c r="L9" s="19"/>
    </row>
    <row r="10" spans="2:46" s="1" customFormat="1" x14ac:dyDescent="0.2">
      <c r="B10" s="19"/>
      <c r="L10" s="19"/>
    </row>
    <row r="11" spans="2:46" s="1" customFormat="1" ht="12" customHeight="1" x14ac:dyDescent="0.2">
      <c r="B11" s="19"/>
      <c r="D11" s="16" t="s">
        <v>4</v>
      </c>
      <c r="F11" s="15" t="s">
        <v>5</v>
      </c>
      <c r="I11" s="16" t="s">
        <v>6</v>
      </c>
      <c r="J11" s="15" t="s">
        <v>5</v>
      </c>
      <c r="L11" s="19"/>
    </row>
    <row r="12" spans="2:46" s="1" customFormat="1" ht="12" customHeight="1" x14ac:dyDescent="0.2">
      <c r="B12" s="19"/>
      <c r="D12" s="16" t="s">
        <v>7</v>
      </c>
      <c r="F12" s="15" t="s">
        <v>8</v>
      </c>
      <c r="I12" s="16" t="s">
        <v>9</v>
      </c>
      <c r="J12" s="24"/>
      <c r="L12" s="19"/>
    </row>
    <row r="13" spans="2:46" s="1" customFormat="1" ht="10.9" customHeight="1" x14ac:dyDescent="0.2">
      <c r="B13" s="19"/>
      <c r="L13" s="19"/>
    </row>
    <row r="14" spans="2:46" s="1" customFormat="1" ht="12" customHeight="1" x14ac:dyDescent="0.2">
      <c r="B14" s="19"/>
      <c r="D14" s="16" t="s">
        <v>10</v>
      </c>
      <c r="I14" s="16" t="s">
        <v>11</v>
      </c>
      <c r="J14" s="15" t="s">
        <v>5</v>
      </c>
      <c r="L14" s="19"/>
    </row>
    <row r="15" spans="2:46" s="1" customFormat="1" ht="18" customHeight="1" x14ac:dyDescent="0.2">
      <c r="B15" s="19"/>
      <c r="E15" s="15" t="s">
        <v>12</v>
      </c>
      <c r="I15" s="16" t="s">
        <v>13</v>
      </c>
      <c r="J15" s="15" t="s">
        <v>5</v>
      </c>
      <c r="L15" s="19"/>
    </row>
    <row r="16" spans="2:46" s="1" customFormat="1" ht="6.95" customHeight="1" x14ac:dyDescent="0.2">
      <c r="B16" s="19"/>
      <c r="L16" s="19"/>
    </row>
    <row r="17" spans="2:12" s="1" customFormat="1" ht="12" customHeight="1" x14ac:dyDescent="0.2">
      <c r="B17" s="19"/>
      <c r="D17" s="16" t="s">
        <v>14</v>
      </c>
      <c r="I17" s="16" t="s">
        <v>11</v>
      </c>
      <c r="J17" s="17"/>
      <c r="L17" s="19"/>
    </row>
    <row r="18" spans="2:12" s="1" customFormat="1" ht="18" customHeight="1" x14ac:dyDescent="0.2">
      <c r="B18" s="19"/>
      <c r="E18" s="213"/>
      <c r="F18" s="214"/>
      <c r="G18" s="214"/>
      <c r="H18" s="214"/>
      <c r="I18" s="16" t="s">
        <v>13</v>
      </c>
      <c r="J18" s="17"/>
      <c r="L18" s="19"/>
    </row>
    <row r="19" spans="2:12" s="1" customFormat="1" ht="6.95" customHeight="1" x14ac:dyDescent="0.2">
      <c r="B19" s="19"/>
      <c r="L19" s="19"/>
    </row>
    <row r="20" spans="2:12" s="1" customFormat="1" ht="12" customHeight="1" x14ac:dyDescent="0.2">
      <c r="B20" s="19"/>
      <c r="D20" s="16" t="s">
        <v>15</v>
      </c>
      <c r="I20" s="16" t="s">
        <v>11</v>
      </c>
      <c r="J20" s="15" t="s">
        <v>5</v>
      </c>
      <c r="L20" s="19"/>
    </row>
    <row r="21" spans="2:12" s="1" customFormat="1" ht="18" customHeight="1" x14ac:dyDescent="0.2">
      <c r="B21" s="19"/>
      <c r="E21" s="15" t="s">
        <v>16</v>
      </c>
      <c r="I21" s="16" t="s">
        <v>13</v>
      </c>
      <c r="J21" s="15" t="s">
        <v>5</v>
      </c>
      <c r="L21" s="19"/>
    </row>
    <row r="22" spans="2:12" s="1" customFormat="1" ht="6.95" customHeight="1" x14ac:dyDescent="0.2">
      <c r="B22" s="19"/>
      <c r="L22" s="19"/>
    </row>
    <row r="23" spans="2:12" s="1" customFormat="1" ht="12" customHeight="1" x14ac:dyDescent="0.2">
      <c r="B23" s="19"/>
      <c r="D23" s="16" t="s">
        <v>18</v>
      </c>
      <c r="I23" s="16" t="s">
        <v>11</v>
      </c>
      <c r="J23" s="15" t="s">
        <v>5</v>
      </c>
      <c r="L23" s="19"/>
    </row>
    <row r="24" spans="2:12" s="1" customFormat="1" ht="18" customHeight="1" x14ac:dyDescent="0.2">
      <c r="B24" s="19"/>
      <c r="E24" s="15"/>
      <c r="I24" s="16" t="s">
        <v>13</v>
      </c>
      <c r="J24" s="15" t="s">
        <v>5</v>
      </c>
      <c r="L24" s="19"/>
    </row>
    <row r="25" spans="2:12" s="1" customFormat="1" ht="6.95" customHeight="1" x14ac:dyDescent="0.2">
      <c r="B25" s="19"/>
      <c r="L25" s="19"/>
    </row>
    <row r="26" spans="2:12" s="1" customFormat="1" ht="12" customHeight="1" x14ac:dyDescent="0.2">
      <c r="B26" s="19"/>
      <c r="D26" s="16" t="s">
        <v>19</v>
      </c>
      <c r="L26" s="19"/>
    </row>
    <row r="27" spans="2:12" s="2" customFormat="1" ht="47.25" customHeight="1" x14ac:dyDescent="0.2">
      <c r="B27" s="36"/>
      <c r="E27" s="215" t="s">
        <v>20</v>
      </c>
      <c r="F27" s="215"/>
      <c r="G27" s="215"/>
      <c r="H27" s="215"/>
      <c r="L27" s="36"/>
    </row>
    <row r="28" spans="2:12" s="1" customFormat="1" ht="6.95" customHeight="1" x14ac:dyDescent="0.2">
      <c r="B28" s="19"/>
      <c r="L28" s="19"/>
    </row>
    <row r="29" spans="2:12" s="1" customFormat="1" ht="6.95" customHeight="1" x14ac:dyDescent="0.2">
      <c r="B29" s="19"/>
      <c r="D29" s="25"/>
      <c r="E29" s="25"/>
      <c r="F29" s="25"/>
      <c r="G29" s="25"/>
      <c r="H29" s="25"/>
      <c r="I29" s="25"/>
      <c r="J29" s="25"/>
      <c r="K29" s="25"/>
      <c r="L29" s="19"/>
    </row>
    <row r="30" spans="2:12" s="1" customFormat="1" ht="25.35" customHeight="1" x14ac:dyDescent="0.2">
      <c r="B30" s="19"/>
      <c r="D30" s="37" t="s">
        <v>21</v>
      </c>
      <c r="J30" s="34">
        <f>ROUND(J82, 1)</f>
        <v>0</v>
      </c>
      <c r="L30" s="19"/>
    </row>
    <row r="31" spans="2:12" s="1" customFormat="1" ht="6.95" customHeight="1" x14ac:dyDescent="0.2">
      <c r="B31" s="19"/>
      <c r="D31" s="25"/>
      <c r="E31" s="25"/>
      <c r="F31" s="25"/>
      <c r="G31" s="25"/>
      <c r="H31" s="25"/>
      <c r="I31" s="25"/>
      <c r="J31" s="25"/>
      <c r="K31" s="25"/>
      <c r="L31" s="19"/>
    </row>
    <row r="32" spans="2:12" s="1" customFormat="1" ht="14.45" customHeight="1" x14ac:dyDescent="0.2">
      <c r="B32" s="19"/>
      <c r="F32" s="38" t="s">
        <v>23</v>
      </c>
      <c r="I32" s="38" t="s">
        <v>22</v>
      </c>
      <c r="J32" s="38" t="s">
        <v>24</v>
      </c>
      <c r="L32" s="19"/>
    </row>
    <row r="33" spans="2:12" s="1" customFormat="1" ht="14.45" customHeight="1" x14ac:dyDescent="0.2">
      <c r="B33" s="19"/>
      <c r="D33" s="39" t="s">
        <v>25</v>
      </c>
      <c r="E33" s="16" t="s">
        <v>26</v>
      </c>
      <c r="F33" s="40">
        <f>ROUND((SUM(BE82:BE93)),  1)</f>
        <v>0</v>
      </c>
      <c r="I33" s="41">
        <v>0.21</v>
      </c>
      <c r="J33" s="40">
        <f>ROUND(((SUM(BE82:BE93))*I33),  1)</f>
        <v>0</v>
      </c>
      <c r="L33" s="19"/>
    </row>
    <row r="34" spans="2:12" s="1" customFormat="1" ht="14.45" customHeight="1" x14ac:dyDescent="0.2">
      <c r="B34" s="19"/>
      <c r="E34" s="16" t="s">
        <v>27</v>
      </c>
      <c r="F34" s="40">
        <f>ROUND((SUM(BF82:BF93)),  1)</f>
        <v>0</v>
      </c>
      <c r="I34" s="41">
        <v>0.12</v>
      </c>
      <c r="J34" s="40">
        <f>ROUND(((SUM(BF82:BF93))*I34),  1)</f>
        <v>0</v>
      </c>
      <c r="L34" s="19"/>
    </row>
    <row r="35" spans="2:12" s="1" customFormat="1" ht="14.45" hidden="1" customHeight="1" x14ac:dyDescent="0.2">
      <c r="B35" s="19"/>
      <c r="E35" s="16" t="s">
        <v>28</v>
      </c>
      <c r="F35" s="40">
        <f>ROUND((SUM(BG82:BG93)),  1)</f>
        <v>0</v>
      </c>
      <c r="I35" s="41">
        <v>0.21</v>
      </c>
      <c r="J35" s="40">
        <f>0</f>
        <v>0</v>
      </c>
      <c r="L35" s="19"/>
    </row>
    <row r="36" spans="2:12" s="1" customFormat="1" ht="14.45" hidden="1" customHeight="1" x14ac:dyDescent="0.2">
      <c r="B36" s="19"/>
      <c r="E36" s="16" t="s">
        <v>29</v>
      </c>
      <c r="F36" s="40">
        <f>ROUND((SUM(BH82:BH93)),  1)</f>
        <v>0</v>
      </c>
      <c r="I36" s="41">
        <v>0.12</v>
      </c>
      <c r="J36" s="40">
        <f>0</f>
        <v>0</v>
      </c>
      <c r="L36" s="19"/>
    </row>
    <row r="37" spans="2:12" s="1" customFormat="1" ht="14.45" hidden="1" customHeight="1" x14ac:dyDescent="0.2">
      <c r="B37" s="19"/>
      <c r="E37" s="16" t="s">
        <v>30</v>
      </c>
      <c r="F37" s="40">
        <f>ROUND((SUM(BI82:BI93)),  1)</f>
        <v>0</v>
      </c>
      <c r="I37" s="41">
        <v>0</v>
      </c>
      <c r="J37" s="40">
        <f>0</f>
        <v>0</v>
      </c>
      <c r="L37" s="19"/>
    </row>
    <row r="38" spans="2:12" s="1" customFormat="1" ht="6.95" customHeight="1" x14ac:dyDescent="0.2">
      <c r="B38" s="19"/>
      <c r="L38" s="19"/>
    </row>
    <row r="39" spans="2:12" s="1" customFormat="1" ht="25.35" customHeight="1" x14ac:dyDescent="0.2">
      <c r="B39" s="19"/>
      <c r="C39" s="42"/>
      <c r="D39" s="43" t="s">
        <v>31</v>
      </c>
      <c r="E39" s="28"/>
      <c r="F39" s="28"/>
      <c r="G39" s="44" t="s">
        <v>32</v>
      </c>
      <c r="H39" s="45" t="s">
        <v>33</v>
      </c>
      <c r="I39" s="28"/>
      <c r="J39" s="46">
        <f>SUM(J30:J37)</f>
        <v>0</v>
      </c>
      <c r="K39" s="47"/>
      <c r="L39" s="19"/>
    </row>
    <row r="40" spans="2:12" s="1" customFormat="1" ht="14.45" customHeight="1" x14ac:dyDescent="0.2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19"/>
    </row>
    <row r="44" spans="2:12" s="1" customFormat="1" ht="6.95" customHeight="1" x14ac:dyDescent="0.2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19"/>
    </row>
    <row r="45" spans="2:12" s="1" customFormat="1" ht="24.95" customHeight="1" x14ac:dyDescent="0.2">
      <c r="B45" s="19"/>
      <c r="C45" s="14" t="s">
        <v>49</v>
      </c>
      <c r="L45" s="19"/>
    </row>
    <row r="46" spans="2:12" s="1" customFormat="1" ht="6.95" customHeight="1" x14ac:dyDescent="0.2">
      <c r="B46" s="19"/>
      <c r="L46" s="19"/>
    </row>
    <row r="47" spans="2:12" s="1" customFormat="1" ht="12" customHeight="1" x14ac:dyDescent="0.2">
      <c r="B47" s="19"/>
      <c r="C47" s="16" t="s">
        <v>3</v>
      </c>
      <c r="L47" s="19"/>
    </row>
    <row r="48" spans="2:12" s="1" customFormat="1" ht="16.5" customHeight="1" x14ac:dyDescent="0.2">
      <c r="B48" s="19"/>
      <c r="E48" s="210">
        <f>E7</f>
        <v>0</v>
      </c>
      <c r="F48" s="211"/>
      <c r="G48" s="211"/>
      <c r="H48" s="211"/>
      <c r="L48" s="19"/>
    </row>
    <row r="49" spans="2:47" s="1" customFormat="1" ht="12" customHeight="1" x14ac:dyDescent="0.2">
      <c r="B49" s="19"/>
      <c r="C49" s="16" t="s">
        <v>47</v>
      </c>
      <c r="L49" s="19"/>
    </row>
    <row r="50" spans="2:47" s="1" customFormat="1" ht="16.5" customHeight="1" x14ac:dyDescent="0.2">
      <c r="B50" s="19"/>
      <c r="E50" s="208" t="str">
        <f>E9</f>
        <v>03 - VEDLEJŠÍ ROZPOČTOVÉ NÁKLADY</v>
      </c>
      <c r="F50" s="209"/>
      <c r="G50" s="209"/>
      <c r="H50" s="209"/>
      <c r="L50" s="19"/>
    </row>
    <row r="51" spans="2:47" s="1" customFormat="1" ht="6.95" customHeight="1" x14ac:dyDescent="0.2">
      <c r="B51" s="19"/>
      <c r="L51" s="19"/>
    </row>
    <row r="52" spans="2:47" s="1" customFormat="1" ht="12" customHeight="1" x14ac:dyDescent="0.2">
      <c r="B52" s="19"/>
      <c r="C52" s="16" t="s">
        <v>7</v>
      </c>
      <c r="F52" s="15" t="str">
        <f>F12</f>
        <v>MALŠOVICE</v>
      </c>
      <c r="I52" s="16" t="s">
        <v>9</v>
      </c>
      <c r="J52" s="24" t="str">
        <f>IF(J12="","",J12)</f>
        <v/>
      </c>
      <c r="L52" s="19"/>
    </row>
    <row r="53" spans="2:47" s="1" customFormat="1" ht="6.95" customHeight="1" x14ac:dyDescent="0.2">
      <c r="B53" s="19"/>
      <c r="L53" s="19"/>
    </row>
    <row r="54" spans="2:47" s="1" customFormat="1" ht="15.2" customHeight="1" x14ac:dyDescent="0.2">
      <c r="B54" s="19"/>
      <c r="C54" s="16" t="s">
        <v>10</v>
      </c>
      <c r="F54" s="15" t="str">
        <f>E15</f>
        <v>OBEC MALŠOVICE</v>
      </c>
      <c r="I54" s="16" t="s">
        <v>15</v>
      </c>
      <c r="J54" s="18" t="str">
        <f>E21</f>
        <v>Ing. J. Demuth Děčín</v>
      </c>
      <c r="L54" s="19"/>
    </row>
    <row r="55" spans="2:47" s="1" customFormat="1" ht="15.2" customHeight="1" x14ac:dyDescent="0.2">
      <c r="B55" s="19"/>
      <c r="C55" s="16" t="s">
        <v>14</v>
      </c>
      <c r="F55" s="15" t="str">
        <f>IF(E18="","",E18)</f>
        <v/>
      </c>
      <c r="I55" s="16" t="s">
        <v>18</v>
      </c>
      <c r="J55" s="18">
        <f>E24</f>
        <v>0</v>
      </c>
      <c r="L55" s="19"/>
    </row>
    <row r="56" spans="2:47" s="1" customFormat="1" ht="10.35" customHeight="1" x14ac:dyDescent="0.2">
      <c r="B56" s="19"/>
      <c r="L56" s="19"/>
    </row>
    <row r="57" spans="2:47" s="1" customFormat="1" ht="29.25" customHeight="1" x14ac:dyDescent="0.2">
      <c r="B57" s="19"/>
      <c r="C57" s="48" t="s">
        <v>50</v>
      </c>
      <c r="D57" s="42"/>
      <c r="E57" s="42"/>
      <c r="F57" s="42"/>
      <c r="G57" s="42"/>
      <c r="H57" s="42"/>
      <c r="I57" s="42"/>
      <c r="J57" s="49" t="s">
        <v>51</v>
      </c>
      <c r="K57" s="42"/>
      <c r="L57" s="19"/>
    </row>
    <row r="58" spans="2:47" s="1" customFormat="1" ht="10.35" customHeight="1" x14ac:dyDescent="0.2">
      <c r="B58" s="19"/>
      <c r="L58" s="19"/>
    </row>
    <row r="59" spans="2:47" s="1" customFormat="1" ht="22.9" customHeight="1" x14ac:dyDescent="0.2">
      <c r="B59" s="19"/>
      <c r="C59" s="50" t="s">
        <v>37</v>
      </c>
      <c r="J59" s="34">
        <f>J82</f>
        <v>0</v>
      </c>
      <c r="L59" s="19"/>
      <c r="AU59" s="10" t="s">
        <v>52</v>
      </c>
    </row>
    <row r="60" spans="2:47" s="3" customFormat="1" ht="24.95" customHeight="1" x14ac:dyDescent="0.2">
      <c r="B60" s="51"/>
      <c r="D60" s="52" t="s">
        <v>188</v>
      </c>
      <c r="E60" s="53"/>
      <c r="F60" s="53"/>
      <c r="G60" s="53"/>
      <c r="H60" s="53"/>
      <c r="I60" s="53"/>
      <c r="J60" s="54">
        <f>J83</f>
        <v>0</v>
      </c>
      <c r="L60" s="51"/>
    </row>
    <row r="61" spans="2:47" s="4" customFormat="1" ht="19.899999999999999" customHeight="1" x14ac:dyDescent="0.2">
      <c r="B61" s="55"/>
      <c r="D61" s="56" t="s">
        <v>189</v>
      </c>
      <c r="E61" s="57"/>
      <c r="F61" s="57"/>
      <c r="G61" s="57"/>
      <c r="H61" s="57"/>
      <c r="I61" s="57"/>
      <c r="J61" s="58">
        <f>J84</f>
        <v>0</v>
      </c>
      <c r="L61" s="55"/>
    </row>
    <row r="62" spans="2:47" s="4" customFormat="1" ht="19.899999999999999" customHeight="1" x14ac:dyDescent="0.2">
      <c r="B62" s="55"/>
      <c r="D62" s="56" t="s">
        <v>190</v>
      </c>
      <c r="E62" s="57"/>
      <c r="F62" s="57"/>
      <c r="G62" s="57"/>
      <c r="H62" s="57"/>
      <c r="I62" s="57"/>
      <c r="J62" s="58">
        <f>J91</f>
        <v>0</v>
      </c>
      <c r="L62" s="55"/>
    </row>
    <row r="63" spans="2:47" s="1" customFormat="1" ht="21.75" customHeight="1" x14ac:dyDescent="0.2">
      <c r="B63" s="19"/>
      <c r="L63" s="19"/>
    </row>
    <row r="64" spans="2:47" s="1" customFormat="1" ht="6.95" customHeight="1" x14ac:dyDescent="0.2"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19"/>
    </row>
    <row r="68" spans="2:12" s="1" customFormat="1" ht="6.95" customHeight="1" x14ac:dyDescent="0.2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19"/>
    </row>
    <row r="69" spans="2:12" s="1" customFormat="1" ht="24.95" customHeight="1" x14ac:dyDescent="0.2">
      <c r="B69" s="19"/>
      <c r="C69" s="14" t="s">
        <v>61</v>
      </c>
      <c r="L69" s="19"/>
    </row>
    <row r="70" spans="2:12" s="1" customFormat="1" ht="6.95" customHeight="1" x14ac:dyDescent="0.2">
      <c r="B70" s="19"/>
      <c r="L70" s="19"/>
    </row>
    <row r="71" spans="2:12" s="1" customFormat="1" ht="12" customHeight="1" x14ac:dyDescent="0.2">
      <c r="B71" s="19"/>
      <c r="C71" s="16" t="s">
        <v>3</v>
      </c>
      <c r="L71" s="19"/>
    </row>
    <row r="72" spans="2:12" s="1" customFormat="1" ht="16.5" customHeight="1" x14ac:dyDescent="0.2">
      <c r="B72" s="19"/>
      <c r="E72" s="210">
        <f>E7</f>
        <v>0</v>
      </c>
      <c r="F72" s="211"/>
      <c r="G72" s="211"/>
      <c r="H72" s="211"/>
      <c r="L72" s="19"/>
    </row>
    <row r="73" spans="2:12" s="1" customFormat="1" ht="12" customHeight="1" x14ac:dyDescent="0.2">
      <c r="B73" s="19"/>
      <c r="C73" s="16" t="s">
        <v>47</v>
      </c>
      <c r="L73" s="19"/>
    </row>
    <row r="74" spans="2:12" s="1" customFormat="1" ht="16.5" customHeight="1" x14ac:dyDescent="0.2">
      <c r="B74" s="19"/>
      <c r="E74" s="208" t="str">
        <f>E9</f>
        <v>03 - VEDLEJŠÍ ROZPOČTOVÉ NÁKLADY</v>
      </c>
      <c r="F74" s="209"/>
      <c r="G74" s="209"/>
      <c r="H74" s="209"/>
      <c r="L74" s="19"/>
    </row>
    <row r="75" spans="2:12" s="1" customFormat="1" ht="6.95" customHeight="1" x14ac:dyDescent="0.2">
      <c r="B75" s="19"/>
      <c r="L75" s="19"/>
    </row>
    <row r="76" spans="2:12" s="1" customFormat="1" ht="12" customHeight="1" x14ac:dyDescent="0.2">
      <c r="B76" s="19"/>
      <c r="C76" s="16" t="s">
        <v>7</v>
      </c>
      <c r="F76" s="15" t="str">
        <f>F12</f>
        <v>MALŠOVICE</v>
      </c>
      <c r="I76" s="16" t="s">
        <v>9</v>
      </c>
      <c r="J76" s="24"/>
      <c r="L76" s="19"/>
    </row>
    <row r="77" spans="2:12" s="1" customFormat="1" ht="6.95" customHeight="1" x14ac:dyDescent="0.2">
      <c r="B77" s="19"/>
      <c r="L77" s="19"/>
    </row>
    <row r="78" spans="2:12" s="1" customFormat="1" ht="15.2" customHeight="1" x14ac:dyDescent="0.2">
      <c r="B78" s="19"/>
      <c r="C78" s="16" t="s">
        <v>10</v>
      </c>
      <c r="F78" s="15" t="str">
        <f>E15</f>
        <v>OBEC MALŠOVICE</v>
      </c>
      <c r="I78" s="16" t="s">
        <v>15</v>
      </c>
      <c r="J78" s="18" t="str">
        <f>E21</f>
        <v>Ing. J. Demuth Děčín</v>
      </c>
      <c r="L78" s="19"/>
    </row>
    <row r="79" spans="2:12" s="1" customFormat="1" ht="15.2" customHeight="1" x14ac:dyDescent="0.2">
      <c r="B79" s="19"/>
      <c r="C79" s="16" t="s">
        <v>14</v>
      </c>
      <c r="F79" s="15"/>
      <c r="I79" s="16" t="s">
        <v>18</v>
      </c>
      <c r="J79" s="18">
        <f>E24</f>
        <v>0</v>
      </c>
      <c r="L79" s="19"/>
    </row>
    <row r="80" spans="2:12" s="1" customFormat="1" ht="10.35" customHeight="1" x14ac:dyDescent="0.2">
      <c r="B80" s="19"/>
      <c r="L80" s="19"/>
    </row>
    <row r="81" spans="2:65" s="5" customFormat="1" ht="29.25" customHeight="1" x14ac:dyDescent="0.2">
      <c r="B81" s="59"/>
      <c r="C81" s="60" t="s">
        <v>62</v>
      </c>
      <c r="D81" s="61" t="s">
        <v>36</v>
      </c>
      <c r="E81" s="61" t="s">
        <v>34</v>
      </c>
      <c r="F81" s="61" t="s">
        <v>35</v>
      </c>
      <c r="G81" s="61" t="s">
        <v>63</v>
      </c>
      <c r="H81" s="61" t="s">
        <v>64</v>
      </c>
      <c r="I81" s="61" t="s">
        <v>65</v>
      </c>
      <c r="J81" s="61" t="s">
        <v>51</v>
      </c>
      <c r="K81" s="62" t="s">
        <v>66</v>
      </c>
      <c r="L81" s="59"/>
      <c r="M81" s="29" t="s">
        <v>5</v>
      </c>
      <c r="N81" s="30" t="s">
        <v>25</v>
      </c>
      <c r="O81" s="30" t="s">
        <v>67</v>
      </c>
      <c r="P81" s="30" t="s">
        <v>68</v>
      </c>
      <c r="Q81" s="30" t="s">
        <v>69</v>
      </c>
      <c r="R81" s="30" t="s">
        <v>70</v>
      </c>
      <c r="S81" s="30" t="s">
        <v>71</v>
      </c>
      <c r="T81" s="30" t="s">
        <v>72</v>
      </c>
      <c r="U81" s="31" t="s">
        <v>73</v>
      </c>
    </row>
    <row r="82" spans="2:65" s="1" customFormat="1" ht="22.9" customHeight="1" x14ac:dyDescent="0.25">
      <c r="B82" s="19"/>
      <c r="C82" s="33" t="s">
        <v>74</v>
      </c>
      <c r="J82" s="63">
        <f>BK82</f>
        <v>0</v>
      </c>
      <c r="L82" s="19"/>
      <c r="M82" s="32"/>
      <c r="N82" s="25"/>
      <c r="O82" s="25"/>
      <c r="P82" s="64">
        <f>P83</f>
        <v>0</v>
      </c>
      <c r="Q82" s="25"/>
      <c r="R82" s="64">
        <f>R83</f>
        <v>0</v>
      </c>
      <c r="S82" s="25"/>
      <c r="T82" s="64">
        <f>T83</f>
        <v>0</v>
      </c>
      <c r="U82" s="26"/>
      <c r="AT82" s="10" t="s">
        <v>38</v>
      </c>
      <c r="AU82" s="10" t="s">
        <v>52</v>
      </c>
      <c r="BK82" s="65">
        <f>BK83</f>
        <v>0</v>
      </c>
    </row>
    <row r="83" spans="2:65" s="6" customFormat="1" ht="25.9" customHeight="1" x14ac:dyDescent="0.2">
      <c r="B83" s="66"/>
      <c r="D83" s="67" t="s">
        <v>38</v>
      </c>
      <c r="E83" s="68" t="s">
        <v>191</v>
      </c>
      <c r="F83" s="68" t="s">
        <v>192</v>
      </c>
      <c r="I83" s="69"/>
      <c r="J83" s="70">
        <f>BK83</f>
        <v>0</v>
      </c>
      <c r="L83" s="66"/>
      <c r="M83" s="71"/>
      <c r="P83" s="72">
        <f>P84+P91</f>
        <v>0</v>
      </c>
      <c r="R83" s="72">
        <f>R84+R91</f>
        <v>0</v>
      </c>
      <c r="T83" s="72">
        <f>T84+T91</f>
        <v>0</v>
      </c>
      <c r="U83" s="73"/>
      <c r="AR83" s="67" t="s">
        <v>114</v>
      </c>
      <c r="AT83" s="74" t="s">
        <v>38</v>
      </c>
      <c r="AU83" s="74" t="s">
        <v>39</v>
      </c>
      <c r="AY83" s="67" t="s">
        <v>77</v>
      </c>
      <c r="BK83" s="75">
        <f>BK84+BK91</f>
        <v>0</v>
      </c>
    </row>
    <row r="84" spans="2:65" s="6" customFormat="1" ht="22.9" customHeight="1" x14ac:dyDescent="0.2">
      <c r="B84" s="66"/>
      <c r="D84" s="67" t="s">
        <v>38</v>
      </c>
      <c r="E84" s="76" t="s">
        <v>193</v>
      </c>
      <c r="F84" s="76" t="s">
        <v>194</v>
      </c>
      <c r="I84" s="69"/>
      <c r="J84" s="77">
        <f>BK84</f>
        <v>0</v>
      </c>
      <c r="L84" s="66"/>
      <c r="M84" s="71"/>
      <c r="P84" s="72">
        <f>SUM(P85:P90)</f>
        <v>0</v>
      </c>
      <c r="R84" s="72">
        <f>SUM(R85:R90)</f>
        <v>0</v>
      </c>
      <c r="T84" s="72">
        <f>SUM(T85:T90)</f>
        <v>0</v>
      </c>
      <c r="U84" s="73"/>
      <c r="AR84" s="67" t="s">
        <v>114</v>
      </c>
      <c r="AT84" s="74" t="s">
        <v>38</v>
      </c>
      <c r="AU84" s="74" t="s">
        <v>41</v>
      </c>
      <c r="AY84" s="67" t="s">
        <v>77</v>
      </c>
      <c r="BK84" s="75">
        <f>SUM(BK85:BK90)</f>
        <v>0</v>
      </c>
    </row>
    <row r="85" spans="2:65" s="1" customFormat="1" ht="40.5" customHeight="1" x14ac:dyDescent="0.2">
      <c r="B85" s="19"/>
      <c r="C85" s="78" t="s">
        <v>41</v>
      </c>
      <c r="D85" s="78" t="s">
        <v>80</v>
      </c>
      <c r="E85" s="79" t="s">
        <v>195</v>
      </c>
      <c r="F85" s="80" t="s">
        <v>400</v>
      </c>
      <c r="G85" s="81" t="s">
        <v>399</v>
      </c>
      <c r="H85" s="82">
        <v>1</v>
      </c>
      <c r="I85" s="83"/>
      <c r="J85" s="84">
        <f>ROUND(I85*H85,1)</f>
        <v>0</v>
      </c>
      <c r="K85" s="80" t="s">
        <v>84</v>
      </c>
      <c r="L85" s="19"/>
      <c r="M85" s="85" t="s">
        <v>5</v>
      </c>
      <c r="N85" s="86" t="s">
        <v>26</v>
      </c>
      <c r="P85" s="87">
        <f>O85*H85</f>
        <v>0</v>
      </c>
      <c r="Q85" s="87">
        <v>0</v>
      </c>
      <c r="R85" s="87">
        <f>Q85*H85</f>
        <v>0</v>
      </c>
      <c r="S85" s="87">
        <v>0</v>
      </c>
      <c r="T85" s="87">
        <f>S85*H85</f>
        <v>0</v>
      </c>
      <c r="U85" s="88" t="s">
        <v>5</v>
      </c>
      <c r="AR85" s="89" t="s">
        <v>196</v>
      </c>
      <c r="AT85" s="89" t="s">
        <v>80</v>
      </c>
      <c r="AU85" s="89" t="s">
        <v>43</v>
      </c>
      <c r="AY85" s="10" t="s">
        <v>77</v>
      </c>
      <c r="BE85" s="90">
        <f>IF(N85="základní",J85,0)</f>
        <v>0</v>
      </c>
      <c r="BF85" s="90">
        <f>IF(N85="snížená",J85,0)</f>
        <v>0</v>
      </c>
      <c r="BG85" s="90">
        <f>IF(N85="zákl. přenesená",J85,0)</f>
        <v>0</v>
      </c>
      <c r="BH85" s="90">
        <f>IF(N85="sníž. přenesená",J85,0)</f>
        <v>0</v>
      </c>
      <c r="BI85" s="90">
        <f>IF(N85="nulová",J85,0)</f>
        <v>0</v>
      </c>
      <c r="BJ85" s="10" t="s">
        <v>41</v>
      </c>
      <c r="BK85" s="90">
        <f>ROUND(I85*H85,1)</f>
        <v>0</v>
      </c>
      <c r="BL85" s="10" t="s">
        <v>196</v>
      </c>
      <c r="BM85" s="89" t="s">
        <v>197</v>
      </c>
    </row>
    <row r="86" spans="2:65" s="1" customFormat="1" x14ac:dyDescent="0.2">
      <c r="B86" s="19"/>
      <c r="D86" s="91" t="s">
        <v>88</v>
      </c>
      <c r="F86" s="92" t="s">
        <v>198</v>
      </c>
      <c r="I86" s="93"/>
      <c r="L86" s="19"/>
      <c r="M86" s="94"/>
      <c r="U86" s="27"/>
      <c r="AT86" s="10" t="s">
        <v>88</v>
      </c>
      <c r="AU86" s="10" t="s">
        <v>43</v>
      </c>
    </row>
    <row r="87" spans="2:65" s="1" customFormat="1" ht="16.5" customHeight="1" x14ac:dyDescent="0.2">
      <c r="B87" s="19"/>
      <c r="C87" s="78" t="s">
        <v>43</v>
      </c>
      <c r="D87" s="78" t="s">
        <v>80</v>
      </c>
      <c r="E87" s="79" t="s">
        <v>199</v>
      </c>
      <c r="F87" s="80" t="s">
        <v>200</v>
      </c>
      <c r="G87" s="81" t="s">
        <v>399</v>
      </c>
      <c r="H87" s="82">
        <v>1</v>
      </c>
      <c r="I87" s="83"/>
      <c r="J87" s="84">
        <f>ROUND(I87*H87,1)</f>
        <v>0</v>
      </c>
      <c r="K87" s="80" t="s">
        <v>84</v>
      </c>
      <c r="L87" s="19"/>
      <c r="M87" s="85" t="s">
        <v>5</v>
      </c>
      <c r="N87" s="86" t="s">
        <v>26</v>
      </c>
      <c r="P87" s="87">
        <f>O87*H87</f>
        <v>0</v>
      </c>
      <c r="Q87" s="87">
        <v>0</v>
      </c>
      <c r="R87" s="87">
        <f>Q87*H87</f>
        <v>0</v>
      </c>
      <c r="S87" s="87">
        <v>0</v>
      </c>
      <c r="T87" s="87">
        <f>S87*H87</f>
        <v>0</v>
      </c>
      <c r="U87" s="88" t="s">
        <v>5</v>
      </c>
      <c r="AR87" s="89" t="s">
        <v>196</v>
      </c>
      <c r="AT87" s="89" t="s">
        <v>80</v>
      </c>
      <c r="AU87" s="89" t="s">
        <v>43</v>
      </c>
      <c r="AY87" s="10" t="s">
        <v>77</v>
      </c>
      <c r="BE87" s="90">
        <f>IF(N87="základní",J87,0)</f>
        <v>0</v>
      </c>
      <c r="BF87" s="90">
        <f>IF(N87="snížená",J87,0)</f>
        <v>0</v>
      </c>
      <c r="BG87" s="90">
        <f>IF(N87="zákl. přenesená",J87,0)</f>
        <v>0</v>
      </c>
      <c r="BH87" s="90">
        <f>IF(N87="sníž. přenesená",J87,0)</f>
        <v>0</v>
      </c>
      <c r="BI87" s="90">
        <f>IF(N87="nulová",J87,0)</f>
        <v>0</v>
      </c>
      <c r="BJ87" s="10" t="s">
        <v>41</v>
      </c>
      <c r="BK87" s="90">
        <f>ROUND(I87*H87,1)</f>
        <v>0</v>
      </c>
      <c r="BL87" s="10" t="s">
        <v>196</v>
      </c>
      <c r="BM87" s="89" t="s">
        <v>201</v>
      </c>
    </row>
    <row r="88" spans="2:65" s="1" customFormat="1" x14ac:dyDescent="0.2">
      <c r="B88" s="19"/>
      <c r="D88" s="91" t="s">
        <v>88</v>
      </c>
      <c r="F88" s="92" t="s">
        <v>202</v>
      </c>
      <c r="I88" s="93"/>
      <c r="L88" s="19"/>
      <c r="M88" s="94"/>
      <c r="U88" s="27"/>
      <c r="AT88" s="10" t="s">
        <v>88</v>
      </c>
      <c r="AU88" s="10" t="s">
        <v>43</v>
      </c>
    </row>
    <row r="89" spans="2:65" s="1" customFormat="1" ht="16.5" customHeight="1" x14ac:dyDescent="0.2">
      <c r="B89" s="19"/>
      <c r="C89" s="78" t="s">
        <v>86</v>
      </c>
      <c r="D89" s="78" t="s">
        <v>80</v>
      </c>
      <c r="E89" s="79" t="s">
        <v>203</v>
      </c>
      <c r="F89" s="80" t="s">
        <v>204</v>
      </c>
      <c r="G89" s="81" t="s">
        <v>399</v>
      </c>
      <c r="H89" s="82">
        <v>1</v>
      </c>
      <c r="I89" s="83"/>
      <c r="J89" s="84">
        <f>ROUND(I89*H89,1)</f>
        <v>0</v>
      </c>
      <c r="K89" s="80" t="s">
        <v>84</v>
      </c>
      <c r="L89" s="19"/>
      <c r="M89" s="85" t="s">
        <v>5</v>
      </c>
      <c r="N89" s="86" t="s">
        <v>26</v>
      </c>
      <c r="P89" s="87">
        <f>O89*H89</f>
        <v>0</v>
      </c>
      <c r="Q89" s="87">
        <v>0</v>
      </c>
      <c r="R89" s="87">
        <f>Q89*H89</f>
        <v>0</v>
      </c>
      <c r="S89" s="87">
        <v>0</v>
      </c>
      <c r="T89" s="87">
        <f>S89*H89</f>
        <v>0</v>
      </c>
      <c r="U89" s="88" t="s">
        <v>5</v>
      </c>
      <c r="AR89" s="89" t="s">
        <v>196</v>
      </c>
      <c r="AT89" s="89" t="s">
        <v>80</v>
      </c>
      <c r="AU89" s="89" t="s">
        <v>43</v>
      </c>
      <c r="AY89" s="10" t="s">
        <v>77</v>
      </c>
      <c r="BE89" s="90">
        <f>IF(N89="základní",J89,0)</f>
        <v>0</v>
      </c>
      <c r="BF89" s="90">
        <f>IF(N89="snížená",J89,0)</f>
        <v>0</v>
      </c>
      <c r="BG89" s="90">
        <f>IF(N89="zákl. přenesená",J89,0)</f>
        <v>0</v>
      </c>
      <c r="BH89" s="90">
        <f>IF(N89="sníž. přenesená",J89,0)</f>
        <v>0</v>
      </c>
      <c r="BI89" s="90">
        <f>IF(N89="nulová",J89,0)</f>
        <v>0</v>
      </c>
      <c r="BJ89" s="10" t="s">
        <v>41</v>
      </c>
      <c r="BK89" s="90">
        <f>ROUND(I89*H89,1)</f>
        <v>0</v>
      </c>
      <c r="BL89" s="10" t="s">
        <v>196</v>
      </c>
      <c r="BM89" s="89" t="s">
        <v>205</v>
      </c>
    </row>
    <row r="90" spans="2:65" s="1" customFormat="1" x14ac:dyDescent="0.2">
      <c r="B90" s="19"/>
      <c r="D90" s="91" t="s">
        <v>88</v>
      </c>
      <c r="F90" s="92" t="s">
        <v>206</v>
      </c>
      <c r="I90" s="93"/>
      <c r="L90" s="19"/>
      <c r="M90" s="94"/>
      <c r="U90" s="27"/>
      <c r="AT90" s="10" t="s">
        <v>88</v>
      </c>
      <c r="AU90" s="10" t="s">
        <v>43</v>
      </c>
    </row>
    <row r="91" spans="2:65" s="6" customFormat="1" ht="22.9" customHeight="1" x14ac:dyDescent="0.2">
      <c r="B91" s="66"/>
      <c r="D91" s="67" t="s">
        <v>38</v>
      </c>
      <c r="E91" s="76" t="s">
        <v>207</v>
      </c>
      <c r="F91" s="76" t="s">
        <v>208</v>
      </c>
      <c r="I91" s="69"/>
      <c r="J91" s="77">
        <f>BK91</f>
        <v>0</v>
      </c>
      <c r="L91" s="66"/>
      <c r="M91" s="71"/>
      <c r="P91" s="72">
        <f>SUM(P92:P93)</f>
        <v>0</v>
      </c>
      <c r="R91" s="72">
        <f>SUM(R92:R93)</f>
        <v>0</v>
      </c>
      <c r="T91" s="72">
        <f>SUM(T92:T93)</f>
        <v>0</v>
      </c>
      <c r="U91" s="73"/>
      <c r="AR91" s="67" t="s">
        <v>114</v>
      </c>
      <c r="AT91" s="74" t="s">
        <v>38</v>
      </c>
      <c r="AU91" s="74" t="s">
        <v>41</v>
      </c>
      <c r="AY91" s="67" t="s">
        <v>77</v>
      </c>
      <c r="BK91" s="75">
        <f>SUM(BK92:BK93)</f>
        <v>0</v>
      </c>
    </row>
    <row r="92" spans="2:65" s="1" customFormat="1" ht="16.5" customHeight="1" x14ac:dyDescent="0.2">
      <c r="B92" s="19"/>
      <c r="C92" s="78" t="s">
        <v>85</v>
      </c>
      <c r="D92" s="78" t="s">
        <v>80</v>
      </c>
      <c r="E92" s="79" t="s">
        <v>209</v>
      </c>
      <c r="F92" s="80" t="s">
        <v>208</v>
      </c>
      <c r="G92" s="81" t="s">
        <v>399</v>
      </c>
      <c r="H92" s="82">
        <v>1</v>
      </c>
      <c r="I92" s="83"/>
      <c r="J92" s="84">
        <f>ROUND(I92*H92,1)</f>
        <v>0</v>
      </c>
      <c r="K92" s="80" t="s">
        <v>84</v>
      </c>
      <c r="L92" s="19"/>
      <c r="M92" s="85" t="s">
        <v>5</v>
      </c>
      <c r="N92" s="86" t="s">
        <v>26</v>
      </c>
      <c r="P92" s="87">
        <f>O92*H92</f>
        <v>0</v>
      </c>
      <c r="Q92" s="87">
        <v>0</v>
      </c>
      <c r="R92" s="87">
        <f>Q92*H92</f>
        <v>0</v>
      </c>
      <c r="S92" s="87">
        <v>0</v>
      </c>
      <c r="T92" s="87">
        <f>S92*H92</f>
        <v>0</v>
      </c>
      <c r="U92" s="88" t="s">
        <v>5</v>
      </c>
      <c r="AR92" s="89" t="s">
        <v>196</v>
      </c>
      <c r="AT92" s="89" t="s">
        <v>80</v>
      </c>
      <c r="AU92" s="89" t="s">
        <v>43</v>
      </c>
      <c r="AY92" s="10" t="s">
        <v>77</v>
      </c>
      <c r="BE92" s="90">
        <f>IF(N92="základní",J92,0)</f>
        <v>0</v>
      </c>
      <c r="BF92" s="90">
        <f>IF(N92="snížená",J92,0)</f>
        <v>0</v>
      </c>
      <c r="BG92" s="90">
        <f>IF(N92="zákl. přenesená",J92,0)</f>
        <v>0</v>
      </c>
      <c r="BH92" s="90">
        <f>IF(N92="sníž. přenesená",J92,0)</f>
        <v>0</v>
      </c>
      <c r="BI92" s="90">
        <f>IF(N92="nulová",J92,0)</f>
        <v>0</v>
      </c>
      <c r="BJ92" s="10" t="s">
        <v>41</v>
      </c>
      <c r="BK92" s="90">
        <f>ROUND(I92*H92,1)</f>
        <v>0</v>
      </c>
      <c r="BL92" s="10" t="s">
        <v>196</v>
      </c>
      <c r="BM92" s="89" t="s">
        <v>210</v>
      </c>
    </row>
    <row r="93" spans="2:65" s="1" customFormat="1" x14ac:dyDescent="0.2">
      <c r="B93" s="19"/>
      <c r="D93" s="91" t="s">
        <v>88</v>
      </c>
      <c r="F93" s="92" t="s">
        <v>211</v>
      </c>
      <c r="I93" s="93"/>
      <c r="L93" s="19"/>
      <c r="M93" s="120"/>
      <c r="N93" s="121"/>
      <c r="O93" s="121"/>
      <c r="P93" s="121"/>
      <c r="Q93" s="121"/>
      <c r="R93" s="121"/>
      <c r="S93" s="121"/>
      <c r="T93" s="121"/>
      <c r="U93" s="122"/>
      <c r="AT93" s="10" t="s">
        <v>88</v>
      </c>
      <c r="AU93" s="10" t="s">
        <v>43</v>
      </c>
    </row>
    <row r="94" spans="2:65" s="1" customFormat="1" ht="6.95" customHeight="1" x14ac:dyDescent="0.2">
      <c r="B94" s="20"/>
      <c r="C94" s="21"/>
      <c r="D94" s="21"/>
      <c r="E94" s="21"/>
      <c r="F94" s="21"/>
      <c r="G94" s="21"/>
      <c r="H94" s="21"/>
      <c r="I94" s="21"/>
      <c r="J94" s="21"/>
      <c r="K94" s="21"/>
      <c r="L94" s="19"/>
    </row>
  </sheetData>
  <sheetProtection sheet="1" formatColumns="0" formatRows="0" autoFilter="0"/>
  <autoFilter ref="C81:K93" xr:uid="{00000000-0009-0000-0000-000003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hyperlinks>
    <hyperlink ref="F86" r:id="rId1" xr:uid="{00000000-0004-0000-0300-000000000000}"/>
    <hyperlink ref="F88" r:id="rId2" xr:uid="{00000000-0004-0000-0300-000001000000}"/>
    <hyperlink ref="F90" r:id="rId3" xr:uid="{00000000-0004-0000-0300-000002000000}"/>
    <hyperlink ref="F93" r:id="rId4" xr:uid="{00000000-0004-0000-0300-00000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9"/>
  <sheetViews>
    <sheetView showGridLines="0" tabSelected="1" topLeftCell="A64" zoomScale="110" zoomScaleNormal="110" workbookViewId="0"/>
  </sheetViews>
  <sheetFormatPr defaultRowHeight="11.25" x14ac:dyDescent="0.2"/>
  <cols>
    <col min="1" max="1" width="8.33203125" style="123" customWidth="1"/>
    <col min="2" max="2" width="1.6640625" style="123" customWidth="1"/>
    <col min="3" max="4" width="5" style="123" customWidth="1"/>
    <col min="5" max="5" width="11.6640625" style="123" customWidth="1"/>
    <col min="6" max="6" width="9.1640625" style="123" customWidth="1"/>
    <col min="7" max="7" width="5" style="123" customWidth="1"/>
    <col min="8" max="8" width="77.83203125" style="123" customWidth="1"/>
    <col min="9" max="10" width="20" style="123" customWidth="1"/>
    <col min="11" max="11" width="1.6640625" style="123" customWidth="1"/>
  </cols>
  <sheetData>
    <row r="1" spans="2:11" customFormat="1" ht="37.5" customHeight="1" x14ac:dyDescent="0.2"/>
    <row r="2" spans="2:11" customFormat="1" ht="7.5" customHeight="1" x14ac:dyDescent="0.2">
      <c r="B2" s="124"/>
      <c r="C2" s="125"/>
      <c r="D2" s="125"/>
      <c r="E2" s="125"/>
      <c r="F2" s="125"/>
      <c r="G2" s="125"/>
      <c r="H2" s="125"/>
      <c r="I2" s="125"/>
      <c r="J2" s="125"/>
      <c r="K2" s="126"/>
    </row>
    <row r="3" spans="2:11" s="9" customFormat="1" ht="45" customHeight="1" x14ac:dyDescent="0.2">
      <c r="B3" s="127"/>
      <c r="C3" s="218" t="s">
        <v>212</v>
      </c>
      <c r="D3" s="218"/>
      <c r="E3" s="218"/>
      <c r="F3" s="218"/>
      <c r="G3" s="218"/>
      <c r="H3" s="218"/>
      <c r="I3" s="218"/>
      <c r="J3" s="218"/>
      <c r="K3" s="128"/>
    </row>
    <row r="4" spans="2:11" customFormat="1" ht="25.5" customHeight="1" x14ac:dyDescent="0.3">
      <c r="B4" s="129"/>
      <c r="C4" s="223" t="s">
        <v>213</v>
      </c>
      <c r="D4" s="223"/>
      <c r="E4" s="223"/>
      <c r="F4" s="223"/>
      <c r="G4" s="223"/>
      <c r="H4" s="223"/>
      <c r="I4" s="223"/>
      <c r="J4" s="223"/>
      <c r="K4" s="130"/>
    </row>
    <row r="5" spans="2:11" customFormat="1" ht="5.25" customHeight="1" x14ac:dyDescent="0.2">
      <c r="B5" s="129"/>
      <c r="C5" s="131"/>
      <c r="D5" s="131"/>
      <c r="E5" s="131"/>
      <c r="F5" s="131"/>
      <c r="G5" s="131"/>
      <c r="H5" s="131"/>
      <c r="I5" s="131"/>
      <c r="J5" s="131"/>
      <c r="K5" s="130"/>
    </row>
    <row r="6" spans="2:11" customFormat="1" ht="15" customHeight="1" x14ac:dyDescent="0.2">
      <c r="B6" s="129"/>
      <c r="C6" s="222" t="s">
        <v>214</v>
      </c>
      <c r="D6" s="222"/>
      <c r="E6" s="222"/>
      <c r="F6" s="222"/>
      <c r="G6" s="222"/>
      <c r="H6" s="222"/>
      <c r="I6" s="222"/>
      <c r="J6" s="222"/>
      <c r="K6" s="130"/>
    </row>
    <row r="7" spans="2:11" customFormat="1" ht="15" customHeight="1" x14ac:dyDescent="0.2">
      <c r="B7" s="133"/>
      <c r="C7" s="222" t="s">
        <v>215</v>
      </c>
      <c r="D7" s="222"/>
      <c r="E7" s="222"/>
      <c r="F7" s="222"/>
      <c r="G7" s="222"/>
      <c r="H7" s="222"/>
      <c r="I7" s="222"/>
      <c r="J7" s="222"/>
      <c r="K7" s="130"/>
    </row>
    <row r="8" spans="2:11" customFormat="1" ht="12.75" customHeight="1" x14ac:dyDescent="0.2">
      <c r="B8" s="133"/>
      <c r="C8" s="132"/>
      <c r="D8" s="132"/>
      <c r="E8" s="132"/>
      <c r="F8" s="132"/>
      <c r="G8" s="132"/>
      <c r="H8" s="132"/>
      <c r="I8" s="132"/>
      <c r="J8" s="132"/>
      <c r="K8" s="130"/>
    </row>
    <row r="9" spans="2:11" customFormat="1" ht="15" customHeight="1" x14ac:dyDescent="0.2">
      <c r="B9" s="133"/>
      <c r="C9" s="222" t="s">
        <v>216</v>
      </c>
      <c r="D9" s="222"/>
      <c r="E9" s="222"/>
      <c r="F9" s="222"/>
      <c r="G9" s="222"/>
      <c r="H9" s="222"/>
      <c r="I9" s="222"/>
      <c r="J9" s="222"/>
      <c r="K9" s="130"/>
    </row>
    <row r="10" spans="2:11" customFormat="1" ht="15" customHeight="1" x14ac:dyDescent="0.2">
      <c r="B10" s="133"/>
      <c r="C10" s="132"/>
      <c r="D10" s="222" t="s">
        <v>217</v>
      </c>
      <c r="E10" s="222"/>
      <c r="F10" s="222"/>
      <c r="G10" s="222"/>
      <c r="H10" s="222"/>
      <c r="I10" s="222"/>
      <c r="J10" s="222"/>
      <c r="K10" s="130"/>
    </row>
    <row r="11" spans="2:11" customFormat="1" ht="15" customHeight="1" x14ac:dyDescent="0.2">
      <c r="B11" s="133"/>
      <c r="C11" s="134"/>
      <c r="D11" s="222" t="s">
        <v>218</v>
      </c>
      <c r="E11" s="222"/>
      <c r="F11" s="222"/>
      <c r="G11" s="222"/>
      <c r="H11" s="222"/>
      <c r="I11" s="222"/>
      <c r="J11" s="222"/>
      <c r="K11" s="130"/>
    </row>
    <row r="12" spans="2:11" customFormat="1" ht="15" customHeight="1" x14ac:dyDescent="0.2">
      <c r="B12" s="133"/>
      <c r="C12" s="134"/>
      <c r="D12" s="132"/>
      <c r="E12" s="132"/>
      <c r="F12" s="132"/>
      <c r="G12" s="132"/>
      <c r="H12" s="132"/>
      <c r="I12" s="132"/>
      <c r="J12" s="132"/>
      <c r="K12" s="130"/>
    </row>
    <row r="13" spans="2:11" customFormat="1" ht="15" customHeight="1" x14ac:dyDescent="0.2">
      <c r="B13" s="133"/>
      <c r="C13" s="134"/>
      <c r="D13" s="135" t="s">
        <v>219</v>
      </c>
      <c r="E13" s="132"/>
      <c r="F13" s="132"/>
      <c r="G13" s="132"/>
      <c r="H13" s="132"/>
      <c r="I13" s="132"/>
      <c r="J13" s="132"/>
      <c r="K13" s="130"/>
    </row>
    <row r="14" spans="2:11" customFormat="1" ht="12.75" customHeight="1" x14ac:dyDescent="0.2">
      <c r="B14" s="133"/>
      <c r="C14" s="134"/>
      <c r="D14" s="134"/>
      <c r="E14" s="134"/>
      <c r="F14" s="134"/>
      <c r="G14" s="134"/>
      <c r="H14" s="134"/>
      <c r="I14" s="134"/>
      <c r="J14" s="134"/>
      <c r="K14" s="130"/>
    </row>
    <row r="15" spans="2:11" customFormat="1" ht="15" customHeight="1" x14ac:dyDescent="0.2">
      <c r="B15" s="133"/>
      <c r="C15" s="134"/>
      <c r="D15" s="222" t="s">
        <v>220</v>
      </c>
      <c r="E15" s="222"/>
      <c r="F15" s="222"/>
      <c r="G15" s="222"/>
      <c r="H15" s="222"/>
      <c r="I15" s="222"/>
      <c r="J15" s="222"/>
      <c r="K15" s="130"/>
    </row>
    <row r="16" spans="2:11" customFormat="1" ht="15" customHeight="1" x14ac:dyDescent="0.2">
      <c r="B16" s="133"/>
      <c r="C16" s="134"/>
      <c r="D16" s="222" t="s">
        <v>221</v>
      </c>
      <c r="E16" s="222"/>
      <c r="F16" s="222"/>
      <c r="G16" s="222"/>
      <c r="H16" s="222"/>
      <c r="I16" s="222"/>
      <c r="J16" s="222"/>
      <c r="K16" s="130"/>
    </row>
    <row r="17" spans="2:11" customFormat="1" ht="15" customHeight="1" x14ac:dyDescent="0.2">
      <c r="B17" s="133"/>
      <c r="C17" s="134"/>
      <c r="D17" s="222" t="s">
        <v>222</v>
      </c>
      <c r="E17" s="222"/>
      <c r="F17" s="222"/>
      <c r="G17" s="222"/>
      <c r="H17" s="222"/>
      <c r="I17" s="222"/>
      <c r="J17" s="222"/>
      <c r="K17" s="130"/>
    </row>
    <row r="18" spans="2:11" customFormat="1" ht="15" customHeight="1" x14ac:dyDescent="0.2">
      <c r="B18" s="133"/>
      <c r="C18" s="134"/>
      <c r="D18" s="134"/>
      <c r="E18" s="136" t="s">
        <v>40</v>
      </c>
      <c r="F18" s="222" t="s">
        <v>223</v>
      </c>
      <c r="G18" s="222"/>
      <c r="H18" s="222"/>
      <c r="I18" s="222"/>
      <c r="J18" s="222"/>
      <c r="K18" s="130"/>
    </row>
    <row r="19" spans="2:11" customFormat="1" ht="15" customHeight="1" x14ac:dyDescent="0.2">
      <c r="B19" s="133"/>
      <c r="C19" s="134"/>
      <c r="D19" s="134"/>
      <c r="E19" s="136" t="s">
        <v>224</v>
      </c>
      <c r="F19" s="222" t="s">
        <v>225</v>
      </c>
      <c r="G19" s="222"/>
      <c r="H19" s="222"/>
      <c r="I19" s="222"/>
      <c r="J19" s="222"/>
      <c r="K19" s="130"/>
    </row>
    <row r="20" spans="2:11" customFormat="1" ht="15" customHeight="1" x14ac:dyDescent="0.2">
      <c r="B20" s="133"/>
      <c r="C20" s="134"/>
      <c r="D20" s="134"/>
      <c r="E20" s="136" t="s">
        <v>226</v>
      </c>
      <c r="F20" s="222" t="s">
        <v>227</v>
      </c>
      <c r="G20" s="222"/>
      <c r="H20" s="222"/>
      <c r="I20" s="222"/>
      <c r="J20" s="222"/>
      <c r="K20" s="130"/>
    </row>
    <row r="21" spans="2:11" customFormat="1" ht="15" customHeight="1" x14ac:dyDescent="0.2">
      <c r="B21" s="133"/>
      <c r="C21" s="134"/>
      <c r="D21" s="134"/>
      <c r="E21" s="136" t="s">
        <v>44</v>
      </c>
      <c r="F21" s="222" t="s">
        <v>228</v>
      </c>
      <c r="G21" s="222"/>
      <c r="H21" s="222"/>
      <c r="I21" s="222"/>
      <c r="J21" s="222"/>
      <c r="K21" s="130"/>
    </row>
    <row r="22" spans="2:11" customFormat="1" ht="15" customHeight="1" x14ac:dyDescent="0.2">
      <c r="B22" s="133"/>
      <c r="C22" s="134"/>
      <c r="D22" s="134"/>
      <c r="E22" s="136" t="s">
        <v>229</v>
      </c>
      <c r="F22" s="222" t="s">
        <v>230</v>
      </c>
      <c r="G22" s="222"/>
      <c r="H22" s="222"/>
      <c r="I22" s="222"/>
      <c r="J22" s="222"/>
      <c r="K22" s="130"/>
    </row>
    <row r="23" spans="2:11" customFormat="1" ht="15" customHeight="1" x14ac:dyDescent="0.2">
      <c r="B23" s="133"/>
      <c r="C23" s="134"/>
      <c r="D23" s="134"/>
      <c r="E23" s="136" t="s">
        <v>231</v>
      </c>
      <c r="F23" s="222" t="s">
        <v>232</v>
      </c>
      <c r="G23" s="222"/>
      <c r="H23" s="222"/>
      <c r="I23" s="222"/>
      <c r="J23" s="222"/>
      <c r="K23" s="130"/>
    </row>
    <row r="24" spans="2:11" customFormat="1" ht="12.75" customHeight="1" x14ac:dyDescent="0.2">
      <c r="B24" s="133"/>
      <c r="C24" s="134"/>
      <c r="D24" s="134"/>
      <c r="E24" s="134"/>
      <c r="F24" s="134"/>
      <c r="G24" s="134"/>
      <c r="H24" s="134"/>
      <c r="I24" s="134"/>
      <c r="J24" s="134"/>
      <c r="K24" s="130"/>
    </row>
    <row r="25" spans="2:11" customFormat="1" ht="15" customHeight="1" x14ac:dyDescent="0.2">
      <c r="B25" s="133"/>
      <c r="C25" s="222" t="s">
        <v>233</v>
      </c>
      <c r="D25" s="222"/>
      <c r="E25" s="222"/>
      <c r="F25" s="222"/>
      <c r="G25" s="222"/>
      <c r="H25" s="222"/>
      <c r="I25" s="222"/>
      <c r="J25" s="222"/>
      <c r="K25" s="130"/>
    </row>
    <row r="26" spans="2:11" customFormat="1" ht="15" customHeight="1" x14ac:dyDescent="0.2">
      <c r="B26" s="133"/>
      <c r="C26" s="222" t="s">
        <v>234</v>
      </c>
      <c r="D26" s="222"/>
      <c r="E26" s="222"/>
      <c r="F26" s="222"/>
      <c r="G26" s="222"/>
      <c r="H26" s="222"/>
      <c r="I26" s="222"/>
      <c r="J26" s="222"/>
      <c r="K26" s="130"/>
    </row>
    <row r="27" spans="2:11" customFormat="1" ht="15" customHeight="1" x14ac:dyDescent="0.2">
      <c r="B27" s="133"/>
      <c r="C27" s="132"/>
      <c r="D27" s="222" t="s">
        <v>235</v>
      </c>
      <c r="E27" s="222"/>
      <c r="F27" s="222"/>
      <c r="G27" s="222"/>
      <c r="H27" s="222"/>
      <c r="I27" s="222"/>
      <c r="J27" s="222"/>
      <c r="K27" s="130"/>
    </row>
    <row r="28" spans="2:11" customFormat="1" ht="15" customHeight="1" x14ac:dyDescent="0.2">
      <c r="B28" s="133"/>
      <c r="C28" s="134"/>
      <c r="D28" s="222" t="s">
        <v>236</v>
      </c>
      <c r="E28" s="222"/>
      <c r="F28" s="222"/>
      <c r="G28" s="222"/>
      <c r="H28" s="222"/>
      <c r="I28" s="222"/>
      <c r="J28" s="222"/>
      <c r="K28" s="130"/>
    </row>
    <row r="29" spans="2:11" customFormat="1" ht="12.75" customHeight="1" x14ac:dyDescent="0.2">
      <c r="B29" s="133"/>
      <c r="C29" s="134"/>
      <c r="D29" s="134"/>
      <c r="E29" s="134"/>
      <c r="F29" s="134"/>
      <c r="G29" s="134"/>
      <c r="H29" s="134"/>
      <c r="I29" s="134"/>
      <c r="J29" s="134"/>
      <c r="K29" s="130"/>
    </row>
    <row r="30" spans="2:11" customFormat="1" ht="15" customHeight="1" x14ac:dyDescent="0.2">
      <c r="B30" s="133"/>
      <c r="C30" s="134"/>
      <c r="D30" s="222" t="s">
        <v>237</v>
      </c>
      <c r="E30" s="222"/>
      <c r="F30" s="222"/>
      <c r="G30" s="222"/>
      <c r="H30" s="222"/>
      <c r="I30" s="222"/>
      <c r="J30" s="222"/>
      <c r="K30" s="130"/>
    </row>
    <row r="31" spans="2:11" customFormat="1" ht="15" customHeight="1" x14ac:dyDescent="0.2">
      <c r="B31" s="133"/>
      <c r="C31" s="134"/>
      <c r="D31" s="222" t="s">
        <v>238</v>
      </c>
      <c r="E31" s="222"/>
      <c r="F31" s="222"/>
      <c r="G31" s="222"/>
      <c r="H31" s="222"/>
      <c r="I31" s="222"/>
      <c r="J31" s="222"/>
      <c r="K31" s="130"/>
    </row>
    <row r="32" spans="2:11" customFormat="1" ht="12.75" customHeight="1" x14ac:dyDescent="0.2">
      <c r="B32" s="133"/>
      <c r="C32" s="134"/>
      <c r="D32" s="134"/>
      <c r="E32" s="134"/>
      <c r="F32" s="134"/>
      <c r="G32" s="134"/>
      <c r="H32" s="134"/>
      <c r="I32" s="134"/>
      <c r="J32" s="134"/>
      <c r="K32" s="130"/>
    </row>
    <row r="33" spans="2:11" customFormat="1" ht="15" customHeight="1" x14ac:dyDescent="0.2">
      <c r="B33" s="133"/>
      <c r="C33" s="134"/>
      <c r="D33" s="222" t="s">
        <v>239</v>
      </c>
      <c r="E33" s="222"/>
      <c r="F33" s="222"/>
      <c r="G33" s="222"/>
      <c r="H33" s="222"/>
      <c r="I33" s="222"/>
      <c r="J33" s="222"/>
      <c r="K33" s="130"/>
    </row>
    <row r="34" spans="2:11" customFormat="1" ht="15" customHeight="1" x14ac:dyDescent="0.2">
      <c r="B34" s="133"/>
      <c r="C34" s="134"/>
      <c r="D34" s="222" t="s">
        <v>240</v>
      </c>
      <c r="E34" s="222"/>
      <c r="F34" s="222"/>
      <c r="G34" s="222"/>
      <c r="H34" s="222"/>
      <c r="I34" s="222"/>
      <c r="J34" s="222"/>
      <c r="K34" s="130"/>
    </row>
    <row r="35" spans="2:11" customFormat="1" ht="15" customHeight="1" x14ac:dyDescent="0.2">
      <c r="B35" s="133"/>
      <c r="C35" s="134"/>
      <c r="D35" s="222" t="s">
        <v>241</v>
      </c>
      <c r="E35" s="222"/>
      <c r="F35" s="222"/>
      <c r="G35" s="222"/>
      <c r="H35" s="222"/>
      <c r="I35" s="222"/>
      <c r="J35" s="222"/>
      <c r="K35" s="130"/>
    </row>
    <row r="36" spans="2:11" customFormat="1" ht="15" customHeight="1" x14ac:dyDescent="0.2">
      <c r="B36" s="133"/>
      <c r="C36" s="134"/>
      <c r="D36" s="132"/>
      <c r="E36" s="135" t="s">
        <v>62</v>
      </c>
      <c r="F36" s="132"/>
      <c r="G36" s="222" t="s">
        <v>242</v>
      </c>
      <c r="H36" s="222"/>
      <c r="I36" s="222"/>
      <c r="J36" s="222"/>
      <c r="K36" s="130"/>
    </row>
    <row r="37" spans="2:11" customFormat="1" ht="30.75" customHeight="1" x14ac:dyDescent="0.2">
      <c r="B37" s="133"/>
      <c r="C37" s="134"/>
      <c r="D37" s="132"/>
      <c r="E37" s="135" t="s">
        <v>243</v>
      </c>
      <c r="F37" s="132"/>
      <c r="G37" s="222" t="s">
        <v>244</v>
      </c>
      <c r="H37" s="222"/>
      <c r="I37" s="222"/>
      <c r="J37" s="222"/>
      <c r="K37" s="130"/>
    </row>
    <row r="38" spans="2:11" customFormat="1" ht="15" customHeight="1" x14ac:dyDescent="0.2">
      <c r="B38" s="133"/>
      <c r="C38" s="134"/>
      <c r="D38" s="132"/>
      <c r="E38" s="135" t="s">
        <v>34</v>
      </c>
      <c r="F38" s="132"/>
      <c r="G38" s="222" t="s">
        <v>245</v>
      </c>
      <c r="H38" s="222"/>
      <c r="I38" s="222"/>
      <c r="J38" s="222"/>
      <c r="K38" s="130"/>
    </row>
    <row r="39" spans="2:11" customFormat="1" ht="15" customHeight="1" x14ac:dyDescent="0.2">
      <c r="B39" s="133"/>
      <c r="C39" s="134"/>
      <c r="D39" s="132"/>
      <c r="E39" s="135" t="s">
        <v>35</v>
      </c>
      <c r="F39" s="132"/>
      <c r="G39" s="222" t="s">
        <v>246</v>
      </c>
      <c r="H39" s="222"/>
      <c r="I39" s="222"/>
      <c r="J39" s="222"/>
      <c r="K39" s="130"/>
    </row>
    <row r="40" spans="2:11" customFormat="1" ht="15" customHeight="1" x14ac:dyDescent="0.2">
      <c r="B40" s="133"/>
      <c r="C40" s="134"/>
      <c r="D40" s="132"/>
      <c r="E40" s="135" t="s">
        <v>63</v>
      </c>
      <c r="F40" s="132"/>
      <c r="G40" s="222" t="s">
        <v>247</v>
      </c>
      <c r="H40" s="222"/>
      <c r="I40" s="222"/>
      <c r="J40" s="222"/>
      <c r="K40" s="130"/>
    </row>
    <row r="41" spans="2:11" customFormat="1" ht="15" customHeight="1" x14ac:dyDescent="0.2">
      <c r="B41" s="133"/>
      <c r="C41" s="134"/>
      <c r="D41" s="132"/>
      <c r="E41" s="135" t="s">
        <v>64</v>
      </c>
      <c r="F41" s="132"/>
      <c r="G41" s="222" t="s">
        <v>248</v>
      </c>
      <c r="H41" s="222"/>
      <c r="I41" s="222"/>
      <c r="J41" s="222"/>
      <c r="K41" s="130"/>
    </row>
    <row r="42" spans="2:11" customFormat="1" ht="15" customHeight="1" x14ac:dyDescent="0.2">
      <c r="B42" s="133"/>
      <c r="C42" s="134"/>
      <c r="D42" s="132"/>
      <c r="E42" s="135" t="s">
        <v>249</v>
      </c>
      <c r="F42" s="132"/>
      <c r="G42" s="222" t="s">
        <v>250</v>
      </c>
      <c r="H42" s="222"/>
      <c r="I42" s="222"/>
      <c r="J42" s="222"/>
      <c r="K42" s="130"/>
    </row>
    <row r="43" spans="2:11" customFormat="1" ht="15" customHeight="1" x14ac:dyDescent="0.2">
      <c r="B43" s="133"/>
      <c r="C43" s="134"/>
      <c r="D43" s="132"/>
      <c r="E43" s="135"/>
      <c r="F43" s="132"/>
      <c r="G43" s="222" t="s">
        <v>251</v>
      </c>
      <c r="H43" s="222"/>
      <c r="I43" s="222"/>
      <c r="J43" s="222"/>
      <c r="K43" s="130"/>
    </row>
    <row r="44" spans="2:11" customFormat="1" ht="15" customHeight="1" x14ac:dyDescent="0.2">
      <c r="B44" s="133"/>
      <c r="C44" s="134"/>
      <c r="D44" s="132"/>
      <c r="E44" s="135" t="s">
        <v>252</v>
      </c>
      <c r="F44" s="132"/>
      <c r="G44" s="222" t="s">
        <v>253</v>
      </c>
      <c r="H44" s="222"/>
      <c r="I44" s="222"/>
      <c r="J44" s="222"/>
      <c r="K44" s="130"/>
    </row>
    <row r="45" spans="2:11" customFormat="1" ht="15" customHeight="1" x14ac:dyDescent="0.2">
      <c r="B45" s="133"/>
      <c r="C45" s="134"/>
      <c r="D45" s="132"/>
      <c r="E45" s="135" t="s">
        <v>66</v>
      </c>
      <c r="F45" s="132"/>
      <c r="G45" s="222" t="s">
        <v>254</v>
      </c>
      <c r="H45" s="222"/>
      <c r="I45" s="222"/>
      <c r="J45" s="222"/>
      <c r="K45" s="130"/>
    </row>
    <row r="46" spans="2:11" customFormat="1" ht="12.75" customHeight="1" x14ac:dyDescent="0.2">
      <c r="B46" s="133"/>
      <c r="C46" s="134"/>
      <c r="D46" s="132"/>
      <c r="E46" s="132"/>
      <c r="F46" s="132"/>
      <c r="G46" s="132"/>
      <c r="H46" s="132"/>
      <c r="I46" s="132"/>
      <c r="J46" s="132"/>
      <c r="K46" s="130"/>
    </row>
    <row r="47" spans="2:11" customFormat="1" ht="15" customHeight="1" x14ac:dyDescent="0.2">
      <c r="B47" s="133"/>
      <c r="C47" s="134"/>
      <c r="D47" s="222" t="s">
        <v>255</v>
      </c>
      <c r="E47" s="222"/>
      <c r="F47" s="222"/>
      <c r="G47" s="222"/>
      <c r="H47" s="222"/>
      <c r="I47" s="222"/>
      <c r="J47" s="222"/>
      <c r="K47" s="130"/>
    </row>
    <row r="48" spans="2:11" customFormat="1" ht="15" customHeight="1" x14ac:dyDescent="0.2">
      <c r="B48" s="133"/>
      <c r="C48" s="134"/>
      <c r="D48" s="134"/>
      <c r="E48" s="222" t="s">
        <v>256</v>
      </c>
      <c r="F48" s="222"/>
      <c r="G48" s="222"/>
      <c r="H48" s="222"/>
      <c r="I48" s="222"/>
      <c r="J48" s="222"/>
      <c r="K48" s="130"/>
    </row>
    <row r="49" spans="2:11" customFormat="1" ht="15" customHeight="1" x14ac:dyDescent="0.2">
      <c r="B49" s="133"/>
      <c r="C49" s="134"/>
      <c r="D49" s="134"/>
      <c r="E49" s="222" t="s">
        <v>257</v>
      </c>
      <c r="F49" s="222"/>
      <c r="G49" s="222"/>
      <c r="H49" s="222"/>
      <c r="I49" s="222"/>
      <c r="J49" s="222"/>
      <c r="K49" s="130"/>
    </row>
    <row r="50" spans="2:11" customFormat="1" ht="15" customHeight="1" x14ac:dyDescent="0.2">
      <c r="B50" s="133"/>
      <c r="C50" s="134"/>
      <c r="D50" s="134"/>
      <c r="E50" s="222" t="s">
        <v>258</v>
      </c>
      <c r="F50" s="222"/>
      <c r="G50" s="222"/>
      <c r="H50" s="222"/>
      <c r="I50" s="222"/>
      <c r="J50" s="222"/>
      <c r="K50" s="130"/>
    </row>
    <row r="51" spans="2:11" customFormat="1" ht="15" customHeight="1" x14ac:dyDescent="0.2">
      <c r="B51" s="133"/>
      <c r="C51" s="134"/>
      <c r="D51" s="222" t="s">
        <v>259</v>
      </c>
      <c r="E51" s="222"/>
      <c r="F51" s="222"/>
      <c r="G51" s="222"/>
      <c r="H51" s="222"/>
      <c r="I51" s="222"/>
      <c r="J51" s="222"/>
      <c r="K51" s="130"/>
    </row>
    <row r="52" spans="2:11" customFormat="1" ht="25.5" customHeight="1" x14ac:dyDescent="0.3">
      <c r="B52" s="129"/>
      <c r="C52" s="223" t="s">
        <v>260</v>
      </c>
      <c r="D52" s="223"/>
      <c r="E52" s="223"/>
      <c r="F52" s="223"/>
      <c r="G52" s="223"/>
      <c r="H52" s="223"/>
      <c r="I52" s="223"/>
      <c r="J52" s="223"/>
      <c r="K52" s="130"/>
    </row>
    <row r="53" spans="2:11" customFormat="1" ht="5.25" customHeight="1" x14ac:dyDescent="0.2">
      <c r="B53" s="129"/>
      <c r="C53" s="131"/>
      <c r="D53" s="131"/>
      <c r="E53" s="131"/>
      <c r="F53" s="131"/>
      <c r="G53" s="131"/>
      <c r="H53" s="131"/>
      <c r="I53" s="131"/>
      <c r="J53" s="131"/>
      <c r="K53" s="130"/>
    </row>
    <row r="54" spans="2:11" customFormat="1" ht="15" customHeight="1" x14ac:dyDescent="0.2">
      <c r="B54" s="129"/>
      <c r="C54" s="222" t="s">
        <v>261</v>
      </c>
      <c r="D54" s="222"/>
      <c r="E54" s="222"/>
      <c r="F54" s="222"/>
      <c r="G54" s="222"/>
      <c r="H54" s="222"/>
      <c r="I54" s="222"/>
      <c r="J54" s="222"/>
      <c r="K54" s="130"/>
    </row>
    <row r="55" spans="2:11" customFormat="1" ht="15" customHeight="1" x14ac:dyDescent="0.2">
      <c r="B55" s="129"/>
      <c r="C55" s="222" t="s">
        <v>262</v>
      </c>
      <c r="D55" s="222"/>
      <c r="E55" s="222"/>
      <c r="F55" s="222"/>
      <c r="G55" s="222"/>
      <c r="H55" s="222"/>
      <c r="I55" s="222"/>
      <c r="J55" s="222"/>
      <c r="K55" s="130"/>
    </row>
    <row r="56" spans="2:11" customFormat="1" ht="12.75" customHeight="1" x14ac:dyDescent="0.2">
      <c r="B56" s="129"/>
      <c r="C56" s="132"/>
      <c r="D56" s="132"/>
      <c r="E56" s="132"/>
      <c r="F56" s="132"/>
      <c r="G56" s="132"/>
      <c r="H56" s="132"/>
      <c r="I56" s="132"/>
      <c r="J56" s="132"/>
      <c r="K56" s="130"/>
    </row>
    <row r="57" spans="2:11" customFormat="1" ht="15" customHeight="1" x14ac:dyDescent="0.2">
      <c r="B57" s="129"/>
      <c r="C57" s="222" t="s">
        <v>263</v>
      </c>
      <c r="D57" s="222"/>
      <c r="E57" s="222"/>
      <c r="F57" s="222"/>
      <c r="G57" s="222"/>
      <c r="H57" s="222"/>
      <c r="I57" s="222"/>
      <c r="J57" s="222"/>
      <c r="K57" s="130"/>
    </row>
    <row r="58" spans="2:11" customFormat="1" ht="15" customHeight="1" x14ac:dyDescent="0.2">
      <c r="B58" s="129"/>
      <c r="C58" s="134"/>
      <c r="D58" s="222" t="s">
        <v>264</v>
      </c>
      <c r="E58" s="222"/>
      <c r="F58" s="222"/>
      <c r="G58" s="222"/>
      <c r="H58" s="222"/>
      <c r="I58" s="222"/>
      <c r="J58" s="222"/>
      <c r="K58" s="130"/>
    </row>
    <row r="59" spans="2:11" customFormat="1" ht="15" customHeight="1" x14ac:dyDescent="0.2">
      <c r="B59" s="129"/>
      <c r="C59" s="134"/>
      <c r="D59" s="222" t="s">
        <v>265</v>
      </c>
      <c r="E59" s="222"/>
      <c r="F59" s="222"/>
      <c r="G59" s="222"/>
      <c r="H59" s="222"/>
      <c r="I59" s="222"/>
      <c r="J59" s="222"/>
      <c r="K59" s="130"/>
    </row>
    <row r="60" spans="2:11" customFormat="1" ht="15" customHeight="1" x14ac:dyDescent="0.2">
      <c r="B60" s="129"/>
      <c r="C60" s="134"/>
      <c r="D60" s="222" t="s">
        <v>266</v>
      </c>
      <c r="E60" s="222"/>
      <c r="F60" s="222"/>
      <c r="G60" s="222"/>
      <c r="H60" s="222"/>
      <c r="I60" s="222"/>
      <c r="J60" s="222"/>
      <c r="K60" s="130"/>
    </row>
    <row r="61" spans="2:11" customFormat="1" ht="15" customHeight="1" x14ac:dyDescent="0.2">
      <c r="B61" s="129"/>
      <c r="C61" s="134"/>
      <c r="D61" s="222" t="s">
        <v>267</v>
      </c>
      <c r="E61" s="222"/>
      <c r="F61" s="222"/>
      <c r="G61" s="222"/>
      <c r="H61" s="222"/>
      <c r="I61" s="222"/>
      <c r="J61" s="222"/>
      <c r="K61" s="130"/>
    </row>
    <row r="62" spans="2:11" customFormat="1" ht="15" customHeight="1" x14ac:dyDescent="0.2">
      <c r="B62" s="129"/>
      <c r="C62" s="134"/>
      <c r="D62" s="221" t="s">
        <v>268</v>
      </c>
      <c r="E62" s="221"/>
      <c r="F62" s="221"/>
      <c r="G62" s="221"/>
      <c r="H62" s="221"/>
      <c r="I62" s="221"/>
      <c r="J62" s="221"/>
      <c r="K62" s="130"/>
    </row>
    <row r="63" spans="2:11" customFormat="1" ht="15" customHeight="1" x14ac:dyDescent="0.2">
      <c r="B63" s="129"/>
      <c r="C63" s="134"/>
      <c r="D63" s="222" t="s">
        <v>269</v>
      </c>
      <c r="E63" s="222"/>
      <c r="F63" s="222"/>
      <c r="G63" s="222"/>
      <c r="H63" s="222"/>
      <c r="I63" s="222"/>
      <c r="J63" s="222"/>
      <c r="K63" s="130"/>
    </row>
    <row r="64" spans="2:11" customFormat="1" ht="12.75" customHeight="1" x14ac:dyDescent="0.2">
      <c r="B64" s="129"/>
      <c r="C64" s="134"/>
      <c r="D64" s="134"/>
      <c r="E64" s="137"/>
      <c r="F64" s="134"/>
      <c r="G64" s="134"/>
      <c r="H64" s="134"/>
      <c r="I64" s="134"/>
      <c r="J64" s="134"/>
      <c r="K64" s="130"/>
    </row>
    <row r="65" spans="2:11" customFormat="1" ht="15" customHeight="1" x14ac:dyDescent="0.2">
      <c r="B65" s="129"/>
      <c r="C65" s="134"/>
      <c r="D65" s="222" t="s">
        <v>270</v>
      </c>
      <c r="E65" s="222"/>
      <c r="F65" s="222"/>
      <c r="G65" s="222"/>
      <c r="H65" s="222"/>
      <c r="I65" s="222"/>
      <c r="J65" s="222"/>
      <c r="K65" s="130"/>
    </row>
    <row r="66" spans="2:11" customFormat="1" ht="15" customHeight="1" x14ac:dyDescent="0.2">
      <c r="B66" s="129"/>
      <c r="C66" s="134"/>
      <c r="D66" s="221" t="s">
        <v>271</v>
      </c>
      <c r="E66" s="221"/>
      <c r="F66" s="221"/>
      <c r="G66" s="221"/>
      <c r="H66" s="221"/>
      <c r="I66" s="221"/>
      <c r="J66" s="221"/>
      <c r="K66" s="130"/>
    </row>
    <row r="67" spans="2:11" customFormat="1" ht="15" customHeight="1" x14ac:dyDescent="0.2">
      <c r="B67" s="129"/>
      <c r="C67" s="134"/>
      <c r="D67" s="222" t="s">
        <v>272</v>
      </c>
      <c r="E67" s="222"/>
      <c r="F67" s="222"/>
      <c r="G67" s="222"/>
      <c r="H67" s="222"/>
      <c r="I67" s="222"/>
      <c r="J67" s="222"/>
      <c r="K67" s="130"/>
    </row>
    <row r="68" spans="2:11" customFormat="1" ht="15" customHeight="1" x14ac:dyDescent="0.2">
      <c r="B68" s="129"/>
      <c r="C68" s="134"/>
      <c r="D68" s="222" t="s">
        <v>273</v>
      </c>
      <c r="E68" s="222"/>
      <c r="F68" s="222"/>
      <c r="G68" s="222"/>
      <c r="H68" s="222"/>
      <c r="I68" s="222"/>
      <c r="J68" s="222"/>
      <c r="K68" s="130"/>
    </row>
    <row r="69" spans="2:11" customFormat="1" ht="15" customHeight="1" x14ac:dyDescent="0.2">
      <c r="B69" s="129"/>
      <c r="C69" s="134"/>
      <c r="D69" s="222" t="s">
        <v>274</v>
      </c>
      <c r="E69" s="222"/>
      <c r="F69" s="222"/>
      <c r="G69" s="222"/>
      <c r="H69" s="222"/>
      <c r="I69" s="222"/>
      <c r="J69" s="222"/>
      <c r="K69" s="130"/>
    </row>
    <row r="70" spans="2:11" customFormat="1" ht="15" customHeight="1" x14ac:dyDescent="0.2">
      <c r="B70" s="129"/>
      <c r="C70" s="134"/>
      <c r="D70" s="222" t="s">
        <v>275</v>
      </c>
      <c r="E70" s="222"/>
      <c r="F70" s="222"/>
      <c r="G70" s="222"/>
      <c r="H70" s="222"/>
      <c r="I70" s="222"/>
      <c r="J70" s="222"/>
      <c r="K70" s="130"/>
    </row>
    <row r="71" spans="2:11" customFormat="1" ht="12.75" customHeight="1" x14ac:dyDescent="0.2">
      <c r="B71" s="138"/>
      <c r="C71" s="139"/>
      <c r="D71" s="139"/>
      <c r="E71" s="139"/>
      <c r="F71" s="139"/>
      <c r="G71" s="139"/>
      <c r="H71" s="139"/>
      <c r="I71" s="139"/>
      <c r="J71" s="139"/>
      <c r="K71" s="140"/>
    </row>
    <row r="72" spans="2:11" customFormat="1" ht="18.75" customHeight="1" x14ac:dyDescent="0.2">
      <c r="B72" s="141"/>
      <c r="C72" s="141"/>
      <c r="D72" s="141"/>
      <c r="E72" s="141"/>
      <c r="F72" s="141"/>
      <c r="G72" s="141"/>
      <c r="H72" s="141"/>
      <c r="I72" s="141"/>
      <c r="J72" s="141"/>
      <c r="K72" s="142"/>
    </row>
    <row r="73" spans="2:11" customFormat="1" ht="18.75" customHeight="1" x14ac:dyDescent="0.2">
      <c r="B73" s="142"/>
      <c r="C73" s="142"/>
      <c r="D73" s="142"/>
      <c r="E73" s="142"/>
      <c r="F73" s="142"/>
      <c r="G73" s="142"/>
      <c r="H73" s="142"/>
      <c r="I73" s="142"/>
      <c r="J73" s="142"/>
      <c r="K73" s="142"/>
    </row>
    <row r="74" spans="2:11" customFormat="1" ht="7.5" customHeight="1" x14ac:dyDescent="0.2">
      <c r="B74" s="143"/>
      <c r="C74" s="144"/>
      <c r="D74" s="144"/>
      <c r="E74" s="144"/>
      <c r="F74" s="144"/>
      <c r="G74" s="144"/>
      <c r="H74" s="144"/>
      <c r="I74" s="144"/>
      <c r="J74" s="144"/>
      <c r="K74" s="145"/>
    </row>
    <row r="75" spans="2:11" customFormat="1" ht="45" customHeight="1" x14ac:dyDescent="0.2">
      <c r="B75" s="146"/>
      <c r="C75" s="220" t="s">
        <v>276</v>
      </c>
      <c r="D75" s="220"/>
      <c r="E75" s="220"/>
      <c r="F75" s="220"/>
      <c r="G75" s="220"/>
      <c r="H75" s="220"/>
      <c r="I75" s="220"/>
      <c r="J75" s="220"/>
      <c r="K75" s="147"/>
    </row>
    <row r="76" spans="2:11" customFormat="1" ht="17.25" customHeight="1" x14ac:dyDescent="0.2">
      <c r="B76" s="146"/>
      <c r="C76" s="148" t="s">
        <v>277</v>
      </c>
      <c r="D76" s="148"/>
      <c r="E76" s="148"/>
      <c r="F76" s="148" t="s">
        <v>278</v>
      </c>
      <c r="G76" s="149"/>
      <c r="H76" s="148" t="s">
        <v>35</v>
      </c>
      <c r="I76" s="148" t="s">
        <v>36</v>
      </c>
      <c r="J76" s="148" t="s">
        <v>279</v>
      </c>
      <c r="K76" s="147"/>
    </row>
    <row r="77" spans="2:11" customFormat="1" ht="17.25" customHeight="1" x14ac:dyDescent="0.2">
      <c r="B77" s="146"/>
      <c r="C77" s="150" t="s">
        <v>280</v>
      </c>
      <c r="D77" s="150"/>
      <c r="E77" s="150"/>
      <c r="F77" s="151" t="s">
        <v>281</v>
      </c>
      <c r="G77" s="152"/>
      <c r="H77" s="150"/>
      <c r="I77" s="150"/>
      <c r="J77" s="150" t="s">
        <v>282</v>
      </c>
      <c r="K77" s="147"/>
    </row>
    <row r="78" spans="2:11" customFormat="1" ht="5.25" customHeight="1" x14ac:dyDescent="0.2">
      <c r="B78" s="146"/>
      <c r="C78" s="153"/>
      <c r="D78" s="153"/>
      <c r="E78" s="153"/>
      <c r="F78" s="153"/>
      <c r="G78" s="154"/>
      <c r="H78" s="153"/>
      <c r="I78" s="153"/>
      <c r="J78" s="153"/>
      <c r="K78" s="147"/>
    </row>
    <row r="79" spans="2:11" customFormat="1" ht="15" customHeight="1" x14ac:dyDescent="0.2">
      <c r="B79" s="146"/>
      <c r="C79" s="135" t="s">
        <v>34</v>
      </c>
      <c r="D79" s="155"/>
      <c r="E79" s="155"/>
      <c r="F79" s="156" t="s">
        <v>283</v>
      </c>
      <c r="G79" s="157"/>
      <c r="H79" s="135" t="s">
        <v>284</v>
      </c>
      <c r="I79" s="135" t="s">
        <v>285</v>
      </c>
      <c r="J79" s="135">
        <v>20</v>
      </c>
      <c r="K79" s="147"/>
    </row>
    <row r="80" spans="2:11" customFormat="1" ht="15" customHeight="1" x14ac:dyDescent="0.2">
      <c r="B80" s="146"/>
      <c r="C80" s="135" t="s">
        <v>286</v>
      </c>
      <c r="D80" s="135"/>
      <c r="E80" s="135"/>
      <c r="F80" s="156" t="s">
        <v>283</v>
      </c>
      <c r="G80" s="157"/>
      <c r="H80" s="135" t="s">
        <v>287</v>
      </c>
      <c r="I80" s="135" t="s">
        <v>285</v>
      </c>
      <c r="J80" s="135">
        <v>120</v>
      </c>
      <c r="K80" s="147"/>
    </row>
    <row r="81" spans="2:11" customFormat="1" ht="15" customHeight="1" x14ac:dyDescent="0.2">
      <c r="B81" s="158"/>
      <c r="C81" s="135" t="s">
        <v>288</v>
      </c>
      <c r="D81" s="135"/>
      <c r="E81" s="135"/>
      <c r="F81" s="156" t="s">
        <v>289</v>
      </c>
      <c r="G81" s="157"/>
      <c r="H81" s="135" t="s">
        <v>290</v>
      </c>
      <c r="I81" s="135" t="s">
        <v>285</v>
      </c>
      <c r="J81" s="135">
        <v>50</v>
      </c>
      <c r="K81" s="147"/>
    </row>
    <row r="82" spans="2:11" customFormat="1" ht="15" customHeight="1" x14ac:dyDescent="0.2">
      <c r="B82" s="158"/>
      <c r="C82" s="135" t="s">
        <v>291</v>
      </c>
      <c r="D82" s="135"/>
      <c r="E82" s="135"/>
      <c r="F82" s="156" t="s">
        <v>283</v>
      </c>
      <c r="G82" s="157"/>
      <c r="H82" s="135" t="s">
        <v>292</v>
      </c>
      <c r="I82" s="135" t="s">
        <v>293</v>
      </c>
      <c r="J82" s="135"/>
      <c r="K82" s="147"/>
    </row>
    <row r="83" spans="2:11" customFormat="1" ht="15" customHeight="1" x14ac:dyDescent="0.2">
      <c r="B83" s="158"/>
      <c r="C83" s="135" t="s">
        <v>294</v>
      </c>
      <c r="D83" s="135"/>
      <c r="E83" s="135"/>
      <c r="F83" s="156" t="s">
        <v>289</v>
      </c>
      <c r="G83" s="135"/>
      <c r="H83" s="135" t="s">
        <v>295</v>
      </c>
      <c r="I83" s="135" t="s">
        <v>285</v>
      </c>
      <c r="J83" s="135">
        <v>15</v>
      </c>
      <c r="K83" s="147"/>
    </row>
    <row r="84" spans="2:11" customFormat="1" ht="15" customHeight="1" x14ac:dyDescent="0.2">
      <c r="B84" s="158"/>
      <c r="C84" s="135" t="s">
        <v>296</v>
      </c>
      <c r="D84" s="135"/>
      <c r="E84" s="135"/>
      <c r="F84" s="156" t="s">
        <v>289</v>
      </c>
      <c r="G84" s="135"/>
      <c r="H84" s="135" t="s">
        <v>297</v>
      </c>
      <c r="I84" s="135" t="s">
        <v>285</v>
      </c>
      <c r="J84" s="135">
        <v>15</v>
      </c>
      <c r="K84" s="147"/>
    </row>
    <row r="85" spans="2:11" customFormat="1" ht="15" customHeight="1" x14ac:dyDescent="0.2">
      <c r="B85" s="158"/>
      <c r="C85" s="135" t="s">
        <v>298</v>
      </c>
      <c r="D85" s="135"/>
      <c r="E85" s="135"/>
      <c r="F85" s="156" t="s">
        <v>289</v>
      </c>
      <c r="G85" s="135"/>
      <c r="H85" s="135" t="s">
        <v>299</v>
      </c>
      <c r="I85" s="135" t="s">
        <v>285</v>
      </c>
      <c r="J85" s="135">
        <v>20</v>
      </c>
      <c r="K85" s="147"/>
    </row>
    <row r="86" spans="2:11" customFormat="1" ht="15" customHeight="1" x14ac:dyDescent="0.2">
      <c r="B86" s="158"/>
      <c r="C86" s="135" t="s">
        <v>300</v>
      </c>
      <c r="D86" s="135"/>
      <c r="E86" s="135"/>
      <c r="F86" s="156" t="s">
        <v>289</v>
      </c>
      <c r="G86" s="135"/>
      <c r="H86" s="135" t="s">
        <v>301</v>
      </c>
      <c r="I86" s="135" t="s">
        <v>285</v>
      </c>
      <c r="J86" s="135">
        <v>20</v>
      </c>
      <c r="K86" s="147"/>
    </row>
    <row r="87" spans="2:11" customFormat="1" ht="15" customHeight="1" x14ac:dyDescent="0.2">
      <c r="B87" s="158"/>
      <c r="C87" s="135" t="s">
        <v>302</v>
      </c>
      <c r="D87" s="135"/>
      <c r="E87" s="135"/>
      <c r="F87" s="156" t="s">
        <v>289</v>
      </c>
      <c r="G87" s="157"/>
      <c r="H87" s="135" t="s">
        <v>303</v>
      </c>
      <c r="I87" s="135" t="s">
        <v>285</v>
      </c>
      <c r="J87" s="135">
        <v>50</v>
      </c>
      <c r="K87" s="147"/>
    </row>
    <row r="88" spans="2:11" customFormat="1" ht="15" customHeight="1" x14ac:dyDescent="0.2">
      <c r="B88" s="158"/>
      <c r="C88" s="135" t="s">
        <v>304</v>
      </c>
      <c r="D88" s="135"/>
      <c r="E88" s="135"/>
      <c r="F88" s="156" t="s">
        <v>289</v>
      </c>
      <c r="G88" s="157"/>
      <c r="H88" s="135" t="s">
        <v>305</v>
      </c>
      <c r="I88" s="135" t="s">
        <v>285</v>
      </c>
      <c r="J88" s="135">
        <v>20</v>
      </c>
      <c r="K88" s="147"/>
    </row>
    <row r="89" spans="2:11" customFormat="1" ht="15" customHeight="1" x14ac:dyDescent="0.2">
      <c r="B89" s="158"/>
      <c r="C89" s="135" t="s">
        <v>306</v>
      </c>
      <c r="D89" s="135"/>
      <c r="E89" s="135"/>
      <c r="F89" s="156" t="s">
        <v>289</v>
      </c>
      <c r="G89" s="157"/>
      <c r="H89" s="135" t="s">
        <v>307</v>
      </c>
      <c r="I89" s="135" t="s">
        <v>285</v>
      </c>
      <c r="J89" s="135">
        <v>20</v>
      </c>
      <c r="K89" s="147"/>
    </row>
    <row r="90" spans="2:11" customFormat="1" ht="15" customHeight="1" x14ac:dyDescent="0.2">
      <c r="B90" s="158"/>
      <c r="C90" s="135" t="s">
        <v>308</v>
      </c>
      <c r="D90" s="135"/>
      <c r="E90" s="135"/>
      <c r="F90" s="156" t="s">
        <v>289</v>
      </c>
      <c r="G90" s="157"/>
      <c r="H90" s="135" t="s">
        <v>309</v>
      </c>
      <c r="I90" s="135" t="s">
        <v>285</v>
      </c>
      <c r="J90" s="135">
        <v>50</v>
      </c>
      <c r="K90" s="147"/>
    </row>
    <row r="91" spans="2:11" customFormat="1" ht="15" customHeight="1" x14ac:dyDescent="0.2">
      <c r="B91" s="158"/>
      <c r="C91" s="135" t="s">
        <v>310</v>
      </c>
      <c r="D91" s="135"/>
      <c r="E91" s="135"/>
      <c r="F91" s="156" t="s">
        <v>289</v>
      </c>
      <c r="G91" s="157"/>
      <c r="H91" s="135" t="s">
        <v>310</v>
      </c>
      <c r="I91" s="135" t="s">
        <v>285</v>
      </c>
      <c r="J91" s="135">
        <v>50</v>
      </c>
      <c r="K91" s="147"/>
    </row>
    <row r="92" spans="2:11" customFormat="1" ht="15" customHeight="1" x14ac:dyDescent="0.2">
      <c r="B92" s="158"/>
      <c r="C92" s="135" t="s">
        <v>311</v>
      </c>
      <c r="D92" s="135"/>
      <c r="E92" s="135"/>
      <c r="F92" s="156" t="s">
        <v>289</v>
      </c>
      <c r="G92" s="157"/>
      <c r="H92" s="135" t="s">
        <v>312</v>
      </c>
      <c r="I92" s="135" t="s">
        <v>285</v>
      </c>
      <c r="J92" s="135">
        <v>255</v>
      </c>
      <c r="K92" s="147"/>
    </row>
    <row r="93" spans="2:11" customFormat="1" ht="15" customHeight="1" x14ac:dyDescent="0.2">
      <c r="B93" s="158"/>
      <c r="C93" s="135" t="s">
        <v>313</v>
      </c>
      <c r="D93" s="135"/>
      <c r="E93" s="135"/>
      <c r="F93" s="156" t="s">
        <v>283</v>
      </c>
      <c r="G93" s="157"/>
      <c r="H93" s="135" t="s">
        <v>314</v>
      </c>
      <c r="I93" s="135" t="s">
        <v>315</v>
      </c>
      <c r="J93" s="135"/>
      <c r="K93" s="147"/>
    </row>
    <row r="94" spans="2:11" customFormat="1" ht="15" customHeight="1" x14ac:dyDescent="0.2">
      <c r="B94" s="158"/>
      <c r="C94" s="135" t="s">
        <v>316</v>
      </c>
      <c r="D94" s="135"/>
      <c r="E94" s="135"/>
      <c r="F94" s="156" t="s">
        <v>283</v>
      </c>
      <c r="G94" s="157"/>
      <c r="H94" s="135" t="s">
        <v>317</v>
      </c>
      <c r="I94" s="135" t="s">
        <v>318</v>
      </c>
      <c r="J94" s="135"/>
      <c r="K94" s="147"/>
    </row>
    <row r="95" spans="2:11" customFormat="1" ht="15" customHeight="1" x14ac:dyDescent="0.2">
      <c r="B95" s="158"/>
      <c r="C95" s="135" t="s">
        <v>319</v>
      </c>
      <c r="D95" s="135"/>
      <c r="E95" s="135"/>
      <c r="F95" s="156" t="s">
        <v>283</v>
      </c>
      <c r="G95" s="157"/>
      <c r="H95" s="135" t="s">
        <v>319</v>
      </c>
      <c r="I95" s="135" t="s">
        <v>318</v>
      </c>
      <c r="J95" s="135"/>
      <c r="K95" s="147"/>
    </row>
    <row r="96" spans="2:11" customFormat="1" ht="15" customHeight="1" x14ac:dyDescent="0.2">
      <c r="B96" s="158"/>
      <c r="C96" s="135" t="s">
        <v>21</v>
      </c>
      <c r="D96" s="135"/>
      <c r="E96" s="135"/>
      <c r="F96" s="156" t="s">
        <v>283</v>
      </c>
      <c r="G96" s="157"/>
      <c r="H96" s="135" t="s">
        <v>320</v>
      </c>
      <c r="I96" s="135" t="s">
        <v>318</v>
      </c>
      <c r="J96" s="135"/>
      <c r="K96" s="147"/>
    </row>
    <row r="97" spans="2:11" customFormat="1" ht="15" customHeight="1" x14ac:dyDescent="0.2">
      <c r="B97" s="158"/>
      <c r="C97" s="135" t="s">
        <v>31</v>
      </c>
      <c r="D97" s="135"/>
      <c r="E97" s="135"/>
      <c r="F97" s="156" t="s">
        <v>283</v>
      </c>
      <c r="G97" s="157"/>
      <c r="H97" s="135" t="s">
        <v>321</v>
      </c>
      <c r="I97" s="135" t="s">
        <v>318</v>
      </c>
      <c r="J97" s="135"/>
      <c r="K97" s="147"/>
    </row>
    <row r="98" spans="2:11" customFormat="1" ht="15" customHeight="1" x14ac:dyDescent="0.2">
      <c r="B98" s="159"/>
      <c r="C98" s="160"/>
      <c r="D98" s="160"/>
      <c r="E98" s="160"/>
      <c r="F98" s="160"/>
      <c r="G98" s="160"/>
      <c r="H98" s="160"/>
      <c r="I98" s="160"/>
      <c r="J98" s="160"/>
      <c r="K98" s="161"/>
    </row>
    <row r="99" spans="2:11" customFormat="1" ht="18.75" customHeight="1" x14ac:dyDescent="0.2">
      <c r="B99" s="162"/>
      <c r="C99" s="163"/>
      <c r="D99" s="163"/>
      <c r="E99" s="163"/>
      <c r="F99" s="163"/>
      <c r="G99" s="163"/>
      <c r="H99" s="163"/>
      <c r="I99" s="163"/>
      <c r="J99" s="163"/>
      <c r="K99" s="162"/>
    </row>
    <row r="100" spans="2:11" customFormat="1" ht="18.75" customHeight="1" x14ac:dyDescent="0.2"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</row>
    <row r="101" spans="2:11" customFormat="1" ht="7.5" customHeight="1" x14ac:dyDescent="0.2">
      <c r="B101" s="143"/>
      <c r="C101" s="144"/>
      <c r="D101" s="144"/>
      <c r="E101" s="144"/>
      <c r="F101" s="144"/>
      <c r="G101" s="144"/>
      <c r="H101" s="144"/>
      <c r="I101" s="144"/>
      <c r="J101" s="144"/>
      <c r="K101" s="145"/>
    </row>
    <row r="102" spans="2:11" customFormat="1" ht="45" customHeight="1" x14ac:dyDescent="0.2">
      <c r="B102" s="146"/>
      <c r="C102" s="220" t="s">
        <v>322</v>
      </c>
      <c r="D102" s="220"/>
      <c r="E102" s="220"/>
      <c r="F102" s="220"/>
      <c r="G102" s="220"/>
      <c r="H102" s="220"/>
      <c r="I102" s="220"/>
      <c r="J102" s="220"/>
      <c r="K102" s="147"/>
    </row>
    <row r="103" spans="2:11" customFormat="1" ht="17.25" customHeight="1" x14ac:dyDescent="0.2">
      <c r="B103" s="146"/>
      <c r="C103" s="148" t="s">
        <v>277</v>
      </c>
      <c r="D103" s="148"/>
      <c r="E103" s="148"/>
      <c r="F103" s="148" t="s">
        <v>278</v>
      </c>
      <c r="G103" s="149"/>
      <c r="H103" s="148" t="s">
        <v>35</v>
      </c>
      <c r="I103" s="148" t="s">
        <v>36</v>
      </c>
      <c r="J103" s="148" t="s">
        <v>279</v>
      </c>
      <c r="K103" s="147"/>
    </row>
    <row r="104" spans="2:11" customFormat="1" ht="17.25" customHeight="1" x14ac:dyDescent="0.2">
      <c r="B104" s="146"/>
      <c r="C104" s="150" t="s">
        <v>280</v>
      </c>
      <c r="D104" s="150"/>
      <c r="E104" s="150"/>
      <c r="F104" s="151" t="s">
        <v>281</v>
      </c>
      <c r="G104" s="152"/>
      <c r="H104" s="150"/>
      <c r="I104" s="150"/>
      <c r="J104" s="150" t="s">
        <v>282</v>
      </c>
      <c r="K104" s="147"/>
    </row>
    <row r="105" spans="2:11" customFormat="1" ht="5.25" customHeight="1" x14ac:dyDescent="0.2">
      <c r="B105" s="146"/>
      <c r="C105" s="148"/>
      <c r="D105" s="148"/>
      <c r="E105" s="148"/>
      <c r="F105" s="148"/>
      <c r="G105" s="164"/>
      <c r="H105" s="148"/>
      <c r="I105" s="148"/>
      <c r="J105" s="148"/>
      <c r="K105" s="147"/>
    </row>
    <row r="106" spans="2:11" customFormat="1" ht="15" customHeight="1" x14ac:dyDescent="0.2">
      <c r="B106" s="146"/>
      <c r="C106" s="135" t="s">
        <v>34</v>
      </c>
      <c r="D106" s="155"/>
      <c r="E106" s="155"/>
      <c r="F106" s="156" t="s">
        <v>283</v>
      </c>
      <c r="G106" s="135"/>
      <c r="H106" s="135" t="s">
        <v>323</v>
      </c>
      <c r="I106" s="135" t="s">
        <v>285</v>
      </c>
      <c r="J106" s="135">
        <v>20</v>
      </c>
      <c r="K106" s="147"/>
    </row>
    <row r="107" spans="2:11" customFormat="1" ht="15" customHeight="1" x14ac:dyDescent="0.2">
      <c r="B107" s="146"/>
      <c r="C107" s="135" t="s">
        <v>286</v>
      </c>
      <c r="D107" s="135"/>
      <c r="E107" s="135"/>
      <c r="F107" s="156" t="s">
        <v>283</v>
      </c>
      <c r="G107" s="135"/>
      <c r="H107" s="135" t="s">
        <v>323</v>
      </c>
      <c r="I107" s="135" t="s">
        <v>285</v>
      </c>
      <c r="J107" s="135">
        <v>120</v>
      </c>
      <c r="K107" s="147"/>
    </row>
    <row r="108" spans="2:11" customFormat="1" ht="15" customHeight="1" x14ac:dyDescent="0.2">
      <c r="B108" s="158"/>
      <c r="C108" s="135" t="s">
        <v>288</v>
      </c>
      <c r="D108" s="135"/>
      <c r="E108" s="135"/>
      <c r="F108" s="156" t="s">
        <v>289</v>
      </c>
      <c r="G108" s="135"/>
      <c r="H108" s="135" t="s">
        <v>323</v>
      </c>
      <c r="I108" s="135" t="s">
        <v>285</v>
      </c>
      <c r="J108" s="135">
        <v>50</v>
      </c>
      <c r="K108" s="147"/>
    </row>
    <row r="109" spans="2:11" customFormat="1" ht="15" customHeight="1" x14ac:dyDescent="0.2">
      <c r="B109" s="158"/>
      <c r="C109" s="135" t="s">
        <v>291</v>
      </c>
      <c r="D109" s="135"/>
      <c r="E109" s="135"/>
      <c r="F109" s="156" t="s">
        <v>283</v>
      </c>
      <c r="G109" s="135"/>
      <c r="H109" s="135" t="s">
        <v>323</v>
      </c>
      <c r="I109" s="135" t="s">
        <v>293</v>
      </c>
      <c r="J109" s="135"/>
      <c r="K109" s="147"/>
    </row>
    <row r="110" spans="2:11" customFormat="1" ht="15" customHeight="1" x14ac:dyDescent="0.2">
      <c r="B110" s="158"/>
      <c r="C110" s="135" t="s">
        <v>302</v>
      </c>
      <c r="D110" s="135"/>
      <c r="E110" s="135"/>
      <c r="F110" s="156" t="s">
        <v>289</v>
      </c>
      <c r="G110" s="135"/>
      <c r="H110" s="135" t="s">
        <v>323</v>
      </c>
      <c r="I110" s="135" t="s">
        <v>285</v>
      </c>
      <c r="J110" s="135">
        <v>50</v>
      </c>
      <c r="K110" s="147"/>
    </row>
    <row r="111" spans="2:11" customFormat="1" ht="15" customHeight="1" x14ac:dyDescent="0.2">
      <c r="B111" s="158"/>
      <c r="C111" s="135" t="s">
        <v>310</v>
      </c>
      <c r="D111" s="135"/>
      <c r="E111" s="135"/>
      <c r="F111" s="156" t="s">
        <v>289</v>
      </c>
      <c r="G111" s="135"/>
      <c r="H111" s="135" t="s">
        <v>323</v>
      </c>
      <c r="I111" s="135" t="s">
        <v>285</v>
      </c>
      <c r="J111" s="135">
        <v>50</v>
      </c>
      <c r="K111" s="147"/>
    </row>
    <row r="112" spans="2:11" customFormat="1" ht="15" customHeight="1" x14ac:dyDescent="0.2">
      <c r="B112" s="158"/>
      <c r="C112" s="135" t="s">
        <v>308</v>
      </c>
      <c r="D112" s="135"/>
      <c r="E112" s="135"/>
      <c r="F112" s="156" t="s">
        <v>289</v>
      </c>
      <c r="G112" s="135"/>
      <c r="H112" s="135" t="s">
        <v>323</v>
      </c>
      <c r="I112" s="135" t="s">
        <v>285</v>
      </c>
      <c r="J112" s="135">
        <v>50</v>
      </c>
      <c r="K112" s="147"/>
    </row>
    <row r="113" spans="2:11" customFormat="1" ht="15" customHeight="1" x14ac:dyDescent="0.2">
      <c r="B113" s="158"/>
      <c r="C113" s="135" t="s">
        <v>34</v>
      </c>
      <c r="D113" s="135"/>
      <c r="E113" s="135"/>
      <c r="F113" s="156" t="s">
        <v>283</v>
      </c>
      <c r="G113" s="135"/>
      <c r="H113" s="135" t="s">
        <v>324</v>
      </c>
      <c r="I113" s="135" t="s">
        <v>285</v>
      </c>
      <c r="J113" s="135">
        <v>20</v>
      </c>
      <c r="K113" s="147"/>
    </row>
    <row r="114" spans="2:11" customFormat="1" ht="15" customHeight="1" x14ac:dyDescent="0.2">
      <c r="B114" s="158"/>
      <c r="C114" s="135" t="s">
        <v>325</v>
      </c>
      <c r="D114" s="135"/>
      <c r="E114" s="135"/>
      <c r="F114" s="156" t="s">
        <v>283</v>
      </c>
      <c r="G114" s="135"/>
      <c r="H114" s="135" t="s">
        <v>326</v>
      </c>
      <c r="I114" s="135" t="s">
        <v>285</v>
      </c>
      <c r="J114" s="135">
        <v>120</v>
      </c>
      <c r="K114" s="147"/>
    </row>
    <row r="115" spans="2:11" customFormat="1" ht="15" customHeight="1" x14ac:dyDescent="0.2">
      <c r="B115" s="158"/>
      <c r="C115" s="135" t="s">
        <v>21</v>
      </c>
      <c r="D115" s="135"/>
      <c r="E115" s="135"/>
      <c r="F115" s="156" t="s">
        <v>283</v>
      </c>
      <c r="G115" s="135"/>
      <c r="H115" s="135" t="s">
        <v>327</v>
      </c>
      <c r="I115" s="135" t="s">
        <v>318</v>
      </c>
      <c r="J115" s="135"/>
      <c r="K115" s="147"/>
    </row>
    <row r="116" spans="2:11" customFormat="1" ht="15" customHeight="1" x14ac:dyDescent="0.2">
      <c r="B116" s="158"/>
      <c r="C116" s="135" t="s">
        <v>31</v>
      </c>
      <c r="D116" s="135"/>
      <c r="E116" s="135"/>
      <c r="F116" s="156" t="s">
        <v>283</v>
      </c>
      <c r="G116" s="135"/>
      <c r="H116" s="135" t="s">
        <v>328</v>
      </c>
      <c r="I116" s="135" t="s">
        <v>318</v>
      </c>
      <c r="J116" s="135"/>
      <c r="K116" s="147"/>
    </row>
    <row r="117" spans="2:11" customFormat="1" ht="15" customHeight="1" x14ac:dyDescent="0.2">
      <c r="B117" s="158"/>
      <c r="C117" s="135" t="s">
        <v>36</v>
      </c>
      <c r="D117" s="135"/>
      <c r="E117" s="135"/>
      <c r="F117" s="156" t="s">
        <v>283</v>
      </c>
      <c r="G117" s="135"/>
      <c r="H117" s="135" t="s">
        <v>329</v>
      </c>
      <c r="I117" s="135" t="s">
        <v>330</v>
      </c>
      <c r="J117" s="135"/>
      <c r="K117" s="147"/>
    </row>
    <row r="118" spans="2:11" customFormat="1" ht="15" customHeight="1" x14ac:dyDescent="0.2">
      <c r="B118" s="159"/>
      <c r="C118" s="165"/>
      <c r="D118" s="165"/>
      <c r="E118" s="165"/>
      <c r="F118" s="165"/>
      <c r="G118" s="165"/>
      <c r="H118" s="165"/>
      <c r="I118" s="165"/>
      <c r="J118" s="165"/>
      <c r="K118" s="161"/>
    </row>
    <row r="119" spans="2:11" customFormat="1" ht="18.75" customHeight="1" x14ac:dyDescent="0.2">
      <c r="B119" s="166"/>
      <c r="C119" s="167"/>
      <c r="D119" s="167"/>
      <c r="E119" s="167"/>
      <c r="F119" s="168"/>
      <c r="G119" s="167"/>
      <c r="H119" s="167"/>
      <c r="I119" s="167"/>
      <c r="J119" s="167"/>
      <c r="K119" s="166"/>
    </row>
    <row r="120" spans="2:11" customFormat="1" ht="18.75" customHeight="1" x14ac:dyDescent="0.2"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</row>
    <row r="121" spans="2:11" customFormat="1" ht="7.5" customHeight="1" x14ac:dyDescent="0.2">
      <c r="B121" s="169"/>
      <c r="C121" s="170"/>
      <c r="D121" s="170"/>
      <c r="E121" s="170"/>
      <c r="F121" s="170"/>
      <c r="G121" s="170"/>
      <c r="H121" s="170"/>
      <c r="I121" s="170"/>
      <c r="J121" s="170"/>
      <c r="K121" s="171"/>
    </row>
    <row r="122" spans="2:11" customFormat="1" ht="45" customHeight="1" x14ac:dyDescent="0.2">
      <c r="B122" s="172"/>
      <c r="C122" s="218" t="s">
        <v>331</v>
      </c>
      <c r="D122" s="218"/>
      <c r="E122" s="218"/>
      <c r="F122" s="218"/>
      <c r="G122" s="218"/>
      <c r="H122" s="218"/>
      <c r="I122" s="218"/>
      <c r="J122" s="218"/>
      <c r="K122" s="173"/>
    </row>
    <row r="123" spans="2:11" customFormat="1" ht="17.25" customHeight="1" x14ac:dyDescent="0.2">
      <c r="B123" s="174"/>
      <c r="C123" s="148" t="s">
        <v>277</v>
      </c>
      <c r="D123" s="148"/>
      <c r="E123" s="148"/>
      <c r="F123" s="148" t="s">
        <v>278</v>
      </c>
      <c r="G123" s="149"/>
      <c r="H123" s="148" t="s">
        <v>35</v>
      </c>
      <c r="I123" s="148" t="s">
        <v>36</v>
      </c>
      <c r="J123" s="148" t="s">
        <v>279</v>
      </c>
      <c r="K123" s="175"/>
    </row>
    <row r="124" spans="2:11" customFormat="1" ht="17.25" customHeight="1" x14ac:dyDescent="0.2">
      <c r="B124" s="174"/>
      <c r="C124" s="150" t="s">
        <v>280</v>
      </c>
      <c r="D124" s="150"/>
      <c r="E124" s="150"/>
      <c r="F124" s="151" t="s">
        <v>281</v>
      </c>
      <c r="G124" s="152"/>
      <c r="H124" s="150"/>
      <c r="I124" s="150"/>
      <c r="J124" s="150" t="s">
        <v>282</v>
      </c>
      <c r="K124" s="175"/>
    </row>
    <row r="125" spans="2:11" customFormat="1" ht="5.25" customHeight="1" x14ac:dyDescent="0.2">
      <c r="B125" s="176"/>
      <c r="C125" s="153"/>
      <c r="D125" s="153"/>
      <c r="E125" s="153"/>
      <c r="F125" s="153"/>
      <c r="G125" s="177"/>
      <c r="H125" s="153"/>
      <c r="I125" s="153"/>
      <c r="J125" s="153"/>
      <c r="K125" s="178"/>
    </row>
    <row r="126" spans="2:11" customFormat="1" ht="15" customHeight="1" x14ac:dyDescent="0.2">
      <c r="B126" s="176"/>
      <c r="C126" s="135" t="s">
        <v>286</v>
      </c>
      <c r="D126" s="155"/>
      <c r="E126" s="155"/>
      <c r="F126" s="156" t="s">
        <v>283</v>
      </c>
      <c r="G126" s="135"/>
      <c r="H126" s="135" t="s">
        <v>323</v>
      </c>
      <c r="I126" s="135" t="s">
        <v>285</v>
      </c>
      <c r="J126" s="135">
        <v>120</v>
      </c>
      <c r="K126" s="179"/>
    </row>
    <row r="127" spans="2:11" customFormat="1" ht="15" customHeight="1" x14ac:dyDescent="0.2">
      <c r="B127" s="176"/>
      <c r="C127" s="135" t="s">
        <v>332</v>
      </c>
      <c r="D127" s="135"/>
      <c r="E127" s="135"/>
      <c r="F127" s="156" t="s">
        <v>283</v>
      </c>
      <c r="G127" s="135"/>
      <c r="H127" s="135" t="s">
        <v>333</v>
      </c>
      <c r="I127" s="135" t="s">
        <v>285</v>
      </c>
      <c r="J127" s="135" t="s">
        <v>334</v>
      </c>
      <c r="K127" s="179"/>
    </row>
    <row r="128" spans="2:11" customFormat="1" ht="15" customHeight="1" x14ac:dyDescent="0.2">
      <c r="B128" s="176"/>
      <c r="C128" s="135" t="s">
        <v>231</v>
      </c>
      <c r="D128" s="135"/>
      <c r="E128" s="135"/>
      <c r="F128" s="156" t="s">
        <v>283</v>
      </c>
      <c r="G128" s="135"/>
      <c r="H128" s="135" t="s">
        <v>335</v>
      </c>
      <c r="I128" s="135" t="s">
        <v>285</v>
      </c>
      <c r="J128" s="135" t="s">
        <v>334</v>
      </c>
      <c r="K128" s="179"/>
    </row>
    <row r="129" spans="2:11" customFormat="1" ht="15" customHeight="1" x14ac:dyDescent="0.2">
      <c r="B129" s="176"/>
      <c r="C129" s="135" t="s">
        <v>294</v>
      </c>
      <c r="D129" s="135"/>
      <c r="E129" s="135"/>
      <c r="F129" s="156" t="s">
        <v>289</v>
      </c>
      <c r="G129" s="135"/>
      <c r="H129" s="135" t="s">
        <v>295</v>
      </c>
      <c r="I129" s="135" t="s">
        <v>285</v>
      </c>
      <c r="J129" s="135">
        <v>15</v>
      </c>
      <c r="K129" s="179"/>
    </row>
    <row r="130" spans="2:11" customFormat="1" ht="15" customHeight="1" x14ac:dyDescent="0.2">
      <c r="B130" s="176"/>
      <c r="C130" s="135" t="s">
        <v>296</v>
      </c>
      <c r="D130" s="135"/>
      <c r="E130" s="135"/>
      <c r="F130" s="156" t="s">
        <v>289</v>
      </c>
      <c r="G130" s="135"/>
      <c r="H130" s="135" t="s">
        <v>297</v>
      </c>
      <c r="I130" s="135" t="s">
        <v>285</v>
      </c>
      <c r="J130" s="135">
        <v>15</v>
      </c>
      <c r="K130" s="179"/>
    </row>
    <row r="131" spans="2:11" customFormat="1" ht="15" customHeight="1" x14ac:dyDescent="0.2">
      <c r="B131" s="176"/>
      <c r="C131" s="135" t="s">
        <v>298</v>
      </c>
      <c r="D131" s="135"/>
      <c r="E131" s="135"/>
      <c r="F131" s="156" t="s">
        <v>289</v>
      </c>
      <c r="G131" s="135"/>
      <c r="H131" s="135" t="s">
        <v>299</v>
      </c>
      <c r="I131" s="135" t="s">
        <v>285</v>
      </c>
      <c r="J131" s="135">
        <v>20</v>
      </c>
      <c r="K131" s="179"/>
    </row>
    <row r="132" spans="2:11" customFormat="1" ht="15" customHeight="1" x14ac:dyDescent="0.2">
      <c r="B132" s="176"/>
      <c r="C132" s="135" t="s">
        <v>300</v>
      </c>
      <c r="D132" s="135"/>
      <c r="E132" s="135"/>
      <c r="F132" s="156" t="s">
        <v>289</v>
      </c>
      <c r="G132" s="135"/>
      <c r="H132" s="135" t="s">
        <v>301</v>
      </c>
      <c r="I132" s="135" t="s">
        <v>285</v>
      </c>
      <c r="J132" s="135">
        <v>20</v>
      </c>
      <c r="K132" s="179"/>
    </row>
    <row r="133" spans="2:11" customFormat="1" ht="15" customHeight="1" x14ac:dyDescent="0.2">
      <c r="B133" s="176"/>
      <c r="C133" s="135" t="s">
        <v>288</v>
      </c>
      <c r="D133" s="135"/>
      <c r="E133" s="135"/>
      <c r="F133" s="156" t="s">
        <v>289</v>
      </c>
      <c r="G133" s="135"/>
      <c r="H133" s="135" t="s">
        <v>323</v>
      </c>
      <c r="I133" s="135" t="s">
        <v>285</v>
      </c>
      <c r="J133" s="135">
        <v>50</v>
      </c>
      <c r="K133" s="179"/>
    </row>
    <row r="134" spans="2:11" customFormat="1" ht="15" customHeight="1" x14ac:dyDescent="0.2">
      <c r="B134" s="176"/>
      <c r="C134" s="135" t="s">
        <v>302</v>
      </c>
      <c r="D134" s="135"/>
      <c r="E134" s="135"/>
      <c r="F134" s="156" t="s">
        <v>289</v>
      </c>
      <c r="G134" s="135"/>
      <c r="H134" s="135" t="s">
        <v>323</v>
      </c>
      <c r="I134" s="135" t="s">
        <v>285</v>
      </c>
      <c r="J134" s="135">
        <v>50</v>
      </c>
      <c r="K134" s="179"/>
    </row>
    <row r="135" spans="2:11" customFormat="1" ht="15" customHeight="1" x14ac:dyDescent="0.2">
      <c r="B135" s="176"/>
      <c r="C135" s="135" t="s">
        <v>308</v>
      </c>
      <c r="D135" s="135"/>
      <c r="E135" s="135"/>
      <c r="F135" s="156" t="s">
        <v>289</v>
      </c>
      <c r="G135" s="135"/>
      <c r="H135" s="135" t="s">
        <v>323</v>
      </c>
      <c r="I135" s="135" t="s">
        <v>285</v>
      </c>
      <c r="J135" s="135">
        <v>50</v>
      </c>
      <c r="K135" s="179"/>
    </row>
    <row r="136" spans="2:11" customFormat="1" ht="15" customHeight="1" x14ac:dyDescent="0.2">
      <c r="B136" s="176"/>
      <c r="C136" s="135" t="s">
        <v>310</v>
      </c>
      <c r="D136" s="135"/>
      <c r="E136" s="135"/>
      <c r="F136" s="156" t="s">
        <v>289</v>
      </c>
      <c r="G136" s="135"/>
      <c r="H136" s="135" t="s">
        <v>323</v>
      </c>
      <c r="I136" s="135" t="s">
        <v>285</v>
      </c>
      <c r="J136" s="135">
        <v>50</v>
      </c>
      <c r="K136" s="179"/>
    </row>
    <row r="137" spans="2:11" customFormat="1" ht="15" customHeight="1" x14ac:dyDescent="0.2">
      <c r="B137" s="176"/>
      <c r="C137" s="135" t="s">
        <v>311</v>
      </c>
      <c r="D137" s="135"/>
      <c r="E137" s="135"/>
      <c r="F137" s="156" t="s">
        <v>289</v>
      </c>
      <c r="G137" s="135"/>
      <c r="H137" s="135" t="s">
        <v>336</v>
      </c>
      <c r="I137" s="135" t="s">
        <v>285</v>
      </c>
      <c r="J137" s="135">
        <v>255</v>
      </c>
      <c r="K137" s="179"/>
    </row>
    <row r="138" spans="2:11" customFormat="1" ht="15" customHeight="1" x14ac:dyDescent="0.2">
      <c r="B138" s="176"/>
      <c r="C138" s="135" t="s">
        <v>313</v>
      </c>
      <c r="D138" s="135"/>
      <c r="E138" s="135"/>
      <c r="F138" s="156" t="s">
        <v>283</v>
      </c>
      <c r="G138" s="135"/>
      <c r="H138" s="135" t="s">
        <v>337</v>
      </c>
      <c r="I138" s="135" t="s">
        <v>315</v>
      </c>
      <c r="J138" s="135"/>
      <c r="K138" s="179"/>
    </row>
    <row r="139" spans="2:11" customFormat="1" ht="15" customHeight="1" x14ac:dyDescent="0.2">
      <c r="B139" s="176"/>
      <c r="C139" s="135" t="s">
        <v>316</v>
      </c>
      <c r="D139" s="135"/>
      <c r="E139" s="135"/>
      <c r="F139" s="156" t="s">
        <v>283</v>
      </c>
      <c r="G139" s="135"/>
      <c r="H139" s="135" t="s">
        <v>338</v>
      </c>
      <c r="I139" s="135" t="s">
        <v>318</v>
      </c>
      <c r="J139" s="135"/>
      <c r="K139" s="179"/>
    </row>
    <row r="140" spans="2:11" customFormat="1" ht="15" customHeight="1" x14ac:dyDescent="0.2">
      <c r="B140" s="176"/>
      <c r="C140" s="135" t="s">
        <v>319</v>
      </c>
      <c r="D140" s="135"/>
      <c r="E140" s="135"/>
      <c r="F140" s="156" t="s">
        <v>283</v>
      </c>
      <c r="G140" s="135"/>
      <c r="H140" s="135" t="s">
        <v>319</v>
      </c>
      <c r="I140" s="135" t="s">
        <v>318</v>
      </c>
      <c r="J140" s="135"/>
      <c r="K140" s="179"/>
    </row>
    <row r="141" spans="2:11" customFormat="1" ht="15" customHeight="1" x14ac:dyDescent="0.2">
      <c r="B141" s="176"/>
      <c r="C141" s="135" t="s">
        <v>21</v>
      </c>
      <c r="D141" s="135"/>
      <c r="E141" s="135"/>
      <c r="F141" s="156" t="s">
        <v>283</v>
      </c>
      <c r="G141" s="135"/>
      <c r="H141" s="135" t="s">
        <v>339</v>
      </c>
      <c r="I141" s="135" t="s">
        <v>318</v>
      </c>
      <c r="J141" s="135"/>
      <c r="K141" s="179"/>
    </row>
    <row r="142" spans="2:11" customFormat="1" ht="15" customHeight="1" x14ac:dyDescent="0.2">
      <c r="B142" s="176"/>
      <c r="C142" s="135" t="s">
        <v>340</v>
      </c>
      <c r="D142" s="135"/>
      <c r="E142" s="135"/>
      <c r="F142" s="156" t="s">
        <v>283</v>
      </c>
      <c r="G142" s="135"/>
      <c r="H142" s="135" t="s">
        <v>341</v>
      </c>
      <c r="I142" s="135" t="s">
        <v>318</v>
      </c>
      <c r="J142" s="135"/>
      <c r="K142" s="179"/>
    </row>
    <row r="143" spans="2:11" customFormat="1" ht="15" customHeight="1" x14ac:dyDescent="0.2">
      <c r="B143" s="180"/>
      <c r="C143" s="181"/>
      <c r="D143" s="181"/>
      <c r="E143" s="181"/>
      <c r="F143" s="181"/>
      <c r="G143" s="181"/>
      <c r="H143" s="181"/>
      <c r="I143" s="181"/>
      <c r="J143" s="181"/>
      <c r="K143" s="182"/>
    </row>
    <row r="144" spans="2:11" customFormat="1" ht="18.75" customHeight="1" x14ac:dyDescent="0.2">
      <c r="B144" s="167"/>
      <c r="C144" s="167"/>
      <c r="D144" s="167"/>
      <c r="E144" s="167"/>
      <c r="F144" s="168"/>
      <c r="G144" s="167"/>
      <c r="H144" s="167"/>
      <c r="I144" s="167"/>
      <c r="J144" s="167"/>
      <c r="K144" s="167"/>
    </row>
    <row r="145" spans="2:11" customFormat="1" ht="18.75" customHeight="1" x14ac:dyDescent="0.2"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</row>
    <row r="146" spans="2:11" customFormat="1" ht="7.5" customHeight="1" x14ac:dyDescent="0.2">
      <c r="B146" s="143"/>
      <c r="C146" s="144"/>
      <c r="D146" s="144"/>
      <c r="E146" s="144"/>
      <c r="F146" s="144"/>
      <c r="G146" s="144"/>
      <c r="H146" s="144"/>
      <c r="I146" s="144"/>
      <c r="J146" s="144"/>
      <c r="K146" s="145"/>
    </row>
    <row r="147" spans="2:11" customFormat="1" ht="45" customHeight="1" x14ac:dyDescent="0.2">
      <c r="B147" s="146"/>
      <c r="C147" s="220" t="s">
        <v>342</v>
      </c>
      <c r="D147" s="220"/>
      <c r="E147" s="220"/>
      <c r="F147" s="220"/>
      <c r="G147" s="220"/>
      <c r="H147" s="220"/>
      <c r="I147" s="220"/>
      <c r="J147" s="220"/>
      <c r="K147" s="147"/>
    </row>
    <row r="148" spans="2:11" customFormat="1" ht="17.25" customHeight="1" x14ac:dyDescent="0.2">
      <c r="B148" s="146"/>
      <c r="C148" s="148" t="s">
        <v>277</v>
      </c>
      <c r="D148" s="148"/>
      <c r="E148" s="148"/>
      <c r="F148" s="148" t="s">
        <v>278</v>
      </c>
      <c r="G148" s="149"/>
      <c r="H148" s="148" t="s">
        <v>35</v>
      </c>
      <c r="I148" s="148" t="s">
        <v>36</v>
      </c>
      <c r="J148" s="148" t="s">
        <v>279</v>
      </c>
      <c r="K148" s="147"/>
    </row>
    <row r="149" spans="2:11" customFormat="1" ht="17.25" customHeight="1" x14ac:dyDescent="0.2">
      <c r="B149" s="146"/>
      <c r="C149" s="150" t="s">
        <v>280</v>
      </c>
      <c r="D149" s="150"/>
      <c r="E149" s="150"/>
      <c r="F149" s="151" t="s">
        <v>281</v>
      </c>
      <c r="G149" s="152"/>
      <c r="H149" s="150"/>
      <c r="I149" s="150"/>
      <c r="J149" s="150" t="s">
        <v>282</v>
      </c>
      <c r="K149" s="147"/>
    </row>
    <row r="150" spans="2:11" customFormat="1" ht="5.25" customHeight="1" x14ac:dyDescent="0.2">
      <c r="B150" s="158"/>
      <c r="C150" s="153"/>
      <c r="D150" s="153"/>
      <c r="E150" s="153"/>
      <c r="F150" s="153"/>
      <c r="G150" s="154"/>
      <c r="H150" s="153"/>
      <c r="I150" s="153"/>
      <c r="J150" s="153"/>
      <c r="K150" s="179"/>
    </row>
    <row r="151" spans="2:11" customFormat="1" ht="15" customHeight="1" x14ac:dyDescent="0.2">
      <c r="B151" s="158"/>
      <c r="C151" s="183" t="s">
        <v>286</v>
      </c>
      <c r="D151" s="135"/>
      <c r="E151" s="135"/>
      <c r="F151" s="184" t="s">
        <v>283</v>
      </c>
      <c r="G151" s="135"/>
      <c r="H151" s="183" t="s">
        <v>323</v>
      </c>
      <c r="I151" s="183" t="s">
        <v>285</v>
      </c>
      <c r="J151" s="183">
        <v>120</v>
      </c>
      <c r="K151" s="179"/>
    </row>
    <row r="152" spans="2:11" customFormat="1" ht="15" customHeight="1" x14ac:dyDescent="0.2">
      <c r="B152" s="158"/>
      <c r="C152" s="183" t="s">
        <v>332</v>
      </c>
      <c r="D152" s="135"/>
      <c r="E152" s="135"/>
      <c r="F152" s="184" t="s">
        <v>283</v>
      </c>
      <c r="G152" s="135"/>
      <c r="H152" s="183" t="s">
        <v>343</v>
      </c>
      <c r="I152" s="183" t="s">
        <v>285</v>
      </c>
      <c r="J152" s="183" t="s">
        <v>334</v>
      </c>
      <c r="K152" s="179"/>
    </row>
    <row r="153" spans="2:11" customFormat="1" ht="15" customHeight="1" x14ac:dyDescent="0.2">
      <c r="B153" s="158"/>
      <c r="C153" s="183" t="s">
        <v>231</v>
      </c>
      <c r="D153" s="135"/>
      <c r="E153" s="135"/>
      <c r="F153" s="184" t="s">
        <v>283</v>
      </c>
      <c r="G153" s="135"/>
      <c r="H153" s="183" t="s">
        <v>344</v>
      </c>
      <c r="I153" s="183" t="s">
        <v>285</v>
      </c>
      <c r="J153" s="183" t="s">
        <v>334</v>
      </c>
      <c r="K153" s="179"/>
    </row>
    <row r="154" spans="2:11" customFormat="1" ht="15" customHeight="1" x14ac:dyDescent="0.2">
      <c r="B154" s="158"/>
      <c r="C154" s="183" t="s">
        <v>288</v>
      </c>
      <c r="D154" s="135"/>
      <c r="E154" s="135"/>
      <c r="F154" s="184" t="s">
        <v>289</v>
      </c>
      <c r="G154" s="135"/>
      <c r="H154" s="183" t="s">
        <v>323</v>
      </c>
      <c r="I154" s="183" t="s">
        <v>285</v>
      </c>
      <c r="J154" s="183">
        <v>50</v>
      </c>
      <c r="K154" s="179"/>
    </row>
    <row r="155" spans="2:11" customFormat="1" ht="15" customHeight="1" x14ac:dyDescent="0.2">
      <c r="B155" s="158"/>
      <c r="C155" s="183" t="s">
        <v>291</v>
      </c>
      <c r="D155" s="135"/>
      <c r="E155" s="135"/>
      <c r="F155" s="184" t="s">
        <v>283</v>
      </c>
      <c r="G155" s="135"/>
      <c r="H155" s="183" t="s">
        <v>323</v>
      </c>
      <c r="I155" s="183" t="s">
        <v>293</v>
      </c>
      <c r="J155" s="183"/>
      <c r="K155" s="179"/>
    </row>
    <row r="156" spans="2:11" customFormat="1" ht="15" customHeight="1" x14ac:dyDescent="0.2">
      <c r="B156" s="158"/>
      <c r="C156" s="183" t="s">
        <v>302</v>
      </c>
      <c r="D156" s="135"/>
      <c r="E156" s="135"/>
      <c r="F156" s="184" t="s">
        <v>289</v>
      </c>
      <c r="G156" s="135"/>
      <c r="H156" s="183" t="s">
        <v>323</v>
      </c>
      <c r="I156" s="183" t="s">
        <v>285</v>
      </c>
      <c r="J156" s="183">
        <v>50</v>
      </c>
      <c r="K156" s="179"/>
    </row>
    <row r="157" spans="2:11" customFormat="1" ht="15" customHeight="1" x14ac:dyDescent="0.2">
      <c r="B157" s="158"/>
      <c r="C157" s="183" t="s">
        <v>310</v>
      </c>
      <c r="D157" s="135"/>
      <c r="E157" s="135"/>
      <c r="F157" s="184" t="s">
        <v>289</v>
      </c>
      <c r="G157" s="135"/>
      <c r="H157" s="183" t="s">
        <v>323</v>
      </c>
      <c r="I157" s="183" t="s">
        <v>285</v>
      </c>
      <c r="J157" s="183">
        <v>50</v>
      </c>
      <c r="K157" s="179"/>
    </row>
    <row r="158" spans="2:11" customFormat="1" ht="15" customHeight="1" x14ac:dyDescent="0.2">
      <c r="B158" s="158"/>
      <c r="C158" s="183" t="s">
        <v>308</v>
      </c>
      <c r="D158" s="135"/>
      <c r="E158" s="135"/>
      <c r="F158" s="184" t="s">
        <v>289</v>
      </c>
      <c r="G158" s="135"/>
      <c r="H158" s="183" t="s">
        <v>323</v>
      </c>
      <c r="I158" s="183" t="s">
        <v>285</v>
      </c>
      <c r="J158" s="183">
        <v>50</v>
      </c>
      <c r="K158" s="179"/>
    </row>
    <row r="159" spans="2:11" customFormat="1" ht="15" customHeight="1" x14ac:dyDescent="0.2">
      <c r="B159" s="158"/>
      <c r="C159" s="183" t="s">
        <v>50</v>
      </c>
      <c r="D159" s="135"/>
      <c r="E159" s="135"/>
      <c r="F159" s="184" t="s">
        <v>283</v>
      </c>
      <c r="G159" s="135"/>
      <c r="H159" s="183" t="s">
        <v>345</v>
      </c>
      <c r="I159" s="183" t="s">
        <v>285</v>
      </c>
      <c r="J159" s="183" t="s">
        <v>346</v>
      </c>
      <c r="K159" s="179"/>
    </row>
    <row r="160" spans="2:11" customFormat="1" ht="15" customHeight="1" x14ac:dyDescent="0.2">
      <c r="B160" s="158"/>
      <c r="C160" s="183" t="s">
        <v>347</v>
      </c>
      <c r="D160" s="135"/>
      <c r="E160" s="135"/>
      <c r="F160" s="184" t="s">
        <v>283</v>
      </c>
      <c r="G160" s="135"/>
      <c r="H160" s="183" t="s">
        <v>348</v>
      </c>
      <c r="I160" s="183" t="s">
        <v>318</v>
      </c>
      <c r="J160" s="183"/>
      <c r="K160" s="179"/>
    </row>
    <row r="161" spans="2:11" customFormat="1" ht="15" customHeight="1" x14ac:dyDescent="0.2">
      <c r="B161" s="185"/>
      <c r="C161" s="165"/>
      <c r="D161" s="165"/>
      <c r="E161" s="165"/>
      <c r="F161" s="165"/>
      <c r="G161" s="165"/>
      <c r="H161" s="165"/>
      <c r="I161" s="165"/>
      <c r="J161" s="165"/>
      <c r="K161" s="186"/>
    </row>
    <row r="162" spans="2:11" customFormat="1" ht="18.75" customHeight="1" x14ac:dyDescent="0.2">
      <c r="B162" s="167"/>
      <c r="C162" s="177"/>
      <c r="D162" s="177"/>
      <c r="E162" s="177"/>
      <c r="F162" s="187"/>
      <c r="G162" s="177"/>
      <c r="H162" s="177"/>
      <c r="I162" s="177"/>
      <c r="J162" s="177"/>
      <c r="K162" s="167"/>
    </row>
    <row r="163" spans="2:11" customFormat="1" ht="18.75" customHeight="1" x14ac:dyDescent="0.2"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</row>
    <row r="164" spans="2:11" customFormat="1" ht="7.5" customHeight="1" x14ac:dyDescent="0.2">
      <c r="B164" s="124"/>
      <c r="C164" s="125"/>
      <c r="D164" s="125"/>
      <c r="E164" s="125"/>
      <c r="F164" s="125"/>
      <c r="G164" s="125"/>
      <c r="H164" s="125"/>
      <c r="I164" s="125"/>
      <c r="J164" s="125"/>
      <c r="K164" s="126"/>
    </row>
    <row r="165" spans="2:11" customFormat="1" ht="45" customHeight="1" x14ac:dyDescent="0.2">
      <c r="B165" s="127"/>
      <c r="C165" s="218" t="s">
        <v>349</v>
      </c>
      <c r="D165" s="218"/>
      <c r="E165" s="218"/>
      <c r="F165" s="218"/>
      <c r="G165" s="218"/>
      <c r="H165" s="218"/>
      <c r="I165" s="218"/>
      <c r="J165" s="218"/>
      <c r="K165" s="128"/>
    </row>
    <row r="166" spans="2:11" customFormat="1" ht="17.25" customHeight="1" x14ac:dyDescent="0.2">
      <c r="B166" s="127"/>
      <c r="C166" s="148" t="s">
        <v>277</v>
      </c>
      <c r="D166" s="148"/>
      <c r="E166" s="148"/>
      <c r="F166" s="148" t="s">
        <v>278</v>
      </c>
      <c r="G166" s="188"/>
      <c r="H166" s="189" t="s">
        <v>35</v>
      </c>
      <c r="I166" s="189" t="s">
        <v>36</v>
      </c>
      <c r="J166" s="148" t="s">
        <v>279</v>
      </c>
      <c r="K166" s="128"/>
    </row>
    <row r="167" spans="2:11" customFormat="1" ht="17.25" customHeight="1" x14ac:dyDescent="0.2">
      <c r="B167" s="129"/>
      <c r="C167" s="150" t="s">
        <v>280</v>
      </c>
      <c r="D167" s="150"/>
      <c r="E167" s="150"/>
      <c r="F167" s="151" t="s">
        <v>281</v>
      </c>
      <c r="G167" s="190"/>
      <c r="H167" s="191"/>
      <c r="I167" s="191"/>
      <c r="J167" s="150" t="s">
        <v>282</v>
      </c>
      <c r="K167" s="130"/>
    </row>
    <row r="168" spans="2:11" customFormat="1" ht="5.25" customHeight="1" x14ac:dyDescent="0.2">
      <c r="B168" s="158"/>
      <c r="C168" s="153"/>
      <c r="D168" s="153"/>
      <c r="E168" s="153"/>
      <c r="F168" s="153"/>
      <c r="G168" s="154"/>
      <c r="H168" s="153"/>
      <c r="I168" s="153"/>
      <c r="J168" s="153"/>
      <c r="K168" s="179"/>
    </row>
    <row r="169" spans="2:11" customFormat="1" ht="15" customHeight="1" x14ac:dyDescent="0.2">
      <c r="B169" s="158"/>
      <c r="C169" s="135" t="s">
        <v>286</v>
      </c>
      <c r="D169" s="135"/>
      <c r="E169" s="135"/>
      <c r="F169" s="156" t="s">
        <v>283</v>
      </c>
      <c r="G169" s="135"/>
      <c r="H169" s="135" t="s">
        <v>323</v>
      </c>
      <c r="I169" s="135" t="s">
        <v>285</v>
      </c>
      <c r="J169" s="135">
        <v>120</v>
      </c>
      <c r="K169" s="179"/>
    </row>
    <row r="170" spans="2:11" customFormat="1" ht="15" customHeight="1" x14ac:dyDescent="0.2">
      <c r="B170" s="158"/>
      <c r="C170" s="135" t="s">
        <v>332</v>
      </c>
      <c r="D170" s="135"/>
      <c r="E170" s="135"/>
      <c r="F170" s="156" t="s">
        <v>283</v>
      </c>
      <c r="G170" s="135"/>
      <c r="H170" s="135" t="s">
        <v>333</v>
      </c>
      <c r="I170" s="135" t="s">
        <v>285</v>
      </c>
      <c r="J170" s="135" t="s">
        <v>334</v>
      </c>
      <c r="K170" s="179"/>
    </row>
    <row r="171" spans="2:11" customFormat="1" ht="15" customHeight="1" x14ac:dyDescent="0.2">
      <c r="B171" s="158"/>
      <c r="C171" s="135" t="s">
        <v>231</v>
      </c>
      <c r="D171" s="135"/>
      <c r="E171" s="135"/>
      <c r="F171" s="156" t="s">
        <v>283</v>
      </c>
      <c r="G171" s="135"/>
      <c r="H171" s="135" t="s">
        <v>350</v>
      </c>
      <c r="I171" s="135" t="s">
        <v>285</v>
      </c>
      <c r="J171" s="135" t="s">
        <v>334</v>
      </c>
      <c r="K171" s="179"/>
    </row>
    <row r="172" spans="2:11" customFormat="1" ht="15" customHeight="1" x14ac:dyDescent="0.2">
      <c r="B172" s="158"/>
      <c r="C172" s="135" t="s">
        <v>288</v>
      </c>
      <c r="D172" s="135"/>
      <c r="E172" s="135"/>
      <c r="F172" s="156" t="s">
        <v>289</v>
      </c>
      <c r="G172" s="135"/>
      <c r="H172" s="135" t="s">
        <v>350</v>
      </c>
      <c r="I172" s="135" t="s">
        <v>285</v>
      </c>
      <c r="J172" s="135">
        <v>50</v>
      </c>
      <c r="K172" s="179"/>
    </row>
    <row r="173" spans="2:11" customFormat="1" ht="15" customHeight="1" x14ac:dyDescent="0.2">
      <c r="B173" s="158"/>
      <c r="C173" s="135" t="s">
        <v>291</v>
      </c>
      <c r="D173" s="135"/>
      <c r="E173" s="135"/>
      <c r="F173" s="156" t="s">
        <v>283</v>
      </c>
      <c r="G173" s="135"/>
      <c r="H173" s="135" t="s">
        <v>350</v>
      </c>
      <c r="I173" s="135" t="s">
        <v>293</v>
      </c>
      <c r="J173" s="135"/>
      <c r="K173" s="179"/>
    </row>
    <row r="174" spans="2:11" customFormat="1" ht="15" customHeight="1" x14ac:dyDescent="0.2">
      <c r="B174" s="158"/>
      <c r="C174" s="135" t="s">
        <v>302</v>
      </c>
      <c r="D174" s="135"/>
      <c r="E174" s="135"/>
      <c r="F174" s="156" t="s">
        <v>289</v>
      </c>
      <c r="G174" s="135"/>
      <c r="H174" s="135" t="s">
        <v>350</v>
      </c>
      <c r="I174" s="135" t="s">
        <v>285</v>
      </c>
      <c r="J174" s="135">
        <v>50</v>
      </c>
      <c r="K174" s="179"/>
    </row>
    <row r="175" spans="2:11" customFormat="1" ht="15" customHeight="1" x14ac:dyDescent="0.2">
      <c r="B175" s="158"/>
      <c r="C175" s="135" t="s">
        <v>310</v>
      </c>
      <c r="D175" s="135"/>
      <c r="E175" s="135"/>
      <c r="F175" s="156" t="s">
        <v>289</v>
      </c>
      <c r="G175" s="135"/>
      <c r="H175" s="135" t="s">
        <v>350</v>
      </c>
      <c r="I175" s="135" t="s">
        <v>285</v>
      </c>
      <c r="J175" s="135">
        <v>50</v>
      </c>
      <c r="K175" s="179"/>
    </row>
    <row r="176" spans="2:11" customFormat="1" ht="15" customHeight="1" x14ac:dyDescent="0.2">
      <c r="B176" s="158"/>
      <c r="C176" s="135" t="s">
        <v>308</v>
      </c>
      <c r="D176" s="135"/>
      <c r="E176" s="135"/>
      <c r="F176" s="156" t="s">
        <v>289</v>
      </c>
      <c r="G176" s="135"/>
      <c r="H176" s="135" t="s">
        <v>350</v>
      </c>
      <c r="I176" s="135" t="s">
        <v>285</v>
      </c>
      <c r="J176" s="135">
        <v>50</v>
      </c>
      <c r="K176" s="179"/>
    </row>
    <row r="177" spans="2:11" customFormat="1" ht="15" customHeight="1" x14ac:dyDescent="0.2">
      <c r="B177" s="158"/>
      <c r="C177" s="135" t="s">
        <v>62</v>
      </c>
      <c r="D177" s="135"/>
      <c r="E177" s="135"/>
      <c r="F177" s="156" t="s">
        <v>283</v>
      </c>
      <c r="G177" s="135"/>
      <c r="H177" s="135" t="s">
        <v>351</v>
      </c>
      <c r="I177" s="135" t="s">
        <v>352</v>
      </c>
      <c r="J177" s="135"/>
      <c r="K177" s="179"/>
    </row>
    <row r="178" spans="2:11" customFormat="1" ht="15" customHeight="1" x14ac:dyDescent="0.2">
      <c r="B178" s="158"/>
      <c r="C178" s="135" t="s">
        <v>36</v>
      </c>
      <c r="D178" s="135"/>
      <c r="E178" s="135"/>
      <c r="F178" s="156" t="s">
        <v>283</v>
      </c>
      <c r="G178" s="135"/>
      <c r="H178" s="135" t="s">
        <v>353</v>
      </c>
      <c r="I178" s="135" t="s">
        <v>354</v>
      </c>
      <c r="J178" s="135">
        <v>1</v>
      </c>
      <c r="K178" s="179"/>
    </row>
    <row r="179" spans="2:11" customFormat="1" ht="15" customHeight="1" x14ac:dyDescent="0.2">
      <c r="B179" s="158"/>
      <c r="C179" s="135" t="s">
        <v>34</v>
      </c>
      <c r="D179" s="135"/>
      <c r="E179" s="135"/>
      <c r="F179" s="156" t="s">
        <v>283</v>
      </c>
      <c r="G179" s="135"/>
      <c r="H179" s="135" t="s">
        <v>355</v>
      </c>
      <c r="I179" s="135" t="s">
        <v>285</v>
      </c>
      <c r="J179" s="135">
        <v>20</v>
      </c>
      <c r="K179" s="179"/>
    </row>
    <row r="180" spans="2:11" customFormat="1" ht="15" customHeight="1" x14ac:dyDescent="0.2">
      <c r="B180" s="158"/>
      <c r="C180" s="135" t="s">
        <v>35</v>
      </c>
      <c r="D180" s="135"/>
      <c r="E180" s="135"/>
      <c r="F180" s="156" t="s">
        <v>283</v>
      </c>
      <c r="G180" s="135"/>
      <c r="H180" s="135" t="s">
        <v>356</v>
      </c>
      <c r="I180" s="135" t="s">
        <v>285</v>
      </c>
      <c r="J180" s="135">
        <v>255</v>
      </c>
      <c r="K180" s="179"/>
    </row>
    <row r="181" spans="2:11" customFormat="1" ht="15" customHeight="1" x14ac:dyDescent="0.2">
      <c r="B181" s="158"/>
      <c r="C181" s="135" t="s">
        <v>63</v>
      </c>
      <c r="D181" s="135"/>
      <c r="E181" s="135"/>
      <c r="F181" s="156" t="s">
        <v>283</v>
      </c>
      <c r="G181" s="135"/>
      <c r="H181" s="135" t="s">
        <v>247</v>
      </c>
      <c r="I181" s="135" t="s">
        <v>285</v>
      </c>
      <c r="J181" s="135">
        <v>10</v>
      </c>
      <c r="K181" s="179"/>
    </row>
    <row r="182" spans="2:11" customFormat="1" ht="15" customHeight="1" x14ac:dyDescent="0.2">
      <c r="B182" s="158"/>
      <c r="C182" s="135" t="s">
        <v>64</v>
      </c>
      <c r="D182" s="135"/>
      <c r="E182" s="135"/>
      <c r="F182" s="156" t="s">
        <v>283</v>
      </c>
      <c r="G182" s="135"/>
      <c r="H182" s="135" t="s">
        <v>357</v>
      </c>
      <c r="I182" s="135" t="s">
        <v>318</v>
      </c>
      <c r="J182" s="135"/>
      <c r="K182" s="179"/>
    </row>
    <row r="183" spans="2:11" customFormat="1" ht="15" customHeight="1" x14ac:dyDescent="0.2">
      <c r="B183" s="158"/>
      <c r="C183" s="135" t="s">
        <v>358</v>
      </c>
      <c r="D183" s="135"/>
      <c r="E183" s="135"/>
      <c r="F183" s="156" t="s">
        <v>283</v>
      </c>
      <c r="G183" s="135"/>
      <c r="H183" s="135" t="s">
        <v>359</v>
      </c>
      <c r="I183" s="135" t="s">
        <v>318</v>
      </c>
      <c r="J183" s="135"/>
      <c r="K183" s="179"/>
    </row>
    <row r="184" spans="2:11" customFormat="1" ht="15" customHeight="1" x14ac:dyDescent="0.2">
      <c r="B184" s="158"/>
      <c r="C184" s="135" t="s">
        <v>347</v>
      </c>
      <c r="D184" s="135"/>
      <c r="E184" s="135"/>
      <c r="F184" s="156" t="s">
        <v>283</v>
      </c>
      <c r="G184" s="135"/>
      <c r="H184" s="135" t="s">
        <v>360</v>
      </c>
      <c r="I184" s="135" t="s">
        <v>318</v>
      </c>
      <c r="J184" s="135"/>
      <c r="K184" s="179"/>
    </row>
    <row r="185" spans="2:11" customFormat="1" ht="15" customHeight="1" x14ac:dyDescent="0.2">
      <c r="B185" s="158"/>
      <c r="C185" s="135" t="s">
        <v>66</v>
      </c>
      <c r="D185" s="135"/>
      <c r="E185" s="135"/>
      <c r="F185" s="156" t="s">
        <v>289</v>
      </c>
      <c r="G185" s="135"/>
      <c r="H185" s="135" t="s">
        <v>361</v>
      </c>
      <c r="I185" s="135" t="s">
        <v>285</v>
      </c>
      <c r="J185" s="135">
        <v>50</v>
      </c>
      <c r="K185" s="179"/>
    </row>
    <row r="186" spans="2:11" customFormat="1" ht="15" customHeight="1" x14ac:dyDescent="0.2">
      <c r="B186" s="158"/>
      <c r="C186" s="135" t="s">
        <v>362</v>
      </c>
      <c r="D186" s="135"/>
      <c r="E186" s="135"/>
      <c r="F186" s="156" t="s">
        <v>289</v>
      </c>
      <c r="G186" s="135"/>
      <c r="H186" s="135" t="s">
        <v>363</v>
      </c>
      <c r="I186" s="135" t="s">
        <v>364</v>
      </c>
      <c r="J186" s="135"/>
      <c r="K186" s="179"/>
    </row>
    <row r="187" spans="2:11" customFormat="1" ht="15" customHeight="1" x14ac:dyDescent="0.2">
      <c r="B187" s="158"/>
      <c r="C187" s="135" t="s">
        <v>365</v>
      </c>
      <c r="D187" s="135"/>
      <c r="E187" s="135"/>
      <c r="F187" s="156" t="s">
        <v>289</v>
      </c>
      <c r="G187" s="135"/>
      <c r="H187" s="135" t="s">
        <v>366</v>
      </c>
      <c r="I187" s="135" t="s">
        <v>364</v>
      </c>
      <c r="J187" s="135"/>
      <c r="K187" s="179"/>
    </row>
    <row r="188" spans="2:11" customFormat="1" ht="15" customHeight="1" x14ac:dyDescent="0.2">
      <c r="B188" s="158"/>
      <c r="C188" s="135" t="s">
        <v>367</v>
      </c>
      <c r="D188" s="135"/>
      <c r="E188" s="135"/>
      <c r="F188" s="156" t="s">
        <v>289</v>
      </c>
      <c r="G188" s="135"/>
      <c r="H188" s="135" t="s">
        <v>368</v>
      </c>
      <c r="I188" s="135" t="s">
        <v>364</v>
      </c>
      <c r="J188" s="135"/>
      <c r="K188" s="179"/>
    </row>
    <row r="189" spans="2:11" customFormat="1" ht="15" customHeight="1" x14ac:dyDescent="0.2">
      <c r="B189" s="158"/>
      <c r="C189" s="192" t="s">
        <v>369</v>
      </c>
      <c r="D189" s="135"/>
      <c r="E189" s="135"/>
      <c r="F189" s="156" t="s">
        <v>289</v>
      </c>
      <c r="G189" s="135"/>
      <c r="H189" s="135" t="s">
        <v>370</v>
      </c>
      <c r="I189" s="135" t="s">
        <v>371</v>
      </c>
      <c r="J189" s="193" t="s">
        <v>372</v>
      </c>
      <c r="K189" s="179"/>
    </row>
    <row r="190" spans="2:11" customFormat="1" ht="15" customHeight="1" x14ac:dyDescent="0.2">
      <c r="B190" s="194"/>
      <c r="C190" s="195" t="s">
        <v>373</v>
      </c>
      <c r="D190" s="196"/>
      <c r="E190" s="196"/>
      <c r="F190" s="197" t="s">
        <v>289</v>
      </c>
      <c r="G190" s="196"/>
      <c r="H190" s="196" t="s">
        <v>374</v>
      </c>
      <c r="I190" s="196" t="s">
        <v>371</v>
      </c>
      <c r="J190" s="198" t="s">
        <v>372</v>
      </c>
      <c r="K190" s="199"/>
    </row>
    <row r="191" spans="2:11" customFormat="1" ht="15" customHeight="1" x14ac:dyDescent="0.2">
      <c r="B191" s="158"/>
      <c r="C191" s="192" t="s">
        <v>25</v>
      </c>
      <c r="D191" s="135"/>
      <c r="E191" s="135"/>
      <c r="F191" s="156" t="s">
        <v>283</v>
      </c>
      <c r="G191" s="135"/>
      <c r="H191" s="132" t="s">
        <v>375</v>
      </c>
      <c r="I191" s="135" t="s">
        <v>376</v>
      </c>
      <c r="J191" s="135"/>
      <c r="K191" s="179"/>
    </row>
    <row r="192" spans="2:11" customFormat="1" ht="15" customHeight="1" x14ac:dyDescent="0.2">
      <c r="B192" s="158"/>
      <c r="C192" s="192" t="s">
        <v>377</v>
      </c>
      <c r="D192" s="135"/>
      <c r="E192" s="135"/>
      <c r="F192" s="156" t="s">
        <v>283</v>
      </c>
      <c r="G192" s="135"/>
      <c r="H192" s="135" t="s">
        <v>378</v>
      </c>
      <c r="I192" s="135" t="s">
        <v>318</v>
      </c>
      <c r="J192" s="135"/>
      <c r="K192" s="179"/>
    </row>
    <row r="193" spans="2:11" customFormat="1" ht="15" customHeight="1" x14ac:dyDescent="0.2">
      <c r="B193" s="158"/>
      <c r="C193" s="192" t="s">
        <v>379</v>
      </c>
      <c r="D193" s="135"/>
      <c r="E193" s="135"/>
      <c r="F193" s="156" t="s">
        <v>283</v>
      </c>
      <c r="G193" s="135"/>
      <c r="H193" s="135" t="s">
        <v>380</v>
      </c>
      <c r="I193" s="135" t="s">
        <v>318</v>
      </c>
      <c r="J193" s="135"/>
      <c r="K193" s="179"/>
    </row>
    <row r="194" spans="2:11" customFormat="1" ht="15" customHeight="1" x14ac:dyDescent="0.2">
      <c r="B194" s="158"/>
      <c r="C194" s="192" t="s">
        <v>381</v>
      </c>
      <c r="D194" s="135"/>
      <c r="E194" s="135"/>
      <c r="F194" s="156" t="s">
        <v>289</v>
      </c>
      <c r="G194" s="135"/>
      <c r="H194" s="135" t="s">
        <v>382</v>
      </c>
      <c r="I194" s="135" t="s">
        <v>318</v>
      </c>
      <c r="J194" s="135"/>
      <c r="K194" s="179"/>
    </row>
    <row r="195" spans="2:11" customFormat="1" ht="15" customHeight="1" x14ac:dyDescent="0.2">
      <c r="B195" s="185"/>
      <c r="C195" s="200"/>
      <c r="D195" s="165"/>
      <c r="E195" s="165"/>
      <c r="F195" s="165"/>
      <c r="G195" s="165"/>
      <c r="H195" s="165"/>
      <c r="I195" s="165"/>
      <c r="J195" s="165"/>
      <c r="K195" s="186"/>
    </row>
    <row r="196" spans="2:11" customFormat="1" ht="18.75" customHeight="1" x14ac:dyDescent="0.2">
      <c r="B196" s="167"/>
      <c r="C196" s="177"/>
      <c r="D196" s="177"/>
      <c r="E196" s="177"/>
      <c r="F196" s="187"/>
      <c r="G196" s="177"/>
      <c r="H196" s="177"/>
      <c r="I196" s="177"/>
      <c r="J196" s="177"/>
      <c r="K196" s="167"/>
    </row>
    <row r="197" spans="2:11" customFormat="1" ht="18.75" customHeight="1" x14ac:dyDescent="0.2">
      <c r="B197" s="167"/>
      <c r="C197" s="177"/>
      <c r="D197" s="177"/>
      <c r="E197" s="177"/>
      <c r="F197" s="187"/>
      <c r="G197" s="177"/>
      <c r="H197" s="177"/>
      <c r="I197" s="177"/>
      <c r="J197" s="177"/>
      <c r="K197" s="167"/>
    </row>
    <row r="198" spans="2:11" customFormat="1" ht="18.75" customHeight="1" x14ac:dyDescent="0.2"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</row>
    <row r="199" spans="2:11" customFormat="1" ht="13.5" x14ac:dyDescent="0.2">
      <c r="B199" s="124"/>
      <c r="C199" s="125"/>
      <c r="D199" s="125"/>
      <c r="E199" s="125"/>
      <c r="F199" s="125"/>
      <c r="G199" s="125"/>
      <c r="H199" s="125"/>
      <c r="I199" s="125"/>
      <c r="J199" s="125"/>
      <c r="K199" s="126"/>
    </row>
    <row r="200" spans="2:11" customFormat="1" ht="21" x14ac:dyDescent="0.2">
      <c r="B200" s="127"/>
      <c r="C200" s="218" t="s">
        <v>383</v>
      </c>
      <c r="D200" s="218"/>
      <c r="E200" s="218"/>
      <c r="F200" s="218"/>
      <c r="G200" s="218"/>
      <c r="H200" s="218"/>
      <c r="I200" s="218"/>
      <c r="J200" s="218"/>
      <c r="K200" s="128"/>
    </row>
    <row r="201" spans="2:11" customFormat="1" ht="25.5" customHeight="1" x14ac:dyDescent="0.3">
      <c r="B201" s="127"/>
      <c r="C201" s="201" t="s">
        <v>384</v>
      </c>
      <c r="D201" s="201"/>
      <c r="E201" s="201"/>
      <c r="F201" s="201" t="s">
        <v>385</v>
      </c>
      <c r="G201" s="202"/>
      <c r="H201" s="219" t="s">
        <v>386</v>
      </c>
      <c r="I201" s="219"/>
      <c r="J201" s="219"/>
      <c r="K201" s="128"/>
    </row>
    <row r="202" spans="2:11" customFormat="1" ht="5.25" customHeight="1" x14ac:dyDescent="0.2">
      <c r="B202" s="158"/>
      <c r="C202" s="153"/>
      <c r="D202" s="153"/>
      <c r="E202" s="153"/>
      <c r="F202" s="153"/>
      <c r="G202" s="177"/>
      <c r="H202" s="153"/>
      <c r="I202" s="153"/>
      <c r="J202" s="153"/>
      <c r="K202" s="179"/>
    </row>
    <row r="203" spans="2:11" customFormat="1" ht="15" customHeight="1" x14ac:dyDescent="0.2">
      <c r="B203" s="158"/>
      <c r="C203" s="135" t="s">
        <v>376</v>
      </c>
      <c r="D203" s="135"/>
      <c r="E203" s="135"/>
      <c r="F203" s="156" t="s">
        <v>26</v>
      </c>
      <c r="G203" s="135"/>
      <c r="H203" s="217" t="s">
        <v>387</v>
      </c>
      <c r="I203" s="217"/>
      <c r="J203" s="217"/>
      <c r="K203" s="179"/>
    </row>
    <row r="204" spans="2:11" customFormat="1" ht="15" customHeight="1" x14ac:dyDescent="0.2">
      <c r="B204" s="158"/>
      <c r="C204" s="135"/>
      <c r="D204" s="135"/>
      <c r="E204" s="135"/>
      <c r="F204" s="156" t="s">
        <v>27</v>
      </c>
      <c r="G204" s="135"/>
      <c r="H204" s="217" t="s">
        <v>388</v>
      </c>
      <c r="I204" s="217"/>
      <c r="J204" s="217"/>
      <c r="K204" s="179"/>
    </row>
    <row r="205" spans="2:11" customFormat="1" ht="15" customHeight="1" x14ac:dyDescent="0.2">
      <c r="B205" s="158"/>
      <c r="C205" s="135"/>
      <c r="D205" s="135"/>
      <c r="E205" s="135"/>
      <c r="F205" s="156" t="s">
        <v>30</v>
      </c>
      <c r="G205" s="135"/>
      <c r="H205" s="217" t="s">
        <v>389</v>
      </c>
      <c r="I205" s="217"/>
      <c r="J205" s="217"/>
      <c r="K205" s="179"/>
    </row>
    <row r="206" spans="2:11" customFormat="1" ht="15" customHeight="1" x14ac:dyDescent="0.2">
      <c r="B206" s="158"/>
      <c r="C206" s="135"/>
      <c r="D206" s="135"/>
      <c r="E206" s="135"/>
      <c r="F206" s="156" t="s">
        <v>28</v>
      </c>
      <c r="G206" s="135"/>
      <c r="H206" s="217" t="s">
        <v>390</v>
      </c>
      <c r="I206" s="217"/>
      <c r="J206" s="217"/>
      <c r="K206" s="179"/>
    </row>
    <row r="207" spans="2:11" customFormat="1" ht="15" customHeight="1" x14ac:dyDescent="0.2">
      <c r="B207" s="158"/>
      <c r="C207" s="135"/>
      <c r="D207" s="135"/>
      <c r="E207" s="135"/>
      <c r="F207" s="156" t="s">
        <v>29</v>
      </c>
      <c r="G207" s="135"/>
      <c r="H207" s="217" t="s">
        <v>391</v>
      </c>
      <c r="I207" s="217"/>
      <c r="J207" s="217"/>
      <c r="K207" s="179"/>
    </row>
    <row r="208" spans="2:11" customFormat="1" ht="15" customHeight="1" x14ac:dyDescent="0.2">
      <c r="B208" s="158"/>
      <c r="C208" s="135"/>
      <c r="D208" s="135"/>
      <c r="E208" s="135"/>
      <c r="F208" s="156"/>
      <c r="G208" s="135"/>
      <c r="H208" s="135"/>
      <c r="I208" s="135"/>
      <c r="J208" s="135"/>
      <c r="K208" s="179"/>
    </row>
    <row r="209" spans="2:11" customFormat="1" ht="15" customHeight="1" x14ac:dyDescent="0.2">
      <c r="B209" s="158"/>
      <c r="C209" s="135" t="s">
        <v>330</v>
      </c>
      <c r="D209" s="135"/>
      <c r="E209" s="135"/>
      <c r="F209" s="156" t="s">
        <v>40</v>
      </c>
      <c r="G209" s="135"/>
      <c r="H209" s="217" t="s">
        <v>392</v>
      </c>
      <c r="I209" s="217"/>
      <c r="J209" s="217"/>
      <c r="K209" s="179"/>
    </row>
    <row r="210" spans="2:11" customFormat="1" ht="15" customHeight="1" x14ac:dyDescent="0.2">
      <c r="B210" s="158"/>
      <c r="C210" s="135"/>
      <c r="D210" s="135"/>
      <c r="E210" s="135"/>
      <c r="F210" s="156" t="s">
        <v>226</v>
      </c>
      <c r="G210" s="135"/>
      <c r="H210" s="217" t="s">
        <v>227</v>
      </c>
      <c r="I210" s="217"/>
      <c r="J210" s="217"/>
      <c r="K210" s="179"/>
    </row>
    <row r="211" spans="2:11" customFormat="1" ht="15" customHeight="1" x14ac:dyDescent="0.2">
      <c r="B211" s="158"/>
      <c r="C211" s="135"/>
      <c r="D211" s="135"/>
      <c r="E211" s="135"/>
      <c r="F211" s="156" t="s">
        <v>224</v>
      </c>
      <c r="G211" s="135"/>
      <c r="H211" s="217" t="s">
        <v>393</v>
      </c>
      <c r="I211" s="217"/>
      <c r="J211" s="217"/>
      <c r="K211" s="179"/>
    </row>
    <row r="212" spans="2:11" customFormat="1" ht="15" customHeight="1" x14ac:dyDescent="0.2">
      <c r="B212" s="203"/>
      <c r="C212" s="135"/>
      <c r="D212" s="135"/>
      <c r="E212" s="135"/>
      <c r="F212" s="156" t="s">
        <v>44</v>
      </c>
      <c r="G212" s="192"/>
      <c r="H212" s="216" t="s">
        <v>228</v>
      </c>
      <c r="I212" s="216"/>
      <c r="J212" s="216"/>
      <c r="K212" s="204"/>
    </row>
    <row r="213" spans="2:11" customFormat="1" ht="15" customHeight="1" x14ac:dyDescent="0.2">
      <c r="B213" s="203"/>
      <c r="C213" s="135"/>
      <c r="D213" s="135"/>
      <c r="E213" s="135"/>
      <c r="F213" s="156" t="s">
        <v>229</v>
      </c>
      <c r="G213" s="192"/>
      <c r="H213" s="216" t="s">
        <v>394</v>
      </c>
      <c r="I213" s="216"/>
      <c r="J213" s="216"/>
      <c r="K213" s="204"/>
    </row>
    <row r="214" spans="2:11" customFormat="1" ht="15" customHeight="1" x14ac:dyDescent="0.2">
      <c r="B214" s="203"/>
      <c r="C214" s="135"/>
      <c r="D214" s="135"/>
      <c r="E214" s="135"/>
      <c r="F214" s="156"/>
      <c r="G214" s="192"/>
      <c r="H214" s="183"/>
      <c r="I214" s="183"/>
      <c r="J214" s="183"/>
      <c r="K214" s="204"/>
    </row>
    <row r="215" spans="2:11" customFormat="1" ht="15" customHeight="1" x14ac:dyDescent="0.2">
      <c r="B215" s="203"/>
      <c r="C215" s="135" t="s">
        <v>354</v>
      </c>
      <c r="D215" s="135"/>
      <c r="E215" s="135"/>
      <c r="F215" s="156">
        <v>1</v>
      </c>
      <c r="G215" s="192"/>
      <c r="H215" s="216" t="s">
        <v>395</v>
      </c>
      <c r="I215" s="216"/>
      <c r="J215" s="216"/>
      <c r="K215" s="204"/>
    </row>
    <row r="216" spans="2:11" customFormat="1" ht="15" customHeight="1" x14ac:dyDescent="0.2">
      <c r="B216" s="203"/>
      <c r="C216" s="135"/>
      <c r="D216" s="135"/>
      <c r="E216" s="135"/>
      <c r="F216" s="156">
        <v>2</v>
      </c>
      <c r="G216" s="192"/>
      <c r="H216" s="216" t="s">
        <v>396</v>
      </c>
      <c r="I216" s="216"/>
      <c r="J216" s="216"/>
      <c r="K216" s="204"/>
    </row>
    <row r="217" spans="2:11" customFormat="1" ht="15" customHeight="1" x14ac:dyDescent="0.2">
      <c r="B217" s="203"/>
      <c r="C217" s="135"/>
      <c r="D217" s="135"/>
      <c r="E217" s="135"/>
      <c r="F217" s="156">
        <v>3</v>
      </c>
      <c r="G217" s="192"/>
      <c r="H217" s="216" t="s">
        <v>397</v>
      </c>
      <c r="I217" s="216"/>
      <c r="J217" s="216"/>
      <c r="K217" s="204"/>
    </row>
    <row r="218" spans="2:11" customFormat="1" ht="15" customHeight="1" x14ac:dyDescent="0.2">
      <c r="B218" s="203"/>
      <c r="C218" s="135"/>
      <c r="D218" s="135"/>
      <c r="E218" s="135"/>
      <c r="F218" s="156">
        <v>4</v>
      </c>
      <c r="G218" s="192"/>
      <c r="H218" s="216" t="s">
        <v>398</v>
      </c>
      <c r="I218" s="216"/>
      <c r="J218" s="216"/>
      <c r="K218" s="204"/>
    </row>
    <row r="219" spans="2:11" customFormat="1" ht="12.75" customHeight="1" x14ac:dyDescent="0.2">
      <c r="B219" s="205"/>
      <c r="C219" s="206"/>
      <c r="D219" s="206"/>
      <c r="E219" s="206"/>
      <c r="F219" s="206"/>
      <c r="G219" s="206"/>
      <c r="H219" s="206"/>
      <c r="I219" s="206"/>
      <c r="J219" s="206"/>
      <c r="K219" s="207"/>
    </row>
  </sheetData>
  <sheetProtection formatCells="0" formatColumns="0" formatRows="0" insertColumns="0" insertRows="0" insertHyperlinks="0" deleteColumns="0" deleteRows="0" sort="0" autoFilter="0" pivotTables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0:J210"/>
    <mergeCell ref="H217:J217"/>
    <mergeCell ref="H218:J218"/>
    <mergeCell ref="H216:J216"/>
    <mergeCell ref="H213:J213"/>
    <mergeCell ref="H212:J212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01 - ZÁKLADY PRO FOTBALOV...</vt:lpstr>
      <vt:lpstr>02 - VEDLEJŠÍ ROZPOČTOVÉ ...</vt:lpstr>
      <vt:lpstr>Pokyny pro vyplnění</vt:lpstr>
      <vt:lpstr>'01 - ZÁKLADY PRO FOTBALOV...'!Názvy_tisku</vt:lpstr>
      <vt:lpstr>'02 - VEDLEJŠÍ ROZPOČTOVÉ ...'!Názvy_tisku</vt:lpstr>
      <vt:lpstr>'01 - ZÁKLADY PRO FOTBALOV...'!Oblast_tisku</vt:lpstr>
      <vt:lpstr>'02 - VEDLEJŠÍ ROZPOČTOVÉ ...'!Oblast_tisku</vt:lpstr>
      <vt:lpstr>'Pokyny pro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Blavková</dc:creator>
  <cp:lastModifiedBy>Jan Krpálek</cp:lastModifiedBy>
  <dcterms:created xsi:type="dcterms:W3CDTF">2025-02-25T14:03:48Z</dcterms:created>
  <dcterms:modified xsi:type="dcterms:W3CDTF">2025-07-21T11:19:54Z</dcterms:modified>
</cp:coreProperties>
</file>